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dre\OneDrive\Escritorio\DANE\Seguimiento\Consolidado\"/>
    </mc:Choice>
  </mc:AlternateContent>
  <xr:revisionPtr revIDLastSave="283" documentId="13_ncr:1_{4C46C2A9-5801-774C-9811-153030F135FC}" xr6:coauthVersionLast="44" xr6:coauthVersionMax="45" xr10:uidLastSave="{513F311E-A1F1-4DF9-A5BF-C76D7017EAB2}"/>
  <bookViews>
    <workbookView xWindow="-108" yWindow="-108" windowWidth="23256" windowHeight="12576" xr2:uid="{4A6287CF-3F28-A34C-B00C-2F80E214F191}"/>
  </bookViews>
  <sheets>
    <sheet name="Plan de Acción 2020"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73" i="1" l="1"/>
  <c r="AD471" i="1"/>
  <c r="AD467" i="1"/>
  <c r="AD465" i="1"/>
  <c r="AD457" i="1"/>
  <c r="AD455" i="1"/>
  <c r="AD453" i="1"/>
  <c r="AD450" i="1"/>
  <c r="AD448" i="1"/>
  <c r="AD445" i="1"/>
  <c r="AD443" i="1"/>
  <c r="AD441" i="1"/>
  <c r="AD438" i="1"/>
  <c r="AD435" i="1"/>
  <c r="AD432" i="1"/>
  <c r="AD427" i="1"/>
  <c r="AD424" i="1"/>
  <c r="AD420" i="1"/>
  <c r="AD417" i="1"/>
  <c r="AD414" i="1"/>
  <c r="AD411" i="1"/>
  <c r="AD408" i="1"/>
  <c r="AD406" i="1"/>
  <c r="AD403" i="1"/>
  <c r="AD399" i="1"/>
  <c r="Y396" i="1"/>
  <c r="AD396" i="1" s="1"/>
  <c r="Z393" i="1"/>
  <c r="AD393" i="1" s="1"/>
  <c r="Z390" i="1"/>
  <c r="AD390" i="1" s="1"/>
  <c r="AD388" i="1"/>
  <c r="AD386" i="1"/>
  <c r="AD383" i="1"/>
  <c r="AD380" i="1"/>
  <c r="AD375" i="1"/>
  <c r="AD373" i="1"/>
  <c r="AD359" i="1"/>
  <c r="AD355" i="1"/>
  <c r="AD352" i="1"/>
  <c r="AD341" i="1"/>
  <c r="Z341" i="1"/>
  <c r="AD339" i="1"/>
  <c r="Z339" i="1"/>
  <c r="AD333" i="1"/>
  <c r="AD329" i="1"/>
  <c r="AD325" i="1"/>
  <c r="AD322" i="1"/>
  <c r="AD319" i="1"/>
  <c r="AD317" i="1"/>
  <c r="AD314" i="1"/>
  <c r="AD311" i="1"/>
  <c r="AD308" i="1"/>
  <c r="AD304" i="1"/>
  <c r="AD300" i="1"/>
  <c r="AD296" i="1"/>
  <c r="AD292" i="1"/>
  <c r="AD288" i="1"/>
  <c r="AD285" i="1"/>
  <c r="AD283" i="1"/>
  <c r="AD281" i="1"/>
  <c r="AD279" i="1"/>
  <c r="AD278" i="1"/>
  <c r="AD276" i="1"/>
  <c r="AD273" i="1"/>
  <c r="AD272" i="1"/>
  <c r="AD269" i="1"/>
  <c r="Y263" i="1"/>
  <c r="Y258" i="1"/>
  <c r="AD258" i="1" s="1"/>
  <c r="Y256" i="1"/>
  <c r="Y252" i="1"/>
  <c r="AD252" i="1" s="1"/>
  <c r="Y250" i="1"/>
  <c r="AD250" i="1" s="1"/>
  <c r="Y246" i="1"/>
  <c r="AD246" i="1" s="1"/>
  <c r="Y243" i="1"/>
  <c r="AD243" i="1" s="1"/>
  <c r="Y234" i="1"/>
  <c r="AD234" i="1" s="1"/>
  <c r="Y232" i="1"/>
  <c r="AD232" i="1" s="1"/>
  <c r="Y228" i="1"/>
  <c r="AD228" i="1" s="1"/>
  <c r="Y224" i="1"/>
  <c r="AD224" i="1" s="1"/>
  <c r="Y223" i="1"/>
  <c r="AD223" i="1" s="1"/>
  <c r="AD221" i="1"/>
  <c r="AD218" i="1"/>
  <c r="AD215" i="1"/>
  <c r="AD212" i="1"/>
  <c r="AD209" i="1"/>
  <c r="AD207" i="1"/>
  <c r="AD202" i="1"/>
  <c r="AD199" i="1"/>
  <c r="AD195" i="1"/>
  <c r="AD190" i="1"/>
  <c r="AD185" i="1"/>
  <c r="AD180" i="1"/>
  <c r="AD178" i="1"/>
  <c r="AD173" i="1"/>
  <c r="AD168" i="1"/>
  <c r="AD163" i="1"/>
  <c r="AD160" i="1"/>
  <c r="AD157" i="1"/>
  <c r="AD154" i="1"/>
  <c r="AD149" i="1"/>
  <c r="AD147" i="1"/>
  <c r="AD142" i="1"/>
  <c r="AD138" i="1"/>
  <c r="AD132" i="1"/>
  <c r="AD127" i="1"/>
  <c r="AD125" i="1"/>
  <c r="AD124" i="1"/>
  <c r="AD118" i="1"/>
  <c r="AD114" i="1"/>
  <c r="AD112" i="1"/>
  <c r="AD109" i="1"/>
  <c r="AD106" i="1"/>
  <c r="AD103" i="1"/>
  <c r="AD100" i="1"/>
  <c r="AD98" i="1"/>
  <c r="AD96" i="1"/>
  <c r="AD94" i="1"/>
  <c r="AD82" i="1"/>
  <c r="AD80" i="1"/>
  <c r="AD77" i="1"/>
  <c r="AD74" i="1"/>
  <c r="O74" i="1"/>
  <c r="AD71" i="1"/>
  <c r="AD68" i="1"/>
  <c r="AD65" i="1"/>
  <c r="O65" i="1"/>
  <c r="AD62" i="1"/>
  <c r="AD53" i="1"/>
  <c r="AD50" i="1"/>
  <c r="AD46" i="1"/>
  <c r="AD43" i="1"/>
  <c r="AD41" i="1"/>
  <c r="AD39" i="1"/>
  <c r="AD35" i="1"/>
  <c r="AD31" i="1"/>
  <c r="AD27" i="1"/>
  <c r="AD23" i="1"/>
  <c r="AD20" i="1"/>
  <c r="AD17" i="1"/>
  <c r="AD13" i="1"/>
  <c r="AD9" i="1"/>
  <c r="AD7" i="1"/>
  <c r="A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del Pilar Zuluaga Fandiño</author>
    <author>Andrea Zuluaga Fandiño</author>
  </authors>
  <commentList>
    <comment ref="Z3" authorId="0" shapeId="0" xr:uid="{22A52041-DA9C-2040-836D-582A959C6249}">
      <text>
        <r>
          <rPr>
            <b/>
            <sz val="12"/>
            <color indexed="81"/>
            <rFont val="Tahoma"/>
            <family val="2"/>
          </rPr>
          <t xml:space="preserve">Verificar y ajustar si es necesario </t>
        </r>
      </text>
    </comment>
    <comment ref="E352" authorId="1" shapeId="0" xr:uid="{205C8B9A-668A-49A5-B40E-A7740AB24E4E}">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<sst xmlns="http://schemas.openxmlformats.org/spreadsheetml/2006/main" count="2572" uniqueCount="946">
  <si>
    <t>ALINEACIÓN PLANES</t>
  </si>
  <si>
    <t>ARTICULACIÓN CON EL PLAN ESTRATÉGICO</t>
  </si>
  <si>
    <t>ALINEACIÓN CON PLANES ADMINISTRATIVOS</t>
  </si>
  <si>
    <t>PRIORIDADES</t>
  </si>
  <si>
    <t>PROGRAMACIÓN DE METAS Y SUBPRODUCTOS</t>
  </si>
  <si>
    <t>PRESUPUESTO PROGRAMADO PARA LA META</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</si>
  <si>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</si>
  <si>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</si>
  <si>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</si>
  <si>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</si>
  <si>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</si>
  <si>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</si>
  <si>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</si>
  <si>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</si>
  <si>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</si>
  <si>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</si>
  <si>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</si>
  <si>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</si>
  <si>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</si>
  <si>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</si>
  <si>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</si>
  <si>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</si>
  <si>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</si>
  <si>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</si>
  <si>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</si>
  <si>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</si>
  <si>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</si>
  <si>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</si>
  <si>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Valor recursos de FUNCIONAMIENTO (pesos)</t>
  </si>
  <si>
    <t>Valor recursos de INVERSIÓN
(pesos)</t>
  </si>
  <si>
    <t>Nombre  y código del proyecto de inversión</t>
  </si>
  <si>
    <t>Producto del proyecto de inversión 1</t>
  </si>
  <si>
    <t>Producto del proyecto de inversión 2</t>
  </si>
  <si>
    <t>TOTAL DE PRESUPUESTO PROGRAMADO
Funcionamiento + Inversión
(pesos)</t>
  </si>
  <si>
    <t>Dirección DANE</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</si>
  <si>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</si>
  <si>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</si>
  <si>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</si>
  <si>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</si>
  <si>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Publicar las nuevas líneas de pobreza monetaria y extrema</t>
  </si>
  <si>
    <t>Porcentaje</t>
  </si>
  <si>
    <t>Metodología actualizada y avalada por el Comité</t>
  </si>
  <si>
    <t>80%</t>
  </si>
  <si>
    <t>100%</t>
  </si>
  <si>
    <t>-</t>
  </si>
  <si>
    <t>2017011000392 Levantamiento y actualización de estadísticas en temas sociales nacional</t>
  </si>
  <si>
    <t>Boletines Técnicos de la Temática Pobreza y Condiciones de Vida</t>
  </si>
  <si>
    <t xml:space="preserve">Actualización de la serie de pobreza monetaria </t>
  </si>
  <si>
    <t>Publicación de la nueva metodología y cifras actualizadas</t>
  </si>
  <si>
    <t>Asegurar la calidad estadística en procesos y resultados</t>
  </si>
  <si>
    <t>Operaciones estadísticas con atributos de relevancia, oportunidad, exactitud y precisión fortalecidos.</t>
  </si>
  <si>
    <t>Realizar una nueva metodología del índice de pobreza multidimensional</t>
  </si>
  <si>
    <t>Registro de las mesas de discusión de actualización con el Comité de expertos</t>
  </si>
  <si>
    <t>50%</t>
  </si>
  <si>
    <t>90%</t>
  </si>
  <si>
    <t>Prueba de nuevas preguntas en la ECV</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</si>
  <si>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</si>
  <si>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Definir e Implementar 15 Planes de Trabajo para la producción de Indicadores de Objetivos de Desarrollo Sostenible - ODS</t>
  </si>
  <si>
    <t>Número</t>
  </si>
  <si>
    <t>Matriz con Indicadores ODS priorizados para el trabajo</t>
  </si>
  <si>
    <t>2018011000430 Fortalecimiento de la capacidad técnica y administrativa de los procesos de la entidad nacional</t>
  </si>
  <si>
    <t>DOCUMENTOS DE PLANEACIÓN</t>
  </si>
  <si>
    <t>Diagnóstico de indicadores con base en el Barómetro ODS-SNU</t>
  </si>
  <si>
    <t>Planes de Trabajo concertados con área temática (DANE u otra entidad) y agencias custodias</t>
  </si>
  <si>
    <t>Soportes del desarrollo de los planes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</si>
  <si>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</si>
  <si>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 xml:space="preserve">Aplicar una auditoria de calidad piloto para evaluar la producción de 10 indicadores ODS </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</si>
  <si>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</si>
  <si>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</si>
  <si>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</si>
  <si>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</si>
  <si>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</si>
  <si>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Producir 10 indicadores ODS con el 100% de criterios cumplidos e incluidos al marco de Reporte Global.</t>
  </si>
  <si>
    <t xml:space="preserve">Resultados de la aplicación del barómetro DANE-SNU respecto a los indicadores integrados al esquema de seguimiento de la producción de ODS, y que tendrán continuidad en la vigencia 2020 </t>
  </si>
  <si>
    <t>Indicadores ODS producidos en un 100% conforme a los criterios del Barómetro DANE-SNU</t>
  </si>
  <si>
    <t>Documento de solicitud formal al CONPES para la inclusión de indicadores producidos al Marco de Seguimiento Nacional</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</si>
  <si>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</si>
  <si>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</si>
  <si>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Elaborar una estrategia marco para el aprovechamiento de Fuentes Alternativas en la producción estadística del DANE.</t>
  </si>
  <si>
    <t>Diagnóstico Global e Identificación de necesidades institucionales</t>
  </si>
  <si>
    <t>Estructuración de la Estrategia</t>
  </si>
  <si>
    <t>Lineamientos para la estructuración de proyectos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</si>
  <si>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</si>
  <si>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</si>
  <si>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</si>
  <si>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</si>
  <si>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</si>
  <si>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</si>
  <si>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</si>
  <si>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</si>
  <si>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Realizar una campaña de difusión que promueva el compromiso institucional con los Objetivos de Desarrollo Sostenible ODS</t>
  </si>
  <si>
    <t>Documento de Estrategía de Difusión definida</t>
  </si>
  <si>
    <t xml:space="preserve">Piezas comunicativas, publicaciones correspondientes a la I Fase </t>
  </si>
  <si>
    <t>Publicaciones estadísticas asociadas con los compromisos ODS (II Fase)</t>
  </si>
  <si>
    <t>Registro de actividades de sensibilización y piezas comunicativas (III Fase)</t>
  </si>
  <si>
    <t>Implementar un micrositio de estadísticas con enfoque diferencial e interseccional en la página web del DANE</t>
  </si>
  <si>
    <t xml:space="preserve">Documento de selección de indicadores </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</si>
  <si>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</si>
  <si>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</si>
  <si>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</si>
  <si>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</si>
  <si>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</si>
  <si>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</si>
  <si>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</si>
  <si>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</si>
  <si>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</si>
  <si>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Aumento en las solicitudes de intercambio de conocimientos, misiones y eventos por entidades y organismos internacionales.</t>
  </si>
  <si>
    <t>Directo</t>
  </si>
  <si>
    <t>El intercambio de conocimiento contribuye al aseguramiento de una gestión pública admirable</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</si>
  <si>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</si>
  <si>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</si>
  <si>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</si>
  <si>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</si>
  <si>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</si>
  <si>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</si>
  <si>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Informe de registro de actividades sobre el avance final anual alcanzado respecto al 2019</t>
  </si>
  <si>
    <t>Dirección de Difusión, Comunicación y Cultura Estadística - DICE</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</si>
  <si>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</si>
  <si>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</si>
  <si>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</si>
  <si>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</si>
  <si>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</si>
  <si>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FORTALECIMIENTO DE LA DIFUSIÓN DE LA INFORMACIÓN ESTADÍSTICA PRODUCIDA POR EL DANE NACIONAL.
BPIN 2019011000147</t>
  </si>
  <si>
    <t xml:space="preserve">Documentos metodológicos </t>
  </si>
  <si>
    <t>Informe de aplicación de la estrategia con los Grupo de Interés.</t>
  </si>
  <si>
    <t>Mejorar el bienestar, las competencias y las habilidades de los servidores</t>
  </si>
  <si>
    <t>Lineamientos, estándares, normas y documentos con buenas prácticas (recomendaciones, manuales, guías) generados o actualizados para la producción estadística del DANE</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</si>
  <si>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</si>
  <si>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</si>
  <si>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</si>
  <si>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</si>
  <si>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</si>
  <si>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</si>
  <si>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</si>
  <si>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Servicio de información implementado </t>
  </si>
  <si>
    <t xml:space="preserve">Documento de manual de estilo </t>
  </si>
  <si>
    <t>Registro de publicación en la página web</t>
  </si>
  <si>
    <t xml:space="preserve">Registro de campañas de socialización y visualización </t>
  </si>
  <si>
    <t>Índice de gestión de las direcciones territoriales sobre los operativos en campo</t>
  </si>
  <si>
    <t xml:space="preserve">Diseño de una aplicación del DANE para consulta de información estadística.
</t>
  </si>
  <si>
    <t>Informe con la definición de las operaciones estadísticas a implementar bajo el esquema de App</t>
  </si>
  <si>
    <t>Sistema de información</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</si>
  <si>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</si>
  <si>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</si>
  <si>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</si>
  <si>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</si>
  <si>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</si>
  <si>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</si>
  <si>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</si>
  <si>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</si>
  <si>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</si>
  <si>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</si>
  <si>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</si>
  <si>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</si>
  <si>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</si>
  <si>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</si>
  <si>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</si>
  <si>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</si>
  <si>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</si>
  <si>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</si>
  <si>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FORTALECIMIENTO DE LA DIFUSIÓN DE LA INFORMACIÓN ESTADÍSTICA PRODUCIDA POR EL DANE NACIONAL.
BPIN 2019011000147
</t>
  </si>
  <si>
    <t xml:space="preserve">Documento con la viabilidad </t>
  </si>
  <si>
    <t>Memorando de entendimiento suscrito con la entidad.</t>
  </si>
  <si>
    <t xml:space="preserve">Realizar tres eventos con instituciones de gobierno, dos con fuentes información – comunidad y económicas, y dos con la academia, en cada una de las ciudades que cuentan con Centros de Información y Servicio al Ciudadano -CIAC-, para fomentar el uso de la información estadística disponible en la web.
</t>
  </si>
  <si>
    <t>Eventos</t>
  </si>
  <si>
    <t>Evento 1 (planillas de asistencia, registro fotográfico,)</t>
  </si>
  <si>
    <t>Evento 2 (planillas de asistencia, registro fotográfico.)</t>
  </si>
  <si>
    <t>Evento 3 (planillas de asistencia, registro fotográfico,.)</t>
  </si>
  <si>
    <t>9.      Estrategia de comunicación interna</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</si>
  <si>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</si>
  <si>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</si>
  <si>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</si>
  <si>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</si>
  <si>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</si>
  <si>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</si>
  <si>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</si>
  <si>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</si>
  <si>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Oficina de Sistemas</t>
  </si>
  <si>
    <t>Modernizar la gestión territorial del DANE</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</si>
  <si>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</si>
  <si>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</si>
  <si>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</si>
  <si>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</si>
  <si>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</si>
  <si>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</si>
  <si>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</si>
  <si>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2017011000199   Fortalecimiento y modernización de las TICS que respondan a las necesidades de la entidad a nivel nacional</t>
  </si>
  <si>
    <t>Servicios de información para
la gestión administrativa</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</si>
  <si>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</si>
  <si>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</si>
  <si>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</si>
  <si>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</si>
  <si>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</si>
  <si>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</si>
  <si>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Implementar el Plan de Seguridad y Privacidad de la Información</t>
  </si>
  <si>
    <t>Cronograma 2020 - 2025 de mantenimiento  y renovación de herramientas de seguridad de la información</t>
  </si>
  <si>
    <t xml:space="preserve">Documento de políticas complementarias de seguridad y privacidad de la información de acuerdo al plan  de Seguridad de la Información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</si>
  <si>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</si>
  <si>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</si>
  <si>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</si>
  <si>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</si>
  <si>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</si>
  <si>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</si>
  <si>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Sistema de Gestión Documental y Documento Electrónico. (Documento de definición alcance e implementación).</t>
  </si>
  <si>
    <t>Desarrollar los SI de Censo Económico y Sistemas Conexos (Banco de hojas de vida, Entrenamiento, Transporte) y renovación del modulo de captura de Encuestas Económicas</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</si>
  <si>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</si>
  <si>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</si>
  <si>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</si>
  <si>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Core (Conectividad, Red, Centro de Procesamiento de Datos)</t>
  </si>
  <si>
    <t>Registro de renovación cableado</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</si>
  <si>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</si>
  <si>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</si>
  <si>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</si>
  <si>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</si>
  <si>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</si>
  <si>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</si>
  <si>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</si>
  <si>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</si>
  <si>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</si>
  <si>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Oficina de Control Interno</t>
  </si>
  <si>
    <t>No Aplica</t>
  </si>
  <si>
    <t xml:space="preserve">Los resultados obtenidos en el diagnostico conjunto de procesos críticos e identificación de alternativas de solución, a partir, de análisis causal, aportará a la mejora de la capacidad de los procesos que se gestionan en la Entidad, lo cual asegura el cumplimiento de la misionalidad de manera estándar y eficiente.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</si>
  <si>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</si>
  <si>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</si>
  <si>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</si>
  <si>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Realizar 5 consultorías  preventivas integrales a procesos críticos definidos como resultado del Plan de Auditoría 2019.</t>
  </si>
  <si>
    <t>Documento de diagnóstico conjunto de procesos críticos e identificación de alternativas de solución, a partir, de análisis causal.</t>
  </si>
  <si>
    <t>Fortalecimiento de la capacidad tecnica y administrativa</t>
  </si>
  <si>
    <t xml:space="preserve">Documentos de Planeación </t>
  </si>
  <si>
    <t>Documento Monitoreo a implementación de solución(es)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</si>
  <si>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</si>
  <si>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</si>
  <si>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</si>
  <si>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</si>
  <si>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</si>
  <si>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</si>
  <si>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</si>
  <si>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</si>
  <si>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</si>
  <si>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</si>
  <si>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Oficina Asesora Jurídica</t>
  </si>
  <si>
    <t>Con la aplicación y evaluación de la política de prevención del daño antijurídico a nivel central y en las sedes del DANE, en el marco del fortalecimiento territorial, se aporta al cumplimiento del indicador “Incremento en el resultado de la medición de la capacidad territorial", porque  la Oficina Asesora Jurídica mediante la sensibilización de la política de prevención del daño antijurídico – PPDA  a los servidores de planta de las sedes del DANE, da a conocer cuáles son los principales temas que se deben fortalecer a nivel territorial para evitar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</si>
  <si>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</si>
  <si>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</si>
  <si>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</si>
  <si>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C-0499-1003-6-0-0499054-02 Fortalecimiento de la capacidad técnica y administrativa de los procesos de la entidad nacional</t>
  </si>
  <si>
    <t>Documentos de planeación</t>
  </si>
  <si>
    <t>Ejecución de la aplicación de la política de prevención del daño antijurídico (plan de acción PPDA)</t>
  </si>
  <si>
    <t>Registro de evaluación parcial de la aplicación de la política de prevención del daño antijurídico</t>
  </si>
  <si>
    <t xml:space="preserve">Oficina Asesora Jurídica </t>
  </si>
  <si>
    <r>
      <t xml:space="preserve">Con la elaboración del proyecto de Ley Nacional de Estadística para Colombia, basado en el proyecto de Ley regional CEPAL, se aporta al cumplimiento del indicador </t>
    </r>
    <r>
      <rPr>
        <i/>
        <sz val="12"/>
        <color theme="1"/>
        <rFont val="Segoe UI"/>
        <family val="2"/>
      </rPr>
      <t>“Operaciones estadísticas nuevas o rediseñadas que atienden necesidades del país"</t>
    </r>
    <r>
      <rPr>
        <sz val="12"/>
        <color theme="1"/>
        <rFont val="Segoe UI"/>
        <family val="2"/>
      </rPr>
      <t>, porque con 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t>
    </r>
  </si>
  <si>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</si>
  <si>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</si>
  <si>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</si>
  <si>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</si>
  <si>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</si>
  <si>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Documento de elaboración de estrategia nivel gobierno y congreso</t>
  </si>
  <si>
    <t>Operaciones estadísticas que implementan acciones de mejora en la metodología (procesos e instrumentos) y resultados</t>
  </si>
  <si>
    <t xml:space="preserve">
Con el apoyo a la reingeniería del proceso de logística del DANE en coordinación con el Grupo Interno de Trabajo - GIT de Logística y la Secretaría General, se aporta al cumplimiento del indicador “Operaciones estadísticas que implementan acciones de mejora en la metodología (procesos e instrumentos) y resultados”, porque realizando la evaluación del desarrollo del proceso de logística en  derecho comparado a partir de las experiencias internacionales, se obtendrá un nuevo conocimiento sobre la forma de llevar acabo la parte administrativa, logística y  jurídica de los procesos durante la realización de censos y encuestas, en temas  como la reglamentación legal del proceso logístico, así como la contratación de personal, de trasporte, de seguros y demás aspectos relevantes, con el fin de implementarlo en la entidad . </t>
  </si>
  <si>
    <t>2. Reconversión logística</t>
  </si>
  <si>
    <t xml:space="preserve">Apoyar la reingeniería del proceso de logística del DANE en coordinación con el Grupo Interno de Trabajo - GIT de Logística y la Secretaría General </t>
  </si>
  <si>
    <t xml:space="preserve">Registro de evaluación del desarrollo del proceso de logística en  derecho comparado a partir de las experiencias internacionales </t>
  </si>
  <si>
    <t>C-0401-1003-26-0-0401096 Servicio de articulación del SEN
C-0499-1003-6-0-0499054-02 Fortalecimiento de la capacidad técnica y administrativa de los procesos de la entidad nacional</t>
  </si>
  <si>
    <t>Propuesta de ajustes al proceso de logística del DANE</t>
  </si>
  <si>
    <t xml:space="preserve">Evaluación de los ajustes al procedimiento </t>
  </si>
  <si>
    <t>Con la actualización de la información de los componentes de doctrina y normativa de la biblioteca jurídica virtual, se aporta al cumplimiento del indicador "Aumento en el resultado de la Dimensión de Talento Humano del MIPG" porque al contar con la información actualizada dentro de la plataforma de la biblioteca, los funcionarios y contratistas de la entidad,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</si>
  <si>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</si>
  <si>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</si>
  <si>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</si>
  <si>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</si>
  <si>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</si>
  <si>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Con la realización de las mesas de trabajo de apoyo contractual enfocadas al desarrollo del Censo Económico, se aporta al cumplimiento del indicador "Registros Administrativos que surten el proceso del Programa de Fortalecimiento de Registros Administrativos, para fines estadísticos" porque en el desarrollo de las mesas de trabajo de apoyo contractual, se pueden identificar las necesidades de suscripción de convenios y/o contratos interadministrativos entre diferentes entidades, con el fin de aunar esfuerzos para el fortalecimiento de una investigación que se quiera adelantar, con la información estadística obtenida de los registros  administrativos.</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</si>
  <si>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</si>
  <si>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</si>
  <si>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</si>
  <si>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3101/2020</t>
  </si>
  <si>
    <t>Registros de realización de mínimo una (1) mesa al mes donde se evalúe al menos dos aspectos  relacionados con el Censo Económico</t>
  </si>
  <si>
    <t>Con la actualización del manual de contratación del DANE, se aporta al cumplimiento del indicador "Aumento en el resultado de la Dimensión de Talento Humano del MIPG" porque a través de esta actualización los servidores públicos que ejerzan el rol de supervisor, interventor  y contratista podrán participar activamente en la gestión de las compras públicas a nivel nacional, permitiendo realizar procesos de selección del personal contratista de una manera diligente y coordinada, teniendo en cuenta en el momento de seleccionar, aspectos como las capacidades, conocimientos y competencias, en aras de la creación del valor público.</t>
  </si>
  <si>
    <t xml:space="preserve">Actualizar el manual de contratación del DANE en coordinación con la Secretaría General y la Coordinación de Compras Públicas </t>
  </si>
  <si>
    <t>Elaboración de un documento preliminar</t>
  </si>
  <si>
    <t xml:space="preserve">Registro de tres (3) mesas de trabajo de discusión  </t>
  </si>
  <si>
    <t xml:space="preserve">Documento final </t>
  </si>
  <si>
    <t xml:space="preserve">Registros de socialización del manual </t>
  </si>
  <si>
    <t xml:space="preserve">Oficina Asesora de Planeación </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</si>
  <si>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</si>
  <si>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</si>
  <si>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</si>
  <si>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Seis procedimientos generales aprobados (1. control de registros, 2.control de documentos, 3. control de no conformidades, 4. auditorias internas 5.acciones correctivas y 6.revisión por la dirección)  en el proceso de sinergia organizacional</t>
  </si>
  <si>
    <t>Servicio de Implementación Sistemas de Gestión</t>
  </si>
  <si>
    <t>Un manual del sistema de gestión aprobado (contenido minimo, Políticas, objetivos alcance, responsabilidades, mapa de procesos.)</t>
  </si>
  <si>
    <t xml:space="preserve">40 servidores capacitados en normas ISO (Calidad, Ambiental, Seguridad y salud en el Trabajo y Seguridad de la Información) </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</si>
  <si>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</si>
  <si>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</si>
  <si>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</si>
  <si>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</si>
  <si>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</si>
  <si>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</si>
  <si>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</si>
  <si>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</si>
  <si>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</si>
  <si>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</si>
  <si>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</si>
  <si>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</si>
  <si>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</si>
  <si>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</si>
  <si>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Plan Anticorrupción y de Ateción al Ciudadano</t>
  </si>
  <si>
    <t>Formular 3 proyectos de inversión del DANE</t>
  </si>
  <si>
    <t>Documento de proyecto de Cuentas Nacionales formulado en la MGA</t>
  </si>
  <si>
    <t>60%</t>
  </si>
  <si>
    <t>Documento de proyecto del Sistema Estadístico Nacional  formulado en la MGA</t>
  </si>
  <si>
    <t>Documento de proyecto de Fortalecimiento de la Capacidad Técnica  formulado en la MGA</t>
  </si>
  <si>
    <t xml:space="preserve">Articular cuantitativamente el Plan de Acción con el Plan Estratégico Insitucional </t>
  </si>
  <si>
    <t>Matriz PAI 2020 alineada con el PEI</t>
  </si>
  <si>
    <t>Matriz y formato de seguimiento  PAI 2021 articulados con los instrumentos de planeación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</si>
  <si>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</si>
  <si>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</si>
  <si>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</si>
  <si>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Documentos de Planeación</t>
  </si>
  <si>
    <t>Documento de unificación de la oferta de fortalecimiento a las territoriales desde las distintas áreas</t>
  </si>
  <si>
    <t>Plan de visitas de los directivos a las territoriales</t>
  </si>
  <si>
    <t>Diseño de mecanismo de capacitación con la academia</t>
  </si>
  <si>
    <t>Diseño de sistema de seguimiento a las acciones de fortalecimiento territorial</t>
  </si>
  <si>
    <t>Registro de seguimiento a las acciones de fortalecimiento territorial de las distintas áreas</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</si>
  <si>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</si>
  <si>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</si>
  <si>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</si>
  <si>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</si>
  <si>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37 operaciones estadísticas (11 DANE y 26 entidades del SEN</t>
  </si>
  <si>
    <t>Documento de programa de Evaluaciones de la Calidad Estadística</t>
  </si>
  <si>
    <t>2017011000422 Fortalecimiento de la producción de estadísticas suficientes y de calidad, mediante la coordinación y regulación del SEN nacional</t>
  </si>
  <si>
    <t>Servicio de Evaluación del Proceso Estadístico</t>
  </si>
  <si>
    <t>Papeles de trabajo para la Evaluación de la OE</t>
  </si>
  <si>
    <t>Informe de Evaluación de la Calidad Estadística por operación.</t>
  </si>
  <si>
    <t>Documento de seguimiento a la eficacia de acciones de mejora para entidades SEN  evaluadas en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</si>
  <si>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</si>
  <si>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piloto al  instrumento Revisiones Focalizadas </t>
  </si>
  <si>
    <t>Implementación instrumento de calidad:  Revisiones sistemicas</t>
  </si>
  <si>
    <t xml:space="preserve">Documentos del proceso: instrumentos, guías, protocolos, formatos que soporten las Revisiones sistémicas. </t>
  </si>
  <si>
    <t xml:space="preserve">17. Pensar, diseñar y poner en marcha nuevas arquitecturas institucionales, asociadas a los retos y metas (tomado de la intervención del subdirector) </t>
  </si>
  <si>
    <t>Prueba piloto a instrumento de calidad:  Revisiones focalizadas</t>
  </si>
  <si>
    <t xml:space="preserve">Documentos del proceso: instrumentos, guías, protocolos, formatos que soporten las Revisiones focalizadas. </t>
  </si>
  <si>
    <t>Registro de instrumento de autoevaluaciones implementado en las fases de Diseño y Construcción del Censo Económico y la GEIH.</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</si>
  <si>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</si>
  <si>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</si>
  <si>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</si>
  <si>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</si>
  <si>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</si>
  <si>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</si>
  <si>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</si>
  <si>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</si>
  <si>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Servicio de Información Estadística del SEN</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</si>
  <si>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</si>
  <si>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</si>
  <si>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</si>
  <si>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</si>
  <si>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</si>
  <si>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</si>
  <si>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</si>
  <si>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</si>
  <si>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</si>
  <si>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</si>
  <si>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</si>
  <si>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</si>
  <si>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</si>
  <si>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</si>
  <si>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</si>
  <si>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</si>
  <si>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</si>
  <si>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Servicio de Asistencia Técnica para Fortalecimiento de la Capacidad Estadística</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</si>
  <si>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</si>
  <si>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</si>
  <si>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</si>
  <si>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</si>
  <si>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</si>
  <si>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Servicio de articulación del SEN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</si>
  <si>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</si>
  <si>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</si>
  <si>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</si>
  <si>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</si>
  <si>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</si>
  <si>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</si>
  <si>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Documentos de Diagnóstico de Aprovechamiento de Registros Administrativos</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</si>
  <si>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</si>
  <si>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</si>
  <si>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</si>
  <si>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</si>
  <si>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</si>
  <si>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</si>
  <si>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</si>
  <si>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</si>
  <si>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</si>
  <si>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</si>
  <si>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</si>
  <si>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</si>
  <si>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</si>
  <si>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</si>
  <si>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</si>
  <si>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</si>
  <si>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Documentos de Regulación del SEN</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</si>
  <si>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</si>
  <si>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</si>
  <si>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</si>
  <si>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</si>
  <si>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</si>
  <si>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</si>
  <si>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</si>
  <si>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</si>
  <si>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</si>
  <si>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</si>
  <si>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</si>
  <si>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</si>
  <si>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</si>
  <si>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</si>
  <si>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</si>
  <si>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Dirección de Metodología y Producción estadística - DIMPE</t>
  </si>
  <si>
    <t>Generación de información estadística en proyectos de gran impacto a partir del uso de registros administrativos.</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</si>
  <si>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</si>
  <si>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1.      Directorio estadístico “único” y de responsabilidad compartida</t>
  </si>
  <si>
    <t>Actualizar el directorio estadístico para Censo Económico.</t>
  </si>
  <si>
    <t>Diagnóstico de información para el proceso de mejora del DECE</t>
  </si>
  <si>
    <t>Propuesta de mejora del DECE</t>
  </si>
  <si>
    <t>Metodología de ajuste para la actualización del DECE</t>
  </si>
  <si>
    <t>2. Ajustar las estadísticas económicas de acuerdo con la actualización del Directorio Estadístico</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</si>
  <si>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</si>
  <si>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</si>
  <si>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</si>
  <si>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</si>
  <si>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</si>
  <si>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</si>
  <si>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de la demográfia empresarial</t>
  </si>
  <si>
    <t>Rediseño temático de la Gran Encuesta integrada de Hogares - GEIH</t>
  </si>
  <si>
    <t>Implemetar el rediseño temático de la Gran Encuesta integrada de Hogares - GEIH</t>
  </si>
  <si>
    <t>Diseño del formulario y análisis para prueba piloto</t>
  </si>
  <si>
    <t xml:space="preserve">Cuadros de Resultados para la Temática Mercado Laboral </t>
  </si>
  <si>
    <t>Diseño del formulario para y análisis pruebas experimentales</t>
  </si>
  <si>
    <t>Diseño del formulario para y análisis prueba paralelo</t>
  </si>
  <si>
    <t>Rediseño- Deflactor IAFOC</t>
  </si>
  <si>
    <t>7.      Deflactores</t>
  </si>
  <si>
    <t>Diseñar, construir y aplicar deflactores</t>
  </si>
  <si>
    <t xml:space="preserve"> Deflactor IAFOC - IPOC</t>
  </si>
  <si>
    <t>2017011000390   Levantamiento y actualización de estadísticas en temas económicos. Nacional</t>
  </si>
  <si>
    <t>Cuadros de Resultados para la temática construcción</t>
  </si>
  <si>
    <t xml:space="preserve"> Deflactor Alojamiento</t>
  </si>
  <si>
    <t>Deflactor Telecomunicaciones</t>
  </si>
  <si>
    <t>Diseño del sistema de precios</t>
  </si>
  <si>
    <t>Informe de seguimiento de deflactores</t>
  </si>
  <si>
    <t xml:space="preserve"> Implementar el nuevo marco muestral basado en el Censo Nacional de población y Vivienda 2018 (CNPV). (Operaciones con inicio en el III trimestre)
</t>
  </si>
  <si>
    <t>Marco muestral</t>
  </si>
  <si>
    <t>Muestras a aplicar en campo</t>
  </si>
  <si>
    <t xml:space="preserve">
Iniciar proceso de actualización documental (metodología) de las operaciones estadísticas bajo el modelo GSBPM. 
</t>
  </si>
  <si>
    <t>Tablas de contenido de metodologías adaptadas a partir de los lineamientos establecidos.</t>
  </si>
  <si>
    <t xml:space="preserve">Boletines temática de económica.- Boletines temática social </t>
  </si>
  <si>
    <t>Metodologías de las operaciones estadísticas adaptadas al GSBPM</t>
  </si>
  <si>
    <t>Fichas de las operaciones estadísticas adaptadas al GSBPM</t>
  </si>
  <si>
    <t xml:space="preserve">Desarrollar la I fase de automatización  en  la producción y análisis estadístico, realizadas por el grupo de Analítica y métodos computacionales .
</t>
  </si>
  <si>
    <t>Diseño de métodos para la automatización y detección de anomalías.</t>
  </si>
  <si>
    <t>Desarrollo de la automatización y detección de anomalías.</t>
  </si>
  <si>
    <t>Pruebas y resultado de la automatización y detección de anomalías.</t>
  </si>
  <si>
    <t>Desarrollar la I  Fase de aplicación de técnicas de psicometría a las preguntas de identidad sexual que se incluirán en el rediseño de la GEIH.</t>
  </si>
  <si>
    <t xml:space="preserve">Diseño del protocolo de investigación </t>
  </si>
  <si>
    <t xml:space="preserve">Prueba de campo </t>
  </si>
  <si>
    <t>Documento de análisis de resultados y recomendaciones</t>
  </si>
  <si>
    <t>Realizar nuevos estudios sobre economía del bienestar.</t>
  </si>
  <si>
    <t>Generación nuevos indicadores para publicación de resultados ECV 2019</t>
  </si>
  <si>
    <t>Boletines temática pobreza y condiciones de vida</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</si>
  <si>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</si>
  <si>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</si>
  <si>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</si>
  <si>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</si>
  <si>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Boletines temática indices y precios</t>
  </si>
  <si>
    <t>Propuesta de documento metodológico del IPPR y sus resultados de acuerdo a la información disponible</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</si>
  <si>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</si>
  <si>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</si>
  <si>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</si>
  <si>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</si>
  <si>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</si>
  <si>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2017011000343 Levantamiento y actualización de la información estadística de carácter sociodemográfico a nivel local y nacional</t>
  </si>
  <si>
    <t>Documentos de estudios postcensales temáticas demográficas y poblacionales</t>
  </si>
  <si>
    <t>Se oporta datos deagregados por edades , sexo y área</t>
  </si>
  <si>
    <t>Elaborar tablas con las retroproyecciones de población.</t>
  </si>
  <si>
    <t>Cuadros de salida de retroproyecciones a nivel nacional 1950-2018</t>
  </si>
  <si>
    <t>Cuadros de resultados para la temática de demografía y población</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</si>
  <si>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</si>
  <si>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</si>
  <si>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</si>
  <si>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</si>
  <si>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</si>
  <si>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</si>
  <si>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</si>
  <si>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</si>
  <si>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</si>
  <si>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</si>
  <si>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</si>
  <si>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Asegurar la calidad estadística en procesos y resultados.</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</si>
  <si>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</si>
  <si>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</si>
  <si>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Boletines técnicos de la temática demografía y población</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</si>
  <si>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</si>
  <si>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</si>
  <si>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</si>
  <si>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</si>
  <si>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</si>
  <si>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</si>
  <si>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</si>
  <si>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</si>
  <si>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</si>
  <si>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</si>
  <si>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</si>
  <si>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</si>
  <si>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</si>
  <si>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</si>
  <si>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</si>
  <si>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</si>
  <si>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</si>
  <si>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</si>
  <si>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Documentos metodologicos</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</si>
  <si>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</si>
  <si>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</si>
  <si>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</si>
  <si>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</si>
  <si>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</si>
  <si>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</si>
  <si>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</si>
  <si>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</si>
  <si>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</si>
  <si>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</si>
  <si>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Bases de datos temática de salud</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</si>
  <si>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</si>
  <si>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</si>
  <si>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</si>
  <si>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</si>
  <si>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</si>
  <si>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</si>
  <si>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</si>
  <si>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</si>
  <si>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</si>
  <si>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</si>
  <si>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</si>
  <si>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</si>
  <si>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</si>
  <si>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</si>
  <si>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</si>
  <si>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</si>
  <si>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</si>
  <si>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</si>
  <si>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</si>
  <si>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</si>
  <si>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</si>
  <si>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</si>
  <si>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Base de Datos del Directorio Estadístico actualizada y  dispuesta semestral para las investigaciones de acuerdo con las BD de las entidades.</t>
  </si>
  <si>
    <t>2017011000157 Levantamiento e integración de la información geoespacial con la infraestructura estadística nacional y otros datos nacional</t>
  </si>
  <si>
    <t>Base de Datos del Marco Geoestadístico Nacional</t>
  </si>
  <si>
    <t xml:space="preserve"> Directorio del Sector Público del País articulado, con la caracterización y clasificación institucional de las Entidades para los análisis por parte de los usuarios.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</si>
  <si>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</si>
  <si>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</si>
  <si>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</si>
  <si>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</si>
  <si>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</si>
  <si>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</si>
  <si>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</si>
  <si>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</si>
  <si>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Servicio de Geo información estadística</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</si>
  <si>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</si>
  <si>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</si>
  <si>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</si>
  <si>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</si>
  <si>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</si>
  <si>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</si>
  <si>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</si>
  <si>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</si>
  <si>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</si>
  <si>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</si>
  <si>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</si>
  <si>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</si>
  <si>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</si>
  <si>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</si>
  <si>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</si>
  <si>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</si>
  <si>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</si>
  <si>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</si>
  <si>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</si>
  <si>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</si>
  <si>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</si>
  <si>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</si>
  <si>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r>
      <t xml:space="preserve">Diseño de la primera fase del Sistema de Información de estratificación socioeconómica- SIGESCO, referente a los requerimientos de la Superintendencia de Servicios Públicos Domiciliarios;  y la inclusion del modulo del sistema del SIGES. </t>
    </r>
    <r>
      <rPr>
        <sz val="12"/>
        <color theme="5"/>
        <rFont val="Segoe UI"/>
        <family val="2"/>
      </rPr>
      <t xml:space="preserve"> </t>
    </r>
  </si>
  <si>
    <t xml:space="preserve">Registros del desarrollo de la primera fase del Sistema de Información de estratificación socioeconómica- SIGESCO, referente a los requerimientos de la Superintendencia de Servicios Públicos Domiciliarios;  y la inclusion del modulo del sistema del SIGES. </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</si>
  <si>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</si>
  <si>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</si>
  <si>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</si>
  <si>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</si>
  <si>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</si>
  <si>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2017011000455 Levantamiento recopilación y actualización de la información relacionada con cuentas nacionales y macroeconómicas a nivel nacional</t>
  </si>
  <si>
    <t>Boletines Técnicos del indicador de Seguimiento a la
Economía -ISE</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</si>
  <si>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</si>
  <si>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</si>
  <si>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</si>
  <si>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</si>
  <si>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(12 actividades )</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</si>
  <si>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</si>
  <si>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</si>
  <si>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</si>
  <si>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</si>
  <si>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</si>
  <si>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</si>
  <si>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Desarrollar una (1) prueba piloto de flash estimates del PIB a 30 días.</t>
  </si>
  <si>
    <t>Modelo de estimación definido.</t>
  </si>
  <si>
    <t>Boletines Técnicosdel PIB Nacional</t>
  </si>
  <si>
    <t>Cálculo y pruebas del  PIB estimado.</t>
  </si>
  <si>
    <t>Registros de evaluación  y análisis de los resultados de las actividades del PIB estimado.</t>
  </si>
  <si>
    <t>Prueba piloto de los resultados del PIB estimado.</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</si>
  <si>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</si>
  <si>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</si>
  <si>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</si>
  <si>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</si>
  <si>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</si>
  <si>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</si>
  <si>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</si>
  <si>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</si>
  <si>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</si>
  <si>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Boletines Técnicos de las Cuentas
Departamentales</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</si>
  <si>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</si>
  <si>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</si>
  <si>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</si>
  <si>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</si>
  <si>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</si>
  <si>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</si>
  <si>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</si>
  <si>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</si>
  <si>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</si>
  <si>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Boletines Técnicos de la Cuenta
Satélite de Medio Ambiente.</t>
  </si>
  <si>
    <t>Documento del diseño de la Cuenta Satélite.</t>
  </si>
  <si>
    <t>Diseñar la Cuenta satélite de economía circular</t>
  </si>
  <si>
    <t>Registros del diseño de la Cuenta Satélite.</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</si>
  <si>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</si>
  <si>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</si>
  <si>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</si>
  <si>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</si>
  <si>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</si>
  <si>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</si>
  <si>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</si>
  <si>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</si>
  <si>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</si>
  <si>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</si>
  <si>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</si>
  <si>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</si>
  <si>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</si>
  <si>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</si>
  <si>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</si>
  <si>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</si>
  <si>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</si>
  <si>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</si>
  <si>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</si>
  <si>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</si>
  <si>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</si>
  <si>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</si>
  <si>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</si>
  <si>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</si>
  <si>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</si>
  <si>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</si>
  <si>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</si>
  <si>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Requerimientos cubiertos en temas de seguridad</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</si>
  <si>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</si>
  <si>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</si>
  <si>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</si>
  <si>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</si>
  <si>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Servicio de Educación informal para la gestión Administrativa</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</si>
  <si>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</si>
  <si>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</si>
  <si>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</si>
  <si>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</si>
  <si>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</si>
  <si>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</si>
  <si>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</si>
  <si>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</si>
  <si>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</si>
  <si>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</si>
  <si>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</si>
  <si>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</si>
  <si>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</si>
  <si>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</si>
  <si>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</si>
  <si>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</si>
  <si>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</si>
  <si>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</si>
  <si>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</si>
  <si>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</si>
  <si>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</si>
  <si>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</si>
  <si>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</si>
  <si>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</si>
  <si>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</si>
  <si>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</si>
  <si>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</si>
  <si>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</si>
  <si>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</si>
  <si>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</si>
  <si>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</si>
  <si>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</si>
  <si>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</si>
  <si>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</si>
  <si>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</si>
  <si>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</si>
  <si>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</si>
  <si>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</si>
  <si>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</si>
  <si>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Nuevos canales de interacción con los grupos de interés.</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</si>
  <si>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</si>
  <si>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</si>
  <si>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</si>
  <si>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</si>
  <si>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</si>
  <si>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</si>
  <si>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</si>
  <si>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</si>
  <si>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</si>
  <si>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</si>
  <si>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</si>
  <si>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</si>
  <si>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</si>
  <si>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</si>
  <si>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</si>
  <si>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</si>
  <si>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</si>
  <si>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</si>
  <si>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</si>
  <si>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</si>
  <si>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</si>
  <si>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</si>
  <si>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Realizar dos(2) mesas de trabajo para sensibilizar a las fuentes de las operaciones estadísticas anuales de Industria y Comercio sobre la temática, calidad y seguridad de la información</t>
  </si>
  <si>
    <t>Cronogramas</t>
  </si>
  <si>
    <t>2017011000391 Levantamiento de información estadística con calidad, cobertura y oportunidad nacional</t>
  </si>
  <si>
    <t>Directorios de fuentes a invitar</t>
  </si>
  <si>
    <t>Registros de mesas de trabajo realizadas</t>
  </si>
  <si>
    <t>Informe desarrollo de las mesas</t>
  </si>
  <si>
    <t>Informe efecto de sensibilización</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</si>
  <si>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</si>
  <si>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</si>
  <si>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</si>
  <si>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</si>
  <si>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</si>
  <si>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</si>
  <si>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Realizar dos (2) memorandos de entendimiento con Instituciones Educativas en el territorio para fomentar la consulta especializada.</t>
  </si>
  <si>
    <t>7 Comunicaciones Oficiales enviadas a las endidades educativas</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</si>
  <si>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</si>
  <si>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</si>
  <si>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</si>
  <si>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</si>
  <si>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</si>
  <si>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</si>
  <si>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</si>
  <si>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Actualizar, producir y difundir información poblacional y demográfica oportuna y de calidad.</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</si>
  <si>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</si>
  <si>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</si>
  <si>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</si>
  <si>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</si>
  <si>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</si>
  <si>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</si>
  <si>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</si>
  <si>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</si>
  <si>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</si>
  <si>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</si>
  <si>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</si>
  <si>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</si>
  <si>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</si>
  <si>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</si>
  <si>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</si>
  <si>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</si>
  <si>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</si>
  <si>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</si>
  <si>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</si>
  <si>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</si>
  <si>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</si>
  <si>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</si>
  <si>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</si>
  <si>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</si>
  <si>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</si>
  <si>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2018011000754 Mejoramiento de la infraestructura y equipamiento físico de la entidad a nivel nacional</t>
  </si>
  <si>
    <t>Sedes mantenidas</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</si>
  <si>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</si>
  <si>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</si>
  <si>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</si>
  <si>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</si>
  <si>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</si>
  <si>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 xml:space="preserve">Documento que establezca las directrices  para el funcionamiento y  actividades a ejecutar en el  Observatorio. </t>
  </si>
  <si>
    <t xml:space="preserve">Ayuda de memoria con la conformación del equipo de trabajo interno y asesor del observatorio de las conductas de los servidores públicos del DANE </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</si>
  <si>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</si>
  <si>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</si>
  <si>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</si>
  <si>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</si>
  <si>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</si>
  <si>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</si>
  <si>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</si>
  <si>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 xml:space="preserve">20%
</t>
  </si>
  <si>
    <t>11 Informes Financieros según ejecución del Censo Económico.</t>
  </si>
  <si>
    <t>Registros de 6 acompañamientos (presencial) a Nivel Nacional al proceso de pagos según ejecución del Censo Económico (Se realizarán reportes de cuentas radicadas y pagos)</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</si>
  <si>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</si>
  <si>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</si>
  <si>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</si>
  <si>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</si>
  <si>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</si>
  <si>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</si>
  <si>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</si>
  <si>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</si>
  <si>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</si>
  <si>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</si>
  <si>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de forma adecuada los lineamientos de los montos de transporte y modalidades para el personal operativo de la entidad contribuye en que las operaciones estadísticas se den con atributos de relevancia, oportunidad, exactitud y precisión fortalecidos.</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</si>
  <si>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</si>
  <si>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</si>
  <si>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</si>
  <si>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</si>
  <si>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</si>
  <si>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Adaptar el  Manual de  Contratación y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</si>
  <si>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Contratación y del manual de supervisión.</t>
  </si>
  <si>
    <t>Manual de Contratación definido</t>
  </si>
  <si>
    <t>Manual de supervisión definido</t>
  </si>
  <si>
    <t>1/062020</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</si>
  <si>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</si>
  <si>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</si>
  <si>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</si>
  <si>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</si>
  <si>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</si>
  <si>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</si>
  <si>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</si>
  <si>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</si>
  <si>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</si>
  <si>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</si>
  <si>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</si>
  <si>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</si>
  <si>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</si>
  <si>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</si>
  <si>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</si>
  <si>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</si>
  <si>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</si>
  <si>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</si>
  <si>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del aplicativo</t>
  </si>
  <si>
    <t>Registros de desarrollo del aplicativo</t>
  </si>
  <si>
    <t>Registros de implementación de prueba piloto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</si>
  <si>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</si>
  <si>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</si>
  <si>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</si>
  <si>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</si>
  <si>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</si>
  <si>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</si>
  <si>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</si>
  <si>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</si>
  <si>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</si>
  <si>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</si>
  <si>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</si>
  <si>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</si>
  <si>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</si>
  <si>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</si>
  <si>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</si>
  <si>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el proceso de provisión de empleo de 186 cargos mediante la figura de encargo de las vacantes que por necesidades del servicio la administración requiera</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</si>
  <si>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</si>
  <si>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</si>
  <si>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Estudio de requisitos elaborado y publicado y el Acto Administrativo de nombramiento en encargo de empleo.</t>
  </si>
  <si>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</si>
  <si>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</si>
  <si>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</si>
  <si>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</si>
  <si>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Área de Logística y Producción Estadística</t>
  </si>
  <si>
    <t>El adecuado control de los costos de las operaciones estadísticas, contribuirá a mejorar la asignación de recursos; para el desempeño logístico, y la calidad de los resultados.</t>
  </si>
  <si>
    <t>Documento de requerimiento</t>
  </si>
  <si>
    <t>Bases de datos de la Temática Agropecuaria Generadas, Ambiental, de Comercio Internacional, de Comercio Interno, de Construcción, de Cultura, de Educación, de Gobierno, de Industria, de la Seguridad y Defensa, de Mercado Laboral y de precios y costos</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</si>
  <si>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</si>
  <si>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</si>
  <si>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</si>
  <si>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</si>
  <si>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Bases de Datos de la temática de Mercado Laboral</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</si>
  <si>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</si>
  <si>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</si>
  <si>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</si>
  <si>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Bases de Datos de la temática de precios y costos</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</si>
  <si>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</si>
  <si>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</si>
  <si>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</si>
  <si>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</si>
  <si>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31/04/2020</t>
  </si>
  <si>
    <t>Bases de datos de la Temática de Construcción</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</si>
  <si>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</si>
  <si>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</si>
  <si>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</si>
  <si>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</si>
  <si>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Bases de datos de la Temática de Industria
Bases de datos de la Temática de Comercio Interno</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</si>
  <si>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</si>
  <si>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</si>
  <si>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</si>
  <si>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</si>
  <si>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 xml:space="preserve">Bases de Datos de la temática de Mercado Laboral
Bases de datos de la Temática de Cultura
</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</si>
  <si>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</si>
  <si>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</si>
  <si>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</si>
  <si>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</si>
  <si>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Bases de datos de la Temática Agropecuaria Generadas</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</si>
  <si>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</si>
  <si>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</si>
  <si>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Formato de pruebas de funcionalidad</t>
  </si>
  <si>
    <t xml:space="preserve">2019011000195 Desarrollo Censo Económico Nacional </t>
  </si>
  <si>
    <t>Bases de Datos del Directorio Estadístico</t>
  </si>
  <si>
    <t>Formato de pruebas del SMCE</t>
  </si>
  <si>
    <t xml:space="preserve">Esquema de organización en campo por áreas operativas </t>
  </si>
  <si>
    <t>Guía de recolección</t>
  </si>
  <si>
    <t>Recuentos de usos de las edificaciones. Funza</t>
  </si>
  <si>
    <t>Inicio Ruta Ricaurte-Nariño</t>
  </si>
  <si>
    <t>Registros del Inicio de las encuestas Funza</t>
  </si>
  <si>
    <t>Documento Evaluación Censo Experimental</t>
  </si>
  <si>
    <t>La implementación en los aplicativos para el CE de un módulo de análisis que permita  la validación a nivel  de COM, permitirán la mejora de la calidad y cobertura de la operación.</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</si>
  <si>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</si>
  <si>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</si>
  <si>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</si>
  <si>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herramientas de control y monitoreo para la mejora del desempeño operativo y el proceso de aprendizaje</t>
  </si>
  <si>
    <t>Diagnóstico y definición de alcance</t>
  </si>
  <si>
    <t>Propuesta de control y monitoreo</t>
  </si>
  <si>
    <t>Informe Piloto</t>
  </si>
  <si>
    <t>Registros de implementación</t>
  </si>
  <si>
    <t>La mejora de las competencias del personal operativo a partan a dos objetivos, sin embargo el mas relevante para el área es la mejora de los indicadores de calidad y oportunidad de las operaciones.</t>
  </si>
  <si>
    <t>Diseñar el plan de implementación del programa de Certificación del personal operativo en convenio con el SENA para la mejora de las operaciones.</t>
  </si>
  <si>
    <t>Informe de resultados y evaluación del piloto</t>
  </si>
  <si>
    <t>Documento de plan de implementación</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</si>
  <si>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</si>
  <si>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</si>
  <si>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</si>
  <si>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</si>
  <si>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 xml:space="preserve">Servicio de información de las estadísticas de las entidades del Sistema Estadístico Nacional
</t>
  </si>
  <si>
    <t>Servicio de evaluación del proceso estadístico</t>
  </si>
  <si>
    <t>Veinticinco (25) contratos interadministrativos para evaluar la implementación de los criterios de calidad de las operaciones estadísticas del SEN</t>
  </si>
  <si>
    <t>OBJETIVO O ESTRATÉGIA DEL PLAN ESTRATÉGICO INSTITUCIONAL</t>
  </si>
  <si>
    <t>Capacidad metodológica.</t>
  </si>
  <si>
    <t>Articular la producción de la información estadística a nivel nacional.</t>
  </si>
  <si>
    <t>Cambio Cultural.</t>
  </si>
  <si>
    <t>Gestión pública admirable.</t>
  </si>
  <si>
    <t>Accesibilidad.</t>
  </si>
  <si>
    <t>Modernizar la gestión territorial del DANE.</t>
  </si>
  <si>
    <t>Incorporar las certificaciones en línea permite incremetar la capacidad de la DT dado que facilita el proceso de la generación de certificaciones.</t>
  </si>
  <si>
    <t>El seguimiento y control adecuado a los contratos permite incrementar la capacidad territorial fortaleciendo el proceso de selección del personal y evitando incumplimentos en los contratos</t>
  </si>
  <si>
    <t>Mantener la oportunidad de los operativos de la DT por encima del 96% permite entregar a DANE central las bases de datos a tiempo y con calidad.</t>
  </si>
  <si>
    <t>Sensibilizar a las fuentes contribuye a mejorar la calidad y oportunidad de las operaciones estadísticas</t>
  </si>
  <si>
    <t>Con esta meta la DT busca formas diferentes de  interactuar con algunas instituciones educativas</t>
  </si>
  <si>
    <t>Fomentar el uso de la información estadística en la toma de decisiones públicas y privadas</t>
  </si>
  <si>
    <t>Mejorar el bienestar, las competencias y las habilidades de los servidores.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</si>
  <si>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</si>
  <si>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</si>
  <si>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</si>
  <si>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 Ejecutar y controlar las pruebas y  esquemas operativos del Censo Económico experimental </t>
  </si>
  <si>
    <t>Generar las especificaciones  operativas y presupuestales para alimentar el sistema de costos de las operaciones estadísticas del DANE.</t>
  </si>
  <si>
    <t>Diseñar los  esquemas preliminares del operativos del Censo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</si>
</sst>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dd/mm/yyyy;@"/>
    <numFmt numFmtId="167" formatCode="[$-240A]dd/mm/yyyy"/>
    <numFmt numFmtId="168" formatCode="_(&quot;$ &quot;* #,##0_);_(&quot;$ &quot;* \(#,##0\);_(&quot;$ &quot;* \-??_);_(@_)"/>
  </numFmts>
  <fonts count="27">
    <font>
      <sz val="12"/>
      <color theme="1"/>
      <name val="Calibri"/>
      <family val="2"/>
      <scheme val="minor"/>
    </font>
    <font>
      <sz val="12"/>
      <color theme="1"/>
      <name val="Calibri"/>
      <family val="2"/>
      <scheme val="minor"/>
    </font>
    <font>
      <sz val="12"/>
      <color theme="1"/>
      <name val="Segoe UI"/>
      <family val="2"/>
    </font>
    <font>
      <b/>
      <sz val="12"/>
      <name val="Segoe UI"/>
      <family val="2"/>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1F4E77"/>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b/>
      <sz val="12"/>
      <color theme="1"/>
      <name val="Segoe UI"/>
      <family val="2"/>
    </font>
    <font>
      <sz val="12"/>
      <color theme="1"/>
      <name val="Segoe UI"/>
      <family val="2"/>
    </font>
    <font>
      <sz val="12"/>
      <name val="Segoe UI"/>
      <family val="2"/>
    </font>
    <font>
      <sz val="12"/>
      <color rgb="FF000000"/>
      <name val="Segoe UI"/>
      <family val="2"/>
    </font>
    <font>
      <sz val="12"/>
      <color rgb="FF000000"/>
      <name val="Segoe UI"/>
      <family val="2"/>
    </font>
    <font>
      <sz val="12"/>
      <name val="Segoe UI"/>
      <family val="2"/>
    </font>
    <font>
      <sz val="12"/>
      <color rgb="FF262626"/>
      <name val="Segoe UI"/>
      <family val="2"/>
    </font>
    <font>
      <i/>
      <sz val="12"/>
      <color theme="1"/>
      <name val="Segoe UI"/>
      <family val="2"/>
    </font>
    <font>
      <sz val="12"/>
      <color theme="5"/>
      <name val="Segoe UI"/>
      <family val="2"/>
    </font>
    <font>
      <b/>
      <sz val="10"/>
      <color theme="1"/>
      <name val="Segoe UI"/>
      <family val="2"/>
    </font>
    <font>
      <sz val="10"/>
      <color theme="1"/>
      <name val="Segoe UI"/>
      <family val="2"/>
    </font>
    <font>
      <sz val="12"/>
      <color rgb="FF002060"/>
      <name val="Segoe UI"/>
      <family val="2"/>
    </font>
    <font>
      <b/>
      <sz val="12"/>
      <color indexed="81"/>
      <name val="Tahoma"/>
      <family val="2"/>
    </font>
    <font>
      <sz val="12"/>
      <color rgb="FF000000"/>
      <name val="Tahoma"/>
      <family val="2"/>
    </font>
  </fonts>
  <fills count="14">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rgb="FF1F4E77"/>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4" tint="0.79998168889431442"/>
        <bgColor indexed="64"/>
      </patternFill>
    </fill>
  </fills>
  <borders count="54">
    <border>
      <left/>
      <right/>
      <top/>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dashed">
        <color theme="1"/>
      </left>
      <right style="dashed">
        <color theme="1"/>
      </right>
      <top style="thin">
        <color theme="1"/>
      </top>
      <bottom style="dashed">
        <color theme="1"/>
      </bottom>
      <diagonal/>
    </border>
    <border>
      <left style="dashed">
        <color theme="1"/>
      </left>
      <right style="dashed">
        <color theme="1"/>
      </right>
      <top style="thin">
        <color theme="1"/>
      </top>
      <bottom/>
      <diagonal/>
    </border>
    <border>
      <left style="dashed">
        <color theme="1"/>
      </left>
      <right style="thin">
        <color theme="1"/>
      </right>
      <top style="thin">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diagonal/>
    </border>
    <border>
      <left style="dashed">
        <color theme="1"/>
      </left>
      <right style="thin">
        <color theme="1"/>
      </right>
      <top style="dashed">
        <color theme="1"/>
      </top>
      <bottom style="dashed">
        <color theme="1"/>
      </bottom>
      <diagonal/>
    </border>
    <border>
      <left style="dashed">
        <color theme="1"/>
      </left>
      <right style="dashed">
        <color theme="1"/>
      </right>
      <top style="dashed">
        <color theme="1"/>
      </top>
      <bottom style="thin">
        <color theme="1"/>
      </bottom>
      <diagonal/>
    </border>
    <border>
      <left style="dashed">
        <color theme="1"/>
      </left>
      <right style="dashed">
        <color theme="1"/>
      </right>
      <top/>
      <bottom style="thin">
        <color theme="1"/>
      </bottom>
      <diagonal/>
    </border>
    <border>
      <left style="dashed">
        <color theme="1"/>
      </left>
      <right style="thin">
        <color theme="1"/>
      </right>
      <top style="dashed">
        <color theme="1"/>
      </top>
      <bottom style="thin">
        <color theme="1"/>
      </bottom>
      <diagonal/>
    </border>
    <border>
      <left style="dashed">
        <color theme="1"/>
      </left>
      <right style="dashed">
        <color theme="1"/>
      </right>
      <top style="dashed">
        <color theme="1"/>
      </top>
      <bottom style="double">
        <color theme="1"/>
      </bottom>
      <diagonal/>
    </border>
    <border>
      <left style="dashed">
        <color theme="1"/>
      </left>
      <right style="thin">
        <color theme="1"/>
      </right>
      <top style="dashed">
        <color theme="1"/>
      </top>
      <bottom style="double">
        <color theme="1"/>
      </bottom>
      <diagonal/>
    </border>
    <border>
      <left style="dashed">
        <color theme="1"/>
      </left>
      <right style="dashed">
        <color theme="1"/>
      </right>
      <top/>
      <bottom style="dashed">
        <color theme="1"/>
      </bottom>
      <diagonal/>
    </border>
    <border>
      <left style="dashed">
        <color theme="1"/>
      </left>
      <right style="thin">
        <color theme="1"/>
      </right>
      <top/>
      <bottom style="dashed">
        <color theme="1"/>
      </bottom>
      <diagonal/>
    </border>
    <border>
      <left style="thin">
        <color theme="1"/>
      </left>
      <right style="dashed">
        <color theme="1"/>
      </right>
      <top style="thin">
        <color theme="1"/>
      </top>
      <bottom style="dashed">
        <color theme="1"/>
      </bottom>
      <diagonal/>
    </border>
    <border>
      <left style="thin">
        <color theme="1"/>
      </left>
      <right style="dashed">
        <color theme="1"/>
      </right>
      <top style="dashed">
        <color theme="1"/>
      </top>
      <bottom style="dashed">
        <color theme="1"/>
      </bottom>
      <diagonal/>
    </border>
    <border>
      <left style="thin">
        <color theme="1"/>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style="thin">
        <color theme="1"/>
      </right>
      <top style="dashed">
        <color theme="1"/>
      </top>
      <bottom/>
      <diagonal/>
    </border>
    <border>
      <left style="dashed">
        <color theme="1"/>
      </left>
      <right style="dashed">
        <color theme="1"/>
      </right>
      <top/>
      <bottom style="double">
        <color theme="1"/>
      </bottom>
      <diagonal/>
    </border>
    <border>
      <left style="dashed">
        <color theme="1"/>
      </left>
      <right style="dashed">
        <color theme="1"/>
      </right>
      <top style="thin">
        <color indexed="64"/>
      </top>
      <bottom style="dashed">
        <color theme="1"/>
      </bottom>
      <diagonal/>
    </border>
    <border>
      <left style="dashed">
        <color theme="1"/>
      </left>
      <right style="thin">
        <color theme="1"/>
      </right>
      <top style="thin">
        <color indexed="64"/>
      </top>
      <bottom style="dashed">
        <color theme="1"/>
      </bottom>
      <diagonal/>
    </border>
    <border>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right style="dashed">
        <color theme="1"/>
      </right>
      <top style="dashed">
        <color theme="1"/>
      </top>
      <bottom style="double">
        <color theme="1"/>
      </bottom>
      <diagonal/>
    </border>
    <border>
      <left style="dashed">
        <color theme="1"/>
      </left>
      <right style="thin">
        <color indexed="64"/>
      </right>
      <top style="dashed">
        <color theme="1"/>
      </top>
      <bottom style="double">
        <color theme="1"/>
      </bottom>
      <diagonal/>
    </border>
    <border>
      <left style="dashed">
        <color theme="1"/>
      </left>
      <right style="thin">
        <color indexed="64"/>
      </right>
      <top/>
      <bottom style="dashed">
        <color theme="1"/>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theme="1"/>
      </left>
      <right style="dashed">
        <color theme="1"/>
      </right>
      <top style="thin">
        <color indexed="64"/>
      </top>
      <bottom/>
      <diagonal/>
    </border>
    <border>
      <left style="dashed">
        <color theme="1"/>
      </left>
      <right style="thin">
        <color indexed="64"/>
      </right>
      <top style="dashed">
        <color theme="1"/>
      </top>
      <bottom style="dashed">
        <color theme="1"/>
      </bottom>
      <diagonal/>
    </border>
    <border>
      <left style="dashed">
        <color theme="1"/>
      </left>
      <right style="dashed">
        <color theme="1"/>
      </right>
      <top style="thin">
        <color indexed="64"/>
      </top>
      <bottom style="thin">
        <color indexed="64"/>
      </bottom>
      <diagonal/>
    </border>
    <border>
      <left style="dashed">
        <color theme="1"/>
      </left>
      <right style="thin">
        <color indexed="64"/>
      </right>
      <top style="thin">
        <color indexed="64"/>
      </top>
      <bottom style="thin">
        <color indexed="64"/>
      </bottom>
      <diagonal/>
    </border>
    <border>
      <left style="dashed">
        <color theme="1"/>
      </left>
      <right style="dashed">
        <color theme="1"/>
      </right>
      <top style="double">
        <color theme="1"/>
      </top>
      <bottom style="dashed">
        <color theme="1"/>
      </bottom>
      <diagonal/>
    </border>
    <border>
      <left style="dashed">
        <color theme="1"/>
      </left>
      <right style="thin">
        <color indexed="64"/>
      </right>
      <top style="double">
        <color theme="1"/>
      </top>
      <bottom style="dashed">
        <color theme="1"/>
      </bottom>
      <diagonal/>
    </border>
    <border>
      <left style="dashed">
        <color theme="1"/>
      </left>
      <right style="dashed">
        <color theme="1"/>
      </right>
      <top style="double">
        <color theme="1"/>
      </top>
      <bottom/>
      <diagonal/>
    </border>
    <border>
      <left style="dashed">
        <color theme="1"/>
      </left>
      <right style="thin">
        <color indexed="64"/>
      </right>
      <top/>
      <bottom style="thin">
        <color indexed="64"/>
      </bottom>
      <diagonal/>
    </border>
    <border>
      <left style="dashed">
        <color theme="1"/>
      </left>
      <right style="dashed">
        <color theme="1"/>
      </right>
      <top style="thin">
        <color indexed="64"/>
      </top>
      <bottom style="double">
        <color theme="1"/>
      </bottom>
      <diagonal/>
    </border>
    <border>
      <left style="dashed">
        <color theme="1"/>
      </left>
      <right style="thin">
        <color indexed="64"/>
      </right>
      <top style="thin">
        <color indexed="64"/>
      </top>
      <bottom style="double">
        <color theme="1"/>
      </bottom>
      <diagonal/>
    </border>
    <border>
      <left/>
      <right style="dashed">
        <color theme="1"/>
      </right>
      <top/>
      <bottom style="dashed">
        <color theme="1"/>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thin">
        <color theme="1"/>
      </right>
      <top/>
      <bottom/>
      <diagonal/>
    </border>
    <border>
      <left/>
      <right style="thin">
        <color theme="1"/>
      </right>
      <top/>
      <bottom style="thin">
        <color theme="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62">
    <xf numFmtId="0" fontId="0" fillId="0" borderId="0" xfId="0"/>
    <xf numFmtId="0" fontId="2" fillId="0" borderId="0" xfId="0" applyFont="1"/>
    <xf numFmtId="0" fontId="5" fillId="3" borderId="3" xfId="0" applyFont="1" applyFill="1" applyBorder="1" applyAlignment="1" applyProtection="1">
      <alignment horizontal="center" vertical="center" wrapText="1"/>
      <protection locked="0" hidden="1"/>
    </xf>
    <xf numFmtId="0" fontId="7" fillId="0" borderId="5" xfId="0" applyFont="1" applyBorder="1" applyAlignment="1" applyProtection="1">
      <alignment horizontal="center" vertical="center" wrapText="1"/>
      <protection locked="0" hidden="1"/>
    </xf>
    <xf numFmtId="0" fontId="8" fillId="0" borderId="5" xfId="0" applyFont="1" applyBorder="1" applyAlignment="1" applyProtection="1">
      <alignment horizontal="center" vertical="center" wrapText="1"/>
      <protection locked="0" hidden="1"/>
    </xf>
    <xf numFmtId="0" fontId="9" fillId="8" borderId="5" xfId="0" applyFont="1" applyFill="1" applyBorder="1" applyAlignment="1" applyProtection="1">
      <alignment horizontal="center" vertical="center" wrapText="1"/>
      <protection locked="0" hidden="1"/>
    </xf>
    <xf numFmtId="0" fontId="10" fillId="8" borderId="5" xfId="0" applyFont="1" applyFill="1" applyBorder="1" applyAlignment="1" applyProtection="1">
      <alignment horizontal="center" vertical="center" wrapText="1"/>
      <protection locked="0" hidden="1"/>
    </xf>
    <xf numFmtId="0" fontId="11" fillId="8" borderId="5" xfId="0" applyFont="1" applyFill="1" applyBorder="1" applyAlignment="1" applyProtection="1">
      <alignment horizontal="center" vertical="center" wrapText="1"/>
      <protection locked="0" hidden="1"/>
    </xf>
    <xf numFmtId="0" fontId="12" fillId="0" borderId="5" xfId="0" applyFont="1" applyBorder="1" applyAlignment="1" applyProtection="1">
      <alignment horizontal="center" vertical="center" wrapText="1"/>
      <protection locked="0" hidden="1"/>
    </xf>
    <xf numFmtId="0" fontId="12" fillId="0" borderId="6" xfId="0" applyFont="1" applyBorder="1" applyAlignment="1" applyProtection="1">
      <alignment horizontal="center" vertical="center" wrapText="1"/>
      <protection locked="0" hidden="1"/>
    </xf>
    <xf numFmtId="0" fontId="17" fillId="9" borderId="7" xfId="0" applyFont="1" applyFill="1" applyBorder="1" applyAlignment="1" applyProtection="1">
      <alignment horizontal="center" vertical="center" wrapText="1"/>
      <protection locked="0"/>
    </xf>
    <xf numFmtId="9" fontId="17" fillId="9" borderId="7" xfId="3" applyFont="1" applyFill="1" applyBorder="1" applyAlignment="1" applyProtection="1">
      <alignment horizontal="center" vertical="center" wrapText="1"/>
    </xf>
    <xf numFmtId="14" fontId="14" fillId="9" borderId="7" xfId="0" applyNumberFormat="1" applyFont="1" applyFill="1" applyBorder="1" applyAlignment="1">
      <alignment horizontal="center" vertical="center" wrapText="1"/>
    </xf>
    <xf numFmtId="0" fontId="17" fillId="9" borderId="10" xfId="0" applyFont="1" applyFill="1" applyBorder="1" applyAlignment="1" applyProtection="1">
      <alignment horizontal="center" vertical="center" wrapText="1"/>
      <protection locked="0"/>
    </xf>
    <xf numFmtId="9" fontId="17" fillId="9" borderId="10"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0" fontId="17" fillId="9" borderId="13" xfId="0" applyFont="1" applyFill="1" applyBorder="1" applyAlignment="1" applyProtection="1">
      <alignment horizontal="center" vertical="center" wrapText="1"/>
      <protection locked="0"/>
    </xf>
    <xf numFmtId="9" fontId="17" fillId="9" borderId="13" xfId="0" applyNumberFormat="1" applyFont="1" applyFill="1" applyBorder="1" applyAlignment="1">
      <alignment horizontal="center" vertical="center" wrapText="1"/>
    </xf>
    <xf numFmtId="14" fontId="14" fillId="9" borderId="13" xfId="0" applyNumberFormat="1" applyFont="1" applyFill="1" applyBorder="1" applyAlignment="1">
      <alignment horizontal="center" vertical="center" wrapText="1"/>
    </xf>
    <xf numFmtId="9" fontId="17" fillId="9" borderId="7" xfId="0" applyNumberFormat="1" applyFont="1" applyFill="1" applyBorder="1" applyAlignment="1">
      <alignment horizontal="center" vertical="center" wrapText="1"/>
    </xf>
    <xf numFmtId="0" fontId="17" fillId="0" borderId="7" xfId="0" applyFont="1" applyBorder="1" applyAlignment="1" applyProtection="1">
      <alignment horizontal="center" vertical="center" wrapText="1"/>
      <protection locked="0"/>
    </xf>
    <xf numFmtId="9" fontId="17" fillId="0" borderId="7"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9" fontId="17" fillId="0" borderId="10" xfId="0" applyNumberFormat="1" applyFont="1" applyBorder="1" applyAlignment="1">
      <alignment horizontal="center" vertical="center" wrapText="1"/>
    </xf>
    <xf numFmtId="14" fontId="14" fillId="0" borderId="10" xfId="0" applyNumberFormat="1" applyFont="1" applyBorder="1" applyAlignment="1">
      <alignment horizontal="center" vertical="center" wrapText="1"/>
    </xf>
    <xf numFmtId="9" fontId="2" fillId="0" borderId="10" xfId="3" applyFont="1" applyFill="1" applyBorder="1" applyAlignment="1" applyProtection="1">
      <alignment horizontal="center" vertical="center" wrapText="1"/>
      <protection locked="0" hidden="1"/>
    </xf>
    <xf numFmtId="0" fontId="17" fillId="0" borderId="13" xfId="0" applyFont="1" applyBorder="1" applyAlignment="1" applyProtection="1">
      <alignment horizontal="center" vertical="center" wrapText="1"/>
      <protection locked="0"/>
    </xf>
    <xf numFmtId="9" fontId="17"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9" fontId="17" fillId="0" borderId="7" xfId="3" applyFont="1" applyFill="1" applyBorder="1" applyAlignment="1" applyProtection="1">
      <alignment horizontal="center" vertical="center" wrapText="1"/>
    </xf>
    <xf numFmtId="9" fontId="17" fillId="0" borderId="10" xfId="3" applyFont="1" applyFill="1" applyBorder="1" applyAlignment="1" applyProtection="1">
      <alignment horizontal="center" vertical="center" wrapText="1"/>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hidden="1"/>
    </xf>
    <xf numFmtId="9" fontId="2" fillId="9" borderId="7" xfId="0" applyNumberFormat="1" applyFont="1" applyFill="1" applyBorder="1" applyAlignment="1" applyProtection="1">
      <alignment horizontal="center" vertical="center" wrapText="1"/>
      <protection hidden="1"/>
    </xf>
    <xf numFmtId="49" fontId="17" fillId="9" borderId="10" xfId="0" applyNumberFormat="1" applyFont="1" applyFill="1" applyBorder="1" applyAlignment="1">
      <alignment horizontal="center" vertical="center" wrapText="1"/>
    </xf>
    <xf numFmtId="49" fontId="17" fillId="9" borderId="13" xfId="0" applyNumberFormat="1" applyFont="1" applyFill="1" applyBorder="1" applyAlignment="1">
      <alignment horizontal="center" vertical="center" wrapText="1"/>
    </xf>
    <xf numFmtId="0" fontId="17" fillId="0" borderId="16" xfId="0" applyFont="1" applyBorder="1" applyAlignment="1" applyProtection="1">
      <alignment horizontal="center" vertical="center" wrapText="1"/>
      <protection locked="0"/>
    </xf>
    <xf numFmtId="9" fontId="17" fillId="0" borderId="16" xfId="3" applyFont="1" applyFill="1" applyBorder="1" applyAlignment="1" applyProtection="1">
      <alignment horizontal="center" vertical="center" wrapText="1"/>
    </xf>
    <xf numFmtId="14" fontId="14" fillId="0" borderId="16" xfId="0" applyNumberFormat="1" applyFont="1" applyBorder="1" applyAlignment="1">
      <alignment horizontal="center" vertical="center" wrapText="1"/>
    </xf>
    <xf numFmtId="0" fontId="17" fillId="13" borderId="18" xfId="0" applyFont="1" applyFill="1" applyBorder="1" applyAlignment="1" applyProtection="1">
      <alignment horizontal="center" vertical="center" wrapText="1"/>
      <protection locked="0"/>
    </xf>
    <xf numFmtId="9" fontId="17" fillId="13" borderId="18" xfId="0" applyNumberFormat="1" applyFont="1" applyFill="1" applyBorder="1" applyAlignment="1">
      <alignment horizontal="center" vertical="center" wrapText="1"/>
    </xf>
    <xf numFmtId="14" fontId="14" fillId="13" borderId="18" xfId="0" applyNumberFormat="1" applyFont="1" applyFill="1" applyBorder="1" applyAlignment="1">
      <alignment horizontal="center" vertical="center" wrapText="1"/>
    </xf>
    <xf numFmtId="0" fontId="17" fillId="13" borderId="13" xfId="0" applyFont="1" applyFill="1" applyBorder="1" applyAlignment="1" applyProtection="1">
      <alignment horizontal="center" vertical="center" wrapText="1"/>
      <protection locked="0"/>
    </xf>
    <xf numFmtId="9" fontId="17" fillId="13" borderId="13" xfId="0" applyNumberFormat="1" applyFont="1" applyFill="1" applyBorder="1" applyAlignment="1">
      <alignment horizontal="center" vertical="center" wrapText="1"/>
    </xf>
    <xf numFmtId="14" fontId="14" fillId="13" borderId="13" xfId="0" applyNumberFormat="1" applyFont="1" applyFill="1" applyBorder="1" applyAlignment="1">
      <alignment horizontal="center" vertical="center" wrapText="1"/>
    </xf>
    <xf numFmtId="0" fontId="17" fillId="13" borderId="7" xfId="0" applyFont="1" applyFill="1" applyBorder="1" applyAlignment="1" applyProtection="1">
      <alignment horizontal="center" vertical="center" wrapText="1"/>
      <protection locked="0"/>
    </xf>
    <xf numFmtId="9" fontId="17" fillId="13" borderId="7" xfId="0" applyNumberFormat="1" applyFont="1" applyFill="1" applyBorder="1" applyAlignment="1">
      <alignment horizontal="center" vertical="center" wrapText="1"/>
    </xf>
    <xf numFmtId="14" fontId="14" fillId="13" borderId="7" xfId="0" applyNumberFormat="1"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9" fontId="17" fillId="13" borderId="10" xfId="0" applyNumberFormat="1" applyFont="1" applyFill="1" applyBorder="1" applyAlignment="1">
      <alignment horizontal="center" vertical="center" wrapText="1"/>
    </xf>
    <xf numFmtId="14" fontId="14" fillId="13" borderId="10" xfId="0" applyNumberFormat="1" applyFont="1" applyFill="1" applyBorder="1" applyAlignment="1">
      <alignment horizontal="center" vertical="center" wrapText="1"/>
    </xf>
    <xf numFmtId="14" fontId="2" fillId="13" borderId="7" xfId="0" applyNumberFormat="1" applyFont="1" applyFill="1" applyBorder="1" applyAlignment="1" applyProtection="1">
      <alignment horizontal="center" vertical="center" wrapText="1"/>
      <protection locked="0" hidden="1"/>
    </xf>
    <xf numFmtId="9" fontId="2" fillId="13" borderId="7" xfId="3" applyFont="1" applyFill="1" applyBorder="1" applyAlignment="1" applyProtection="1">
      <alignment horizontal="center" vertical="center" wrapText="1"/>
      <protection hidden="1"/>
    </xf>
    <xf numFmtId="14" fontId="14" fillId="13" borderId="7" xfId="0" applyNumberFormat="1" applyFont="1" applyFill="1" applyBorder="1" applyAlignment="1" applyProtection="1">
      <alignment horizontal="center" vertical="center" wrapText="1"/>
      <protection hidden="1"/>
    </xf>
    <xf numFmtId="14" fontId="2" fillId="13" borderId="10" xfId="0" applyNumberFormat="1" applyFont="1" applyFill="1" applyBorder="1" applyAlignment="1" applyProtection="1">
      <alignment horizontal="center" vertical="center" wrapText="1"/>
      <protection locked="0" hidden="1"/>
    </xf>
    <xf numFmtId="9" fontId="2" fillId="13" borderId="10" xfId="3" applyFont="1" applyFill="1" applyBorder="1" applyAlignment="1" applyProtection="1">
      <alignment horizontal="center" vertical="center" wrapText="1"/>
      <protection hidden="1"/>
    </xf>
    <xf numFmtId="14" fontId="14" fillId="13" borderId="10" xfId="0" applyNumberFormat="1" applyFont="1" applyFill="1" applyBorder="1" applyAlignment="1" applyProtection="1">
      <alignment horizontal="center" vertical="center" wrapText="1"/>
      <protection hidden="1"/>
    </xf>
    <xf numFmtId="14" fontId="2" fillId="13" borderId="13" xfId="0" applyNumberFormat="1" applyFont="1" applyFill="1" applyBorder="1" applyAlignment="1" applyProtection="1">
      <alignment horizontal="center" vertical="center" wrapText="1"/>
      <protection locked="0" hidden="1"/>
    </xf>
    <xf numFmtId="9" fontId="2" fillId="13" borderId="13" xfId="3" applyFont="1" applyFill="1" applyBorder="1" applyAlignment="1" applyProtection="1">
      <alignment horizontal="center" vertical="center" wrapText="1"/>
      <protection hidden="1"/>
    </xf>
    <xf numFmtId="14" fontId="14" fillId="13" borderId="13" xfId="0" applyNumberFormat="1" applyFont="1" applyFill="1" applyBorder="1" applyAlignment="1" applyProtection="1">
      <alignment horizontal="center" vertical="center" wrapText="1"/>
      <protection hidden="1"/>
    </xf>
    <xf numFmtId="0" fontId="2" fillId="13" borderId="7" xfId="0" applyFont="1" applyFill="1" applyBorder="1" applyAlignment="1" applyProtection="1">
      <alignment horizontal="center" vertical="center" wrapText="1"/>
      <protection locked="0" hidden="1"/>
    </xf>
    <xf numFmtId="0" fontId="2" fillId="13" borderId="10" xfId="0" applyFont="1" applyFill="1" applyBorder="1" applyAlignment="1" applyProtection="1">
      <alignment horizontal="center" vertical="center" wrapText="1"/>
      <protection locked="0" hidden="1"/>
    </xf>
    <xf numFmtId="0" fontId="2" fillId="13" borderId="23" xfId="0" applyFont="1" applyFill="1" applyBorder="1" applyAlignment="1" applyProtection="1">
      <alignment horizontal="center" vertical="center" wrapText="1"/>
      <protection locked="0" hidden="1"/>
    </xf>
    <xf numFmtId="9" fontId="2" fillId="13" borderId="23" xfId="3" applyFont="1" applyFill="1" applyBorder="1" applyAlignment="1" applyProtection="1">
      <alignment horizontal="center" vertical="center" wrapText="1"/>
      <protection hidden="1"/>
    </xf>
    <xf numFmtId="14" fontId="14" fillId="13" borderId="23" xfId="0" applyNumberFormat="1" applyFont="1" applyFill="1" applyBorder="1" applyAlignment="1" applyProtection="1">
      <alignment horizontal="center" vertical="center" wrapText="1"/>
      <protection hidden="1"/>
    </xf>
    <xf numFmtId="9" fontId="2" fillId="13" borderId="16" xfId="3" applyFont="1" applyFill="1" applyBorder="1" applyAlignment="1" applyProtection="1">
      <alignment horizontal="center" vertical="center" wrapText="1"/>
      <protection locked="0" hidden="1"/>
    </xf>
    <xf numFmtId="9" fontId="2" fillId="13" borderId="16" xfId="3" applyFont="1" applyFill="1" applyBorder="1" applyAlignment="1" applyProtection="1">
      <alignment horizontal="center" vertical="center" wrapText="1"/>
      <protection hidden="1"/>
    </xf>
    <xf numFmtId="14" fontId="14" fillId="13" borderId="16" xfId="0" applyNumberFormat="1" applyFont="1" applyFill="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locked="0"/>
    </xf>
    <xf numFmtId="9" fontId="17" fillId="0" borderId="18"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7" fillId="0" borderId="23" xfId="0" applyFont="1" applyBorder="1" applyAlignment="1" applyProtection="1">
      <alignment horizontal="center" vertical="center" wrapText="1"/>
      <protection locked="0"/>
    </xf>
    <xf numFmtId="9" fontId="17" fillId="0" borderId="23" xfId="0" applyNumberFormat="1" applyFont="1" applyBorder="1" applyAlignment="1">
      <alignment horizontal="center" vertical="center" wrapText="1"/>
    </xf>
    <xf numFmtId="14" fontId="14" fillId="0" borderId="23" xfId="0" applyNumberFormat="1" applyFont="1" applyBorder="1" applyAlignment="1">
      <alignment horizontal="center" vertical="center" wrapText="1"/>
    </xf>
    <xf numFmtId="0" fontId="17" fillId="0" borderId="27" xfId="0" applyFont="1" applyBorder="1" applyAlignment="1" applyProtection="1">
      <alignment horizontal="center" vertical="center" wrapText="1"/>
      <protection locked="0"/>
    </xf>
    <xf numFmtId="9" fontId="17" fillId="0" borderId="28" xfId="0" applyNumberFormat="1" applyFont="1" applyBorder="1" applyAlignment="1">
      <alignment horizontal="center" vertical="center" wrapText="1"/>
    </xf>
    <xf numFmtId="14" fontId="14" fillId="0" borderId="26" xfId="0" applyNumberFormat="1" applyFont="1" applyBorder="1" applyAlignment="1">
      <alignment horizontal="center" vertical="center" wrapText="1"/>
    </xf>
    <xf numFmtId="9" fontId="2" fillId="0" borderId="26" xfId="3" applyFont="1" applyFill="1" applyBorder="1" applyAlignment="1" applyProtection="1">
      <alignment horizontal="center" vertical="center" wrapText="1"/>
      <protection locked="0" hidden="1"/>
    </xf>
    <xf numFmtId="0" fontId="17" fillId="0" borderId="17" xfId="0" applyFont="1" applyBorder="1" applyAlignment="1" applyProtection="1">
      <alignment horizontal="center" vertical="center" wrapText="1"/>
      <protection locked="0"/>
    </xf>
    <xf numFmtId="9" fontId="17" fillId="0" borderId="30" xfId="0" applyNumberFormat="1" applyFont="1" applyBorder="1" applyAlignment="1">
      <alignment horizontal="center" vertical="center" wrapText="1"/>
    </xf>
    <xf numFmtId="0" fontId="2" fillId="13" borderId="18" xfId="0" applyFont="1" applyFill="1" applyBorder="1" applyAlignment="1" applyProtection="1">
      <alignment horizontal="center" vertical="center" wrapText="1"/>
      <protection locked="0" hidden="1"/>
    </xf>
    <xf numFmtId="9" fontId="2" fillId="13" borderId="18" xfId="3" applyFont="1" applyFill="1" applyBorder="1" applyAlignment="1" applyProtection="1">
      <alignment horizontal="center" vertical="center" wrapText="1"/>
      <protection hidden="1"/>
    </xf>
    <xf numFmtId="14" fontId="14" fillId="13" borderId="18" xfId="0" applyNumberFormat="1" applyFont="1" applyFill="1" applyBorder="1" applyAlignment="1">
      <alignment horizontal="center" vertical="center"/>
    </xf>
    <xf numFmtId="0" fontId="2" fillId="13" borderId="33" xfId="0" applyFont="1" applyFill="1" applyBorder="1" applyAlignment="1" applyProtection="1">
      <alignment horizontal="center" vertical="center" wrapText="1"/>
      <protection locked="0" hidden="1"/>
    </xf>
    <xf numFmtId="9" fontId="2" fillId="13" borderId="33" xfId="3" applyFont="1" applyFill="1" applyBorder="1" applyAlignment="1" applyProtection="1">
      <alignment horizontal="center" vertical="center" wrapText="1"/>
      <protection hidden="1"/>
    </xf>
    <xf numFmtId="14" fontId="14" fillId="13" borderId="33" xfId="0" applyNumberFormat="1" applyFont="1" applyFill="1" applyBorder="1" applyAlignment="1">
      <alignment horizontal="center" vertical="center"/>
    </xf>
    <xf numFmtId="0" fontId="2" fillId="13" borderId="26" xfId="0" applyFont="1" applyFill="1" applyBorder="1" applyAlignment="1" applyProtection="1">
      <alignment horizontal="center" vertical="center" wrapText="1"/>
      <protection locked="0" hidden="1"/>
    </xf>
    <xf numFmtId="9" fontId="2" fillId="13" borderId="26" xfId="3" applyFont="1" applyFill="1" applyBorder="1" applyAlignment="1" applyProtection="1">
      <alignment horizontal="center" vertical="center" wrapText="1"/>
      <protection hidden="1"/>
    </xf>
    <xf numFmtId="14" fontId="14" fillId="13" borderId="26" xfId="0" applyNumberFormat="1" applyFont="1" applyFill="1" applyBorder="1" applyAlignment="1">
      <alignment horizontal="center" vertical="center"/>
    </xf>
    <xf numFmtId="0" fontId="2" fillId="13" borderId="16" xfId="0" applyFont="1" applyFill="1" applyBorder="1" applyAlignment="1" applyProtection="1">
      <alignment horizontal="center" vertical="center" wrapText="1"/>
      <protection locked="0" hidden="1"/>
    </xf>
    <xf numFmtId="14" fontId="14" fillId="13" borderId="16" xfId="0" applyNumberFormat="1" applyFont="1" applyFill="1" applyBorder="1" applyAlignment="1">
      <alignment horizontal="center" vertical="center"/>
    </xf>
    <xf numFmtId="14" fontId="14" fillId="0" borderId="18" xfId="0" applyNumberFormat="1" applyFont="1" applyBorder="1" applyAlignment="1">
      <alignment horizontal="center" vertical="center" wrapText="1" readingOrder="1"/>
    </xf>
    <xf numFmtId="14" fontId="14" fillId="0" borderId="10" xfId="0" applyNumberFormat="1" applyFont="1" applyBorder="1" applyAlignment="1">
      <alignment horizontal="center" vertical="center" wrapText="1" readingOrder="1"/>
    </xf>
    <xf numFmtId="0" fontId="17" fillId="0" borderId="33" xfId="0" applyFont="1" applyBorder="1" applyAlignment="1" applyProtection="1">
      <alignment horizontal="center" vertical="center" wrapText="1"/>
      <protection locked="0"/>
    </xf>
    <xf numFmtId="9" fontId="17" fillId="0" borderId="33"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readingOrder="1"/>
    </xf>
    <xf numFmtId="9" fontId="2" fillId="0" borderId="33" xfId="3" applyFont="1" applyFill="1" applyBorder="1" applyAlignment="1" applyProtection="1">
      <alignment horizontal="center" vertical="center" wrapText="1"/>
      <protection locked="0" hidden="1"/>
    </xf>
    <xf numFmtId="0" fontId="17" fillId="0" borderId="26" xfId="0" applyFont="1" applyBorder="1" applyAlignment="1" applyProtection="1">
      <alignment horizontal="center" vertical="center" wrapText="1"/>
      <protection locked="0"/>
    </xf>
    <xf numFmtId="9" fontId="17" fillId="9" borderId="26" xfId="0" applyNumberFormat="1" applyFont="1" applyFill="1" applyBorder="1" applyAlignment="1">
      <alignment horizontal="center" vertical="center" wrapText="1"/>
    </xf>
    <xf numFmtId="14" fontId="14" fillId="0" borderId="26" xfId="0" applyNumberFormat="1" applyFont="1" applyBorder="1" applyAlignment="1">
      <alignment horizontal="center" vertical="center" wrapText="1" readingOrder="1"/>
    </xf>
    <xf numFmtId="9" fontId="17" fillId="9" borderId="33" xfId="0" applyNumberFormat="1" applyFont="1" applyFill="1" applyBorder="1" applyAlignment="1">
      <alignment horizontal="center" vertical="center" wrapText="1"/>
    </xf>
    <xf numFmtId="9" fontId="17" fillId="0" borderId="26"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14" fontId="14" fillId="0" borderId="16" xfId="0" applyNumberFormat="1" applyFont="1" applyBorder="1" applyAlignment="1">
      <alignment horizontal="center" vertical="center" wrapText="1" readingOrder="1"/>
    </xf>
    <xf numFmtId="0" fontId="18" fillId="13" borderId="18" xfId="0" applyFont="1" applyFill="1" applyBorder="1" applyAlignment="1" applyProtection="1">
      <alignment horizontal="center" vertical="center" wrapText="1"/>
      <protection locked="0"/>
    </xf>
    <xf numFmtId="14" fontId="14" fillId="13" borderId="18" xfId="0" applyNumberFormat="1" applyFont="1" applyFill="1" applyBorder="1" applyAlignment="1">
      <alignment horizontal="center" vertical="center" wrapText="1" readingOrder="1"/>
    </xf>
    <xf numFmtId="0" fontId="18" fillId="13" borderId="10" xfId="0" applyFont="1" applyFill="1" applyBorder="1" applyAlignment="1" applyProtection="1">
      <alignment horizontal="center" vertical="center" wrapText="1"/>
      <protection locked="0"/>
    </xf>
    <xf numFmtId="14" fontId="14" fillId="13" borderId="10" xfId="0" applyNumberFormat="1" applyFont="1" applyFill="1" applyBorder="1" applyAlignment="1">
      <alignment horizontal="center" vertical="center" wrapText="1" readingOrder="1"/>
    </xf>
    <xf numFmtId="0" fontId="17" fillId="13" borderId="33" xfId="0" applyFont="1" applyFill="1" applyBorder="1" applyAlignment="1" applyProtection="1">
      <alignment horizontal="center" vertical="center" wrapText="1"/>
      <protection locked="0"/>
    </xf>
    <xf numFmtId="9" fontId="17" fillId="13" borderId="33" xfId="0" applyNumberFormat="1" applyFont="1" applyFill="1" applyBorder="1" applyAlignment="1">
      <alignment horizontal="center" vertical="center" wrapText="1"/>
    </xf>
    <xf numFmtId="14" fontId="14" fillId="13" borderId="33" xfId="0" applyNumberFormat="1" applyFont="1" applyFill="1" applyBorder="1" applyAlignment="1">
      <alignment horizontal="center" vertical="center" wrapText="1" readingOrder="1"/>
    </xf>
    <xf numFmtId="9" fontId="13" fillId="13" borderId="38" xfId="3" applyFont="1" applyFill="1" applyBorder="1" applyAlignment="1" applyProtection="1">
      <alignment horizontal="center" vertical="center" wrapText="1"/>
      <protection locked="0" hidden="1"/>
    </xf>
    <xf numFmtId="9" fontId="14" fillId="13" borderId="38" xfId="3" applyFont="1" applyFill="1" applyBorder="1" applyAlignment="1" applyProtection="1">
      <alignment horizontal="center" vertical="center" wrapText="1"/>
      <protection locked="0" hidden="1"/>
    </xf>
    <xf numFmtId="49" fontId="14" fillId="13" borderId="38" xfId="3" applyNumberFormat="1" applyFont="1" applyFill="1" applyBorder="1" applyAlignment="1" applyProtection="1">
      <alignment horizontal="center" vertical="center" wrapText="1"/>
      <protection locked="0" hidden="1"/>
    </xf>
    <xf numFmtId="0" fontId="14" fillId="13" borderId="38" xfId="0" applyFont="1" applyFill="1" applyBorder="1" applyAlignment="1" applyProtection="1">
      <alignment horizontal="center" vertical="center" wrapText="1"/>
      <protection locked="0" hidden="1"/>
    </xf>
    <xf numFmtId="0" fontId="6" fillId="10" borderId="38" xfId="0" applyFont="1" applyFill="1" applyBorder="1" applyAlignment="1" applyProtection="1">
      <alignment horizontal="center" vertical="center" wrapText="1"/>
      <protection locked="0" hidden="1"/>
    </xf>
    <xf numFmtId="14" fontId="14" fillId="13" borderId="38" xfId="0" applyNumberFormat="1" applyFont="1" applyFill="1" applyBorder="1" applyAlignment="1" applyProtection="1">
      <alignment horizontal="center" vertical="center" wrapText="1"/>
      <protection locked="0" hidden="1"/>
    </xf>
    <xf numFmtId="0" fontId="17" fillId="13" borderId="38" xfId="0" applyFont="1" applyFill="1" applyBorder="1" applyAlignment="1" applyProtection="1">
      <alignment horizontal="center" vertical="center" wrapText="1"/>
      <protection locked="0"/>
    </xf>
    <xf numFmtId="9" fontId="2" fillId="13" borderId="38" xfId="3" applyFont="1" applyFill="1" applyBorder="1" applyAlignment="1" applyProtection="1">
      <alignment horizontal="center" vertical="center" wrapText="1"/>
      <protection hidden="1"/>
    </xf>
    <xf numFmtId="14" fontId="14" fillId="13" borderId="38" xfId="0" applyNumberFormat="1" applyFont="1" applyFill="1" applyBorder="1" applyAlignment="1" applyProtection="1">
      <alignment horizontal="center" vertical="center" wrapText="1"/>
      <protection hidden="1"/>
    </xf>
    <xf numFmtId="164" fontId="2" fillId="13" borderId="38" xfId="1" applyNumberFormat="1" applyFont="1" applyFill="1" applyBorder="1" applyAlignment="1" applyProtection="1">
      <alignment horizontal="center" vertical="center" wrapText="1"/>
      <protection locked="0" hidden="1"/>
    </xf>
    <xf numFmtId="164" fontId="2" fillId="11" borderId="39" xfId="1" applyNumberFormat="1" applyFont="1" applyFill="1" applyBorder="1" applyAlignment="1" applyProtection="1">
      <alignment horizontal="center" vertical="center" wrapText="1"/>
      <protection locked="0" hidden="1"/>
    </xf>
    <xf numFmtId="14" fontId="2" fillId="13" borderId="26" xfId="0" applyNumberFormat="1" applyFont="1" applyFill="1" applyBorder="1" applyAlignment="1" applyProtection="1">
      <alignment horizontal="center" vertical="center" wrapText="1"/>
      <protection locked="0" hidden="1"/>
    </xf>
    <xf numFmtId="14" fontId="14" fillId="13" borderId="26" xfId="0" applyNumberFormat="1" applyFont="1" applyFill="1" applyBorder="1" applyAlignment="1">
      <alignment horizontal="center" vertical="center" wrapText="1"/>
    </xf>
    <xf numFmtId="14" fontId="2" fillId="13" borderId="33" xfId="0" applyNumberFormat="1" applyFont="1" applyFill="1" applyBorder="1" applyAlignment="1" applyProtection="1">
      <alignment horizontal="center" vertical="center" wrapText="1"/>
      <protection locked="0" hidden="1"/>
    </xf>
    <xf numFmtId="14" fontId="14" fillId="13" borderId="33" xfId="0" applyNumberFormat="1" applyFont="1" applyFill="1" applyBorder="1" applyAlignment="1">
      <alignment horizontal="center" vertical="center" wrapText="1"/>
    </xf>
    <xf numFmtId="0" fontId="17" fillId="13" borderId="26" xfId="0" applyFont="1" applyFill="1" applyBorder="1" applyAlignment="1" applyProtection="1">
      <alignment horizontal="center" vertical="center" wrapText="1"/>
      <protection locked="0"/>
    </xf>
    <xf numFmtId="9" fontId="17" fillId="13" borderId="26" xfId="3" applyFont="1" applyFill="1" applyBorder="1" applyAlignment="1" applyProtection="1">
      <alignment horizontal="center" vertical="center" wrapText="1"/>
    </xf>
    <xf numFmtId="9" fontId="17" fillId="13" borderId="10" xfId="3" applyFont="1" applyFill="1" applyBorder="1" applyAlignment="1" applyProtection="1">
      <alignment horizontal="center" vertical="center" wrapText="1"/>
    </xf>
    <xf numFmtId="9" fontId="17" fillId="13" borderId="33" xfId="3" applyFont="1" applyFill="1" applyBorder="1" applyAlignment="1" applyProtection="1">
      <alignment horizontal="center" vertical="center" wrapText="1"/>
    </xf>
    <xf numFmtId="0" fontId="17" fillId="13" borderId="16" xfId="0" applyFont="1" applyFill="1" applyBorder="1" applyAlignment="1" applyProtection="1">
      <alignment horizontal="center" vertical="center" wrapText="1"/>
      <protection locked="0"/>
    </xf>
    <xf numFmtId="9" fontId="17" fillId="13" borderId="16" xfId="3" applyFont="1" applyFill="1" applyBorder="1" applyAlignment="1" applyProtection="1">
      <alignment horizontal="center" vertical="center" wrapText="1"/>
    </xf>
    <xf numFmtId="14" fontId="14" fillId="13" borderId="16" xfId="0" applyNumberFormat="1" applyFont="1" applyFill="1" applyBorder="1" applyAlignment="1">
      <alignment horizontal="center" vertical="center" wrapText="1"/>
    </xf>
    <xf numFmtId="14" fontId="2" fillId="9" borderId="40" xfId="0" applyNumberFormat="1" applyFont="1" applyFill="1" applyBorder="1" applyAlignment="1" applyProtection="1">
      <alignment horizontal="center" vertical="center" wrapText="1"/>
      <protection locked="0" hidden="1"/>
    </xf>
    <xf numFmtId="9" fontId="2" fillId="9" borderId="40" xfId="3" applyFont="1" applyFill="1" applyBorder="1" applyAlignment="1" applyProtection="1">
      <alignment horizontal="center" vertical="center" wrapText="1"/>
      <protection hidden="1"/>
    </xf>
    <xf numFmtId="14" fontId="14" fillId="9" borderId="40" xfId="0" applyNumberFormat="1" applyFont="1" applyFill="1" applyBorder="1" applyAlignment="1" applyProtection="1">
      <alignment horizontal="center" vertical="center" wrapText="1"/>
      <protection hidden="1"/>
    </xf>
    <xf numFmtId="14" fontId="2" fillId="9" borderId="10" xfId="0" applyNumberFormat="1" applyFont="1" applyFill="1" applyBorder="1" applyAlignment="1" applyProtection="1">
      <alignment horizontal="center" vertical="center" wrapText="1"/>
      <protection locked="0" hidden="1"/>
    </xf>
    <xf numFmtId="9" fontId="2" fillId="9" borderId="10" xfId="3" applyFont="1" applyFill="1" applyBorder="1" applyAlignment="1" applyProtection="1">
      <alignment horizontal="center" vertical="center" wrapText="1"/>
      <protection hidden="1"/>
    </xf>
    <xf numFmtId="14" fontId="14" fillId="9" borderId="10" xfId="0" applyNumberFormat="1" applyFont="1" applyFill="1" applyBorder="1" applyAlignment="1" applyProtection="1">
      <alignment horizontal="center" vertical="center" wrapText="1"/>
      <protection hidden="1"/>
    </xf>
    <xf numFmtId="0" fontId="2" fillId="9" borderId="16" xfId="0" applyFont="1" applyFill="1" applyBorder="1" applyAlignment="1" applyProtection="1">
      <alignment horizontal="center" vertical="center" wrapText="1"/>
      <protection locked="0" hidden="1"/>
    </xf>
    <xf numFmtId="9" fontId="2" fillId="9" borderId="16" xfId="0" applyNumberFormat="1" applyFont="1" applyFill="1" applyBorder="1" applyAlignment="1" applyProtection="1">
      <alignment horizontal="center" vertical="center" wrapText="1"/>
      <protection hidden="1"/>
    </xf>
    <xf numFmtId="14" fontId="14" fillId="9" borderId="16" xfId="0" applyNumberFormat="1" applyFont="1" applyFill="1" applyBorder="1" applyAlignment="1" applyProtection="1">
      <alignment horizontal="center" vertical="center" wrapText="1"/>
      <protection hidden="1"/>
    </xf>
    <xf numFmtId="14" fontId="2" fillId="13" borderId="18" xfId="0" applyNumberFormat="1" applyFont="1" applyFill="1" applyBorder="1" applyAlignment="1" applyProtection="1">
      <alignment horizontal="center" vertical="center" wrapText="1"/>
      <protection locked="0" hidden="1"/>
    </xf>
    <xf numFmtId="9" fontId="2" fillId="13" borderId="18" xfId="0" applyNumberFormat="1" applyFont="1" applyFill="1" applyBorder="1" applyAlignment="1" applyProtection="1">
      <alignment horizontal="center" vertical="center" wrapText="1"/>
      <protection hidden="1"/>
    </xf>
    <xf numFmtId="9" fontId="2" fillId="13" borderId="10" xfId="0" applyNumberFormat="1" applyFont="1" applyFill="1" applyBorder="1" applyAlignment="1" applyProtection="1">
      <alignment horizontal="center" vertical="center" wrapText="1"/>
      <protection hidden="1"/>
    </xf>
    <xf numFmtId="14" fontId="18" fillId="13" borderId="33" xfId="0" applyNumberFormat="1" applyFont="1" applyFill="1" applyBorder="1" applyAlignment="1" applyProtection="1">
      <alignment horizontal="center" vertical="center" wrapText="1"/>
      <protection locked="0" hidden="1"/>
    </xf>
    <xf numFmtId="0" fontId="18" fillId="13" borderId="33" xfId="0"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wrapText="1"/>
      <protection locked="0"/>
    </xf>
    <xf numFmtId="9" fontId="2" fillId="13" borderId="26" xfId="0" applyNumberFormat="1" applyFont="1" applyFill="1" applyBorder="1" applyAlignment="1" applyProtection="1">
      <alignment horizontal="center" vertical="center" wrapText="1"/>
      <protection hidden="1"/>
    </xf>
    <xf numFmtId="9" fontId="14" fillId="13" borderId="26" xfId="3" applyFont="1" applyFill="1" applyBorder="1" applyAlignment="1" applyProtection="1">
      <alignment horizontal="center" vertical="center" wrapText="1"/>
      <protection locked="0"/>
    </xf>
    <xf numFmtId="49" fontId="14" fillId="13" borderId="26" xfId="3" applyNumberFormat="1" applyFont="1" applyFill="1" applyBorder="1" applyAlignment="1" applyProtection="1">
      <alignment horizontal="center" vertical="center" wrapText="1"/>
      <protection locked="0"/>
    </xf>
    <xf numFmtId="0" fontId="6" fillId="10" borderId="26" xfId="0" applyFont="1" applyFill="1" applyBorder="1" applyAlignment="1" applyProtection="1">
      <alignment vertical="center" wrapText="1"/>
      <protection locked="0"/>
    </xf>
    <xf numFmtId="14" fontId="14" fillId="13" borderId="26" xfId="0" applyNumberFormat="1" applyFont="1" applyFill="1" applyBorder="1" applyAlignment="1" applyProtection="1">
      <alignment horizontal="center" vertical="center" wrapText="1"/>
      <protection hidden="1"/>
    </xf>
    <xf numFmtId="0" fontId="6" fillId="10" borderId="33" xfId="0" applyFont="1" applyFill="1" applyBorder="1" applyAlignment="1" applyProtection="1">
      <alignment vertical="center" wrapText="1"/>
      <protection locked="0"/>
    </xf>
    <xf numFmtId="14" fontId="14" fillId="13" borderId="33" xfId="0" applyNumberFormat="1" applyFont="1" applyFill="1" applyBorder="1" applyAlignment="1" applyProtection="1">
      <alignment horizontal="center" vertical="center" wrapText="1"/>
      <protection hidden="1"/>
    </xf>
    <xf numFmtId="0" fontId="18" fillId="13" borderId="26" xfId="0" applyFont="1" applyFill="1" applyBorder="1" applyAlignment="1" applyProtection="1">
      <alignment horizontal="center" vertical="center" wrapText="1"/>
      <protection hidden="1"/>
    </xf>
    <xf numFmtId="14" fontId="2" fillId="13" borderId="10" xfId="0" applyNumberFormat="1" applyFont="1" applyFill="1" applyBorder="1" applyAlignment="1" applyProtection="1">
      <alignment horizontal="center" vertical="center" wrapText="1"/>
      <protection hidden="1"/>
    </xf>
    <xf numFmtId="14" fontId="18" fillId="13" borderId="10" xfId="0" applyNumberFormat="1" applyFont="1" applyFill="1" applyBorder="1" applyAlignment="1" applyProtection="1">
      <alignment horizontal="center" vertical="center" wrapText="1"/>
      <protection hidden="1"/>
    </xf>
    <xf numFmtId="14" fontId="18" fillId="13" borderId="33" xfId="0" applyNumberFormat="1" applyFont="1" applyFill="1" applyBorder="1" applyAlignment="1" applyProtection="1">
      <alignment horizontal="center" vertical="center" wrapText="1"/>
      <protection hidden="1"/>
    </xf>
    <xf numFmtId="14" fontId="2" fillId="13" borderId="16" xfId="0" applyNumberFormat="1" applyFont="1" applyFill="1" applyBorder="1" applyAlignment="1" applyProtection="1">
      <alignment horizontal="center" vertical="center" wrapText="1"/>
      <protection locked="0" hidden="1"/>
    </xf>
    <xf numFmtId="0" fontId="18" fillId="0" borderId="18" xfId="0" applyFont="1" applyBorder="1" applyAlignment="1" applyProtection="1">
      <alignment horizontal="center" vertical="center" wrapText="1"/>
      <protection locked="0" hidden="1"/>
    </xf>
    <xf numFmtId="9" fontId="18" fillId="0" borderId="18" xfId="3" applyFont="1" applyFill="1" applyBorder="1" applyAlignment="1" applyProtection="1">
      <alignment horizontal="center" vertical="center" wrapText="1"/>
      <protection hidden="1"/>
    </xf>
    <xf numFmtId="14" fontId="14" fillId="0" borderId="18" xfId="0" applyNumberFormat="1"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locked="0" hidden="1"/>
    </xf>
    <xf numFmtId="9" fontId="18" fillId="0" borderId="10" xfId="3" applyFont="1" applyFill="1" applyBorder="1" applyAlignment="1" applyProtection="1">
      <alignment horizontal="center" vertical="center" wrapText="1"/>
      <protection hidden="1"/>
    </xf>
    <xf numFmtId="14" fontId="14" fillId="0" borderId="10" xfId="0" applyNumberFormat="1" applyFont="1" applyBorder="1" applyAlignment="1" applyProtection="1">
      <alignment horizontal="center" vertical="center" wrapText="1"/>
      <protection hidden="1"/>
    </xf>
    <xf numFmtId="9" fontId="18" fillId="0" borderId="10" xfId="3" applyFont="1" applyFill="1" applyBorder="1" applyAlignment="1" applyProtection="1">
      <alignment horizontal="center" vertical="center" wrapText="1"/>
      <protection locked="0" hidden="1"/>
    </xf>
    <xf numFmtId="0" fontId="18" fillId="0" borderId="33" xfId="0" applyFont="1" applyBorder="1" applyAlignment="1" applyProtection="1">
      <alignment horizontal="center" vertical="center" wrapText="1"/>
      <protection locked="0" hidden="1"/>
    </xf>
    <xf numFmtId="9" fontId="18" fillId="0" borderId="33" xfId="3" applyFont="1" applyFill="1" applyBorder="1" applyAlignment="1" applyProtection="1">
      <alignment horizontal="center" vertical="center" wrapText="1"/>
      <protection hidden="1"/>
    </xf>
    <xf numFmtId="14" fontId="14" fillId="0" borderId="33" xfId="0" applyNumberFormat="1" applyFont="1" applyBorder="1" applyAlignment="1" applyProtection="1">
      <alignment horizontal="center" vertical="center" wrapText="1"/>
      <protection hidden="1"/>
    </xf>
    <xf numFmtId="9" fontId="18" fillId="0" borderId="33" xfId="3" applyFont="1" applyFill="1" applyBorder="1" applyAlignment="1" applyProtection="1">
      <alignment horizontal="center" vertical="center" wrapText="1"/>
      <protection locked="0" hidden="1"/>
    </xf>
    <xf numFmtId="0" fontId="18" fillId="0" borderId="26" xfId="0" applyFont="1" applyBorder="1" applyAlignment="1" applyProtection="1">
      <alignment horizontal="center" vertical="center" wrapText="1"/>
      <protection locked="0" hidden="1"/>
    </xf>
    <xf numFmtId="9" fontId="18" fillId="0" borderId="26" xfId="3" applyFont="1" applyFill="1" applyBorder="1" applyAlignment="1" applyProtection="1">
      <alignment horizontal="center" vertical="center" wrapText="1"/>
      <protection hidden="1"/>
    </xf>
    <xf numFmtId="14" fontId="14" fillId="0" borderId="26" xfId="0" applyNumberFormat="1" applyFont="1" applyBorder="1" applyAlignment="1" applyProtection="1">
      <alignment horizontal="center" vertical="center" wrapText="1"/>
      <protection hidden="1"/>
    </xf>
    <xf numFmtId="9" fontId="18" fillId="0" borderId="26" xfId="3" applyFont="1" applyFill="1" applyBorder="1" applyAlignment="1" applyProtection="1">
      <alignment horizontal="center" vertical="center" wrapText="1"/>
      <protection locked="0" hidden="1"/>
    </xf>
    <xf numFmtId="0" fontId="18" fillId="0" borderId="16" xfId="0" applyFont="1" applyBorder="1" applyAlignment="1" applyProtection="1">
      <alignment horizontal="center" vertical="center" wrapText="1"/>
      <protection locked="0" hidden="1"/>
    </xf>
    <xf numFmtId="9" fontId="18" fillId="0" borderId="16" xfId="3" applyFont="1" applyFill="1" applyBorder="1" applyAlignment="1" applyProtection="1">
      <alignment horizontal="center" vertical="center" wrapText="1"/>
      <protection hidden="1"/>
    </xf>
    <xf numFmtId="14" fontId="14" fillId="0" borderId="16" xfId="0" applyNumberFormat="1" applyFont="1" applyBorder="1" applyAlignment="1" applyProtection="1">
      <alignment horizontal="center" vertical="center" wrapText="1"/>
      <protection hidden="1"/>
    </xf>
    <xf numFmtId="9" fontId="13" fillId="13" borderId="34" xfId="3" applyFont="1" applyFill="1" applyBorder="1" applyAlignment="1" applyProtection="1">
      <alignment horizontal="center" vertical="center" wrapText="1"/>
      <protection locked="0" hidden="1"/>
    </xf>
    <xf numFmtId="49" fontId="14" fillId="13" borderId="34" xfId="3" applyNumberFormat="1" applyFont="1" applyFill="1" applyBorder="1" applyAlignment="1" applyProtection="1">
      <alignment horizontal="center" vertical="center" wrapText="1"/>
      <protection locked="0" hidden="1"/>
    </xf>
    <xf numFmtId="0" fontId="14" fillId="13" borderId="34" xfId="0" applyFont="1" applyFill="1" applyBorder="1" applyAlignment="1" applyProtection="1">
      <alignment horizontal="center" vertical="center" wrapText="1"/>
      <protection locked="0" hidden="1"/>
    </xf>
    <xf numFmtId="0" fontId="6" fillId="10" borderId="34" xfId="0" applyFont="1" applyFill="1" applyBorder="1" applyAlignment="1" applyProtection="1">
      <alignment horizontal="center" vertical="center" wrapText="1"/>
      <protection locked="0" hidden="1"/>
    </xf>
    <xf numFmtId="14" fontId="14" fillId="13" borderId="34" xfId="0" applyNumberFormat="1" applyFont="1" applyFill="1" applyBorder="1" applyAlignment="1" applyProtection="1">
      <alignment horizontal="center" vertical="center" wrapText="1"/>
      <protection locked="0" hidden="1"/>
    </xf>
    <xf numFmtId="14" fontId="16" fillId="13" borderId="34" xfId="0" applyNumberFormat="1" applyFont="1" applyFill="1" applyBorder="1" applyAlignment="1" applyProtection="1">
      <alignment horizontal="center" vertical="center" wrapText="1"/>
      <protection locked="0"/>
    </xf>
    <xf numFmtId="0" fontId="18" fillId="13" borderId="34" xfId="0" applyFont="1" applyFill="1" applyBorder="1" applyAlignment="1" applyProtection="1">
      <alignment horizontal="center" vertical="center" wrapText="1"/>
      <protection locked="0"/>
    </xf>
    <xf numFmtId="9" fontId="17" fillId="13" borderId="34" xfId="0" applyNumberFormat="1" applyFont="1" applyFill="1" applyBorder="1" applyAlignment="1">
      <alignment horizontal="center" vertical="center" wrapText="1"/>
    </xf>
    <xf numFmtId="14" fontId="14" fillId="13" borderId="34" xfId="0" applyNumberFormat="1" applyFont="1" applyFill="1" applyBorder="1" applyAlignment="1">
      <alignment horizontal="center" vertical="center" wrapText="1"/>
    </xf>
    <xf numFmtId="9" fontId="2" fillId="13" borderId="34" xfId="3" applyFont="1" applyFill="1" applyBorder="1" applyAlignment="1" applyProtection="1">
      <alignment horizontal="center" vertical="center" wrapText="1"/>
      <protection hidden="1"/>
    </xf>
    <xf numFmtId="9" fontId="2" fillId="13" borderId="34" xfId="0" applyNumberFormat="1" applyFont="1" applyFill="1" applyBorder="1" applyAlignment="1" applyProtection="1">
      <alignment horizontal="center" vertical="center" wrapText="1"/>
      <protection hidden="1"/>
    </xf>
    <xf numFmtId="164" fontId="2" fillId="13" borderId="34" xfId="1" applyNumberFormat="1" applyFont="1" applyFill="1" applyBorder="1" applyAlignment="1" applyProtection="1">
      <alignment horizontal="center" vertical="center" wrapText="1"/>
      <protection locked="0" hidden="1"/>
    </xf>
    <xf numFmtId="164" fontId="2" fillId="11" borderId="43" xfId="1" applyNumberFormat="1" applyFont="1" applyFill="1" applyBorder="1" applyAlignment="1" applyProtection="1">
      <alignment horizontal="center" vertical="center" wrapText="1"/>
      <protection locked="0" hidden="1"/>
    </xf>
    <xf numFmtId="0" fontId="2" fillId="13" borderId="26"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14" fontId="2" fillId="13" borderId="33" xfId="0" applyNumberFormat="1" applyFont="1" applyFill="1" applyBorder="1" applyAlignment="1" applyProtection="1">
      <alignment horizontal="center" vertical="center" wrapText="1"/>
      <protection hidden="1"/>
    </xf>
    <xf numFmtId="9" fontId="14" fillId="13" borderId="34" xfId="3" applyFont="1" applyFill="1" applyBorder="1" applyAlignment="1" applyProtection="1">
      <alignment horizontal="center" vertical="center" wrapText="1"/>
      <protection locked="0" hidden="1"/>
    </xf>
    <xf numFmtId="0" fontId="6" fillId="10" borderId="18" xfId="0" applyFont="1" applyFill="1" applyBorder="1" applyAlignment="1" applyProtection="1">
      <alignment vertical="center" wrapText="1"/>
      <protection locked="0" hidden="1"/>
    </xf>
    <xf numFmtId="9" fontId="2" fillId="0" borderId="18" xfId="3" applyFont="1" applyFill="1" applyBorder="1" applyAlignment="1" applyProtection="1">
      <alignment horizontal="center" vertical="center" wrapText="1"/>
      <protection hidden="1"/>
    </xf>
    <xf numFmtId="0" fontId="6" fillId="10" borderId="33" xfId="0" applyFont="1" applyFill="1" applyBorder="1" applyAlignment="1" applyProtection="1">
      <alignment vertical="center" wrapText="1"/>
      <protection locked="0" hidden="1"/>
    </xf>
    <xf numFmtId="9" fontId="2" fillId="0" borderId="33" xfId="3" applyFont="1" applyFill="1" applyBorder="1" applyAlignment="1" applyProtection="1">
      <alignment horizontal="center" vertical="center" wrapText="1"/>
      <protection hidden="1"/>
    </xf>
    <xf numFmtId="9" fontId="2" fillId="0" borderId="26" xfId="3" applyFont="1" applyFill="1" applyBorder="1" applyAlignment="1" applyProtection="1">
      <alignment horizontal="center" vertical="center" wrapText="1"/>
      <protection hidden="1"/>
    </xf>
    <xf numFmtId="9" fontId="2" fillId="0" borderId="10" xfId="3" applyFont="1" applyFill="1" applyBorder="1" applyAlignment="1" applyProtection="1">
      <alignment horizontal="center" vertical="center" wrapText="1"/>
      <protection hidden="1"/>
    </xf>
    <xf numFmtId="0" fontId="13" fillId="0" borderId="38"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9" fontId="14" fillId="0" borderId="38" xfId="3" applyFont="1" applyBorder="1" applyAlignment="1" applyProtection="1">
      <alignment horizontal="center" vertical="center" wrapText="1"/>
      <protection locked="0"/>
    </xf>
    <xf numFmtId="49" fontId="14" fillId="0" borderId="38" xfId="3" applyNumberFormat="1"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hidden="1"/>
    </xf>
    <xf numFmtId="14" fontId="14" fillId="0" borderId="38" xfId="0" applyNumberFormat="1" applyFont="1" applyBorder="1" applyAlignment="1" applyProtection="1">
      <alignment horizontal="center" vertical="center" wrapText="1"/>
      <protection locked="0" hidden="1"/>
    </xf>
    <xf numFmtId="14" fontId="2" fillId="0" borderId="38" xfId="0" applyNumberFormat="1" applyFont="1" applyBorder="1" applyAlignment="1" applyProtection="1">
      <alignment horizontal="center" vertical="center" wrapText="1"/>
      <protection locked="0" hidden="1"/>
    </xf>
    <xf numFmtId="9" fontId="2" fillId="0" borderId="38" xfId="3" applyFont="1" applyFill="1" applyBorder="1" applyAlignment="1" applyProtection="1">
      <alignment horizontal="center" vertical="center" wrapText="1"/>
      <protection hidden="1"/>
    </xf>
    <xf numFmtId="14" fontId="14" fillId="0" borderId="38" xfId="0" applyNumberFormat="1" applyFont="1" applyBorder="1" applyAlignment="1" applyProtection="1">
      <alignment horizontal="center" vertical="center" wrapText="1"/>
      <protection hidden="1"/>
    </xf>
    <xf numFmtId="9" fontId="2" fillId="0" borderId="38" xfId="0" applyNumberFormat="1" applyFont="1" applyBorder="1" applyAlignment="1" applyProtection="1">
      <alignment horizontal="center" vertical="center" wrapText="1"/>
      <protection hidden="1"/>
    </xf>
    <xf numFmtId="164" fontId="2" fillId="0" borderId="38" xfId="1" applyNumberFormat="1" applyFont="1" applyFill="1" applyBorder="1" applyAlignment="1" applyProtection="1">
      <alignment horizontal="center" vertical="center" wrapText="1"/>
      <protection locked="0" hidden="1"/>
    </xf>
    <xf numFmtId="0" fontId="2" fillId="0" borderId="38" xfId="0" applyFont="1" applyBorder="1" applyAlignment="1" applyProtection="1">
      <alignment horizontal="center" vertical="center"/>
      <protection locked="0"/>
    </xf>
    <xf numFmtId="44" fontId="2" fillId="11" borderId="39" xfId="2" applyFont="1" applyFill="1" applyBorder="1" applyAlignment="1" applyProtection="1">
      <alignment horizontal="right" vertical="center" wrapText="1"/>
      <protection locked="0" hidden="1"/>
    </xf>
    <xf numFmtId="0" fontId="18" fillId="0" borderId="26"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44" fontId="2" fillId="11" borderId="39" xfId="2" applyFont="1" applyFill="1" applyBorder="1" applyAlignment="1" applyProtection="1">
      <alignment horizontal="center" vertical="center" wrapText="1"/>
      <protection locked="0" hidden="1"/>
    </xf>
    <xf numFmtId="0" fontId="2" fillId="0" borderId="26"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166" fontId="14" fillId="0" borderId="33" xfId="0" applyNumberFormat="1" applyFont="1" applyBorder="1" applyAlignment="1">
      <alignment horizontal="center" vertical="center" wrapText="1"/>
    </xf>
    <xf numFmtId="166" fontId="14" fillId="0" borderId="26" xfId="0" applyNumberFormat="1" applyFont="1" applyBorder="1" applyAlignment="1">
      <alignment horizontal="center" vertical="center" wrapText="1"/>
    </xf>
    <xf numFmtId="166" fontId="16" fillId="0" borderId="38" xfId="0" applyNumberFormat="1" applyFont="1" applyBorder="1" applyAlignment="1" applyProtection="1">
      <alignment horizontal="center" vertical="center" wrapText="1"/>
      <protection locked="0"/>
    </xf>
    <xf numFmtId="14" fontId="14" fillId="0" borderId="38" xfId="0" applyNumberFormat="1"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166" fontId="14" fillId="0" borderId="38" xfId="0" applyNumberFormat="1" applyFont="1" applyBorder="1" applyAlignment="1">
      <alignment horizontal="center" vertical="center" wrapText="1"/>
    </xf>
    <xf numFmtId="14" fontId="14" fillId="0" borderId="38" xfId="0" applyNumberFormat="1"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9" fontId="2" fillId="0" borderId="16" xfId="3" applyFont="1" applyFill="1" applyBorder="1" applyAlignment="1" applyProtection="1">
      <alignment horizontal="center" vertical="center" wrapText="1"/>
      <protection hidden="1"/>
    </xf>
    <xf numFmtId="166" fontId="14" fillId="0" borderId="16" xfId="0" applyNumberFormat="1" applyFont="1" applyBorder="1" applyAlignment="1">
      <alignment horizontal="center" vertical="center" wrapText="1"/>
    </xf>
    <xf numFmtId="14" fontId="14" fillId="13" borderId="18" xfId="0" applyNumberFormat="1" applyFont="1" applyFill="1" applyBorder="1" applyAlignment="1" applyProtection="1">
      <alignment horizontal="center" vertical="center" wrapText="1"/>
      <protection hidden="1"/>
    </xf>
    <xf numFmtId="14" fontId="2" fillId="9" borderId="18" xfId="0" applyNumberFormat="1" applyFont="1" applyFill="1" applyBorder="1" applyAlignment="1" applyProtection="1">
      <alignment horizontal="center" vertical="center" wrapText="1"/>
      <protection locked="0" hidden="1"/>
    </xf>
    <xf numFmtId="9" fontId="2" fillId="9" borderId="18" xfId="3" applyFont="1" applyFill="1" applyBorder="1" applyAlignment="1" applyProtection="1">
      <alignment horizontal="center" vertical="center" wrapText="1"/>
      <protection hidden="1"/>
    </xf>
    <xf numFmtId="14" fontId="14" fillId="9" borderId="18" xfId="0" applyNumberFormat="1" applyFont="1" applyFill="1" applyBorder="1" applyAlignment="1" applyProtection="1">
      <alignment horizontal="center" vertical="center" wrapText="1"/>
      <protection hidden="1"/>
    </xf>
    <xf numFmtId="14" fontId="2" fillId="9" borderId="33" xfId="0" applyNumberFormat="1" applyFont="1" applyFill="1" applyBorder="1" applyAlignment="1" applyProtection="1">
      <alignment horizontal="center" vertical="center" wrapText="1"/>
      <protection locked="0" hidden="1"/>
    </xf>
    <xf numFmtId="9" fontId="2" fillId="9" borderId="33" xfId="3" applyFont="1" applyFill="1" applyBorder="1" applyAlignment="1" applyProtection="1">
      <alignment horizontal="center" vertical="center" wrapText="1"/>
      <protection hidden="1"/>
    </xf>
    <xf numFmtId="14" fontId="14" fillId="9" borderId="33" xfId="0" applyNumberFormat="1" applyFont="1" applyFill="1" applyBorder="1" applyAlignment="1" applyProtection="1">
      <alignment horizontal="center" vertical="center" wrapText="1"/>
      <protection hidden="1"/>
    </xf>
    <xf numFmtId="14" fontId="2" fillId="9" borderId="26" xfId="0" applyNumberFormat="1" applyFont="1" applyFill="1" applyBorder="1" applyAlignment="1" applyProtection="1">
      <alignment horizontal="center" vertical="center" wrapText="1"/>
      <protection locked="0" hidden="1"/>
    </xf>
    <xf numFmtId="9" fontId="2" fillId="9" borderId="26" xfId="3" applyFont="1" applyFill="1" applyBorder="1" applyAlignment="1" applyProtection="1">
      <alignment horizontal="center" vertical="center" wrapText="1"/>
      <protection hidden="1"/>
    </xf>
    <xf numFmtId="14" fontId="14" fillId="9" borderId="26" xfId="0" applyNumberFormat="1" applyFont="1" applyFill="1" applyBorder="1" applyAlignment="1" applyProtection="1">
      <alignment horizontal="center" vertical="center" wrapText="1"/>
      <protection hidden="1"/>
    </xf>
    <xf numFmtId="0" fontId="13" fillId="9" borderId="44" xfId="0"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wrapText="1"/>
      <protection locked="0"/>
    </xf>
    <xf numFmtId="9" fontId="14" fillId="9" borderId="44" xfId="3" applyFont="1" applyFill="1" applyBorder="1" applyAlignment="1" applyProtection="1">
      <alignment horizontal="center" vertical="center" wrapText="1"/>
      <protection locked="0"/>
    </xf>
    <xf numFmtId="49" fontId="14" fillId="9" borderId="44" xfId="3" applyNumberFormat="1"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6" fillId="12" borderId="44" xfId="0" applyFont="1" applyFill="1" applyBorder="1" applyAlignment="1" applyProtection="1">
      <alignment horizontal="center" vertical="center"/>
      <protection locked="0"/>
    </xf>
    <xf numFmtId="14" fontId="14" fillId="9" borderId="44" xfId="0" applyNumberFormat="1" applyFont="1" applyFill="1" applyBorder="1" applyAlignment="1" applyProtection="1">
      <alignment horizontal="center" vertical="center" wrapText="1"/>
      <protection locked="0" hidden="1"/>
    </xf>
    <xf numFmtId="14" fontId="2" fillId="9" borderId="44" xfId="0" applyNumberFormat="1" applyFont="1" applyFill="1" applyBorder="1" applyAlignment="1" applyProtection="1">
      <alignment horizontal="center" vertical="center" wrapText="1"/>
      <protection locked="0" hidden="1"/>
    </xf>
    <xf numFmtId="9" fontId="2" fillId="9" borderId="44" xfId="3" applyFont="1" applyFill="1" applyBorder="1" applyAlignment="1" applyProtection="1">
      <alignment horizontal="center" vertical="center" wrapText="1"/>
      <protection hidden="1"/>
    </xf>
    <xf numFmtId="14" fontId="14" fillId="9" borderId="44" xfId="0" applyNumberFormat="1" applyFont="1" applyFill="1" applyBorder="1" applyAlignment="1" applyProtection="1">
      <alignment horizontal="center" vertical="center" wrapText="1"/>
      <protection hidden="1"/>
    </xf>
    <xf numFmtId="9" fontId="2" fillId="9" borderId="44" xfId="3" applyFont="1" applyFill="1" applyBorder="1" applyAlignment="1" applyProtection="1">
      <alignment horizontal="center" vertical="center"/>
    </xf>
    <xf numFmtId="0" fontId="18" fillId="9" borderId="44" xfId="0" applyFont="1" applyFill="1" applyBorder="1" applyAlignment="1" applyProtection="1">
      <alignment horizontal="center" vertical="center" wrapText="1"/>
      <protection locked="0"/>
    </xf>
    <xf numFmtId="0" fontId="18" fillId="9" borderId="44" xfId="0" applyFont="1" applyFill="1" applyBorder="1" applyAlignment="1" applyProtection="1">
      <alignment horizontal="center" vertical="center"/>
      <protection locked="0"/>
    </xf>
    <xf numFmtId="164" fontId="2" fillId="11" borderId="45" xfId="1" applyNumberFormat="1" applyFont="1" applyFill="1" applyBorder="1" applyAlignment="1" applyProtection="1">
      <alignment horizontal="center" vertical="center" wrapText="1"/>
      <protection locked="0" hidden="1"/>
    </xf>
    <xf numFmtId="9" fontId="17" fillId="13" borderId="26" xfId="0" applyNumberFormat="1" applyFont="1" applyFill="1" applyBorder="1" applyAlignment="1">
      <alignment horizontal="center" vertical="center" wrapText="1"/>
    </xf>
    <xf numFmtId="9" fontId="17" fillId="13" borderId="16" xfId="0" applyNumberFormat="1" applyFont="1" applyFill="1" applyBorder="1" applyAlignment="1">
      <alignment horizontal="center" vertical="center" wrapText="1"/>
    </xf>
    <xf numFmtId="0" fontId="2" fillId="0" borderId="18" xfId="0" applyFont="1" applyBorder="1" applyAlignment="1" applyProtection="1">
      <alignment horizontal="center" vertical="center" wrapText="1"/>
      <protection locked="0" hidden="1"/>
    </xf>
    <xf numFmtId="9" fontId="18" fillId="0" borderId="18" xfId="0" applyNumberFormat="1" applyFont="1" applyBorder="1" applyAlignment="1">
      <alignment horizontal="center" vertical="center" wrapText="1"/>
    </xf>
    <xf numFmtId="167" fontId="14" fillId="0" borderId="18"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hidden="1"/>
    </xf>
    <xf numFmtId="9" fontId="18" fillId="0" borderId="10" xfId="0" applyNumberFormat="1" applyFont="1" applyBorder="1" applyAlignment="1">
      <alignment horizontal="center" vertical="center" wrapText="1"/>
    </xf>
    <xf numFmtId="167" fontId="14" fillId="0" borderId="10" xfId="0" applyNumberFormat="1" applyFont="1" applyBorder="1" applyAlignment="1">
      <alignment horizontal="center" vertical="center" wrapText="1"/>
    </xf>
    <xf numFmtId="0" fontId="2" fillId="0" borderId="33" xfId="0" applyFont="1" applyBorder="1" applyAlignment="1" applyProtection="1">
      <alignment horizontal="center" vertical="center" wrapText="1"/>
      <protection locked="0" hidden="1"/>
    </xf>
    <xf numFmtId="9" fontId="18" fillId="0" borderId="33" xfId="0" applyNumberFormat="1" applyFont="1" applyBorder="1" applyAlignment="1">
      <alignment horizontal="center" vertical="center" wrapText="1"/>
    </xf>
    <xf numFmtId="167" fontId="14" fillId="0" borderId="33" xfId="0" applyNumberFormat="1" applyFont="1" applyBorder="1" applyAlignment="1">
      <alignment horizontal="center" vertical="center" wrapText="1"/>
    </xf>
    <xf numFmtId="0" fontId="2" fillId="0" borderId="26" xfId="0" applyFont="1" applyBorder="1" applyAlignment="1" applyProtection="1">
      <alignment horizontal="center" vertical="center" wrapText="1"/>
      <protection locked="0" hidden="1"/>
    </xf>
    <xf numFmtId="9" fontId="18" fillId="0" borderId="26" xfId="3" applyFont="1" applyBorder="1" applyAlignment="1" applyProtection="1">
      <alignment horizontal="center" vertical="center" wrapText="1"/>
      <protection hidden="1"/>
    </xf>
    <xf numFmtId="167" fontId="14" fillId="0" borderId="26" xfId="0" applyNumberFormat="1" applyFont="1" applyBorder="1" applyAlignment="1" applyProtection="1">
      <alignment horizontal="center" vertical="center" wrapText="1"/>
      <protection hidden="1"/>
    </xf>
    <xf numFmtId="9" fontId="18" fillId="0" borderId="10" xfId="3" applyFont="1" applyBorder="1" applyAlignment="1" applyProtection="1">
      <alignment horizontal="center" vertical="center" wrapText="1"/>
      <protection hidden="1"/>
    </xf>
    <xf numFmtId="167" fontId="14" fillId="0" borderId="10" xfId="0" applyNumberFormat="1" applyFont="1" applyBorder="1" applyAlignment="1" applyProtection="1">
      <alignment horizontal="center" vertical="center" wrapText="1"/>
      <protection hidden="1"/>
    </xf>
    <xf numFmtId="9" fontId="18" fillId="0" borderId="33" xfId="3" applyFont="1" applyBorder="1" applyAlignment="1" applyProtection="1">
      <alignment horizontal="center" vertical="center" wrapText="1"/>
      <protection hidden="1"/>
    </xf>
    <xf numFmtId="167" fontId="14" fillId="0" borderId="33" xfId="0" applyNumberFormat="1" applyFont="1" applyBorder="1" applyAlignment="1" applyProtection="1">
      <alignment horizontal="center" vertical="center" wrapText="1"/>
      <protection hidden="1"/>
    </xf>
    <xf numFmtId="167" fontId="2" fillId="0" borderId="26" xfId="0" applyNumberFormat="1" applyFont="1" applyBorder="1" applyAlignment="1" applyProtection="1">
      <alignment horizontal="center" vertical="center" wrapText="1"/>
      <protection locked="0" hidden="1"/>
    </xf>
    <xf numFmtId="9" fontId="17" fillId="0" borderId="26" xfId="3" applyFont="1" applyBorder="1" applyAlignment="1" applyProtection="1">
      <alignment horizontal="center" vertical="center" wrapText="1"/>
      <protection hidden="1"/>
    </xf>
    <xf numFmtId="167" fontId="2" fillId="0" borderId="10" xfId="0" applyNumberFormat="1" applyFont="1" applyBorder="1" applyAlignment="1" applyProtection="1">
      <alignment horizontal="center" vertical="center" wrapText="1"/>
      <protection locked="0" hidden="1"/>
    </xf>
    <xf numFmtId="9" fontId="17" fillId="0" borderId="10" xfId="3" applyFont="1" applyBorder="1" applyAlignment="1" applyProtection="1">
      <alignment horizontal="center" vertical="center" wrapText="1"/>
      <protection hidden="1"/>
    </xf>
    <xf numFmtId="167" fontId="2" fillId="0" borderId="16" xfId="0" applyNumberFormat="1" applyFont="1" applyBorder="1" applyAlignment="1" applyProtection="1">
      <alignment horizontal="center" vertical="center" wrapText="1"/>
      <protection locked="0" hidden="1"/>
    </xf>
    <xf numFmtId="9" fontId="17" fillId="0" borderId="16" xfId="3" applyFont="1" applyBorder="1" applyAlignment="1" applyProtection="1">
      <alignment horizontal="center" vertical="center" wrapText="1"/>
      <protection hidden="1"/>
    </xf>
    <xf numFmtId="167" fontId="14" fillId="0" borderId="16" xfId="0" applyNumberFormat="1" applyFont="1" applyBorder="1" applyAlignment="1" applyProtection="1">
      <alignment horizontal="center" vertical="center" wrapText="1"/>
      <protection hidden="1"/>
    </xf>
    <xf numFmtId="9" fontId="18" fillId="13" borderId="18" xfId="0" applyNumberFormat="1" applyFont="1" applyFill="1" applyBorder="1" applyAlignment="1">
      <alignment horizontal="center" vertical="center" wrapText="1"/>
    </xf>
    <xf numFmtId="9" fontId="18" fillId="13" borderId="10" xfId="0" applyNumberFormat="1" applyFont="1" applyFill="1" applyBorder="1" applyAlignment="1">
      <alignment horizontal="center" vertical="center" wrapText="1"/>
    </xf>
    <xf numFmtId="9" fontId="18" fillId="13" borderId="33" xfId="0" applyNumberFormat="1" applyFont="1" applyFill="1" applyBorder="1" applyAlignment="1">
      <alignment horizontal="center" vertical="center" wrapText="1"/>
    </xf>
    <xf numFmtId="14" fontId="2" fillId="0" borderId="18" xfId="0" applyNumberFormat="1" applyFont="1" applyBorder="1" applyAlignment="1" applyProtection="1">
      <alignment horizontal="center" vertical="center" wrapText="1"/>
      <protection locked="0" hidden="1"/>
    </xf>
    <xf numFmtId="14" fontId="2" fillId="0" borderId="10" xfId="0" applyNumberFormat="1" applyFont="1" applyBorder="1" applyAlignment="1" applyProtection="1">
      <alignment horizontal="center" vertical="center" wrapText="1"/>
      <protection locked="0" hidden="1"/>
    </xf>
    <xf numFmtId="14" fontId="2" fillId="0" borderId="33" xfId="0" applyNumberFormat="1" applyFont="1" applyBorder="1" applyAlignment="1" applyProtection="1">
      <alignment horizontal="center" vertical="center" wrapText="1"/>
      <protection locked="0" hidden="1"/>
    </xf>
    <xf numFmtId="14" fontId="2" fillId="0" borderId="26" xfId="0" applyNumberFormat="1" applyFont="1" applyBorder="1" applyAlignment="1" applyProtection="1">
      <alignment horizontal="center" vertical="center" wrapText="1"/>
      <protection locked="0" hidden="1"/>
    </xf>
    <xf numFmtId="14" fontId="2" fillId="0" borderId="26" xfId="0" applyNumberFormat="1" applyFont="1" applyBorder="1" applyAlignment="1" applyProtection="1">
      <alignment horizontal="center" vertical="center" wrapText="1"/>
      <protection locked="0" hidden="1"/>
    </xf>
    <xf numFmtId="14" fontId="14" fillId="0" borderId="26" xfId="0" applyNumberFormat="1" applyFont="1" applyBorder="1" applyAlignment="1" applyProtection="1">
      <alignment horizontal="center" vertical="center" wrapText="1"/>
      <protection hidden="1"/>
    </xf>
    <xf numFmtId="9" fontId="2" fillId="0" borderId="10" xfId="0" applyNumberFormat="1" applyFont="1" applyBorder="1" applyAlignment="1" applyProtection="1">
      <alignment horizontal="center" vertical="center" wrapText="1"/>
      <protection hidden="1"/>
    </xf>
    <xf numFmtId="9" fontId="2" fillId="0" borderId="33" xfId="0" applyNumberFormat="1" applyFont="1" applyBorder="1" applyAlignment="1" applyProtection="1">
      <alignment horizontal="center" vertical="center" wrapText="1"/>
      <protection hidden="1"/>
    </xf>
    <xf numFmtId="49" fontId="17" fillId="0" borderId="26" xfId="0" applyNumberFormat="1" applyFont="1" applyBorder="1" applyAlignment="1" applyProtection="1">
      <alignment horizontal="center" vertical="center" wrapText="1"/>
      <protection locked="0"/>
    </xf>
    <xf numFmtId="9" fontId="2" fillId="0" borderId="26" xfId="0" applyNumberFormat="1" applyFont="1" applyBorder="1" applyAlignment="1" applyProtection="1">
      <alignment horizontal="center" vertical="center" wrapText="1"/>
      <protection hidden="1"/>
    </xf>
    <xf numFmtId="49" fontId="17" fillId="0" borderId="33" xfId="0" applyNumberFormat="1" applyFont="1" applyBorder="1" applyAlignment="1" applyProtection="1">
      <alignment horizontal="center" vertical="center" wrapText="1"/>
      <protection locked="0"/>
    </xf>
    <xf numFmtId="14" fontId="18" fillId="0" borderId="26" xfId="0" applyNumberFormat="1" applyFont="1" applyBorder="1" applyAlignment="1" applyProtection="1">
      <alignment horizontal="center" vertical="center" wrapText="1"/>
      <protection locked="0" hidden="1"/>
    </xf>
    <xf numFmtId="14" fontId="18" fillId="0" borderId="10" xfId="0" applyNumberFormat="1" applyFont="1" applyBorder="1" applyAlignment="1" applyProtection="1">
      <alignment horizontal="center" vertical="center" wrapText="1"/>
      <protection locked="0" hidden="1"/>
    </xf>
    <xf numFmtId="14" fontId="18" fillId="0" borderId="33" xfId="0" applyNumberFormat="1" applyFont="1" applyBorder="1" applyAlignment="1" applyProtection="1">
      <alignment horizontal="center" vertical="center" wrapText="1"/>
      <protection locked="0" hidden="1"/>
    </xf>
    <xf numFmtId="9" fontId="18" fillId="0" borderId="26" xfId="0" applyNumberFormat="1" applyFont="1" applyBorder="1" applyAlignment="1">
      <alignment horizontal="center"/>
    </xf>
    <xf numFmtId="14" fontId="14" fillId="0" borderId="26" xfId="0" applyNumberFormat="1" applyFont="1" applyBorder="1" applyAlignment="1">
      <alignment horizontal="center" vertical="center"/>
    </xf>
    <xf numFmtId="9" fontId="18" fillId="0" borderId="10" xfId="0" applyNumberFormat="1" applyFont="1" applyBorder="1" applyAlignment="1">
      <alignment horizontal="center"/>
    </xf>
    <xf numFmtId="14" fontId="14" fillId="0" borderId="10" xfId="0" applyNumberFormat="1" applyFont="1" applyBorder="1" applyAlignment="1">
      <alignment horizontal="center" vertical="center"/>
    </xf>
    <xf numFmtId="9" fontId="18" fillId="0" borderId="33" xfId="0" applyNumberFormat="1" applyFont="1" applyBorder="1" applyAlignment="1">
      <alignment horizontal="center"/>
    </xf>
    <xf numFmtId="14" fontId="14" fillId="0" borderId="33" xfId="0" applyNumberFormat="1" applyFont="1" applyBorder="1" applyAlignment="1">
      <alignment horizontal="center" vertical="center"/>
    </xf>
    <xf numFmtId="9" fontId="18" fillId="0" borderId="26" xfId="0" applyNumberFormat="1" applyFont="1" applyBorder="1" applyAlignment="1">
      <alignment horizontal="center" vertical="center"/>
    </xf>
    <xf numFmtId="9" fontId="18" fillId="0" borderId="10" xfId="0" applyNumberFormat="1" applyFont="1" applyBorder="1" applyAlignment="1">
      <alignment horizontal="center" vertical="center"/>
    </xf>
    <xf numFmtId="9" fontId="18" fillId="0" borderId="33" xfId="0" applyNumberFormat="1" applyFont="1" applyBorder="1" applyAlignment="1">
      <alignment horizontal="center" vertical="center"/>
    </xf>
    <xf numFmtId="0" fontId="18" fillId="9" borderId="26" xfId="0" applyFont="1" applyFill="1" applyBorder="1" applyAlignment="1" applyProtection="1">
      <alignment horizontal="center" vertical="center" wrapText="1"/>
      <protection locked="0" hidden="1"/>
    </xf>
    <xf numFmtId="9" fontId="18" fillId="9" borderId="26" xfId="0" applyNumberFormat="1" applyFont="1" applyFill="1" applyBorder="1" applyAlignment="1">
      <alignment horizontal="center" vertical="center"/>
    </xf>
    <xf numFmtId="14" fontId="14" fillId="9" borderId="26" xfId="0" applyNumberFormat="1" applyFont="1" applyFill="1" applyBorder="1" applyAlignment="1">
      <alignment horizontal="center" vertical="center"/>
    </xf>
    <xf numFmtId="0" fontId="18" fillId="9" borderId="10" xfId="0" applyFont="1" applyFill="1" applyBorder="1" applyAlignment="1" applyProtection="1">
      <alignment horizontal="center" vertical="center" wrapText="1"/>
      <protection locked="0" hidden="1"/>
    </xf>
    <xf numFmtId="9" fontId="18" fillId="9" borderId="10" xfId="0" applyNumberFormat="1" applyFont="1" applyFill="1" applyBorder="1" applyAlignment="1">
      <alignment horizontal="center" vertical="center"/>
    </xf>
    <xf numFmtId="14" fontId="14" fillId="9" borderId="10" xfId="0" applyNumberFormat="1" applyFont="1" applyFill="1" applyBorder="1" applyAlignment="1">
      <alignment horizontal="center" vertical="center"/>
    </xf>
    <xf numFmtId="0" fontId="18" fillId="9" borderId="16" xfId="0" applyFont="1" applyFill="1" applyBorder="1" applyAlignment="1" applyProtection="1">
      <alignment horizontal="center" vertical="center" wrapText="1"/>
      <protection locked="0" hidden="1"/>
    </xf>
    <xf numFmtId="9" fontId="18" fillId="9" borderId="16" xfId="0" applyNumberFormat="1" applyFont="1" applyFill="1" applyBorder="1" applyAlignment="1">
      <alignment horizontal="center" vertical="center"/>
    </xf>
    <xf numFmtId="14" fontId="14" fillId="9" borderId="16" xfId="0" applyNumberFormat="1" applyFont="1" applyFill="1" applyBorder="1" applyAlignment="1">
      <alignment horizontal="center" vertical="center"/>
    </xf>
    <xf numFmtId="0" fontId="17" fillId="13" borderId="18" xfId="0" applyFont="1" applyFill="1" applyBorder="1" applyAlignment="1" applyProtection="1">
      <alignment horizontal="center" vertical="center" wrapText="1" readingOrder="1"/>
      <protection locked="0"/>
    </xf>
    <xf numFmtId="9" fontId="17" fillId="13" borderId="18" xfId="0" applyNumberFormat="1" applyFont="1" applyFill="1" applyBorder="1" applyAlignment="1">
      <alignment horizontal="center" vertical="center" wrapText="1" readingOrder="1"/>
    </xf>
    <xf numFmtId="0" fontId="17" fillId="13" borderId="33" xfId="0" applyFont="1" applyFill="1" applyBorder="1" applyAlignment="1" applyProtection="1">
      <alignment horizontal="center" vertical="center" wrapText="1" readingOrder="1"/>
      <protection locked="0"/>
    </xf>
    <xf numFmtId="9" fontId="17" fillId="13" borderId="33" xfId="0" applyNumberFormat="1" applyFont="1" applyFill="1" applyBorder="1" applyAlignment="1">
      <alignment horizontal="center" vertical="center" wrapText="1" readingOrder="1"/>
    </xf>
    <xf numFmtId="0" fontId="17" fillId="13" borderId="26" xfId="0" applyFont="1" applyFill="1" applyBorder="1" applyAlignment="1" applyProtection="1">
      <alignment horizontal="center" vertical="center" wrapText="1" readingOrder="1"/>
      <protection locked="0"/>
    </xf>
    <xf numFmtId="9" fontId="17" fillId="13" borderId="26" xfId="0" applyNumberFormat="1" applyFont="1" applyFill="1" applyBorder="1" applyAlignment="1">
      <alignment horizontal="center" vertical="center" wrapText="1" readingOrder="1"/>
    </xf>
    <xf numFmtId="14" fontId="14" fillId="13" borderId="26" xfId="0" applyNumberFormat="1" applyFont="1" applyFill="1" applyBorder="1" applyAlignment="1">
      <alignment horizontal="center" vertical="center" wrapText="1" readingOrder="1"/>
    </xf>
    <xf numFmtId="0" fontId="17" fillId="13" borderId="10" xfId="0" applyFont="1" applyFill="1" applyBorder="1" applyAlignment="1" applyProtection="1">
      <alignment horizontal="center" vertical="center" wrapText="1" readingOrder="1"/>
      <protection locked="0"/>
    </xf>
    <xf numFmtId="9" fontId="17" fillId="13" borderId="10" xfId="0" applyNumberFormat="1" applyFont="1" applyFill="1" applyBorder="1" applyAlignment="1">
      <alignment horizontal="center" vertical="center" wrapText="1" readingOrder="1"/>
    </xf>
    <xf numFmtId="0" fontId="2" fillId="13" borderId="26" xfId="0" applyFont="1" applyFill="1" applyBorder="1" applyAlignment="1" applyProtection="1">
      <alignment horizontal="center" vertical="center" wrapText="1" readingOrder="1"/>
      <protection locked="0" hidden="1"/>
    </xf>
    <xf numFmtId="0" fontId="2" fillId="13" borderId="10" xfId="0" applyFont="1" applyFill="1" applyBorder="1" applyAlignment="1" applyProtection="1">
      <alignment horizontal="center" vertical="center" wrapText="1" readingOrder="1"/>
      <protection locked="0" hidden="1"/>
    </xf>
    <xf numFmtId="14" fontId="2" fillId="13" borderId="10" xfId="0" applyNumberFormat="1" applyFont="1" applyFill="1" applyBorder="1" applyAlignment="1" applyProtection="1">
      <alignment horizontal="center" vertical="center" wrapText="1" readingOrder="1"/>
      <protection locked="0" hidden="1"/>
    </xf>
    <xf numFmtId="14" fontId="2" fillId="13" borderId="33" xfId="0" applyNumberFormat="1" applyFont="1" applyFill="1" applyBorder="1" applyAlignment="1" applyProtection="1">
      <alignment horizontal="center" vertical="center" wrapText="1" readingOrder="1"/>
      <protection locked="0" hidden="1"/>
    </xf>
    <xf numFmtId="14" fontId="2" fillId="13" borderId="26" xfId="0" applyNumberFormat="1" applyFont="1" applyFill="1" applyBorder="1" applyAlignment="1" applyProtection="1">
      <alignment horizontal="center" vertical="center" wrapText="1" readingOrder="1"/>
      <protection locked="0" hidden="1"/>
    </xf>
    <xf numFmtId="9" fontId="1" fillId="13" borderId="26" xfId="0" applyNumberFormat="1" applyFont="1" applyFill="1" applyBorder="1" applyAlignment="1">
      <alignment horizontal="center" vertical="center" readingOrder="1"/>
    </xf>
    <xf numFmtId="0" fontId="17" fillId="13" borderId="16" xfId="0" applyFont="1" applyFill="1" applyBorder="1" applyAlignment="1" applyProtection="1">
      <alignment horizontal="center" vertical="center" wrapText="1" readingOrder="1"/>
      <protection locked="0"/>
    </xf>
    <xf numFmtId="9" fontId="1" fillId="13" borderId="16" xfId="0" applyNumberFormat="1" applyFont="1" applyFill="1" applyBorder="1" applyAlignment="1">
      <alignment horizontal="center" vertical="center" readingOrder="1"/>
    </xf>
    <xf numFmtId="14" fontId="14" fillId="13" borderId="16" xfId="0" applyNumberFormat="1" applyFont="1" applyFill="1" applyBorder="1" applyAlignment="1">
      <alignment horizontal="center" vertical="center" wrapText="1" readingOrder="1"/>
    </xf>
    <xf numFmtId="0" fontId="2" fillId="0" borderId="40" xfId="0" applyFont="1" applyBorder="1" applyAlignment="1" applyProtection="1">
      <alignment horizontal="center" vertical="center" wrapText="1"/>
      <protection locked="0"/>
    </xf>
    <xf numFmtId="9" fontId="18" fillId="9" borderId="40" xfId="0" applyNumberFormat="1" applyFont="1" applyFill="1" applyBorder="1" applyAlignment="1">
      <alignment horizontal="center" vertical="center"/>
    </xf>
    <xf numFmtId="14" fontId="14" fillId="0" borderId="40" xfId="0" applyNumberFormat="1" applyFont="1" applyBorder="1" applyAlignment="1">
      <alignment horizontal="center" vertical="center"/>
    </xf>
    <xf numFmtId="14" fontId="14" fillId="0" borderId="16" xfId="0" applyNumberFormat="1" applyFont="1" applyBorder="1" applyAlignment="1">
      <alignment horizontal="center" vertical="center"/>
    </xf>
    <xf numFmtId="0" fontId="13" fillId="0" borderId="0" xfId="0" applyFont="1"/>
    <xf numFmtId="0" fontId="14" fillId="0" borderId="0" xfId="0" applyFont="1"/>
    <xf numFmtId="0" fontId="6" fillId="0" borderId="0" xfId="0" applyFont="1"/>
    <xf numFmtId="0" fontId="2" fillId="0" borderId="0" xfId="0" applyFont="1" applyAlignment="1">
      <alignment horizontal="center"/>
    </xf>
    <xf numFmtId="0" fontId="18" fillId="0" borderId="10" xfId="0" applyFont="1" applyBorder="1" applyAlignment="1" applyProtection="1">
      <alignment horizontal="center" vertical="center" wrapText="1"/>
      <protection locked="0"/>
    </xf>
    <xf numFmtId="44" fontId="2" fillId="0" borderId="38" xfId="2" applyFont="1" applyFill="1" applyBorder="1" applyAlignment="1" applyProtection="1">
      <alignment horizontal="center" vertical="center"/>
      <protection locked="0"/>
    </xf>
    <xf numFmtId="44" fontId="2" fillId="0" borderId="38" xfId="2" applyFont="1" applyFill="1" applyBorder="1" applyAlignment="1" applyProtection="1">
      <alignment horizontal="right" vertical="center" wrapText="1"/>
      <protection locked="0" hidden="1"/>
    </xf>
    <xf numFmtId="164" fontId="18" fillId="0" borderId="44" xfId="1" applyNumberFormat="1" applyFont="1" applyFill="1" applyBorder="1" applyAlignment="1" applyProtection="1">
      <alignment horizontal="center" vertical="center" wrapText="1"/>
      <protection locked="0" hidden="1"/>
    </xf>
    <xf numFmtId="164" fontId="2" fillId="0" borderId="44" xfId="1" applyNumberFormat="1" applyFont="1" applyFill="1" applyBorder="1" applyAlignment="1" applyProtection="1">
      <alignment horizontal="right" vertical="center" wrapText="1"/>
      <protection locked="0" hidden="1"/>
    </xf>
    <xf numFmtId="164" fontId="2" fillId="13" borderId="38" xfId="2" applyNumberFormat="1" applyFont="1" applyFill="1" applyBorder="1" applyAlignment="1" applyProtection="1">
      <alignment horizontal="right" vertical="center" wrapText="1"/>
      <protection locked="0" hidden="1"/>
    </xf>
    <xf numFmtId="164" fontId="2" fillId="13" borderId="34" xfId="1" applyNumberFormat="1" applyFont="1" applyFill="1" applyBorder="1" applyAlignment="1" applyProtection="1">
      <alignment horizontal="right" vertical="center" wrapText="1"/>
      <protection locked="0" hidden="1"/>
    </xf>
    <xf numFmtId="0" fontId="2" fillId="0" borderId="4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164" fontId="2" fillId="11" borderId="41" xfId="0" applyNumberFormat="1" applyFont="1" applyFill="1" applyBorder="1" applyAlignment="1" applyProtection="1">
      <alignment horizontal="center" vertical="center"/>
      <protection locked="0"/>
    </xf>
    <xf numFmtId="0" fontId="2" fillId="11" borderId="31" xfId="0" applyFont="1" applyFill="1" applyBorder="1" applyAlignment="1" applyProtection="1">
      <alignment horizontal="center" vertical="center"/>
      <protection locked="0"/>
    </xf>
    <xf numFmtId="9" fontId="2" fillId="0" borderId="40" xfId="0" applyNumberFormat="1" applyFont="1" applyBorder="1" applyAlignment="1">
      <alignment horizontal="center" vertical="center"/>
    </xf>
    <xf numFmtId="0" fontId="2" fillId="0" borderId="16" xfId="0" applyFont="1" applyBorder="1" applyAlignment="1">
      <alignment horizontal="center" vertical="center"/>
    </xf>
    <xf numFmtId="0" fontId="6" fillId="10" borderId="40" xfId="0" applyFont="1" applyFill="1" applyBorder="1" applyAlignment="1" applyProtection="1">
      <alignment horizontal="center" vertical="center" wrapText="1"/>
      <protection locked="0" hidden="1"/>
    </xf>
    <xf numFmtId="0" fontId="6" fillId="10" borderId="16" xfId="0" applyFont="1" applyFill="1" applyBorder="1" applyAlignment="1" applyProtection="1">
      <alignment horizontal="center" vertical="center" wrapText="1"/>
      <protection locked="0" hidden="1"/>
    </xf>
    <xf numFmtId="0" fontId="6" fillId="10" borderId="40" xfId="0" applyFont="1" applyFill="1" applyBorder="1" applyAlignment="1" applyProtection="1">
      <alignment horizontal="center" vertical="center" wrapText="1"/>
      <protection locked="0"/>
    </xf>
    <xf numFmtId="0" fontId="6" fillId="10" borderId="16" xfId="0" applyFont="1" applyFill="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14" fontId="14" fillId="0" borderId="40" xfId="0" applyNumberFormat="1" applyFont="1" applyBorder="1" applyAlignment="1" applyProtection="1">
      <alignment horizontal="center" vertical="center"/>
      <protection locked="0"/>
    </xf>
    <xf numFmtId="14" fontId="14" fillId="0" borderId="16" xfId="0" applyNumberFormat="1" applyFont="1" applyBorder="1" applyAlignment="1" applyProtection="1">
      <alignment horizontal="center" vertical="center"/>
      <protection locked="0"/>
    </xf>
    <xf numFmtId="9" fontId="14" fillId="13" borderId="26" xfId="3" applyFont="1" applyFill="1" applyBorder="1" applyAlignment="1" applyProtection="1">
      <alignment horizontal="center" vertical="center" wrapText="1"/>
      <protection locked="0"/>
    </xf>
    <xf numFmtId="9" fontId="14" fillId="13" borderId="16" xfId="3" applyFont="1" applyFill="1" applyBorder="1" applyAlignment="1" applyProtection="1">
      <alignment horizontal="center" vertical="center" wrapText="1"/>
      <protection locked="0"/>
    </xf>
    <xf numFmtId="49" fontId="14" fillId="13" borderId="26" xfId="3" applyNumberFormat="1" applyFont="1" applyFill="1" applyBorder="1" applyAlignment="1" applyProtection="1">
      <alignment horizontal="center" vertical="center" wrapText="1"/>
      <protection locked="0"/>
    </xf>
    <xf numFmtId="49" fontId="14" fillId="13" borderId="16" xfId="3" applyNumberFormat="1"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wrapText="1"/>
      <protection locked="0" hidden="1"/>
    </xf>
    <xf numFmtId="0" fontId="14" fillId="13" borderId="16" xfId="0" applyFont="1" applyFill="1" applyBorder="1" applyAlignment="1" applyProtection="1">
      <alignment horizontal="center" vertical="center" wrapText="1"/>
      <protection locked="0" hidden="1"/>
    </xf>
    <xf numFmtId="9" fontId="14" fillId="0" borderId="40" xfId="3" applyFont="1" applyBorder="1" applyAlignment="1" applyProtection="1">
      <alignment horizontal="center" vertical="center" wrapText="1"/>
      <protection locked="0"/>
    </xf>
    <xf numFmtId="9" fontId="14" fillId="0" borderId="16" xfId="3" applyFont="1" applyBorder="1" applyAlignment="1" applyProtection="1">
      <alignment horizontal="center" vertical="center" wrapText="1"/>
      <protection locked="0"/>
    </xf>
    <xf numFmtId="49" fontId="14" fillId="0" borderId="40" xfId="3" applyNumberFormat="1" applyFont="1" applyBorder="1" applyAlignment="1" applyProtection="1">
      <alignment horizontal="center" vertical="center" wrapText="1"/>
      <protection locked="0"/>
    </xf>
    <xf numFmtId="49" fontId="14" fillId="0" borderId="16" xfId="3" applyNumberFormat="1" applyFont="1" applyBorder="1" applyAlignment="1" applyProtection="1">
      <alignment horizontal="center" vertical="center" wrapText="1"/>
      <protection locked="0"/>
    </xf>
    <xf numFmtId="0" fontId="6" fillId="12" borderId="26" xfId="0" applyFont="1" applyFill="1" applyBorder="1" applyAlignment="1" applyProtection="1">
      <alignment horizontal="center" vertical="center" wrapText="1"/>
      <protection locked="0" hidden="1"/>
    </xf>
    <xf numFmtId="0" fontId="6" fillId="12" borderId="16" xfId="0" applyFont="1" applyFill="1" applyBorder="1" applyAlignment="1" applyProtection="1">
      <alignment horizontal="center" vertical="center" wrapText="1"/>
      <protection locked="0"/>
    </xf>
    <xf numFmtId="14" fontId="14" fillId="13" borderId="26" xfId="0" applyNumberFormat="1" applyFont="1" applyFill="1" applyBorder="1" applyAlignment="1" applyProtection="1">
      <alignment horizontal="center" vertical="center" wrapText="1"/>
      <protection locked="0" hidden="1"/>
    </xf>
    <xf numFmtId="14" fontId="14" fillId="13" borderId="16" xfId="0" applyNumberFormat="1" applyFont="1" applyFill="1" applyBorder="1" applyAlignment="1" applyProtection="1">
      <alignment horizontal="center" vertical="center" wrapText="1"/>
      <protection locked="0" hidden="1"/>
    </xf>
    <xf numFmtId="14" fontId="14" fillId="13" borderId="26" xfId="0" applyNumberFormat="1" applyFont="1" applyFill="1" applyBorder="1" applyAlignment="1" applyProtection="1">
      <alignment horizontal="center" vertical="center"/>
      <protection locked="0"/>
    </xf>
    <xf numFmtId="0" fontId="14" fillId="13" borderId="16" xfId="0" applyFont="1" applyFill="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9" fontId="13" fillId="13" borderId="26" xfId="3" applyFont="1" applyFill="1" applyBorder="1" applyAlignment="1" applyProtection="1">
      <alignment horizontal="center" vertical="center" wrapText="1"/>
      <protection locked="0" hidden="1"/>
    </xf>
    <xf numFmtId="9" fontId="13" fillId="13" borderId="16" xfId="3" applyFont="1" applyFill="1" applyBorder="1" applyAlignment="1" applyProtection="1">
      <alignment horizontal="center" vertical="center" wrapText="1"/>
      <protection locked="0" hidden="1"/>
    </xf>
    <xf numFmtId="0" fontId="14" fillId="13" borderId="26" xfId="0" applyFont="1" applyFill="1" applyBorder="1" applyAlignment="1" applyProtection="1">
      <alignment horizontal="center" vertical="center" wrapText="1"/>
      <protection locked="0"/>
    </xf>
    <xf numFmtId="0" fontId="14" fillId="13" borderId="16" xfId="0" applyFont="1" applyFill="1" applyBorder="1" applyAlignment="1" applyProtection="1">
      <alignment horizontal="center" vertical="center" wrapText="1"/>
      <protection locked="0"/>
    </xf>
    <xf numFmtId="164" fontId="2" fillId="13" borderId="26" xfId="1" applyNumberFormat="1" applyFont="1" applyFill="1" applyBorder="1" applyAlignment="1" applyProtection="1">
      <alignment horizontal="center" vertical="center" wrapText="1"/>
      <protection locked="0" hidden="1"/>
    </xf>
    <xf numFmtId="164" fontId="2" fillId="13" borderId="10" xfId="1" applyNumberFormat="1" applyFont="1" applyFill="1" applyBorder="1" applyAlignment="1" applyProtection="1">
      <alignment horizontal="center" vertical="center" wrapText="1"/>
      <protection locked="0" hidden="1"/>
    </xf>
    <xf numFmtId="164" fontId="2" fillId="13" borderId="33" xfId="1" applyNumberFormat="1" applyFont="1" applyFill="1" applyBorder="1" applyAlignment="1" applyProtection="1">
      <alignment horizontal="center" vertical="center" wrapText="1"/>
      <protection locked="0" hidden="1"/>
    </xf>
    <xf numFmtId="164" fontId="2" fillId="11" borderId="29" xfId="1" applyNumberFormat="1" applyFont="1" applyFill="1" applyBorder="1" applyAlignment="1" applyProtection="1">
      <alignment horizontal="center" vertical="center" wrapText="1"/>
      <protection locked="0" hidden="1"/>
    </xf>
    <xf numFmtId="164" fontId="2" fillId="11" borderId="37" xfId="1" applyNumberFormat="1" applyFont="1" applyFill="1" applyBorder="1" applyAlignment="1" applyProtection="1">
      <alignment horizontal="center" vertical="center" wrapText="1"/>
      <protection locked="0" hidden="1"/>
    </xf>
    <xf numFmtId="164" fontId="2" fillId="11" borderId="35" xfId="1" applyNumberFormat="1" applyFont="1" applyFill="1" applyBorder="1" applyAlignment="1" applyProtection="1">
      <alignment horizontal="center" vertical="center" wrapText="1"/>
      <protection locked="0" hidden="1"/>
    </xf>
    <xf numFmtId="9" fontId="2" fillId="13" borderId="26" xfId="3" applyFont="1" applyFill="1" applyBorder="1" applyAlignment="1" applyProtection="1">
      <alignment horizontal="center" vertical="center" wrapText="1"/>
      <protection hidden="1"/>
    </xf>
    <xf numFmtId="9" fontId="2" fillId="13" borderId="10" xfId="3" applyFont="1" applyFill="1" applyBorder="1" applyAlignment="1" applyProtection="1">
      <alignment horizontal="center" vertical="center" wrapText="1"/>
      <protection hidden="1"/>
    </xf>
    <xf numFmtId="9" fontId="2" fillId="13" borderId="33" xfId="3" applyFont="1" applyFill="1" applyBorder="1" applyAlignment="1" applyProtection="1">
      <alignment horizontal="center" vertical="center" wrapText="1"/>
      <protection hidden="1"/>
    </xf>
    <xf numFmtId="9" fontId="2" fillId="13" borderId="26" xfId="0" applyNumberFormat="1" applyFont="1" applyFill="1" applyBorder="1" applyAlignment="1" applyProtection="1">
      <alignment horizontal="center" vertical="center" wrapText="1"/>
      <protection hidden="1"/>
    </xf>
    <xf numFmtId="9" fontId="2" fillId="13" borderId="10" xfId="0" applyNumberFormat="1" applyFont="1" applyFill="1" applyBorder="1" applyAlignment="1" applyProtection="1">
      <alignment horizontal="center" vertical="center" wrapText="1"/>
      <protection hidden="1"/>
    </xf>
    <xf numFmtId="9" fontId="2" fillId="13" borderId="33" xfId="0" applyNumberFormat="1" applyFont="1" applyFill="1" applyBorder="1" applyAlignment="1" applyProtection="1">
      <alignment horizontal="center" vertical="center" wrapText="1"/>
      <protection hidden="1"/>
    </xf>
    <xf numFmtId="0" fontId="6" fillId="10" borderId="26" xfId="0" applyFont="1" applyFill="1" applyBorder="1" applyAlignment="1" applyProtection="1">
      <alignment horizontal="center" vertical="center" wrapText="1"/>
      <protection locked="0" hidden="1"/>
    </xf>
    <xf numFmtId="0" fontId="6" fillId="10" borderId="10" xfId="0" applyFont="1" applyFill="1" applyBorder="1" applyAlignment="1" applyProtection="1">
      <alignment horizontal="center" vertical="center" wrapText="1"/>
      <protection locked="0" hidden="1"/>
    </xf>
    <xf numFmtId="0" fontId="6" fillId="10" borderId="33" xfId="0" applyFont="1" applyFill="1" applyBorder="1" applyAlignment="1" applyProtection="1">
      <alignment horizontal="center" vertical="center" wrapText="1"/>
      <protection locked="0" hidden="1"/>
    </xf>
    <xf numFmtId="0" fontId="6" fillId="10" borderId="10"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14" fillId="13" borderId="10" xfId="0" applyFont="1" applyFill="1" applyBorder="1" applyAlignment="1" applyProtection="1">
      <alignment horizontal="center" vertical="center" wrapText="1"/>
      <protection locked="0" hidden="1"/>
    </xf>
    <xf numFmtId="0" fontId="14" fillId="13" borderId="33" xfId="0" applyFont="1" applyFill="1" applyBorder="1" applyAlignment="1" applyProtection="1">
      <alignment horizontal="center" vertical="center" wrapText="1"/>
      <protection locked="0" hidden="1"/>
    </xf>
    <xf numFmtId="14" fontId="14" fillId="13" borderId="10" xfId="0" applyNumberFormat="1" applyFont="1" applyFill="1" applyBorder="1" applyAlignment="1" applyProtection="1">
      <alignment horizontal="center" vertical="center" wrapText="1"/>
      <protection locked="0" hidden="1"/>
    </xf>
    <xf numFmtId="14" fontId="14" fillId="13" borderId="33" xfId="0" applyNumberFormat="1" applyFont="1" applyFill="1" applyBorder="1" applyAlignment="1" applyProtection="1">
      <alignment horizontal="center" vertical="center" wrapText="1"/>
      <protection locked="0" hidden="1"/>
    </xf>
    <xf numFmtId="164" fontId="2" fillId="11" borderId="29" xfId="0" applyNumberFormat="1" applyFont="1" applyFill="1" applyBorder="1" applyAlignment="1" applyProtection="1">
      <alignment horizontal="center" vertical="center"/>
      <protection locked="0"/>
    </xf>
    <xf numFmtId="9" fontId="2" fillId="13" borderId="16" xfId="3" applyFont="1" applyFill="1" applyBorder="1" applyAlignment="1" applyProtection="1">
      <alignment horizontal="center" vertical="center" wrapText="1"/>
      <protection hidden="1"/>
    </xf>
    <xf numFmtId="9" fontId="2" fillId="13" borderId="16" xfId="0" applyNumberFormat="1" applyFont="1" applyFill="1" applyBorder="1" applyAlignment="1" applyProtection="1">
      <alignment horizontal="center" vertical="center" wrapText="1"/>
      <protection hidden="1"/>
    </xf>
    <xf numFmtId="0" fontId="6" fillId="12" borderId="16" xfId="0" applyFont="1" applyFill="1" applyBorder="1" applyAlignment="1" applyProtection="1">
      <alignment horizontal="center" vertical="center" wrapText="1"/>
      <protection locked="0" hidden="1"/>
    </xf>
    <xf numFmtId="164" fontId="2" fillId="0" borderId="40" xfId="1" applyNumberFormat="1" applyFont="1" applyFill="1" applyBorder="1" applyAlignment="1" applyProtection="1">
      <alignment horizontal="center" vertical="center" wrapText="1"/>
      <protection locked="0" hidden="1"/>
    </xf>
    <xf numFmtId="164" fontId="2" fillId="0" borderId="16" xfId="1" applyNumberFormat="1" applyFont="1" applyFill="1" applyBorder="1" applyAlignment="1" applyProtection="1">
      <alignment horizontal="center" vertical="center" wrapText="1"/>
      <protection locked="0" hidden="1"/>
    </xf>
    <xf numFmtId="164" fontId="2" fillId="0" borderId="40" xfId="0" applyNumberFormat="1" applyFont="1" applyFill="1" applyBorder="1" applyAlignment="1" applyProtection="1">
      <alignment horizontal="center" vertical="center"/>
      <protection locked="0"/>
    </xf>
    <xf numFmtId="164" fontId="2" fillId="0" borderId="16" xfId="0" applyNumberFormat="1" applyFont="1" applyFill="1" applyBorder="1" applyAlignment="1" applyProtection="1">
      <alignment horizontal="center" vertical="center"/>
      <protection locked="0"/>
    </xf>
    <xf numFmtId="164" fontId="2" fillId="13" borderId="16" xfId="1" applyNumberFormat="1" applyFont="1" applyFill="1" applyBorder="1" applyAlignment="1" applyProtection="1">
      <alignment horizontal="center" vertical="center" wrapText="1"/>
      <protection locked="0" hidden="1"/>
    </xf>
    <xf numFmtId="44" fontId="1" fillId="13" borderId="26" xfId="2" applyFont="1" applyFill="1" applyBorder="1" applyAlignment="1" applyProtection="1">
      <alignment horizontal="center" vertical="center"/>
      <protection locked="0"/>
    </xf>
    <xf numFmtId="44" fontId="1" fillId="13" borderId="16" xfId="2" applyFont="1" applyFill="1" applyBorder="1" applyAlignment="1" applyProtection="1">
      <alignment horizontal="center" vertical="center"/>
      <protection locked="0"/>
    </xf>
    <xf numFmtId="0" fontId="2" fillId="13" borderId="26" xfId="0" applyFont="1" applyFill="1" applyBorder="1" applyAlignment="1" applyProtection="1">
      <alignment horizontal="center" vertical="center" wrapText="1"/>
      <protection locked="0"/>
    </xf>
    <xf numFmtId="0" fontId="2" fillId="13" borderId="16" xfId="0" applyFont="1" applyFill="1" applyBorder="1" applyAlignment="1" applyProtection="1">
      <alignment horizontal="center" vertical="center"/>
      <protection locked="0"/>
    </xf>
    <xf numFmtId="0" fontId="2" fillId="13" borderId="26" xfId="0" applyFont="1" applyFill="1" applyBorder="1" applyAlignment="1" applyProtection="1">
      <alignment horizontal="center" vertical="center"/>
      <protection locked="0"/>
    </xf>
    <xf numFmtId="9" fontId="14" fillId="13" borderId="33" xfId="3" applyFont="1" applyFill="1" applyBorder="1" applyAlignment="1" applyProtection="1">
      <alignment horizontal="center" vertical="center" wrapText="1"/>
      <protection locked="0"/>
    </xf>
    <xf numFmtId="49" fontId="14" fillId="13" borderId="33" xfId="3" applyNumberFormat="1" applyFont="1" applyFill="1" applyBorder="1" applyAlignment="1" applyProtection="1">
      <alignment horizontal="center" vertical="center"/>
      <protection locked="0"/>
    </xf>
    <xf numFmtId="9" fontId="14" fillId="13" borderId="10" xfId="3" applyFont="1" applyFill="1" applyBorder="1" applyAlignment="1" applyProtection="1">
      <alignment horizontal="center" vertical="center" wrapText="1"/>
      <protection locked="0"/>
    </xf>
    <xf numFmtId="49" fontId="14" fillId="13" borderId="10" xfId="3" applyNumberFormat="1" applyFont="1" applyFill="1" applyBorder="1" applyAlignment="1" applyProtection="1">
      <alignment horizontal="center" vertical="center" wrapText="1"/>
      <protection locked="0"/>
    </xf>
    <xf numFmtId="49" fontId="14" fillId="13" borderId="33" xfId="3" applyNumberFormat="1" applyFont="1" applyFill="1" applyBorder="1" applyAlignment="1" applyProtection="1">
      <alignment horizontal="center" vertical="center" wrapText="1"/>
      <protection locked="0"/>
    </xf>
    <xf numFmtId="9" fontId="13" fillId="13" borderId="10" xfId="3" applyFont="1" applyFill="1" applyBorder="1" applyAlignment="1" applyProtection="1">
      <alignment horizontal="center" vertical="center" wrapText="1"/>
      <protection locked="0" hidden="1"/>
    </xf>
    <xf numFmtId="9" fontId="13" fillId="13" borderId="33" xfId="3" applyFont="1" applyFill="1" applyBorder="1" applyAlignment="1" applyProtection="1">
      <alignment horizontal="center" vertical="center" wrapText="1"/>
      <protection locked="0" hidden="1"/>
    </xf>
    <xf numFmtId="0" fontId="14" fillId="13" borderId="10" xfId="0" applyFont="1" applyFill="1" applyBorder="1" applyAlignment="1" applyProtection="1">
      <alignment horizontal="center" vertical="center" wrapText="1"/>
      <protection locked="0"/>
    </xf>
    <xf numFmtId="0" fontId="14" fillId="13" borderId="33" xfId="0" applyFont="1" applyFill="1" applyBorder="1" applyAlignment="1" applyProtection="1">
      <alignment horizontal="center" vertical="center" wrapText="1"/>
      <protection locked="0"/>
    </xf>
    <xf numFmtId="49" fontId="14" fillId="13" borderId="10" xfId="3" applyNumberFormat="1" applyFont="1" applyFill="1" applyBorder="1" applyAlignment="1" applyProtection="1">
      <alignment horizontal="center" vertical="center"/>
      <protection locked="0"/>
    </xf>
    <xf numFmtId="164" fontId="2" fillId="13" borderId="26" xfId="1" applyNumberFormat="1" applyFont="1" applyFill="1" applyBorder="1" applyAlignment="1" applyProtection="1">
      <alignment horizontal="center" vertical="top" wrapText="1"/>
      <protection locked="0" hidden="1"/>
    </xf>
    <xf numFmtId="164" fontId="2" fillId="13" borderId="33" xfId="1" applyNumberFormat="1" applyFont="1" applyFill="1" applyBorder="1" applyAlignment="1" applyProtection="1">
      <alignment horizontal="center" vertical="top" wrapText="1"/>
      <protection locked="0" hidden="1"/>
    </xf>
    <xf numFmtId="9" fontId="14" fillId="13" borderId="18" xfId="3" applyFont="1" applyFill="1" applyBorder="1" applyAlignment="1" applyProtection="1">
      <alignment horizontal="center" vertical="center" wrapText="1"/>
      <protection locked="0"/>
    </xf>
    <xf numFmtId="49" fontId="14" fillId="13" borderId="18" xfId="3" applyNumberFormat="1" applyFont="1" applyFill="1" applyBorder="1" applyAlignment="1" applyProtection="1">
      <alignment horizontal="center" vertical="center" wrapText="1"/>
      <protection locked="0"/>
    </xf>
    <xf numFmtId="0" fontId="14" fillId="13" borderId="18" xfId="0" applyFont="1" applyFill="1" applyBorder="1" applyAlignment="1" applyProtection="1">
      <alignment horizontal="center" vertical="center" wrapText="1"/>
      <protection locked="0" hidden="1"/>
    </xf>
    <xf numFmtId="9" fontId="13" fillId="13" borderId="18" xfId="3" applyFont="1" applyFill="1" applyBorder="1" applyAlignment="1" applyProtection="1">
      <alignment horizontal="center" vertical="center" wrapText="1"/>
      <protection locked="0" hidden="1"/>
    </xf>
    <xf numFmtId="0" fontId="14" fillId="13" borderId="18" xfId="0" applyFont="1" applyFill="1" applyBorder="1" applyAlignment="1" applyProtection="1">
      <alignment horizontal="center" vertical="center" wrapText="1"/>
      <protection locked="0"/>
    </xf>
    <xf numFmtId="164" fontId="2" fillId="0" borderId="26" xfId="1" applyNumberFormat="1" applyFont="1" applyFill="1" applyBorder="1" applyAlignment="1" applyProtection="1">
      <alignment horizontal="center" vertical="center" wrapText="1"/>
      <protection locked="0" hidden="1"/>
    </xf>
    <xf numFmtId="164" fontId="2" fillId="0" borderId="10" xfId="1" applyNumberFormat="1" applyFont="1" applyFill="1" applyBorder="1" applyAlignment="1" applyProtection="1">
      <alignment horizontal="center" vertical="center" wrapText="1"/>
      <protection locked="0" hidden="1"/>
    </xf>
    <xf numFmtId="44" fontId="2" fillId="0" borderId="26" xfId="2" applyFont="1" applyFill="1" applyBorder="1" applyAlignment="1" applyProtection="1">
      <alignment horizontal="center" vertical="center"/>
      <protection locked="0"/>
    </xf>
    <xf numFmtId="44" fontId="2" fillId="0" borderId="10" xfId="2" applyFont="1" applyFill="1" applyBorder="1" applyAlignment="1" applyProtection="1">
      <alignment horizontal="center" vertical="center"/>
      <protection locked="0"/>
    </xf>
    <xf numFmtId="44" fontId="2" fillId="0" borderId="16" xfId="2"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64" fontId="2" fillId="11" borderId="31" xfId="1" applyNumberFormat="1" applyFont="1" applyFill="1" applyBorder="1" applyAlignment="1" applyProtection="1">
      <alignment horizontal="center" vertical="center" wrapText="1"/>
      <protection locked="0" hidden="1"/>
    </xf>
    <xf numFmtId="9" fontId="2" fillId="0" borderId="26" xfId="3" applyFont="1" applyBorder="1" applyAlignment="1" applyProtection="1">
      <alignment horizontal="center" vertical="center"/>
    </xf>
    <xf numFmtId="9" fontId="2" fillId="0" borderId="10" xfId="3" applyFont="1" applyBorder="1" applyAlignment="1" applyProtection="1">
      <alignment horizontal="center" vertical="center"/>
    </xf>
    <xf numFmtId="9" fontId="2" fillId="0" borderId="16" xfId="3" applyFont="1" applyBorder="1" applyAlignment="1" applyProtection="1">
      <alignment horizontal="center" vertical="center"/>
    </xf>
    <xf numFmtId="0" fontId="14" fillId="9" borderId="26" xfId="0" applyFont="1" applyFill="1" applyBorder="1" applyAlignment="1" applyProtection="1">
      <alignment horizontal="center" vertical="center" wrapText="1"/>
      <protection locked="0" hidden="1"/>
    </xf>
    <xf numFmtId="0" fontId="14" fillId="9" borderId="10" xfId="0" applyFont="1" applyFill="1" applyBorder="1" applyAlignment="1" applyProtection="1">
      <alignment horizontal="center" vertical="center" wrapText="1"/>
      <protection locked="0" hidden="1"/>
    </xf>
    <xf numFmtId="0" fontId="14" fillId="9" borderId="16" xfId="0" applyFont="1" applyFill="1" applyBorder="1" applyAlignment="1" applyProtection="1">
      <alignment horizontal="center" vertical="center" wrapText="1"/>
      <protection locked="0" hidden="1"/>
    </xf>
    <xf numFmtId="0" fontId="15" fillId="9" borderId="26" xfId="0" applyFont="1" applyFill="1" applyBorder="1" applyAlignment="1" applyProtection="1">
      <alignment horizontal="center" vertical="center"/>
      <protection locked="0"/>
    </xf>
    <xf numFmtId="0" fontId="15" fillId="9" borderId="10" xfId="0" applyFont="1" applyFill="1" applyBorder="1" applyAlignment="1" applyProtection="1">
      <alignment horizontal="center" vertical="center"/>
      <protection locked="0"/>
    </xf>
    <xf numFmtId="0" fontId="15" fillId="9" borderId="16" xfId="0" applyFont="1" applyFill="1" applyBorder="1" applyAlignment="1" applyProtection="1">
      <alignment horizontal="center" vertical="center"/>
      <protection locked="0"/>
    </xf>
    <xf numFmtId="14" fontId="15" fillId="9" borderId="26" xfId="0" applyNumberFormat="1" applyFont="1" applyFill="1" applyBorder="1" applyAlignment="1" applyProtection="1">
      <alignment horizontal="center" vertical="center"/>
      <protection locked="0"/>
    </xf>
    <xf numFmtId="14" fontId="15" fillId="9" borderId="10" xfId="0" applyNumberFormat="1" applyFont="1" applyFill="1" applyBorder="1" applyAlignment="1" applyProtection="1">
      <alignment horizontal="center" vertical="center"/>
      <protection locked="0"/>
    </xf>
    <xf numFmtId="14" fontId="15" fillId="9" borderId="16" xfId="0" applyNumberFormat="1" applyFont="1" applyFill="1" applyBorder="1" applyAlignment="1" applyProtection="1">
      <alignment horizontal="center" vertical="center"/>
      <protection locked="0"/>
    </xf>
    <xf numFmtId="164" fontId="2" fillId="11" borderId="32" xfId="1" applyNumberFormat="1" applyFont="1" applyFill="1" applyBorder="1" applyAlignment="1" applyProtection="1">
      <alignment horizontal="center" vertical="center" wrapText="1"/>
      <protection locked="0" hidden="1"/>
    </xf>
    <xf numFmtId="9" fontId="2" fillId="13" borderId="18" xfId="3" applyFont="1" applyFill="1" applyBorder="1" applyAlignment="1" applyProtection="1">
      <alignment horizontal="center" vertical="center" wrapText="1"/>
      <protection hidden="1"/>
    </xf>
    <xf numFmtId="9" fontId="2" fillId="13" borderId="18" xfId="0" applyNumberFormat="1" applyFont="1" applyFill="1" applyBorder="1" applyAlignment="1" applyProtection="1">
      <alignment horizontal="center" vertical="center" wrapText="1"/>
      <protection hidden="1"/>
    </xf>
    <xf numFmtId="0" fontId="6" fillId="10" borderId="18" xfId="0" applyFont="1" applyFill="1" applyBorder="1" applyAlignment="1" applyProtection="1">
      <alignment horizontal="center" vertical="center" wrapText="1"/>
      <protection locked="0" hidden="1"/>
    </xf>
    <xf numFmtId="14" fontId="14" fillId="13" borderId="18" xfId="0" applyNumberFormat="1" applyFont="1" applyFill="1" applyBorder="1" applyAlignment="1" applyProtection="1">
      <alignment horizontal="center" vertical="center" wrapText="1"/>
      <protection locked="0" hidden="1"/>
    </xf>
    <xf numFmtId="164" fontId="2" fillId="13" borderId="18" xfId="1" applyNumberFormat="1" applyFont="1" applyFill="1" applyBorder="1" applyAlignment="1" applyProtection="1">
      <alignment horizontal="center" vertical="center" wrapText="1"/>
      <protection locked="0" hidden="1"/>
    </xf>
    <xf numFmtId="9" fontId="14" fillId="0" borderId="26" xfId="3" applyFont="1" applyBorder="1" applyAlignment="1" applyProtection="1">
      <alignment horizontal="center" vertical="center" wrapText="1"/>
      <protection locked="0" hidden="1"/>
    </xf>
    <xf numFmtId="9" fontId="14" fillId="0" borderId="10" xfId="3" applyFont="1" applyBorder="1" applyAlignment="1" applyProtection="1">
      <alignment horizontal="center" vertical="center" wrapText="1"/>
      <protection locked="0" hidden="1"/>
    </xf>
    <xf numFmtId="9" fontId="14" fillId="0" borderId="33" xfId="3" applyFont="1" applyBorder="1" applyAlignment="1" applyProtection="1">
      <alignment horizontal="center" vertical="center" wrapText="1"/>
      <protection locked="0" hidden="1"/>
    </xf>
    <xf numFmtId="49" fontId="14" fillId="0" borderId="26" xfId="3" applyNumberFormat="1" applyFont="1" applyBorder="1" applyAlignment="1" applyProtection="1">
      <alignment horizontal="center" vertical="center" wrapText="1"/>
      <protection locked="0" hidden="1"/>
    </xf>
    <xf numFmtId="49" fontId="14" fillId="0" borderId="10" xfId="3" applyNumberFormat="1" applyFont="1" applyBorder="1" applyAlignment="1" applyProtection="1">
      <alignment horizontal="center" vertical="center" wrapText="1"/>
      <protection locked="0" hidden="1"/>
    </xf>
    <xf numFmtId="49" fontId="14" fillId="0" borderId="33" xfId="3" applyNumberFormat="1" applyFont="1" applyBorder="1" applyAlignment="1" applyProtection="1">
      <alignment horizontal="center" vertical="center" wrapText="1"/>
      <protection locked="0" hidden="1"/>
    </xf>
    <xf numFmtId="0" fontId="14" fillId="0" borderId="26" xfId="0" applyFont="1" applyBorder="1" applyAlignment="1" applyProtection="1">
      <alignment horizontal="center" vertical="center" wrapText="1"/>
      <protection locked="0" hidden="1"/>
    </xf>
    <xf numFmtId="0" fontId="14" fillId="0" borderId="10" xfId="0" applyFont="1" applyBorder="1" applyAlignment="1" applyProtection="1">
      <alignment horizontal="center" vertical="center" wrapText="1"/>
      <protection locked="0" hidden="1"/>
    </xf>
    <xf numFmtId="0" fontId="14" fillId="0" borderId="33" xfId="0" applyFont="1" applyBorder="1" applyAlignment="1" applyProtection="1">
      <alignment horizontal="center" vertical="center" wrapText="1"/>
      <protection locked="0" hidden="1"/>
    </xf>
    <xf numFmtId="9" fontId="14" fillId="0" borderId="16" xfId="3" applyFont="1" applyBorder="1" applyAlignment="1" applyProtection="1">
      <alignment horizontal="center" vertical="center" wrapText="1"/>
      <protection locked="0" hidden="1"/>
    </xf>
    <xf numFmtId="49" fontId="14" fillId="0" borderId="16" xfId="3" applyNumberFormat="1" applyFont="1" applyBorder="1" applyAlignment="1" applyProtection="1">
      <alignment horizontal="center" vertical="center" wrapText="1"/>
      <protection locked="0" hidden="1"/>
    </xf>
    <xf numFmtId="0" fontId="14" fillId="0" borderId="16" xfId="0" applyFont="1" applyBorder="1" applyAlignment="1" applyProtection="1">
      <alignment horizontal="center" vertical="center" wrapText="1"/>
      <protection locked="0" hidden="1"/>
    </xf>
    <xf numFmtId="9" fontId="13" fillId="0" borderId="26" xfId="3" applyFont="1" applyFill="1" applyBorder="1" applyAlignment="1" applyProtection="1">
      <alignment horizontal="center" vertical="center" wrapText="1"/>
      <protection locked="0" hidden="1"/>
    </xf>
    <xf numFmtId="9" fontId="13" fillId="0" borderId="10" xfId="3" applyFont="1" applyFill="1" applyBorder="1" applyAlignment="1" applyProtection="1">
      <alignment horizontal="center" vertical="center" wrapText="1"/>
      <protection locked="0" hidden="1"/>
    </xf>
    <xf numFmtId="9" fontId="13" fillId="0" borderId="16" xfId="3" applyFont="1" applyFill="1" applyBorder="1" applyAlignment="1" applyProtection="1">
      <alignment horizontal="center" vertical="center" wrapText="1"/>
      <protection locked="0" hidden="1"/>
    </xf>
    <xf numFmtId="9" fontId="13" fillId="0" borderId="33" xfId="3" applyFont="1" applyFill="1" applyBorder="1" applyAlignment="1" applyProtection="1">
      <alignment horizontal="center" vertical="center" wrapText="1"/>
      <protection locked="0" hidden="1"/>
    </xf>
    <xf numFmtId="164" fontId="2" fillId="0" borderId="33" xfId="1" applyNumberFormat="1" applyFont="1" applyFill="1" applyBorder="1" applyAlignment="1" applyProtection="1">
      <alignment horizontal="center" vertical="center" wrapText="1"/>
      <protection locked="0" hidden="1"/>
    </xf>
    <xf numFmtId="44" fontId="2" fillId="0" borderId="33" xfId="2"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9" fontId="18" fillId="0" borderId="26" xfId="0" applyNumberFormat="1" applyFont="1" applyBorder="1" applyAlignment="1">
      <alignment horizontal="center" vertical="center"/>
    </xf>
    <xf numFmtId="9" fontId="18" fillId="0" borderId="10" xfId="0" applyNumberFormat="1" applyFont="1" applyBorder="1" applyAlignment="1">
      <alignment horizontal="center" vertical="center"/>
    </xf>
    <xf numFmtId="9" fontId="18" fillId="0" borderId="33" xfId="0" applyNumberFormat="1" applyFont="1" applyBorder="1" applyAlignment="1">
      <alignment horizontal="center" vertical="center"/>
    </xf>
    <xf numFmtId="0" fontId="15" fillId="0" borderId="26" xfId="0" applyFont="1" applyBorder="1" applyAlignment="1" applyProtection="1">
      <alignment horizontal="center" vertical="center" wrapText="1"/>
      <protection locked="0" hidden="1"/>
    </xf>
    <xf numFmtId="0" fontId="15" fillId="0" borderId="10" xfId="0" applyFont="1" applyBorder="1" applyAlignment="1" applyProtection="1">
      <alignment horizontal="center" vertical="center" wrapText="1"/>
      <protection locked="0" hidden="1"/>
    </xf>
    <xf numFmtId="0" fontId="15" fillId="0" borderId="33" xfId="0" applyFont="1" applyBorder="1" applyAlignment="1" applyProtection="1">
      <alignment horizontal="center" vertical="center" wrapText="1"/>
      <protection locked="0" hidden="1"/>
    </xf>
    <xf numFmtId="14" fontId="15" fillId="0" borderId="26" xfId="0" applyNumberFormat="1" applyFont="1" applyBorder="1" applyAlignment="1" applyProtection="1">
      <alignment horizontal="center" vertical="center" wrapText="1"/>
      <protection locked="0" hidden="1"/>
    </xf>
    <xf numFmtId="14" fontId="15" fillId="0" borderId="10" xfId="0" applyNumberFormat="1" applyFont="1" applyBorder="1" applyAlignment="1" applyProtection="1">
      <alignment horizontal="center" vertical="center" wrapText="1"/>
      <protection locked="0" hidden="1"/>
    </xf>
    <xf numFmtId="14" fontId="15" fillId="0" borderId="33" xfId="0" applyNumberFormat="1" applyFont="1" applyBorder="1" applyAlignment="1" applyProtection="1">
      <alignment horizontal="center" vertical="center" wrapText="1"/>
      <protection locked="0" hidden="1"/>
    </xf>
    <xf numFmtId="14" fontId="15" fillId="0" borderId="26" xfId="0" applyNumberFormat="1" applyFont="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14" fontId="15" fillId="0" borderId="33" xfId="0" applyNumberFormat="1" applyFont="1" applyBorder="1" applyAlignment="1" applyProtection="1">
      <alignment horizontal="center" vertical="center" wrapText="1"/>
      <protection locked="0"/>
    </xf>
    <xf numFmtId="14" fontId="15" fillId="0" borderId="26" xfId="0" applyNumberFormat="1" applyFont="1" applyBorder="1" applyAlignment="1" applyProtection="1">
      <alignment horizontal="center" vertical="center"/>
      <protection locked="0"/>
    </xf>
    <xf numFmtId="14" fontId="15" fillId="0" borderId="10" xfId="0" applyNumberFormat="1" applyFont="1" applyBorder="1" applyAlignment="1" applyProtection="1">
      <alignment horizontal="center" vertical="center"/>
      <protection locked="0"/>
    </xf>
    <xf numFmtId="14" fontId="15" fillId="0" borderId="33" xfId="0" applyNumberFormat="1" applyFont="1" applyBorder="1" applyAlignment="1" applyProtection="1">
      <alignment horizontal="center" vertical="center"/>
      <protection locked="0"/>
    </xf>
    <xf numFmtId="9" fontId="2" fillId="0" borderId="33" xfId="3" applyFont="1" applyBorder="1" applyAlignment="1" applyProtection="1">
      <alignment horizontal="center" vertical="center"/>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6" fillId="10" borderId="26"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6" fillId="10" borderId="33" xfId="0" applyFont="1" applyFill="1" applyBorder="1" applyAlignment="1" applyProtection="1">
      <alignment horizontal="center" vertical="center"/>
      <protection locked="0"/>
    </xf>
    <xf numFmtId="0" fontId="6" fillId="10" borderId="26" xfId="0" applyFont="1" applyFill="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14" fontId="14" fillId="0" borderId="26" xfId="0" applyNumberFormat="1" applyFont="1" applyBorder="1" applyAlignment="1" applyProtection="1">
      <alignment horizontal="center" vertical="center" wrapText="1"/>
      <protection locked="0" hidden="1"/>
    </xf>
    <xf numFmtId="14" fontId="14" fillId="0" borderId="10" xfId="0" applyNumberFormat="1" applyFont="1" applyBorder="1" applyAlignment="1" applyProtection="1">
      <alignment horizontal="center" vertical="center" wrapText="1"/>
      <protection locked="0" hidden="1"/>
    </xf>
    <xf numFmtId="14" fontId="14" fillId="0" borderId="33" xfId="0" applyNumberFormat="1" applyFont="1" applyBorder="1" applyAlignment="1" applyProtection="1">
      <alignment horizontal="center" vertical="center" wrapText="1"/>
      <protection locked="0" hidden="1"/>
    </xf>
    <xf numFmtId="49" fontId="14" fillId="9" borderId="26" xfId="3" applyNumberFormat="1" applyFont="1" applyFill="1" applyBorder="1" applyAlignment="1" applyProtection="1">
      <alignment horizontal="center" vertical="center" wrapText="1"/>
      <protection locked="0" hidden="1"/>
    </xf>
    <xf numFmtId="49" fontId="14" fillId="9" borderId="10" xfId="3" applyNumberFormat="1" applyFont="1" applyFill="1" applyBorder="1" applyAlignment="1" applyProtection="1">
      <alignment horizontal="center" vertical="center" wrapText="1"/>
      <protection locked="0" hidden="1"/>
    </xf>
    <xf numFmtId="49" fontId="14" fillId="9" borderId="33" xfId="3" applyNumberFormat="1" applyFont="1" applyFill="1" applyBorder="1" applyAlignment="1" applyProtection="1">
      <alignment horizontal="center" vertical="center" wrapText="1"/>
      <protection locked="0" hidden="1"/>
    </xf>
    <xf numFmtId="0" fontId="14" fillId="0" borderId="26" xfId="0" applyFont="1" applyBorder="1" applyAlignment="1">
      <alignment horizontal="center"/>
    </xf>
    <xf numFmtId="0" fontId="14" fillId="0" borderId="10" xfId="0" applyFont="1" applyBorder="1" applyAlignment="1">
      <alignment horizontal="center"/>
    </xf>
    <xf numFmtId="0" fontId="14" fillId="0" borderId="33" xfId="0" applyFont="1" applyBorder="1" applyAlignment="1">
      <alignment horizontal="center"/>
    </xf>
    <xf numFmtId="9" fontId="2" fillId="9" borderId="26" xfId="3" applyFont="1" applyFill="1" applyBorder="1" applyAlignment="1" applyProtection="1">
      <alignment horizontal="center" vertical="center" wrapText="1"/>
      <protection hidden="1"/>
    </xf>
    <xf numFmtId="9" fontId="2" fillId="9" borderId="33" xfId="3"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9" fontId="2" fillId="0" borderId="26" xfId="3" applyFont="1" applyFill="1" applyBorder="1" applyAlignment="1" applyProtection="1">
      <alignment horizontal="center" vertical="center" wrapText="1"/>
      <protection hidden="1"/>
    </xf>
    <xf numFmtId="9" fontId="2" fillId="0" borderId="10" xfId="3" applyFont="1" applyFill="1" applyBorder="1" applyAlignment="1" applyProtection="1">
      <alignment horizontal="center" vertical="center" wrapText="1"/>
      <protection hidden="1"/>
    </xf>
    <xf numFmtId="9" fontId="2" fillId="0" borderId="33" xfId="3" applyFont="1" applyFill="1" applyBorder="1" applyAlignment="1" applyProtection="1">
      <alignment horizontal="center" vertical="center" wrapText="1"/>
      <protection hidden="1"/>
    </xf>
    <xf numFmtId="9" fontId="18" fillId="0" borderId="26" xfId="3" applyFont="1" applyFill="1" applyBorder="1" applyAlignment="1" applyProtection="1">
      <alignment horizontal="center" vertical="center" wrapText="1"/>
      <protection hidden="1"/>
    </xf>
    <xf numFmtId="9" fontId="18" fillId="0" borderId="10" xfId="3" applyFont="1" applyFill="1" applyBorder="1" applyAlignment="1" applyProtection="1">
      <alignment horizontal="center" vertical="center" wrapText="1"/>
      <protection hidden="1"/>
    </xf>
    <xf numFmtId="9" fontId="18" fillId="0" borderId="33" xfId="3" applyFont="1" applyFill="1" applyBorder="1" applyAlignment="1" applyProtection="1">
      <alignment horizontal="center" vertical="center" wrapText="1"/>
      <protection hidden="1"/>
    </xf>
    <xf numFmtId="9" fontId="14" fillId="9" borderId="26" xfId="3" applyFont="1" applyFill="1" applyBorder="1" applyAlignment="1" applyProtection="1">
      <alignment horizontal="center" vertical="center" wrapText="1"/>
      <protection locked="0" hidden="1"/>
    </xf>
    <xf numFmtId="9" fontId="14" fillId="9" borderId="10" xfId="3" applyFont="1" applyFill="1" applyBorder="1" applyAlignment="1" applyProtection="1">
      <alignment horizontal="center" vertical="center" wrapText="1"/>
      <protection locked="0" hidden="1"/>
    </xf>
    <xf numFmtId="9" fontId="14" fillId="9" borderId="33" xfId="3" applyFont="1" applyFill="1" applyBorder="1" applyAlignment="1" applyProtection="1">
      <alignment horizontal="center" vertical="center" wrapText="1"/>
      <protection locked="0" hidden="1"/>
    </xf>
    <xf numFmtId="0" fontId="6" fillId="12" borderId="10" xfId="0" applyFont="1" applyFill="1" applyBorder="1" applyAlignment="1" applyProtection="1">
      <alignment horizontal="center" vertical="center" wrapText="1"/>
      <protection locked="0"/>
    </xf>
    <xf numFmtId="0" fontId="6" fillId="12" borderId="33" xfId="0"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locked="0" hidden="1"/>
    </xf>
    <xf numFmtId="0" fontId="6" fillId="12" borderId="33" xfId="0" applyFont="1" applyFill="1" applyBorder="1" applyAlignment="1" applyProtection="1">
      <alignment horizontal="center" vertical="center" wrapText="1"/>
      <protection locked="0" hidden="1"/>
    </xf>
    <xf numFmtId="9" fontId="13" fillId="9" borderId="26" xfId="3" applyFont="1" applyFill="1" applyBorder="1" applyAlignment="1" applyProtection="1">
      <alignment horizontal="center" vertical="center" wrapText="1"/>
      <protection locked="0" hidden="1"/>
    </xf>
    <xf numFmtId="9" fontId="13" fillId="9" borderId="10" xfId="3" applyFont="1" applyFill="1" applyBorder="1" applyAlignment="1" applyProtection="1">
      <alignment horizontal="center" vertical="center" wrapText="1"/>
      <protection locked="0" hidden="1"/>
    </xf>
    <xf numFmtId="9" fontId="13" fillId="9" borderId="33" xfId="3" applyFont="1" applyFill="1" applyBorder="1" applyAlignment="1" applyProtection="1">
      <alignment horizontal="center" vertical="center" wrapText="1"/>
      <protection locked="0" hidden="1"/>
    </xf>
    <xf numFmtId="164" fontId="18" fillId="0" borderId="26" xfId="1" applyNumberFormat="1" applyFont="1" applyFill="1" applyBorder="1" applyAlignment="1" applyProtection="1">
      <alignment horizontal="right" vertical="center" wrapText="1"/>
      <protection locked="0" hidden="1"/>
    </xf>
    <xf numFmtId="164" fontId="18" fillId="0" borderId="10" xfId="1" applyNumberFormat="1" applyFont="1" applyFill="1" applyBorder="1" applyAlignment="1" applyProtection="1">
      <alignment horizontal="right" vertical="center" wrapText="1"/>
      <protection locked="0" hidden="1"/>
    </xf>
    <xf numFmtId="164" fontId="18" fillId="0" borderId="33" xfId="1" applyNumberFormat="1" applyFont="1" applyFill="1" applyBorder="1" applyAlignment="1" applyProtection="1">
      <alignment horizontal="right" vertical="center" wrapText="1"/>
      <protection locked="0" hidden="1"/>
    </xf>
    <xf numFmtId="14" fontId="16" fillId="0" borderId="26" xfId="0" applyNumberFormat="1" applyFont="1" applyBorder="1" applyAlignment="1" applyProtection="1">
      <alignment horizontal="center" vertical="center" wrapText="1"/>
      <protection locked="0"/>
    </xf>
    <xf numFmtId="14" fontId="16" fillId="0" borderId="10" xfId="0" applyNumberFormat="1" applyFont="1" applyBorder="1" applyAlignment="1" applyProtection="1">
      <alignment horizontal="center" vertical="center" wrapText="1"/>
      <protection locked="0"/>
    </xf>
    <xf numFmtId="14" fontId="16" fillId="0" borderId="33" xfId="0" applyNumberFormat="1" applyFont="1" applyBorder="1" applyAlignment="1" applyProtection="1">
      <alignment horizontal="center" vertical="center" wrapText="1"/>
      <protection locked="0"/>
    </xf>
    <xf numFmtId="9" fontId="2" fillId="0" borderId="26" xfId="0" applyNumberFormat="1" applyFont="1" applyBorder="1" applyAlignment="1" applyProtection="1">
      <alignment horizontal="center" vertical="center" wrapText="1"/>
      <protection hidden="1"/>
    </xf>
    <xf numFmtId="9" fontId="2" fillId="0" borderId="10" xfId="0" applyNumberFormat="1" applyFont="1" applyBorder="1" applyAlignment="1" applyProtection="1">
      <alignment horizontal="center" vertical="center" wrapText="1"/>
      <protection hidden="1"/>
    </xf>
    <xf numFmtId="9" fontId="2" fillId="0" borderId="33" xfId="0" applyNumberFormat="1" applyFont="1" applyBorder="1" applyAlignment="1" applyProtection="1">
      <alignment horizontal="center" vertical="center" wrapText="1"/>
      <protection hidden="1"/>
    </xf>
    <xf numFmtId="164" fontId="18" fillId="0" borderId="18" xfId="1" applyNumberFormat="1" applyFont="1" applyFill="1" applyBorder="1" applyAlignment="1" applyProtection="1">
      <alignment horizontal="right" vertical="center" wrapText="1"/>
      <protection locked="0" hidden="1"/>
    </xf>
    <xf numFmtId="164" fontId="2" fillId="0" borderId="18" xfId="1" applyNumberFormat="1" applyFont="1" applyFill="1" applyBorder="1" applyAlignment="1" applyProtection="1">
      <alignment horizontal="center" vertical="center" wrapText="1"/>
      <protection locked="0" hidden="1"/>
    </xf>
    <xf numFmtId="9" fontId="2" fillId="0" borderId="18" xfId="0" applyNumberFormat="1" applyFont="1" applyBorder="1" applyAlignment="1" applyProtection="1">
      <alignment horizontal="center" vertical="center" wrapText="1"/>
      <protection hidden="1"/>
    </xf>
    <xf numFmtId="9" fontId="2" fillId="0" borderId="18" xfId="3" applyFont="1" applyFill="1" applyBorder="1" applyAlignment="1" applyProtection="1">
      <alignment horizontal="center" vertical="center" wrapText="1"/>
      <protection hidden="1"/>
    </xf>
    <xf numFmtId="0" fontId="6" fillId="12" borderId="18" xfId="0" applyFont="1" applyFill="1" applyBorder="1" applyAlignment="1" applyProtection="1">
      <alignment horizontal="center" vertical="center" wrapText="1"/>
      <protection locked="0" hidden="1"/>
    </xf>
    <xf numFmtId="0" fontId="14" fillId="0" borderId="18" xfId="0" applyFont="1" applyBorder="1" applyAlignment="1" applyProtection="1">
      <alignment horizontal="center" vertical="center" wrapText="1"/>
      <protection locked="0" hidden="1"/>
    </xf>
    <xf numFmtId="14" fontId="14" fillId="0" borderId="18" xfId="0" applyNumberFormat="1" applyFont="1" applyBorder="1" applyAlignment="1" applyProtection="1">
      <alignment horizontal="center" vertical="center" wrapText="1"/>
      <protection locked="0" hidden="1"/>
    </xf>
    <xf numFmtId="49" fontId="14" fillId="9" borderId="18" xfId="3" applyNumberFormat="1" applyFont="1" applyFill="1" applyBorder="1" applyAlignment="1" applyProtection="1">
      <alignment horizontal="center" vertical="center" wrapText="1"/>
      <protection locked="0" hidden="1"/>
    </xf>
    <xf numFmtId="9" fontId="13" fillId="0" borderId="18" xfId="3" applyFont="1" applyFill="1" applyBorder="1" applyAlignment="1" applyProtection="1">
      <alignment horizontal="center" vertical="center" wrapText="1"/>
      <protection locked="0" hidden="1"/>
    </xf>
    <xf numFmtId="9" fontId="14" fillId="0" borderId="18" xfId="3" applyFont="1" applyBorder="1" applyAlignment="1" applyProtection="1">
      <alignment horizontal="center" vertical="center" wrapText="1"/>
      <protection locked="0" hidden="1"/>
    </xf>
    <xf numFmtId="9" fontId="2" fillId="13" borderId="26" xfId="3" applyFont="1" applyFill="1" applyBorder="1" applyAlignment="1" applyProtection="1">
      <alignment horizontal="center" vertical="center"/>
    </xf>
    <xf numFmtId="9" fontId="2" fillId="13" borderId="16" xfId="3" applyFont="1" applyFill="1" applyBorder="1" applyAlignment="1" applyProtection="1">
      <alignment horizontal="center" vertical="center"/>
    </xf>
    <xf numFmtId="164" fontId="2" fillId="13" borderId="26" xfId="1" applyNumberFormat="1" applyFont="1" applyFill="1" applyBorder="1" applyAlignment="1" applyProtection="1">
      <alignment horizontal="right" vertical="center" wrapText="1"/>
      <protection locked="0" hidden="1"/>
    </xf>
    <xf numFmtId="164" fontId="2" fillId="13" borderId="16" xfId="1" applyNumberFormat="1" applyFont="1" applyFill="1" applyBorder="1" applyAlignment="1" applyProtection="1">
      <alignment horizontal="right" vertical="center" wrapText="1"/>
      <protection locked="0" hidden="1"/>
    </xf>
    <xf numFmtId="14" fontId="16" fillId="13" borderId="26" xfId="0" applyNumberFormat="1" applyFont="1" applyFill="1" applyBorder="1" applyAlignment="1" applyProtection="1">
      <alignment horizontal="center" vertical="center" wrapText="1"/>
      <protection locked="0"/>
    </xf>
    <xf numFmtId="14" fontId="16" fillId="13" borderId="16" xfId="0" applyNumberFormat="1" applyFont="1" applyFill="1" applyBorder="1" applyAlignment="1" applyProtection="1">
      <alignment horizontal="center" vertical="center" wrapText="1"/>
      <protection locked="0"/>
    </xf>
    <xf numFmtId="0" fontId="13" fillId="13" borderId="26" xfId="0" applyFont="1" applyFill="1" applyBorder="1" applyAlignment="1" applyProtection="1">
      <alignment horizontal="center" vertical="center" wrapText="1"/>
      <protection locked="0"/>
    </xf>
    <xf numFmtId="0" fontId="13" fillId="13" borderId="16"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16" xfId="0" applyFont="1" applyFill="1" applyBorder="1" applyAlignment="1" applyProtection="1">
      <alignment horizontal="center" vertical="center" wrapText="1"/>
      <protection locked="0"/>
    </xf>
    <xf numFmtId="9" fontId="23" fillId="13" borderId="10" xfId="3" applyFont="1" applyFill="1" applyBorder="1" applyAlignment="1" applyProtection="1">
      <alignment horizontal="center" vertical="center" wrapText="1"/>
      <protection locked="0"/>
    </xf>
    <xf numFmtId="9" fontId="23" fillId="13" borderId="16" xfId="3" applyFont="1" applyFill="1" applyBorder="1" applyAlignment="1" applyProtection="1">
      <alignment horizontal="center" vertical="center" wrapText="1"/>
      <protection locked="0"/>
    </xf>
    <xf numFmtId="49" fontId="23" fillId="13" borderId="10" xfId="3" applyNumberFormat="1" applyFont="1" applyFill="1" applyBorder="1" applyAlignment="1" applyProtection="1">
      <alignment horizontal="center" vertical="center" wrapText="1"/>
      <protection locked="0"/>
    </xf>
    <xf numFmtId="49" fontId="23" fillId="13" borderId="16" xfId="3" applyNumberFormat="1" applyFont="1" applyFill="1" applyBorder="1" applyAlignment="1" applyProtection="1">
      <alignment horizontal="center" vertical="center" wrapText="1"/>
      <protection locked="0"/>
    </xf>
    <xf numFmtId="0" fontId="14" fillId="13" borderId="28" xfId="0" applyFont="1" applyFill="1" applyBorder="1" applyAlignment="1" applyProtection="1">
      <alignment horizontal="center" vertical="center" wrapText="1"/>
      <protection locked="0" hidden="1"/>
    </xf>
    <xf numFmtId="0" fontId="14" fillId="13" borderId="30" xfId="0" applyFont="1" applyFill="1" applyBorder="1" applyAlignment="1" applyProtection="1">
      <alignment horizontal="center" vertical="center" wrapText="1"/>
      <protection locked="0" hidden="1"/>
    </xf>
    <xf numFmtId="14" fontId="16" fillId="13" borderId="33" xfId="0" applyNumberFormat="1" applyFont="1" applyFill="1" applyBorder="1" applyAlignment="1" applyProtection="1">
      <alignment horizontal="center" vertical="center" wrapText="1"/>
      <protection locked="0"/>
    </xf>
    <xf numFmtId="9" fontId="2" fillId="13" borderId="33" xfId="3" applyFont="1" applyFill="1" applyBorder="1" applyAlignment="1" applyProtection="1">
      <alignment horizontal="center" vertical="center"/>
    </xf>
    <xf numFmtId="0" fontId="14" fillId="13" borderId="48" xfId="0" applyFont="1" applyFill="1" applyBorder="1" applyAlignment="1" applyProtection="1">
      <alignment horizontal="center" vertical="center" wrapText="1"/>
      <protection locked="0" hidden="1"/>
    </xf>
    <xf numFmtId="164" fontId="2" fillId="13" borderId="18" xfId="1" applyNumberFormat="1" applyFont="1" applyFill="1" applyBorder="1" applyAlignment="1" applyProtection="1">
      <alignment horizontal="right" vertical="center" wrapText="1"/>
      <protection locked="0" hidden="1"/>
    </xf>
    <xf numFmtId="164" fontId="2" fillId="13" borderId="10" xfId="1" applyNumberFormat="1" applyFont="1" applyFill="1" applyBorder="1" applyAlignment="1" applyProtection="1">
      <alignment horizontal="right" vertical="center" wrapText="1"/>
      <protection locked="0" hidden="1"/>
    </xf>
    <xf numFmtId="164" fontId="2" fillId="13" borderId="33" xfId="1" applyNumberFormat="1" applyFont="1" applyFill="1" applyBorder="1" applyAlignment="1" applyProtection="1">
      <alignment horizontal="right" vertical="center" wrapText="1"/>
      <protection locked="0" hidden="1"/>
    </xf>
    <xf numFmtId="0" fontId="13" fillId="13" borderId="33" xfId="0" applyFont="1" applyFill="1" applyBorder="1" applyAlignment="1" applyProtection="1">
      <alignment horizontal="center" vertical="center" wrapText="1"/>
      <protection locked="0"/>
    </xf>
    <xf numFmtId="9" fontId="2" fillId="13" borderId="18" xfId="3" applyFont="1" applyFill="1" applyBorder="1" applyAlignment="1" applyProtection="1">
      <alignment horizontal="center" vertical="center"/>
    </xf>
    <xf numFmtId="9" fontId="2" fillId="13" borderId="10" xfId="3" applyFont="1" applyFill="1" applyBorder="1" applyAlignment="1" applyProtection="1">
      <alignment horizontal="center" vertical="center"/>
    </xf>
    <xf numFmtId="0" fontId="6" fillId="10" borderId="18" xfId="0" applyFont="1" applyFill="1" applyBorder="1" applyAlignment="1" applyProtection="1">
      <alignment horizontal="center" vertical="center" wrapText="1"/>
      <protection locked="0"/>
    </xf>
    <xf numFmtId="14" fontId="15" fillId="13" borderId="18" xfId="0" applyNumberFormat="1" applyFont="1" applyFill="1" applyBorder="1" applyAlignment="1" applyProtection="1">
      <alignment horizontal="center" vertical="center" wrapText="1"/>
      <protection locked="0"/>
    </xf>
    <xf numFmtId="14" fontId="15" fillId="13" borderId="10" xfId="0" applyNumberFormat="1" applyFont="1" applyFill="1" applyBorder="1" applyAlignment="1" applyProtection="1">
      <alignment horizontal="center" vertical="center" wrapText="1"/>
      <protection locked="0"/>
    </xf>
    <xf numFmtId="14" fontId="15" fillId="13" borderId="33" xfId="0" applyNumberFormat="1" applyFont="1" applyFill="1" applyBorder="1" applyAlignment="1" applyProtection="1">
      <alignment horizontal="center" vertical="center" wrapText="1"/>
      <protection locked="0"/>
    </xf>
    <xf numFmtId="0" fontId="14" fillId="13" borderId="46" xfId="0" applyFont="1" applyFill="1" applyBorder="1" applyAlignment="1" applyProtection="1">
      <alignment horizontal="center" vertical="center" wrapText="1"/>
      <protection locked="0" hidden="1"/>
    </xf>
    <xf numFmtId="0" fontId="14" fillId="13" borderId="47" xfId="0" applyFont="1" applyFill="1" applyBorder="1" applyAlignment="1" applyProtection="1">
      <alignment horizontal="center" vertical="center" wrapText="1"/>
      <protection locked="0" hidden="1"/>
    </xf>
    <xf numFmtId="0" fontId="14" fillId="13" borderId="18" xfId="0" applyFont="1" applyFill="1" applyBorder="1" applyAlignment="1" applyProtection="1">
      <alignment horizontal="center" vertical="center"/>
      <protection locked="0"/>
    </xf>
    <xf numFmtId="0" fontId="14" fillId="13" borderId="10" xfId="0" applyFont="1" applyFill="1" applyBorder="1" applyAlignment="1" applyProtection="1">
      <alignment horizontal="center" vertical="center"/>
      <protection locked="0"/>
    </xf>
    <xf numFmtId="0" fontId="14" fillId="13" borderId="33" xfId="0" applyFont="1" applyFill="1" applyBorder="1" applyAlignment="1" applyProtection="1">
      <alignment horizontal="center" vertical="center"/>
      <protection locked="0"/>
    </xf>
    <xf numFmtId="0" fontId="6" fillId="12" borderId="18" xfId="0"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6" fillId="12" borderId="33" xfId="0" applyFont="1" applyFill="1" applyBorder="1" applyAlignment="1" applyProtection="1">
      <alignment horizontal="center" vertical="center"/>
      <protection locked="0"/>
    </xf>
    <xf numFmtId="0" fontId="13" fillId="13" borderId="18" xfId="0" applyFont="1" applyFill="1" applyBorder="1" applyAlignment="1" applyProtection="1">
      <alignment horizontal="center" vertical="center" wrapText="1"/>
      <protection locked="0"/>
    </xf>
    <xf numFmtId="0" fontId="13" fillId="13" borderId="10" xfId="0" applyFont="1" applyFill="1" applyBorder="1" applyAlignment="1" applyProtection="1">
      <alignment horizontal="center" vertical="center" wrapText="1"/>
      <protection locked="0"/>
    </xf>
    <xf numFmtId="9" fontId="18" fillId="9" borderId="26" xfId="3" applyFont="1" applyFill="1" applyBorder="1" applyAlignment="1" applyProtection="1">
      <alignment horizontal="center" vertical="center"/>
    </xf>
    <xf numFmtId="9" fontId="18" fillId="9" borderId="10" xfId="3" applyFont="1" applyFill="1" applyBorder="1" applyAlignment="1" applyProtection="1">
      <alignment horizontal="center" vertical="center"/>
    </xf>
    <xf numFmtId="9" fontId="18" fillId="9" borderId="16" xfId="3" applyFont="1" applyFill="1" applyBorder="1" applyAlignment="1" applyProtection="1">
      <alignment horizontal="center" vertical="center"/>
    </xf>
    <xf numFmtId="164" fontId="18" fillId="0" borderId="16" xfId="1" applyNumberFormat="1" applyFont="1" applyFill="1" applyBorder="1" applyAlignment="1" applyProtection="1">
      <alignment horizontal="right" vertical="center" wrapText="1"/>
      <protection locked="0" hidden="1"/>
    </xf>
    <xf numFmtId="0" fontId="18" fillId="9" borderId="26" xfId="0" applyFont="1" applyFill="1" applyBorder="1" applyAlignment="1" applyProtection="1">
      <alignment horizontal="center" vertical="center" wrapText="1"/>
      <protection locked="0"/>
    </xf>
    <xf numFmtId="0" fontId="18" fillId="9" borderId="10" xfId="0" applyFont="1" applyFill="1" applyBorder="1" applyAlignment="1" applyProtection="1">
      <alignment horizontal="center" vertical="center" wrapText="1"/>
      <protection locked="0"/>
    </xf>
    <xf numFmtId="0" fontId="18" fillId="9" borderId="16" xfId="0" applyFont="1" applyFill="1" applyBorder="1" applyAlignment="1" applyProtection="1">
      <alignment horizontal="center" vertical="center" wrapText="1"/>
      <protection locked="0"/>
    </xf>
    <xf numFmtId="14" fontId="14" fillId="9" borderId="26" xfId="0" applyNumberFormat="1" applyFont="1" applyFill="1" applyBorder="1" applyAlignment="1" applyProtection="1">
      <alignment horizontal="center" vertical="center" wrapText="1"/>
      <protection locked="0" hidden="1"/>
    </xf>
    <xf numFmtId="14" fontId="14" fillId="9" borderId="10" xfId="0" applyNumberFormat="1" applyFont="1" applyFill="1" applyBorder="1" applyAlignment="1" applyProtection="1">
      <alignment horizontal="center" vertical="center" wrapText="1"/>
      <protection locked="0" hidden="1"/>
    </xf>
    <xf numFmtId="14" fontId="14" fillId="9" borderId="16" xfId="0" applyNumberFormat="1" applyFont="1" applyFill="1" applyBorder="1" applyAlignment="1" applyProtection="1">
      <alignment horizontal="center" vertical="center" wrapText="1"/>
      <protection locked="0" hidden="1"/>
    </xf>
    <xf numFmtId="14" fontId="16" fillId="0" borderId="16" xfId="0" applyNumberFormat="1" applyFont="1" applyBorder="1" applyAlignment="1" applyProtection="1">
      <alignment horizontal="center" vertical="center" wrapText="1"/>
      <protection locked="0"/>
    </xf>
    <xf numFmtId="0" fontId="15" fillId="0" borderId="2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0" fontId="6" fillId="12" borderId="11" xfId="0" applyFont="1" applyFill="1" applyBorder="1" applyAlignment="1" applyProtection="1">
      <alignment horizontal="center" vertical="center"/>
      <protection locked="0"/>
    </xf>
    <xf numFmtId="0" fontId="6" fillId="12" borderId="25"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wrapText="1"/>
      <protection locked="0"/>
    </xf>
    <xf numFmtId="0" fontId="14" fillId="9" borderId="26" xfId="0"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locked="0"/>
    </xf>
    <xf numFmtId="0" fontId="15" fillId="9" borderId="26" xfId="0" applyFont="1" applyFill="1" applyBorder="1" applyAlignment="1" applyProtection="1">
      <alignment horizontal="center" vertical="center" wrapText="1"/>
      <protection locked="0"/>
    </xf>
    <xf numFmtId="0" fontId="15" fillId="9" borderId="10" xfId="0" applyFont="1" applyFill="1" applyBorder="1" applyAlignment="1" applyProtection="1">
      <alignment horizontal="center" vertical="center" wrapText="1"/>
      <protection locked="0"/>
    </xf>
    <xf numFmtId="0" fontId="15" fillId="9" borderId="23" xfId="0" applyFont="1" applyFill="1" applyBorder="1" applyAlignment="1" applyProtection="1">
      <alignment horizontal="center" vertical="center" wrapText="1"/>
      <protection locked="0"/>
    </xf>
    <xf numFmtId="9" fontId="15" fillId="9" borderId="26" xfId="3" applyFont="1" applyFill="1" applyBorder="1" applyAlignment="1" applyProtection="1">
      <alignment horizontal="center" vertical="center" wrapText="1"/>
      <protection locked="0"/>
    </xf>
    <xf numFmtId="9" fontId="15" fillId="9" borderId="10" xfId="3" applyFont="1" applyFill="1" applyBorder="1" applyAlignment="1" applyProtection="1">
      <alignment horizontal="center" vertical="center" wrapText="1"/>
      <protection locked="0"/>
    </xf>
    <xf numFmtId="9" fontId="15" fillId="9" borderId="23" xfId="3" applyFont="1" applyFill="1" applyBorder="1" applyAlignment="1" applyProtection="1">
      <alignment horizontal="center" vertical="center" wrapText="1"/>
      <protection locked="0"/>
    </xf>
    <xf numFmtId="49" fontId="15" fillId="9" borderId="26" xfId="3" applyNumberFormat="1" applyFont="1" applyFill="1" applyBorder="1" applyAlignment="1" applyProtection="1">
      <alignment horizontal="center" vertical="center" wrapText="1"/>
      <protection locked="0"/>
    </xf>
    <xf numFmtId="49" fontId="15" fillId="9" borderId="10" xfId="3" applyNumberFormat="1" applyFont="1" applyFill="1" applyBorder="1" applyAlignment="1" applyProtection="1">
      <alignment horizontal="center" vertical="center" wrapText="1"/>
      <protection locked="0"/>
    </xf>
    <xf numFmtId="49" fontId="15" fillId="9" borderId="23" xfId="3" applyNumberFormat="1" applyFont="1" applyFill="1" applyBorder="1" applyAlignment="1" applyProtection="1">
      <alignment horizontal="center" vertical="center" wrapText="1"/>
      <protection locked="0"/>
    </xf>
    <xf numFmtId="0" fontId="18" fillId="9" borderId="18" xfId="0" applyFont="1" applyFill="1" applyBorder="1" applyAlignment="1" applyProtection="1">
      <alignment horizontal="center" vertical="center"/>
      <protection locked="0"/>
    </xf>
    <xf numFmtId="0" fontId="18" fillId="9" borderId="10" xfId="0" applyFont="1" applyFill="1" applyBorder="1" applyAlignment="1" applyProtection="1">
      <alignment horizontal="center" vertical="center"/>
      <protection locked="0"/>
    </xf>
    <xf numFmtId="0" fontId="18" fillId="9" borderId="33" xfId="0" applyFont="1" applyFill="1" applyBorder="1" applyAlignment="1" applyProtection="1">
      <alignment horizontal="center" vertical="center"/>
      <protection locked="0"/>
    </xf>
    <xf numFmtId="14" fontId="16" fillId="0" borderId="18" xfId="0" applyNumberFormat="1" applyFont="1" applyBorder="1" applyAlignment="1" applyProtection="1">
      <alignment horizontal="center" vertical="center" wrapText="1"/>
      <protection locked="0"/>
    </xf>
    <xf numFmtId="9" fontId="18" fillId="9" borderId="18" xfId="3" applyFont="1" applyFill="1" applyBorder="1" applyAlignment="1" applyProtection="1">
      <alignment horizontal="center" vertical="center"/>
    </xf>
    <xf numFmtId="9" fontId="18" fillId="9" borderId="33" xfId="3" applyFont="1" applyFill="1" applyBorder="1" applyAlignment="1" applyProtection="1">
      <alignment horizontal="center" vertical="center"/>
    </xf>
    <xf numFmtId="0" fontId="15" fillId="0" borderId="18"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6" fillId="12" borderId="42" xfId="0" applyFont="1" applyFill="1" applyBorder="1" applyAlignment="1" applyProtection="1">
      <alignment horizontal="center" vertical="center" wrapText="1"/>
      <protection locked="0"/>
    </xf>
    <xf numFmtId="0" fontId="6" fillId="12" borderId="11" xfId="0" applyFont="1" applyFill="1" applyBorder="1" applyAlignment="1" applyProtection="1">
      <alignment horizontal="center" vertical="center" wrapText="1"/>
      <protection locked="0"/>
    </xf>
    <xf numFmtId="0" fontId="6" fillId="12" borderId="34" xfId="0" applyFont="1" applyFill="1" applyBorder="1" applyAlignment="1" applyProtection="1">
      <alignment horizontal="center" vertical="center" wrapText="1"/>
      <protection locked="0"/>
    </xf>
    <xf numFmtId="9" fontId="14" fillId="9" borderId="18" xfId="3" applyFont="1" applyFill="1" applyBorder="1" applyAlignment="1" applyProtection="1">
      <alignment horizontal="center" vertical="center" wrapText="1"/>
      <protection locked="0" hidden="1"/>
    </xf>
    <xf numFmtId="0" fontId="14" fillId="9" borderId="18" xfId="0" applyFont="1" applyFill="1" applyBorder="1" applyAlignment="1" applyProtection="1">
      <alignment horizontal="center" vertical="center" wrapText="1"/>
      <protection locked="0" hidden="1"/>
    </xf>
    <xf numFmtId="0" fontId="14" fillId="9" borderId="33" xfId="0" applyFont="1" applyFill="1" applyBorder="1" applyAlignment="1" applyProtection="1">
      <alignment horizontal="center" vertical="center" wrapText="1"/>
      <protection locked="0" hidden="1"/>
    </xf>
    <xf numFmtId="0" fontId="18" fillId="9" borderId="26" xfId="0" applyFont="1" applyFill="1" applyBorder="1" applyAlignment="1" applyProtection="1">
      <alignment horizontal="center" vertical="center"/>
      <protection locked="0"/>
    </xf>
    <xf numFmtId="0" fontId="18" fillId="9" borderId="16" xfId="0" applyFont="1" applyFill="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0" fontId="14" fillId="9" borderId="33" xfId="0" applyFont="1" applyFill="1" applyBorder="1" applyAlignment="1" applyProtection="1">
      <alignment horizontal="center" vertical="center"/>
      <protection locked="0"/>
    </xf>
    <xf numFmtId="0" fontId="15" fillId="9" borderId="18" xfId="0" applyFont="1" applyFill="1" applyBorder="1" applyAlignment="1" applyProtection="1">
      <alignment horizontal="center" vertical="center" wrapText="1"/>
      <protection locked="0"/>
    </xf>
    <xf numFmtId="0" fontId="15" fillId="9" borderId="33" xfId="0" applyFont="1" applyFill="1" applyBorder="1" applyAlignment="1" applyProtection="1">
      <alignment horizontal="center" vertical="center" wrapText="1"/>
      <protection locked="0"/>
    </xf>
    <xf numFmtId="164" fontId="18" fillId="13" borderId="26" xfId="1" applyNumberFormat="1" applyFont="1" applyFill="1" applyBorder="1" applyAlignment="1" applyProtection="1">
      <alignment horizontal="right" vertical="center" wrapText="1"/>
      <protection locked="0" hidden="1"/>
    </xf>
    <xf numFmtId="164" fontId="18" fillId="13" borderId="16" xfId="1" applyNumberFormat="1" applyFont="1" applyFill="1" applyBorder="1" applyAlignment="1" applyProtection="1">
      <alignment horizontal="right" vertical="center" wrapText="1"/>
      <protection locked="0" hidden="1"/>
    </xf>
    <xf numFmtId="0" fontId="18" fillId="13" borderId="26" xfId="0" applyFont="1" applyFill="1" applyBorder="1" applyAlignment="1" applyProtection="1">
      <alignment horizontal="center" vertical="center" wrapText="1"/>
      <protection locked="0"/>
    </xf>
    <xf numFmtId="0" fontId="18" fillId="13" borderId="16" xfId="0" applyFont="1" applyFill="1" applyBorder="1" applyAlignment="1" applyProtection="1">
      <alignment horizontal="center" vertical="center" wrapText="1"/>
      <protection locked="0"/>
    </xf>
    <xf numFmtId="0" fontId="18" fillId="13" borderId="26" xfId="0" applyFont="1" applyFill="1" applyBorder="1" applyAlignment="1" applyProtection="1">
      <alignment horizontal="center" vertical="center"/>
      <protection locked="0"/>
    </xf>
    <xf numFmtId="0" fontId="18" fillId="13" borderId="16" xfId="0" applyFont="1" applyFill="1" applyBorder="1" applyAlignment="1" applyProtection="1">
      <alignment horizontal="center" vertical="center"/>
      <protection locked="0"/>
    </xf>
    <xf numFmtId="9" fontId="13" fillId="9" borderId="18" xfId="3" applyFont="1" applyFill="1" applyBorder="1" applyAlignment="1" applyProtection="1">
      <alignment horizontal="center" vertical="center" wrapText="1"/>
      <protection locked="0" hidden="1"/>
    </xf>
    <xf numFmtId="0" fontId="14" fillId="13" borderId="26" xfId="0" applyFont="1" applyFill="1" applyBorder="1" applyAlignment="1" applyProtection="1">
      <alignment horizontal="center" vertical="center"/>
      <protection locked="0"/>
    </xf>
    <xf numFmtId="0" fontId="6" fillId="12" borderId="26" xfId="0" applyFont="1" applyFill="1" applyBorder="1" applyAlignment="1" applyProtection="1">
      <alignment horizontal="center" vertical="center" wrapText="1"/>
      <protection locked="0"/>
    </xf>
    <xf numFmtId="164" fontId="18" fillId="13" borderId="10" xfId="1" applyNumberFormat="1" applyFont="1" applyFill="1" applyBorder="1" applyAlignment="1" applyProtection="1">
      <alignment horizontal="right" vertical="center" wrapText="1"/>
      <protection locked="0" hidden="1"/>
    </xf>
    <xf numFmtId="164" fontId="18" fillId="13" borderId="33" xfId="1" applyNumberFormat="1" applyFont="1" applyFill="1" applyBorder="1" applyAlignment="1" applyProtection="1">
      <alignment horizontal="right" vertical="center" wrapText="1"/>
      <protection locked="0" hidden="1"/>
    </xf>
    <xf numFmtId="0" fontId="18" fillId="13" borderId="10" xfId="0" applyFont="1" applyFill="1" applyBorder="1" applyAlignment="1" applyProtection="1">
      <alignment horizontal="center" vertical="center" wrapText="1"/>
      <protection locked="0"/>
    </xf>
    <xf numFmtId="0" fontId="18" fillId="13" borderId="33" xfId="0" applyFont="1" applyFill="1" applyBorder="1" applyAlignment="1" applyProtection="1">
      <alignment horizontal="center" vertical="center" wrapText="1"/>
      <protection locked="0"/>
    </xf>
    <xf numFmtId="14" fontId="16" fillId="13" borderId="10" xfId="0" applyNumberFormat="1" applyFont="1" applyFill="1" applyBorder="1" applyAlignment="1" applyProtection="1">
      <alignment horizontal="center" vertical="center" wrapText="1"/>
      <protection locked="0"/>
    </xf>
    <xf numFmtId="0" fontId="6" fillId="12" borderId="36" xfId="0"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protection locked="0"/>
    </xf>
    <xf numFmtId="0" fontId="18" fillId="13" borderId="33" xfId="0" applyFont="1" applyFill="1" applyBorder="1" applyAlignment="1" applyProtection="1">
      <alignment horizontal="center" vertical="center"/>
      <protection locked="0"/>
    </xf>
    <xf numFmtId="0" fontId="6" fillId="12" borderId="34" xfId="0" applyFont="1" applyFill="1" applyBorder="1" applyAlignment="1" applyProtection="1">
      <alignment horizontal="center" vertical="center"/>
      <protection locked="0"/>
    </xf>
    <xf numFmtId="164" fontId="18" fillId="11" borderId="29" xfId="1" applyNumberFormat="1" applyFont="1" applyFill="1" applyBorder="1" applyAlignment="1" applyProtection="1">
      <alignment horizontal="center" vertical="center" wrapText="1"/>
      <protection locked="0" hidden="1"/>
    </xf>
    <xf numFmtId="164" fontId="18" fillId="11" borderId="37" xfId="1" applyNumberFormat="1" applyFont="1" applyFill="1" applyBorder="1" applyAlignment="1" applyProtection="1">
      <alignment horizontal="center" vertical="center" wrapText="1"/>
      <protection locked="0" hidden="1"/>
    </xf>
    <xf numFmtId="164" fontId="18" fillId="11" borderId="35" xfId="1" applyNumberFormat="1" applyFont="1" applyFill="1" applyBorder="1" applyAlignment="1" applyProtection="1">
      <alignment horizontal="center" vertical="center" wrapText="1"/>
      <protection locked="0" hidden="1"/>
    </xf>
    <xf numFmtId="164" fontId="18" fillId="13" borderId="18" xfId="1" applyNumberFormat="1" applyFont="1" applyFill="1" applyBorder="1" applyAlignment="1" applyProtection="1">
      <alignment horizontal="right" vertical="center" wrapText="1"/>
      <protection locked="0" hidden="1"/>
    </xf>
    <xf numFmtId="0" fontId="18" fillId="13" borderId="18" xfId="0" applyFont="1" applyFill="1" applyBorder="1" applyAlignment="1" applyProtection="1">
      <alignment horizontal="center" vertical="center" wrapText="1"/>
      <protection locked="0"/>
    </xf>
    <xf numFmtId="0" fontId="2" fillId="13" borderId="18" xfId="0" applyFont="1" applyFill="1" applyBorder="1" applyAlignment="1" applyProtection="1">
      <alignment horizontal="center" vertical="center"/>
      <protection locked="0"/>
    </xf>
    <xf numFmtId="0" fontId="2" fillId="13" borderId="33" xfId="0" applyFont="1" applyFill="1" applyBorder="1" applyAlignment="1" applyProtection="1">
      <alignment horizontal="center" vertical="center"/>
      <protection locked="0"/>
    </xf>
    <xf numFmtId="0" fontId="18" fillId="13" borderId="18" xfId="0" applyFont="1" applyFill="1" applyBorder="1" applyAlignment="1" applyProtection="1">
      <alignment horizontal="center" vertical="center"/>
      <protection locked="0"/>
    </xf>
    <xf numFmtId="164" fontId="18" fillId="11" borderId="32" xfId="1" applyNumberFormat="1" applyFont="1" applyFill="1" applyBorder="1" applyAlignment="1" applyProtection="1">
      <alignment horizontal="center" vertical="center" wrapText="1"/>
      <protection locked="0" hidden="1"/>
    </xf>
    <xf numFmtId="14" fontId="16" fillId="13" borderId="18" xfId="0" applyNumberFormat="1" applyFont="1" applyFill="1" applyBorder="1" applyAlignment="1" applyProtection="1">
      <alignment horizontal="center" vertical="center" wrapText="1"/>
      <protection locked="0"/>
    </xf>
    <xf numFmtId="9" fontId="2" fillId="9" borderId="26" xfId="3" applyFont="1" applyFill="1" applyBorder="1" applyAlignment="1" applyProtection="1">
      <alignment horizontal="center" vertical="center"/>
    </xf>
    <xf numFmtId="9" fontId="2" fillId="9" borderId="10" xfId="3" applyFont="1" applyFill="1" applyBorder="1" applyAlignment="1" applyProtection="1">
      <alignment horizontal="center" vertical="center"/>
    </xf>
    <xf numFmtId="9" fontId="2" fillId="9" borderId="16" xfId="3" applyFont="1" applyFill="1" applyBorder="1" applyAlignment="1" applyProtection="1">
      <alignment horizontal="center" vertical="center"/>
    </xf>
    <xf numFmtId="168" fontId="17" fillId="0" borderId="26" xfId="1" applyNumberFormat="1" applyFont="1" applyFill="1" applyBorder="1" applyAlignment="1" applyProtection="1">
      <alignment horizontal="right" vertical="center" wrapText="1"/>
      <protection locked="0" hidden="1"/>
    </xf>
    <xf numFmtId="168" fontId="17" fillId="0" borderId="10" xfId="1" applyNumberFormat="1" applyFont="1" applyFill="1" applyBorder="1" applyAlignment="1" applyProtection="1">
      <alignment horizontal="right" vertical="center" wrapText="1"/>
      <protection locked="0" hidden="1"/>
    </xf>
    <xf numFmtId="168" fontId="17" fillId="0" borderId="16" xfId="1" applyNumberFormat="1" applyFont="1" applyFill="1" applyBorder="1" applyAlignment="1" applyProtection="1">
      <alignment horizontal="right" vertical="center" wrapText="1"/>
      <protection locked="0" hidden="1"/>
    </xf>
    <xf numFmtId="167" fontId="16" fillId="0" borderId="26" xfId="0" applyNumberFormat="1" applyFont="1" applyBorder="1" applyAlignment="1" applyProtection="1">
      <alignment horizontal="center" vertical="center" wrapText="1"/>
      <protection locked="0" hidden="1"/>
    </xf>
    <xf numFmtId="167" fontId="16" fillId="0" borderId="10" xfId="0" applyNumberFormat="1" applyFont="1" applyBorder="1" applyAlignment="1" applyProtection="1">
      <alignment horizontal="center" vertical="center" wrapText="1"/>
      <protection locked="0" hidden="1"/>
    </xf>
    <xf numFmtId="167" fontId="16" fillId="0" borderId="16" xfId="0" applyNumberFormat="1" applyFont="1" applyBorder="1" applyAlignment="1" applyProtection="1">
      <alignment horizontal="center" vertical="center" wrapText="1"/>
      <protection locked="0" hidden="1"/>
    </xf>
    <xf numFmtId="0" fontId="14" fillId="9" borderId="26"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6" fillId="12" borderId="25" xfId="0" applyFont="1" applyFill="1" applyBorder="1" applyAlignment="1" applyProtection="1">
      <alignment horizontal="center" vertical="center" wrapText="1"/>
      <protection locked="0"/>
    </xf>
    <xf numFmtId="0" fontId="13" fillId="9" borderId="26" xfId="0" applyFont="1" applyFill="1" applyBorder="1" applyAlignment="1" applyProtection="1">
      <alignment horizontal="center" vertical="center" wrapText="1"/>
      <protection locked="0"/>
    </xf>
    <xf numFmtId="0" fontId="13" fillId="9" borderId="10" xfId="0" applyFont="1" applyFill="1" applyBorder="1" applyAlignment="1" applyProtection="1">
      <alignment horizontal="center" vertical="center" wrapText="1"/>
      <protection locked="0"/>
    </xf>
    <xf numFmtId="0" fontId="13" fillId="9" borderId="16" xfId="0" applyFont="1" applyFill="1" applyBorder="1" applyAlignment="1" applyProtection="1">
      <alignment horizontal="center" vertical="center" wrapText="1"/>
      <protection locked="0"/>
    </xf>
    <xf numFmtId="0" fontId="2" fillId="9" borderId="26" xfId="0" applyFont="1" applyFill="1" applyBorder="1" applyAlignment="1" applyProtection="1">
      <alignment horizontal="center" vertical="center" wrapText="1"/>
      <protection locked="0"/>
    </xf>
    <xf numFmtId="9" fontId="14" fillId="0" borderId="26" xfId="3" applyFont="1" applyBorder="1" applyAlignment="1" applyProtection="1">
      <alignment horizontal="center" vertical="center" wrapText="1"/>
      <protection locked="0"/>
    </xf>
    <xf numFmtId="9" fontId="14" fillId="0" borderId="10" xfId="3" applyFont="1" applyBorder="1" applyAlignment="1" applyProtection="1">
      <alignment horizontal="center" vertical="center" wrapText="1"/>
      <protection locked="0"/>
    </xf>
    <xf numFmtId="49" fontId="2" fillId="9" borderId="26" xfId="3" applyNumberFormat="1" applyFont="1" applyFill="1" applyBorder="1" applyAlignment="1" applyProtection="1">
      <alignment horizontal="center" vertical="center" wrapText="1"/>
      <protection locked="0"/>
    </xf>
    <xf numFmtId="49" fontId="14" fillId="9" borderId="10" xfId="3" applyNumberFormat="1" applyFont="1" applyFill="1" applyBorder="1" applyAlignment="1" applyProtection="1">
      <alignment horizontal="center" vertical="center" wrapText="1"/>
      <protection locked="0"/>
    </xf>
    <xf numFmtId="49" fontId="14" fillId="9" borderId="16" xfId="3" applyNumberFormat="1" applyFont="1" applyFill="1" applyBorder="1" applyAlignment="1" applyProtection="1">
      <alignment horizontal="center" vertical="center" wrapText="1"/>
      <protection locked="0"/>
    </xf>
    <xf numFmtId="167" fontId="15" fillId="0" borderId="26" xfId="0" applyNumberFormat="1" applyFont="1" applyBorder="1" applyAlignment="1" applyProtection="1">
      <alignment horizontal="center" vertical="center" wrapText="1"/>
      <protection locked="0" hidden="1"/>
    </xf>
    <xf numFmtId="167" fontId="15" fillId="0" borderId="10" xfId="0" applyNumberFormat="1" applyFont="1" applyBorder="1" applyAlignment="1" applyProtection="1">
      <alignment horizontal="center" vertical="center" wrapText="1"/>
      <protection locked="0" hidden="1"/>
    </xf>
    <xf numFmtId="167" fontId="15" fillId="0" borderId="33" xfId="0" applyNumberFormat="1" applyFont="1" applyBorder="1" applyAlignment="1" applyProtection="1">
      <alignment horizontal="center" vertical="center" wrapText="1"/>
      <protection locked="0" hidden="1"/>
    </xf>
    <xf numFmtId="9" fontId="2" fillId="9" borderId="33" xfId="3" applyFont="1" applyFill="1" applyBorder="1" applyAlignment="1" applyProtection="1">
      <alignment horizontal="center" vertical="center"/>
    </xf>
    <xf numFmtId="0" fontId="14" fillId="9" borderId="33" xfId="0" applyFont="1" applyFill="1" applyBorder="1" applyAlignment="1" applyProtection="1">
      <alignment horizontal="center" vertical="center" wrapText="1"/>
      <protection locked="0"/>
    </xf>
    <xf numFmtId="9" fontId="14" fillId="0" borderId="33" xfId="3" applyFont="1" applyBorder="1" applyAlignment="1" applyProtection="1">
      <alignment horizontal="center" vertical="center" wrapText="1"/>
      <protection locked="0"/>
    </xf>
    <xf numFmtId="49" fontId="14" fillId="9" borderId="26" xfId="3" applyNumberFormat="1" applyFont="1" applyFill="1" applyBorder="1" applyAlignment="1" applyProtection="1">
      <alignment horizontal="center" vertical="center" wrapText="1"/>
      <protection locked="0"/>
    </xf>
    <xf numFmtId="49" fontId="14" fillId="9" borderId="33" xfId="3" applyNumberFormat="1" applyFont="1" applyFill="1" applyBorder="1" applyAlignment="1" applyProtection="1">
      <alignment horizontal="center" vertical="center" wrapText="1"/>
      <protection locked="0"/>
    </xf>
    <xf numFmtId="0" fontId="18" fillId="9" borderId="18" xfId="0" applyFont="1" applyFill="1" applyBorder="1" applyAlignment="1" applyProtection="1">
      <alignment horizontal="center" vertical="center" wrapText="1"/>
      <protection locked="0"/>
    </xf>
    <xf numFmtId="0" fontId="18" fillId="9" borderId="33" xfId="0" applyFont="1" applyFill="1" applyBorder="1" applyAlignment="1" applyProtection="1">
      <alignment horizontal="center" vertical="center" wrapText="1"/>
      <protection locked="0"/>
    </xf>
    <xf numFmtId="0" fontId="13" fillId="9" borderId="33" xfId="0" applyFont="1" applyFill="1" applyBorder="1" applyAlignment="1" applyProtection="1">
      <alignment horizontal="center" vertical="center" wrapText="1"/>
      <protection locked="0"/>
    </xf>
    <xf numFmtId="9" fontId="2" fillId="9" borderId="18" xfId="3" applyFont="1" applyFill="1" applyBorder="1" applyAlignment="1" applyProtection="1">
      <alignment horizontal="center" vertical="center"/>
    </xf>
    <xf numFmtId="0" fontId="14" fillId="9" borderId="18" xfId="0" applyFont="1" applyFill="1" applyBorder="1" applyAlignment="1" applyProtection="1">
      <alignment horizontal="center" vertical="center" wrapText="1"/>
      <protection locked="0"/>
    </xf>
    <xf numFmtId="167" fontId="15" fillId="0" borderId="18" xfId="0" applyNumberFormat="1" applyFont="1" applyBorder="1" applyAlignment="1" applyProtection="1">
      <alignment horizontal="center" vertical="center" wrapText="1"/>
      <protection locked="0"/>
    </xf>
    <xf numFmtId="167" fontId="15" fillId="0" borderId="10" xfId="0" applyNumberFormat="1" applyFont="1" applyBorder="1" applyAlignment="1" applyProtection="1">
      <alignment horizontal="center" vertical="center" wrapText="1"/>
      <protection locked="0"/>
    </xf>
    <xf numFmtId="167" fontId="15" fillId="0" borderId="33" xfId="0" applyNumberFormat="1" applyFont="1" applyBorder="1" applyAlignment="1" applyProtection="1">
      <alignment horizontal="center" vertical="center" wrapText="1"/>
      <protection locked="0"/>
    </xf>
    <xf numFmtId="49" fontId="14" fillId="9" borderId="18" xfId="3" applyNumberFormat="1" applyFont="1" applyFill="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3" fillId="9" borderId="18" xfId="0" applyFont="1" applyFill="1" applyBorder="1" applyAlignment="1" applyProtection="1">
      <alignment horizontal="center" vertical="center" wrapText="1"/>
      <protection locked="0"/>
    </xf>
    <xf numFmtId="9" fontId="14" fillId="0" borderId="18" xfId="3" applyFont="1" applyBorder="1" applyAlignment="1" applyProtection="1">
      <alignment horizontal="center" vertical="center" wrapText="1"/>
      <protection locked="0"/>
    </xf>
    <xf numFmtId="0" fontId="6" fillId="12" borderId="26" xfId="0" applyFont="1" applyFill="1" applyBorder="1" applyAlignment="1" applyProtection="1">
      <alignment horizontal="center" vertical="center"/>
      <protection locked="0"/>
    </xf>
    <xf numFmtId="0" fontId="6" fillId="10" borderId="18" xfId="0" applyFont="1" applyFill="1" applyBorder="1" applyAlignment="1" applyProtection="1">
      <alignment horizontal="center" vertical="center"/>
      <protection locked="0"/>
    </xf>
    <xf numFmtId="0" fontId="6" fillId="12" borderId="42" xfId="0" applyFont="1" applyFill="1" applyBorder="1" applyAlignment="1" applyProtection="1">
      <alignment horizontal="center" vertical="center"/>
      <protection locked="0"/>
    </xf>
    <xf numFmtId="164" fontId="18" fillId="0" borderId="26" xfId="1" applyNumberFormat="1" applyFont="1" applyFill="1" applyBorder="1" applyAlignment="1" applyProtection="1">
      <alignment horizontal="center" vertical="center" wrapText="1"/>
      <protection locked="0" hidden="1"/>
    </xf>
    <xf numFmtId="164" fontId="18" fillId="0" borderId="33" xfId="1" applyNumberFormat="1" applyFont="1" applyFill="1" applyBorder="1" applyAlignment="1" applyProtection="1">
      <alignment horizontal="center" vertical="center" wrapText="1"/>
      <protection locked="0" hidden="1"/>
    </xf>
    <xf numFmtId="164" fontId="2" fillId="0" borderId="26" xfId="1" applyNumberFormat="1" applyFont="1" applyFill="1" applyBorder="1" applyAlignment="1" applyProtection="1">
      <alignment horizontal="right" vertical="center" wrapText="1"/>
      <protection locked="0" hidden="1"/>
    </xf>
    <xf numFmtId="164" fontId="2" fillId="0" borderId="33" xfId="1" applyNumberFormat="1" applyFont="1" applyFill="1" applyBorder="1" applyAlignment="1" applyProtection="1">
      <alignment horizontal="right" vertical="center" wrapText="1"/>
      <protection locked="0" hidden="1"/>
    </xf>
    <xf numFmtId="14" fontId="14" fillId="9" borderId="33" xfId="0" applyNumberFormat="1" applyFont="1" applyFill="1" applyBorder="1" applyAlignment="1" applyProtection="1">
      <alignment horizontal="center" vertical="center" wrapText="1"/>
      <protection locked="0" hidden="1"/>
    </xf>
    <xf numFmtId="9" fontId="14" fillId="9" borderId="26" xfId="3" applyFont="1" applyFill="1" applyBorder="1" applyAlignment="1" applyProtection="1">
      <alignment horizontal="center" vertical="center" wrapText="1"/>
      <protection locked="0"/>
    </xf>
    <xf numFmtId="9" fontId="14" fillId="9" borderId="33" xfId="3" applyFont="1" applyFill="1" applyBorder="1" applyAlignment="1" applyProtection="1">
      <alignment horizontal="center" vertical="center" wrapText="1"/>
      <protection locked="0"/>
    </xf>
    <xf numFmtId="14" fontId="14" fillId="9" borderId="18" xfId="0" applyNumberFormat="1" applyFont="1" applyFill="1" applyBorder="1" applyAlignment="1" applyProtection="1">
      <alignment horizontal="center" vertical="center" wrapText="1"/>
      <protection locked="0" hidden="1"/>
    </xf>
    <xf numFmtId="0" fontId="14" fillId="0" borderId="18" xfId="0" applyFont="1" applyBorder="1" applyAlignment="1" applyProtection="1">
      <alignment horizontal="center" vertical="center"/>
      <protection locked="0"/>
    </xf>
    <xf numFmtId="9" fontId="14" fillId="9" borderId="18" xfId="3" applyFont="1" applyFill="1" applyBorder="1" applyAlignment="1" applyProtection="1">
      <alignment horizontal="center" vertical="center" wrapText="1"/>
      <protection locked="0"/>
    </xf>
    <xf numFmtId="0" fontId="6" fillId="12" borderId="16" xfId="0" applyFont="1" applyFill="1" applyBorder="1" applyAlignment="1" applyProtection="1">
      <alignment horizontal="center" vertical="center"/>
      <protection locked="0"/>
    </xf>
    <xf numFmtId="164" fontId="18" fillId="0" borderId="18" xfId="1" applyNumberFormat="1" applyFont="1" applyFill="1" applyBorder="1" applyAlignment="1" applyProtection="1">
      <alignment horizontal="center" vertical="center" wrapText="1"/>
      <protection locked="0" hidden="1"/>
    </xf>
    <xf numFmtId="14" fontId="14" fillId="13" borderId="26" xfId="0" applyNumberFormat="1" applyFont="1" applyFill="1" applyBorder="1" applyAlignment="1" applyProtection="1">
      <alignment horizontal="center" vertical="center"/>
      <protection locked="0" hidden="1"/>
    </xf>
    <xf numFmtId="14" fontId="14" fillId="13" borderId="10" xfId="0" applyNumberFormat="1" applyFont="1" applyFill="1" applyBorder="1" applyAlignment="1" applyProtection="1">
      <alignment horizontal="center" vertical="center"/>
      <protection locked="0" hidden="1"/>
    </xf>
    <xf numFmtId="14" fontId="14" fillId="13" borderId="33" xfId="0" applyNumberFormat="1" applyFont="1" applyFill="1" applyBorder="1" applyAlignment="1" applyProtection="1">
      <alignment horizontal="center" vertical="center"/>
      <protection locked="0" hidden="1"/>
    </xf>
    <xf numFmtId="0" fontId="2" fillId="13" borderId="10" xfId="0" applyFont="1" applyFill="1" applyBorder="1" applyAlignment="1" applyProtection="1">
      <alignment horizontal="center" vertical="center"/>
      <protection locked="0"/>
    </xf>
    <xf numFmtId="164" fontId="18" fillId="13" borderId="26" xfId="1" applyNumberFormat="1" applyFont="1" applyFill="1" applyBorder="1" applyAlignment="1" applyProtection="1">
      <alignment horizontal="center" vertical="center" wrapText="1"/>
      <protection locked="0" hidden="1"/>
    </xf>
    <xf numFmtId="164" fontId="18" fillId="13" borderId="10" xfId="1" applyNumberFormat="1" applyFont="1" applyFill="1" applyBorder="1" applyAlignment="1" applyProtection="1">
      <alignment horizontal="center" vertical="center" wrapText="1"/>
      <protection locked="0" hidden="1"/>
    </xf>
    <xf numFmtId="164" fontId="18" fillId="13" borderId="33" xfId="1" applyNumberFormat="1" applyFont="1" applyFill="1" applyBorder="1" applyAlignment="1" applyProtection="1">
      <alignment horizontal="center" vertical="center" wrapText="1"/>
      <protection locked="0" hidden="1"/>
    </xf>
    <xf numFmtId="14" fontId="15" fillId="13" borderId="26" xfId="0" applyNumberFormat="1" applyFont="1" applyFill="1" applyBorder="1" applyAlignment="1" applyProtection="1">
      <alignment horizontal="center" vertical="center" wrapText="1"/>
      <protection locked="0" hidden="1"/>
    </xf>
    <xf numFmtId="14" fontId="15" fillId="13" borderId="10" xfId="0" applyNumberFormat="1" applyFont="1" applyFill="1" applyBorder="1" applyAlignment="1" applyProtection="1">
      <alignment horizontal="center" vertical="center" wrapText="1"/>
      <protection locked="0" hidden="1"/>
    </xf>
    <xf numFmtId="14" fontId="15" fillId="13" borderId="33" xfId="0" applyNumberFormat="1" applyFont="1" applyFill="1" applyBorder="1" applyAlignment="1" applyProtection="1">
      <alignment horizontal="center" vertical="center" wrapText="1"/>
      <protection locked="0" hidden="1"/>
    </xf>
    <xf numFmtId="9" fontId="2" fillId="13" borderId="26"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9" fontId="2" fillId="13" borderId="10" xfId="0" applyNumberFormat="1" applyFont="1" applyFill="1" applyBorder="1" applyAlignment="1">
      <alignment horizontal="center" vertical="center"/>
    </xf>
    <xf numFmtId="9" fontId="2" fillId="13" borderId="33" xfId="0" applyNumberFormat="1" applyFont="1" applyFill="1" applyBorder="1" applyAlignment="1">
      <alignment horizontal="center" vertical="center"/>
    </xf>
    <xf numFmtId="0" fontId="2" fillId="13" borderId="26"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33" xfId="0" applyFont="1" applyFill="1" applyBorder="1" applyAlignment="1">
      <alignment horizontal="center" vertical="center"/>
    </xf>
    <xf numFmtId="0" fontId="13" fillId="0" borderId="10"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2" fillId="13" borderId="18" xfId="0" applyFont="1" applyFill="1" applyBorder="1" applyAlignment="1">
      <alignment horizontal="center" vertical="center"/>
    </xf>
    <xf numFmtId="0" fontId="6" fillId="12" borderId="42" xfId="0" applyFont="1" applyFill="1" applyBorder="1" applyAlignment="1" applyProtection="1">
      <alignment horizontal="center" vertical="center" wrapText="1"/>
      <protection locked="0" hidden="1"/>
    </xf>
    <xf numFmtId="0" fontId="6" fillId="12" borderId="11" xfId="0" applyFont="1" applyFill="1" applyBorder="1" applyAlignment="1" applyProtection="1">
      <alignment horizontal="center" vertical="center" wrapText="1"/>
      <protection locked="0" hidden="1"/>
    </xf>
    <xf numFmtId="0" fontId="6" fillId="12" borderId="34" xfId="0" applyFont="1" applyFill="1" applyBorder="1" applyAlignment="1" applyProtection="1">
      <alignment horizontal="center" vertical="center" wrapText="1"/>
      <protection locked="0" hidden="1"/>
    </xf>
    <xf numFmtId="9" fontId="2" fillId="0" borderId="16" xfId="3" applyFont="1" applyFill="1" applyBorder="1" applyAlignment="1" applyProtection="1">
      <alignment horizontal="center" vertical="center" wrapText="1"/>
      <protection hidden="1"/>
    </xf>
    <xf numFmtId="9" fontId="2" fillId="0" borderId="16" xfId="0" applyNumberFormat="1" applyFont="1" applyBorder="1" applyAlignment="1" applyProtection="1">
      <alignment horizontal="center" vertical="center" wrapText="1"/>
      <protection hidden="1"/>
    </xf>
    <xf numFmtId="14" fontId="14" fillId="0" borderId="16" xfId="0" applyNumberFormat="1" applyFont="1" applyBorder="1" applyAlignment="1" applyProtection="1">
      <alignment horizontal="center" vertical="center" wrapText="1"/>
      <protection locked="0" hidden="1"/>
    </xf>
    <xf numFmtId="166" fontId="16" fillId="0" borderId="26" xfId="0" applyNumberFormat="1" applyFont="1" applyBorder="1" applyAlignment="1" applyProtection="1">
      <alignment horizontal="center" vertical="center" wrapText="1"/>
      <protection locked="0"/>
    </xf>
    <xf numFmtId="166" fontId="16" fillId="0" borderId="16" xfId="0" applyNumberFormat="1" applyFont="1" applyBorder="1" applyAlignment="1" applyProtection="1">
      <alignment horizontal="center" vertical="center" wrapText="1"/>
      <protection locked="0"/>
    </xf>
    <xf numFmtId="49" fontId="14" fillId="0" borderId="26" xfId="3" applyNumberFormat="1" applyFont="1" applyBorder="1" applyAlignment="1" applyProtection="1">
      <alignment horizontal="center" vertical="center" wrapText="1"/>
      <protection locked="0"/>
    </xf>
    <xf numFmtId="44" fontId="2" fillId="0" borderId="26" xfId="2" applyFont="1" applyFill="1" applyBorder="1" applyAlignment="1" applyProtection="1">
      <alignment horizontal="right" vertical="center" wrapText="1"/>
      <protection locked="0" hidden="1"/>
    </xf>
    <xf numFmtId="44" fontId="2" fillId="0" borderId="33" xfId="2" applyFont="1" applyFill="1" applyBorder="1" applyAlignment="1" applyProtection="1">
      <alignment horizontal="right" vertical="center" wrapText="1"/>
      <protection locked="0" hidden="1"/>
    </xf>
    <xf numFmtId="44" fontId="2" fillId="11" borderId="29" xfId="2" applyFont="1" applyFill="1" applyBorder="1" applyAlignment="1" applyProtection="1">
      <alignment horizontal="center" vertical="center" wrapText="1"/>
      <protection locked="0" hidden="1"/>
    </xf>
    <xf numFmtId="44" fontId="2" fillId="11" borderId="35" xfId="2" applyFont="1" applyFill="1" applyBorder="1" applyAlignment="1" applyProtection="1">
      <alignment horizontal="center" vertical="center" wrapText="1"/>
      <protection locked="0" hidden="1"/>
    </xf>
    <xf numFmtId="0" fontId="13" fillId="0" borderId="26"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166" fontId="16" fillId="0" borderId="33" xfId="0" applyNumberFormat="1" applyFont="1" applyBorder="1" applyAlignment="1" applyProtection="1">
      <alignment horizontal="center" vertical="center" wrapText="1"/>
      <protection locked="0"/>
    </xf>
    <xf numFmtId="49" fontId="14" fillId="0" borderId="33" xfId="3" applyNumberFormat="1" applyFont="1" applyBorder="1" applyAlignment="1" applyProtection="1">
      <alignment horizontal="center" vertical="center" wrapText="1"/>
      <protection locked="0"/>
    </xf>
    <xf numFmtId="44" fontId="2" fillId="11" borderId="31" xfId="2" applyFont="1" applyFill="1" applyBorder="1" applyAlignment="1" applyProtection="1">
      <alignment horizontal="center" vertical="center" wrapText="1"/>
      <protection locked="0" hidden="1"/>
    </xf>
    <xf numFmtId="44" fontId="2" fillId="0" borderId="16" xfId="2" applyFont="1" applyFill="1" applyBorder="1" applyAlignment="1" applyProtection="1">
      <alignment horizontal="right" vertical="center" wrapText="1"/>
      <protection locked="0" hidden="1"/>
    </xf>
    <xf numFmtId="44" fontId="2" fillId="11" borderId="37" xfId="2" applyFont="1" applyFill="1" applyBorder="1" applyAlignment="1" applyProtection="1">
      <alignment horizontal="center" vertical="center" wrapText="1"/>
      <protection locked="0" hidden="1"/>
    </xf>
    <xf numFmtId="44" fontId="2" fillId="0" borderId="10" xfId="2" applyFont="1" applyFill="1" applyBorder="1" applyAlignment="1" applyProtection="1">
      <alignment horizontal="right" vertical="center" wrapText="1"/>
      <protection locked="0" hidden="1"/>
    </xf>
    <xf numFmtId="49" fontId="14" fillId="0" borderId="10" xfId="3" applyNumberFormat="1" applyFont="1" applyBorder="1" applyAlignment="1" applyProtection="1">
      <alignment horizontal="center" vertical="center" wrapText="1"/>
      <protection locked="0"/>
    </xf>
    <xf numFmtId="164" fontId="2" fillId="0" borderId="18" xfId="1" applyNumberFormat="1" applyFont="1" applyFill="1" applyBorder="1" applyAlignment="1" applyProtection="1">
      <alignment horizontal="right" vertical="center" wrapText="1"/>
      <protection locked="0" hidden="1"/>
    </xf>
    <xf numFmtId="0" fontId="2" fillId="0" borderId="18"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44" fontId="2" fillId="11" borderId="32" xfId="2" applyFont="1" applyFill="1" applyBorder="1" applyAlignment="1" applyProtection="1">
      <alignment horizontal="center" vertical="center" wrapText="1"/>
      <protection locked="0" hidden="1"/>
    </xf>
    <xf numFmtId="44" fontId="2" fillId="0" borderId="18" xfId="2" applyFont="1" applyFill="1" applyBorder="1" applyAlignment="1" applyProtection="1">
      <alignment horizontal="center" vertical="center"/>
      <protection locked="0"/>
    </xf>
    <xf numFmtId="0" fontId="15" fillId="0" borderId="18" xfId="0" applyFont="1" applyBorder="1" applyAlignment="1" applyProtection="1">
      <alignment horizontal="center" vertical="center" wrapText="1"/>
      <protection locked="0" hidden="1"/>
    </xf>
    <xf numFmtId="49" fontId="14" fillId="0" borderId="18" xfId="3" applyNumberFormat="1"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6" fillId="10" borderId="36" xfId="0" applyFont="1" applyFill="1" applyBorder="1" applyAlignment="1" applyProtection="1">
      <alignment horizontal="center" vertical="center" wrapText="1"/>
      <protection locked="0" hidden="1"/>
    </xf>
    <xf numFmtId="0" fontId="6" fillId="10" borderId="11" xfId="0" applyFont="1" applyFill="1" applyBorder="1" applyAlignment="1" applyProtection="1">
      <alignment horizontal="center" vertical="center" wrapText="1"/>
      <protection locked="0" hidden="1"/>
    </xf>
    <xf numFmtId="0" fontId="6" fillId="10" borderId="25" xfId="0" applyFont="1" applyFill="1" applyBorder="1" applyAlignment="1" applyProtection="1">
      <alignment horizontal="center" vertical="center" wrapText="1"/>
      <protection locked="0" hidden="1"/>
    </xf>
    <xf numFmtId="9" fontId="14" fillId="13" borderId="26" xfId="3" applyFont="1" applyFill="1" applyBorder="1" applyAlignment="1" applyProtection="1">
      <alignment horizontal="center" vertical="center" wrapText="1"/>
      <protection locked="0" hidden="1"/>
    </xf>
    <xf numFmtId="9" fontId="14" fillId="13" borderId="10" xfId="3" applyFont="1" applyFill="1" applyBorder="1" applyAlignment="1" applyProtection="1">
      <alignment horizontal="center" vertical="center" wrapText="1"/>
      <protection locked="0" hidden="1"/>
    </xf>
    <xf numFmtId="9" fontId="14" fillId="13" borderId="16" xfId="3" applyFont="1" applyFill="1" applyBorder="1" applyAlignment="1" applyProtection="1">
      <alignment horizontal="center" vertical="center" wrapText="1"/>
      <protection locked="0" hidden="1"/>
    </xf>
    <xf numFmtId="49" fontId="14" fillId="13" borderId="26" xfId="3" applyNumberFormat="1" applyFont="1" applyFill="1" applyBorder="1" applyAlignment="1" applyProtection="1">
      <alignment horizontal="center" vertical="center" wrapText="1"/>
      <protection locked="0" hidden="1"/>
    </xf>
    <xf numFmtId="49" fontId="14" fillId="13" borderId="10" xfId="3" applyNumberFormat="1" applyFont="1" applyFill="1" applyBorder="1" applyAlignment="1" applyProtection="1">
      <alignment horizontal="center" vertical="center" wrapText="1"/>
      <protection locked="0" hidden="1"/>
    </xf>
    <xf numFmtId="49" fontId="14" fillId="13" borderId="16" xfId="3" applyNumberFormat="1" applyFont="1" applyFill="1" applyBorder="1" applyAlignment="1" applyProtection="1">
      <alignment horizontal="center" vertical="center" wrapText="1"/>
      <protection locked="0" hidden="1"/>
    </xf>
    <xf numFmtId="9" fontId="14" fillId="13" borderId="33" xfId="3" applyFont="1" applyFill="1" applyBorder="1" applyAlignment="1" applyProtection="1">
      <alignment horizontal="center" vertical="center" wrapText="1"/>
      <protection locked="0" hidden="1"/>
    </xf>
    <xf numFmtId="49" fontId="14" fillId="13" borderId="33" xfId="3" applyNumberFormat="1" applyFont="1" applyFill="1" applyBorder="1" applyAlignment="1" applyProtection="1">
      <alignment horizontal="center" vertical="center" wrapText="1"/>
      <protection locked="0" hidden="1"/>
    </xf>
    <xf numFmtId="0" fontId="6" fillId="12" borderId="36" xfId="0" applyFont="1" applyFill="1" applyBorder="1" applyAlignment="1" applyProtection="1">
      <alignment horizontal="center" vertical="center" wrapText="1"/>
      <protection locked="0" hidden="1"/>
    </xf>
    <xf numFmtId="0" fontId="14" fillId="13" borderId="36" xfId="0" applyFont="1" applyFill="1" applyBorder="1" applyAlignment="1" applyProtection="1">
      <alignment horizontal="center" vertical="center" wrapText="1"/>
      <protection locked="0" hidden="1"/>
    </xf>
    <xf numFmtId="0" fontId="14" fillId="13" borderId="11" xfId="0" applyFont="1" applyFill="1" applyBorder="1" applyAlignment="1" applyProtection="1">
      <alignment horizontal="center" vertical="center" wrapText="1"/>
      <protection locked="0" hidden="1"/>
    </xf>
    <xf numFmtId="0" fontId="14" fillId="13" borderId="34" xfId="0" applyFont="1" applyFill="1" applyBorder="1" applyAlignment="1" applyProtection="1">
      <alignment horizontal="center" vertical="center" wrapText="1"/>
      <protection locked="0" hidden="1"/>
    </xf>
    <xf numFmtId="0" fontId="6" fillId="10" borderId="34" xfId="0" applyFont="1" applyFill="1" applyBorder="1" applyAlignment="1" applyProtection="1">
      <alignment horizontal="center" vertical="center" wrapText="1"/>
      <protection locked="0" hidden="1"/>
    </xf>
    <xf numFmtId="0" fontId="15" fillId="13" borderId="26" xfId="0" applyFont="1" applyFill="1" applyBorder="1" applyAlignment="1" applyProtection="1">
      <alignment horizontal="center" vertical="center" wrapText="1"/>
      <protection locked="0" hidden="1"/>
    </xf>
    <xf numFmtId="0" fontId="15" fillId="13" borderId="10" xfId="0" applyFont="1" applyFill="1" applyBorder="1" applyAlignment="1" applyProtection="1">
      <alignment horizontal="center" vertical="center" wrapText="1"/>
      <protection locked="0" hidden="1"/>
    </xf>
    <xf numFmtId="0" fontId="15" fillId="13" borderId="33" xfId="0" applyFont="1" applyFill="1" applyBorder="1" applyAlignment="1" applyProtection="1">
      <alignment horizontal="center" vertical="center" wrapText="1"/>
      <protection locked="0" hidden="1"/>
    </xf>
    <xf numFmtId="164" fontId="2" fillId="0" borderId="16" xfId="1" applyNumberFormat="1" applyFont="1" applyFill="1" applyBorder="1" applyAlignment="1" applyProtection="1">
      <alignment horizontal="right" vertical="center" wrapText="1"/>
      <protection locked="0" hidden="1"/>
    </xf>
    <xf numFmtId="9" fontId="18" fillId="0" borderId="26" xfId="0" applyNumberFormat="1" applyFont="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locked="0" hidden="1"/>
    </xf>
    <xf numFmtId="9" fontId="15" fillId="0" borderId="26" xfId="3" applyFont="1" applyBorder="1" applyAlignment="1" applyProtection="1">
      <alignment horizontal="center" vertical="center" wrapText="1"/>
      <protection locked="0" hidden="1"/>
    </xf>
    <xf numFmtId="9" fontId="15" fillId="0" borderId="16" xfId="3" applyFont="1" applyBorder="1" applyAlignment="1" applyProtection="1">
      <alignment horizontal="center" vertical="center" wrapText="1"/>
      <protection locked="0" hidden="1"/>
    </xf>
    <xf numFmtId="49" fontId="15" fillId="0" borderId="26" xfId="3" applyNumberFormat="1" applyFont="1" applyBorder="1" applyAlignment="1" applyProtection="1">
      <alignment horizontal="center" vertical="center" wrapText="1"/>
      <protection locked="0" hidden="1"/>
    </xf>
    <xf numFmtId="49" fontId="15" fillId="0" borderId="16" xfId="3" applyNumberFormat="1" applyFont="1" applyBorder="1" applyAlignment="1" applyProtection="1">
      <alignment horizontal="center" vertical="center" wrapText="1"/>
      <protection locked="0" hidden="1"/>
    </xf>
    <xf numFmtId="0" fontId="3" fillId="0" borderId="26" xfId="0" applyFont="1" applyBorder="1" applyAlignment="1" applyProtection="1">
      <alignment horizontal="center" vertical="center" wrapText="1"/>
      <protection locked="0" hidden="1"/>
    </xf>
    <xf numFmtId="0" fontId="3" fillId="0" borderId="16" xfId="0" applyFont="1" applyBorder="1" applyAlignment="1" applyProtection="1">
      <alignment horizontal="center" vertical="center" wrapText="1"/>
      <protection locked="0" hidden="1"/>
    </xf>
    <xf numFmtId="0" fontId="18" fillId="0" borderId="10"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9" fontId="15" fillId="0" borderId="10" xfId="3" applyFont="1" applyBorder="1" applyAlignment="1" applyProtection="1">
      <alignment horizontal="center" vertical="center" wrapText="1"/>
      <protection locked="0" hidden="1"/>
    </xf>
    <xf numFmtId="9" fontId="15" fillId="0" borderId="33" xfId="3" applyFont="1" applyBorder="1" applyAlignment="1" applyProtection="1">
      <alignment horizontal="center" vertical="center" wrapText="1"/>
      <protection locked="0" hidden="1"/>
    </xf>
    <xf numFmtId="49" fontId="15" fillId="0" borderId="10" xfId="3" applyNumberFormat="1" applyFont="1" applyBorder="1" applyAlignment="1" applyProtection="1">
      <alignment horizontal="center" vertical="center" wrapText="1"/>
      <protection locked="0" hidden="1"/>
    </xf>
    <xf numFmtId="49" fontId="15" fillId="0" borderId="33" xfId="3" applyNumberFormat="1" applyFont="1" applyBorder="1" applyAlignment="1" applyProtection="1">
      <alignment horizontal="center" vertical="center" wrapText="1"/>
      <protection locked="0" hidden="1"/>
    </xf>
    <xf numFmtId="0" fontId="3" fillId="0" borderId="10" xfId="0" applyFont="1" applyBorder="1" applyAlignment="1" applyProtection="1">
      <alignment horizontal="center" vertical="center" wrapText="1"/>
      <protection locked="0" hidden="1"/>
    </xf>
    <xf numFmtId="0" fontId="3" fillId="0" borderId="33" xfId="0" applyFont="1" applyBorder="1" applyAlignment="1" applyProtection="1">
      <alignment horizontal="center" vertical="center" wrapText="1"/>
      <protection locked="0" hidden="1"/>
    </xf>
    <xf numFmtId="164" fontId="2" fillId="0" borderId="10" xfId="1" applyNumberFormat="1" applyFont="1" applyFill="1" applyBorder="1" applyAlignment="1" applyProtection="1">
      <alignment horizontal="right" vertical="center" wrapText="1"/>
      <protection locked="0" hidden="1"/>
    </xf>
    <xf numFmtId="0" fontId="14" fillId="0" borderId="36" xfId="0" applyFont="1" applyBorder="1" applyAlignment="1" applyProtection="1">
      <alignment horizontal="center" vertical="center" wrapText="1"/>
      <protection locked="0" hidden="1"/>
    </xf>
    <xf numFmtId="0" fontId="14" fillId="0" borderId="11" xfId="0" applyFont="1" applyBorder="1" applyAlignment="1" applyProtection="1">
      <alignment horizontal="center" vertical="center" wrapText="1"/>
      <protection locked="0" hidden="1"/>
    </xf>
    <xf numFmtId="0" fontId="14" fillId="0" borderId="34" xfId="0" applyFont="1" applyBorder="1" applyAlignment="1" applyProtection="1">
      <alignment horizontal="center" vertical="center" wrapText="1"/>
      <protection locked="0" hidden="1"/>
    </xf>
    <xf numFmtId="9" fontId="18" fillId="0" borderId="18" xfId="0" applyNumberFormat="1" applyFont="1" applyBorder="1" applyAlignment="1" applyProtection="1">
      <alignment horizontal="center" vertical="center" wrapText="1"/>
      <protection hidden="1"/>
    </xf>
    <xf numFmtId="14" fontId="15" fillId="0" borderId="18" xfId="0" applyNumberFormat="1" applyFont="1" applyBorder="1" applyAlignment="1" applyProtection="1">
      <alignment horizontal="center" vertical="center" wrapText="1"/>
      <protection locked="0" hidden="1"/>
    </xf>
    <xf numFmtId="9" fontId="15" fillId="0" borderId="18" xfId="3" applyFont="1" applyBorder="1" applyAlignment="1" applyProtection="1">
      <alignment horizontal="center" vertical="center" wrapText="1"/>
      <protection locked="0" hidden="1"/>
    </xf>
    <xf numFmtId="49" fontId="15" fillId="0" borderId="18" xfId="3" applyNumberFormat="1" applyFont="1" applyBorder="1" applyAlignment="1" applyProtection="1">
      <alignment horizontal="center" vertical="center" wrapText="1"/>
      <protection locked="0" hidden="1"/>
    </xf>
    <xf numFmtId="0" fontId="3" fillId="0" borderId="18" xfId="0" applyFont="1" applyBorder="1" applyAlignment="1" applyProtection="1">
      <alignment horizontal="center" vertical="center" wrapText="1"/>
      <protection locked="0" hidden="1"/>
    </xf>
    <xf numFmtId="0" fontId="15" fillId="9" borderId="18" xfId="0" applyFont="1" applyFill="1" applyBorder="1" applyAlignment="1" applyProtection="1">
      <alignment horizontal="center" vertical="center" wrapText="1"/>
      <protection locked="0" hidden="1"/>
    </xf>
    <xf numFmtId="0" fontId="15" fillId="9" borderId="10" xfId="0" applyFont="1" applyFill="1" applyBorder="1" applyAlignment="1" applyProtection="1">
      <alignment horizontal="center" vertical="center" wrapText="1"/>
      <protection locked="0" hidden="1"/>
    </xf>
    <xf numFmtId="0" fontId="15" fillId="9" borderId="33" xfId="0" applyFont="1" applyFill="1" applyBorder="1" applyAlignment="1" applyProtection="1">
      <alignment horizontal="center" vertical="center" wrapText="1"/>
      <protection locked="0" hidden="1"/>
    </xf>
    <xf numFmtId="9" fontId="18" fillId="13" borderId="26" xfId="3" applyFont="1" applyFill="1" applyBorder="1" applyAlignment="1" applyProtection="1">
      <alignment horizontal="center" vertical="center" wrapText="1"/>
      <protection hidden="1"/>
    </xf>
    <xf numFmtId="9" fontId="18" fillId="13" borderId="10" xfId="3" applyFont="1" applyFill="1" applyBorder="1" applyAlignment="1" applyProtection="1">
      <alignment horizontal="center" vertical="center" wrapText="1"/>
      <protection hidden="1"/>
    </xf>
    <xf numFmtId="9" fontId="18" fillId="13" borderId="16" xfId="3" applyFont="1" applyFill="1" applyBorder="1" applyAlignment="1" applyProtection="1">
      <alignment horizontal="center" vertical="center" wrapText="1"/>
      <protection hidden="1"/>
    </xf>
    <xf numFmtId="9" fontId="18" fillId="13" borderId="26" xfId="0" applyNumberFormat="1" applyFont="1" applyFill="1" applyBorder="1" applyAlignment="1" applyProtection="1">
      <alignment horizontal="center" vertical="center" wrapText="1"/>
      <protection hidden="1"/>
    </xf>
    <xf numFmtId="9" fontId="18" fillId="13" borderId="10" xfId="0" applyNumberFormat="1" applyFont="1" applyFill="1" applyBorder="1" applyAlignment="1" applyProtection="1">
      <alignment horizontal="center" vertical="center" wrapText="1"/>
      <protection hidden="1"/>
    </xf>
    <xf numFmtId="9" fontId="18" fillId="13" borderId="16" xfId="0" applyNumberFormat="1" applyFont="1" applyFill="1" applyBorder="1" applyAlignment="1" applyProtection="1">
      <alignment horizontal="center" vertical="center" wrapText="1"/>
      <protection hidden="1"/>
    </xf>
    <xf numFmtId="0" fontId="6" fillId="10" borderId="36"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6" fillId="10" borderId="25" xfId="0" applyFont="1" applyFill="1" applyBorder="1" applyAlignment="1" applyProtection="1">
      <alignment horizontal="center" vertical="center" wrapText="1"/>
      <protection locked="0"/>
    </xf>
    <xf numFmtId="0" fontId="6" fillId="10" borderId="36" xfId="0"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locked="0"/>
    </xf>
    <xf numFmtId="0" fontId="6" fillId="10" borderId="34" xfId="0" applyFont="1" applyFill="1" applyBorder="1" applyAlignment="1" applyProtection="1">
      <alignment horizontal="center" vertical="center"/>
      <protection locked="0"/>
    </xf>
    <xf numFmtId="0" fontId="6" fillId="10" borderId="34"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164" fontId="2" fillId="9" borderId="40" xfId="1" applyNumberFormat="1" applyFont="1" applyFill="1" applyBorder="1" applyAlignment="1" applyProtection="1">
      <alignment horizontal="center" vertical="center" wrapText="1"/>
      <protection locked="0" hidden="1"/>
    </xf>
    <xf numFmtId="164" fontId="2" fillId="9" borderId="10" xfId="1" applyNumberFormat="1" applyFont="1" applyFill="1" applyBorder="1" applyAlignment="1" applyProtection="1">
      <alignment horizontal="center" vertical="center" wrapText="1"/>
      <protection locked="0" hidden="1"/>
    </xf>
    <xf numFmtId="164" fontId="2" fillId="9" borderId="16" xfId="1" applyNumberFormat="1" applyFont="1" applyFill="1" applyBorder="1" applyAlignment="1" applyProtection="1">
      <alignment horizontal="center" vertical="center" wrapText="1"/>
      <protection locked="0" hidden="1"/>
    </xf>
    <xf numFmtId="164" fontId="2" fillId="11" borderId="41" xfId="1" applyNumberFormat="1" applyFont="1" applyFill="1" applyBorder="1" applyAlignment="1" applyProtection="1">
      <alignment horizontal="center" vertical="center" wrapText="1"/>
      <protection locked="0" hidden="1"/>
    </xf>
    <xf numFmtId="9" fontId="2" fillId="9" borderId="40" xfId="3" applyFont="1" applyFill="1" applyBorder="1" applyAlignment="1" applyProtection="1">
      <alignment horizontal="center" vertical="center" wrapText="1"/>
      <protection hidden="1"/>
    </xf>
    <xf numFmtId="9" fontId="2" fillId="9" borderId="10" xfId="3" applyFont="1" applyFill="1" applyBorder="1" applyAlignment="1" applyProtection="1">
      <alignment horizontal="center" vertical="center" wrapText="1"/>
      <protection hidden="1"/>
    </xf>
    <xf numFmtId="9" fontId="2" fillId="9" borderId="16" xfId="3" applyFont="1" applyFill="1" applyBorder="1" applyAlignment="1" applyProtection="1">
      <alignment horizontal="center" vertical="center" wrapText="1"/>
      <protection hidden="1"/>
    </xf>
    <xf numFmtId="0" fontId="6" fillId="10" borderId="40" xfId="0" applyFont="1" applyFill="1" applyBorder="1" applyAlignment="1" applyProtection="1">
      <alignment horizontal="center" vertical="center"/>
      <protection locked="0"/>
    </xf>
    <xf numFmtId="0" fontId="6" fillId="10" borderId="16"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vertical="center" wrapText="1"/>
      <protection locked="0" hidden="1"/>
    </xf>
    <xf numFmtId="14" fontId="14" fillId="9" borderId="40" xfId="0" applyNumberFormat="1" applyFont="1" applyFill="1" applyBorder="1" applyAlignment="1" applyProtection="1">
      <alignment horizontal="center" vertical="center" wrapText="1"/>
      <protection locked="0" hidden="1"/>
    </xf>
    <xf numFmtId="9" fontId="14" fillId="9" borderId="40" xfId="3" applyFont="1" applyFill="1" applyBorder="1" applyAlignment="1" applyProtection="1">
      <alignment horizontal="center" vertical="center" wrapText="1"/>
      <protection locked="0" hidden="1"/>
    </xf>
    <xf numFmtId="9" fontId="14" fillId="9" borderId="16" xfId="3" applyFont="1" applyFill="1" applyBorder="1" applyAlignment="1" applyProtection="1">
      <alignment horizontal="center" vertical="center" wrapText="1"/>
      <protection locked="0" hidden="1"/>
    </xf>
    <xf numFmtId="49" fontId="14" fillId="9" borderId="40" xfId="3" applyNumberFormat="1" applyFont="1" applyFill="1" applyBorder="1" applyAlignment="1" applyProtection="1">
      <alignment horizontal="center" vertical="center" wrapText="1"/>
      <protection locked="0" hidden="1"/>
    </xf>
    <xf numFmtId="49" fontId="14" fillId="9" borderId="16" xfId="3" applyNumberFormat="1" applyFont="1" applyFill="1" applyBorder="1" applyAlignment="1" applyProtection="1">
      <alignment horizontal="center" vertical="center" wrapText="1"/>
      <protection locked="0" hidden="1"/>
    </xf>
    <xf numFmtId="0" fontId="14" fillId="9" borderId="40" xfId="0" applyFont="1" applyFill="1" applyBorder="1" applyAlignment="1" applyProtection="1">
      <alignment horizontal="center" vertical="center"/>
      <protection locked="0"/>
    </xf>
    <xf numFmtId="9" fontId="13" fillId="9" borderId="40" xfId="3" applyFont="1" applyFill="1" applyBorder="1" applyAlignment="1" applyProtection="1">
      <alignment horizontal="center" vertical="center" wrapText="1"/>
      <protection locked="0" hidden="1"/>
    </xf>
    <xf numFmtId="9" fontId="13" fillId="9" borderId="16" xfId="3" applyFont="1" applyFill="1" applyBorder="1" applyAlignment="1" applyProtection="1">
      <alignment horizontal="center" vertical="center" wrapText="1"/>
      <protection locked="0" hidden="1"/>
    </xf>
    <xf numFmtId="0" fontId="2" fillId="13" borderId="26" xfId="0" applyFont="1" applyFill="1" applyBorder="1" applyAlignment="1" applyProtection="1">
      <alignment horizontal="center" vertical="center" wrapText="1"/>
      <protection locked="0" hidden="1"/>
    </xf>
    <xf numFmtId="49" fontId="17" fillId="13" borderId="26" xfId="0" applyNumberFormat="1" applyFont="1" applyFill="1" applyBorder="1" applyAlignment="1">
      <alignment horizontal="center" vertical="center" wrapText="1"/>
    </xf>
    <xf numFmtId="49" fontId="17" fillId="13" borderId="10" xfId="0" applyNumberFormat="1" applyFont="1" applyFill="1" applyBorder="1" applyAlignment="1">
      <alignment horizontal="center" vertical="center" wrapText="1"/>
    </xf>
    <xf numFmtId="49" fontId="17" fillId="13" borderId="33" xfId="0" applyNumberFormat="1" applyFont="1" applyFill="1" applyBorder="1" applyAlignment="1">
      <alignment horizontal="center" vertical="center" wrapText="1"/>
    </xf>
    <xf numFmtId="164" fontId="2" fillId="13" borderId="26" xfId="2" applyNumberFormat="1" applyFont="1" applyFill="1" applyBorder="1" applyAlignment="1" applyProtection="1">
      <alignment horizontal="right" vertical="center" wrapText="1"/>
      <protection locked="0" hidden="1"/>
    </xf>
    <xf numFmtId="164" fontId="2" fillId="13" borderId="33" xfId="2" applyNumberFormat="1" applyFont="1" applyFill="1" applyBorder="1" applyAlignment="1" applyProtection="1">
      <alignment horizontal="right" vertical="center" wrapText="1"/>
      <protection locked="0" hidden="1"/>
    </xf>
    <xf numFmtId="0" fontId="15" fillId="13" borderId="18" xfId="0" applyFont="1" applyFill="1" applyBorder="1" applyAlignment="1" applyProtection="1">
      <alignment horizontal="center" vertical="center" wrapText="1"/>
      <protection locked="0"/>
    </xf>
    <xf numFmtId="0" fontId="15" fillId="13" borderId="10" xfId="0" applyFont="1" applyFill="1" applyBorder="1" applyAlignment="1" applyProtection="1">
      <alignment horizontal="center" vertical="center" wrapText="1"/>
      <protection locked="0"/>
    </xf>
    <xf numFmtId="0" fontId="15" fillId="13" borderId="33" xfId="0" applyFont="1" applyFill="1" applyBorder="1" applyAlignment="1" applyProtection="1">
      <alignment horizontal="center" vertical="center" wrapText="1"/>
      <protection locked="0"/>
    </xf>
    <xf numFmtId="14" fontId="15" fillId="13" borderId="18" xfId="0" applyNumberFormat="1" applyFont="1" applyFill="1" applyBorder="1" applyAlignment="1" applyProtection="1">
      <alignment horizontal="center" vertical="center" wrapText="1"/>
      <protection locked="0" hidden="1"/>
    </xf>
    <xf numFmtId="0" fontId="6" fillId="10" borderId="23" xfId="0" applyFont="1" applyFill="1" applyBorder="1" applyAlignment="1" applyProtection="1">
      <alignment horizontal="center" vertical="center" wrapText="1"/>
      <protection locked="0" hidden="1"/>
    </xf>
    <xf numFmtId="9" fontId="14" fillId="13" borderId="18" xfId="3" applyFont="1" applyFill="1" applyBorder="1" applyAlignment="1" applyProtection="1">
      <alignment horizontal="center" vertical="center" wrapText="1"/>
      <protection locked="0" hidden="1"/>
    </xf>
    <xf numFmtId="49" fontId="14" fillId="13" borderId="18" xfId="3" applyNumberFormat="1" applyFont="1" applyFill="1" applyBorder="1" applyAlignment="1" applyProtection="1">
      <alignment horizontal="center" vertical="center" wrapText="1"/>
      <protection locked="0" hidden="1"/>
    </xf>
    <xf numFmtId="165" fontId="2" fillId="13" borderId="18" xfId="1" applyNumberFormat="1" applyFont="1" applyFill="1" applyBorder="1" applyAlignment="1" applyProtection="1">
      <alignment horizontal="center" vertical="center" wrapText="1"/>
      <protection locked="0" hidden="1"/>
    </xf>
    <xf numFmtId="165" fontId="2" fillId="13" borderId="10" xfId="1" applyNumberFormat="1" applyFont="1" applyFill="1" applyBorder="1" applyAlignment="1" applyProtection="1">
      <alignment horizontal="center" vertical="center" wrapText="1"/>
      <protection locked="0" hidden="1"/>
    </xf>
    <xf numFmtId="165" fontId="2" fillId="13" borderId="33" xfId="1" applyNumberFormat="1" applyFont="1" applyFill="1" applyBorder="1" applyAlignment="1" applyProtection="1">
      <alignment horizontal="center" vertical="center" wrapText="1"/>
      <protection locked="0" hidden="1"/>
    </xf>
    <xf numFmtId="0" fontId="2" fillId="13" borderId="18" xfId="0" applyFont="1" applyFill="1" applyBorder="1" applyAlignment="1" applyProtection="1">
      <alignment horizontal="center" vertical="center" wrapText="1"/>
      <protection locked="0"/>
    </xf>
    <xf numFmtId="0" fontId="2" fillId="13" borderId="10" xfId="0" applyFont="1" applyFill="1" applyBorder="1" applyAlignment="1" applyProtection="1">
      <alignment horizontal="center" vertical="center" wrapText="1"/>
      <protection locked="0"/>
    </xf>
    <xf numFmtId="0" fontId="2" fillId="13" borderId="33" xfId="0" applyFont="1" applyFill="1" applyBorder="1" applyAlignment="1" applyProtection="1">
      <alignment horizontal="center" vertical="center" wrapText="1"/>
      <protection locked="0"/>
    </xf>
    <xf numFmtId="49" fontId="14" fillId="0" borderId="18" xfId="3" applyNumberFormat="1" applyFont="1" applyBorder="1" applyAlignment="1" applyProtection="1">
      <alignment horizontal="center" vertical="center" wrapText="1"/>
      <protection locked="0" hidden="1"/>
    </xf>
    <xf numFmtId="0" fontId="2" fillId="13" borderId="16" xfId="0" applyFont="1" applyFill="1" applyBorder="1" applyAlignment="1" applyProtection="1">
      <alignment horizontal="center" vertical="center" wrapText="1"/>
      <protection locked="0" hidden="1"/>
    </xf>
    <xf numFmtId="164" fontId="2" fillId="13" borderId="26" xfId="0" applyNumberFormat="1" applyFont="1" applyFill="1" applyBorder="1" applyAlignment="1" applyProtection="1">
      <alignment horizontal="right" vertical="center"/>
      <protection locked="0"/>
    </xf>
    <xf numFmtId="164" fontId="2" fillId="13" borderId="16" xfId="0" applyNumberFormat="1" applyFont="1" applyFill="1" applyBorder="1" applyAlignment="1" applyProtection="1">
      <alignment horizontal="right" vertical="center"/>
      <protection locked="0"/>
    </xf>
    <xf numFmtId="0" fontId="6" fillId="12" borderId="25" xfId="0" applyFont="1" applyFill="1" applyBorder="1" applyAlignment="1" applyProtection="1">
      <alignment horizontal="center" vertical="center" wrapText="1"/>
      <protection locked="0" hidden="1"/>
    </xf>
    <xf numFmtId="49" fontId="14" fillId="13" borderId="26" xfId="3" applyNumberFormat="1" applyFont="1" applyFill="1" applyBorder="1" applyAlignment="1" applyProtection="1">
      <alignment horizontal="justify" vertical="center" wrapText="1"/>
      <protection locked="0" hidden="1"/>
    </xf>
    <xf numFmtId="49" fontId="14" fillId="13" borderId="16" xfId="3" applyNumberFormat="1" applyFont="1" applyFill="1" applyBorder="1" applyAlignment="1" applyProtection="1">
      <alignment horizontal="justify" vertical="center" wrapText="1"/>
      <protection locked="0" hidden="1"/>
    </xf>
    <xf numFmtId="0" fontId="2" fillId="13" borderId="33" xfId="0" applyFont="1" applyFill="1" applyBorder="1" applyAlignment="1" applyProtection="1">
      <alignment horizontal="center" vertical="center" wrapText="1"/>
      <protection locked="0" hidden="1"/>
    </xf>
    <xf numFmtId="49" fontId="14" fillId="13" borderId="33" xfId="3" applyNumberFormat="1" applyFont="1" applyFill="1" applyBorder="1" applyAlignment="1" applyProtection="1">
      <alignment horizontal="justify" vertical="center" wrapText="1"/>
      <protection locked="0" hidden="1"/>
    </xf>
    <xf numFmtId="164" fontId="2" fillId="13" borderId="16" xfId="2" applyNumberFormat="1" applyFont="1" applyFill="1" applyBorder="1" applyAlignment="1" applyProtection="1">
      <alignment horizontal="right" vertical="center" wrapText="1"/>
      <protection locked="0" hidden="1"/>
    </xf>
    <xf numFmtId="0" fontId="2" fillId="13" borderId="16" xfId="0" applyFont="1" applyFill="1" applyBorder="1" applyAlignment="1" applyProtection="1">
      <alignment horizontal="center" vertical="center" wrapText="1"/>
      <protection locked="0"/>
    </xf>
    <xf numFmtId="0" fontId="2" fillId="13" borderId="18" xfId="0" applyFont="1" applyFill="1" applyBorder="1" applyAlignment="1" applyProtection="1">
      <alignment horizontal="center" vertical="center" wrapText="1"/>
      <protection locked="0" hidden="1"/>
    </xf>
    <xf numFmtId="49" fontId="14" fillId="13" borderId="18" xfId="3" applyNumberFormat="1" applyFont="1" applyFill="1" applyBorder="1" applyAlignment="1" applyProtection="1">
      <alignment horizontal="justify" vertical="center" wrapText="1"/>
      <protection locked="0" hidden="1"/>
    </xf>
    <xf numFmtId="164" fontId="2" fillId="13" borderId="18" xfId="2" applyNumberFormat="1" applyFont="1" applyFill="1" applyBorder="1" applyAlignment="1" applyProtection="1">
      <alignment horizontal="right" vertical="center" wrapText="1"/>
      <protection locked="0" hidden="1"/>
    </xf>
    <xf numFmtId="164" fontId="2" fillId="11" borderId="9" xfId="1" applyNumberFormat="1" applyFont="1" applyFill="1" applyBorder="1" applyAlignment="1" applyProtection="1">
      <alignment horizontal="center" vertical="center" wrapText="1"/>
      <protection locked="0" hidden="1"/>
    </xf>
    <xf numFmtId="164" fontId="2" fillId="11" borderId="12" xfId="1" applyNumberFormat="1" applyFont="1" applyFill="1" applyBorder="1" applyAlignment="1" applyProtection="1">
      <alignment horizontal="center" vertical="center" wrapText="1"/>
      <protection locked="0" hidden="1"/>
    </xf>
    <xf numFmtId="164" fontId="2" fillId="11" borderId="24" xfId="1" applyNumberFormat="1" applyFont="1" applyFill="1" applyBorder="1" applyAlignment="1" applyProtection="1">
      <alignment horizontal="center" vertical="center" wrapText="1"/>
      <protection locked="0" hidden="1"/>
    </xf>
    <xf numFmtId="9" fontId="2" fillId="9" borderId="7" xfId="3" applyFont="1" applyFill="1" applyBorder="1" applyAlignment="1" applyProtection="1">
      <alignment horizontal="center" vertical="center" wrapText="1"/>
      <protection hidden="1"/>
    </xf>
    <xf numFmtId="9" fontId="2" fillId="9" borderId="23" xfId="3" applyFont="1" applyFill="1" applyBorder="1" applyAlignment="1" applyProtection="1">
      <alignment horizontal="center" vertical="center" wrapText="1"/>
      <protection hidden="1"/>
    </xf>
    <xf numFmtId="164" fontId="2" fillId="0" borderId="7" xfId="1" applyNumberFormat="1" applyFont="1" applyFill="1" applyBorder="1" applyAlignment="1" applyProtection="1">
      <alignment horizontal="center" vertical="center" wrapText="1"/>
      <protection locked="0" hidden="1"/>
    </xf>
    <xf numFmtId="164" fontId="2" fillId="0" borderId="23" xfId="1" applyNumberFormat="1" applyFont="1" applyFill="1" applyBorder="1" applyAlignment="1" applyProtection="1">
      <alignment horizontal="center" vertical="center" wrapText="1"/>
      <protection locked="0" hidden="1"/>
    </xf>
    <xf numFmtId="14" fontId="14" fillId="0" borderId="7" xfId="0" applyNumberFormat="1" applyFont="1" applyBorder="1" applyAlignment="1" applyProtection="1">
      <alignment horizontal="center" vertical="center" wrapText="1"/>
      <protection locked="0" hidden="1"/>
    </xf>
    <xf numFmtId="14" fontId="14" fillId="0" borderId="23" xfId="0" applyNumberFormat="1" applyFont="1" applyBorder="1" applyAlignment="1" applyProtection="1">
      <alignment horizontal="center" vertical="center" wrapText="1"/>
      <protection locked="0" hidden="1"/>
    </xf>
    <xf numFmtId="14" fontId="14" fillId="9" borderId="7" xfId="0" applyNumberFormat="1" applyFont="1" applyFill="1" applyBorder="1" applyAlignment="1" applyProtection="1">
      <alignment horizontal="center" vertical="center" wrapText="1"/>
      <protection locked="0" hidden="1"/>
    </xf>
    <xf numFmtId="14" fontId="14" fillId="9" borderId="23" xfId="0" applyNumberFormat="1" applyFont="1" applyFill="1" applyBorder="1" applyAlignment="1" applyProtection="1">
      <alignment horizontal="center" vertical="center" wrapText="1"/>
      <protection locked="0" hidden="1"/>
    </xf>
    <xf numFmtId="0" fontId="14" fillId="0" borderId="7" xfId="0" applyFont="1" applyBorder="1" applyAlignment="1" applyProtection="1">
      <alignment horizontal="center" vertical="center" wrapText="1"/>
      <protection locked="0" hidden="1"/>
    </xf>
    <xf numFmtId="0" fontId="14" fillId="0" borderId="23" xfId="0" applyFont="1" applyBorder="1" applyAlignment="1" applyProtection="1">
      <alignment horizontal="center" vertical="center" wrapText="1"/>
      <protection locked="0" hidden="1"/>
    </xf>
    <xf numFmtId="0" fontId="6" fillId="12" borderId="7" xfId="0" applyFont="1" applyFill="1" applyBorder="1" applyAlignment="1" applyProtection="1">
      <alignment horizontal="center" vertical="center" wrapText="1"/>
      <protection locked="0" hidden="1"/>
    </xf>
    <xf numFmtId="0" fontId="6" fillId="12" borderId="23" xfId="0" applyFont="1" applyFill="1" applyBorder="1" applyAlignment="1" applyProtection="1">
      <alignment horizontal="center" vertical="center" wrapText="1"/>
      <protection locked="0" hidden="1"/>
    </xf>
    <xf numFmtId="9" fontId="13" fillId="0" borderId="7" xfId="3" applyFont="1" applyFill="1" applyBorder="1" applyAlignment="1" applyProtection="1">
      <alignment horizontal="center" vertical="center" wrapText="1"/>
      <protection locked="0" hidden="1"/>
    </xf>
    <xf numFmtId="9" fontId="13" fillId="0" borderId="23" xfId="3" applyFont="1" applyFill="1" applyBorder="1" applyAlignment="1" applyProtection="1">
      <alignment horizontal="center" vertical="center" wrapText="1"/>
      <protection locked="0" hidden="1"/>
    </xf>
    <xf numFmtId="9" fontId="14" fillId="0" borderId="7" xfId="3" applyFont="1" applyBorder="1" applyAlignment="1" applyProtection="1">
      <alignment horizontal="center" vertical="center" wrapText="1"/>
      <protection locked="0" hidden="1"/>
    </xf>
    <xf numFmtId="9" fontId="14" fillId="0" borderId="23" xfId="3" applyFont="1" applyBorder="1" applyAlignment="1" applyProtection="1">
      <alignment horizontal="center" vertical="center" wrapText="1"/>
      <protection locked="0" hidden="1"/>
    </xf>
    <xf numFmtId="49" fontId="14" fillId="0" borderId="7" xfId="3" applyNumberFormat="1" applyFont="1" applyBorder="1" applyAlignment="1" applyProtection="1">
      <alignment horizontal="center" vertical="center" wrapText="1"/>
      <protection locked="0" hidden="1"/>
    </xf>
    <xf numFmtId="49" fontId="14" fillId="0" borderId="23" xfId="3" applyNumberFormat="1" applyFont="1" applyBorder="1" applyAlignment="1" applyProtection="1">
      <alignment horizontal="center" vertical="center" wrapText="1"/>
      <protection locked="0" hidden="1"/>
    </xf>
    <xf numFmtId="164" fontId="2" fillId="9" borderId="7" xfId="1" applyNumberFormat="1" applyFont="1" applyFill="1" applyBorder="1" applyAlignment="1" applyProtection="1">
      <alignment horizontal="center" vertical="center" wrapText="1"/>
      <protection locked="0" hidden="1"/>
    </xf>
    <xf numFmtId="164" fontId="2" fillId="9" borderId="13" xfId="1" applyNumberFormat="1" applyFont="1" applyFill="1" applyBorder="1" applyAlignment="1" applyProtection="1">
      <alignment horizontal="center" vertical="center" wrapText="1"/>
      <protection locked="0" hidden="1"/>
    </xf>
    <xf numFmtId="14" fontId="14" fillId="9" borderId="13" xfId="0" applyNumberFormat="1" applyFont="1" applyFill="1" applyBorder="1" applyAlignment="1" applyProtection="1">
      <alignment horizontal="center" vertical="center" wrapText="1"/>
      <protection locked="0" hidden="1"/>
    </xf>
    <xf numFmtId="9" fontId="2" fillId="9" borderId="13" xfId="3"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locked="0" hidden="1"/>
    </xf>
    <xf numFmtId="0" fontId="6" fillId="12" borderId="8" xfId="0" applyFont="1" applyFill="1" applyBorder="1" applyAlignment="1" applyProtection="1">
      <alignment horizontal="center" vertical="center" wrapText="1"/>
      <protection locked="0" hidden="1"/>
    </xf>
    <xf numFmtId="0" fontId="6" fillId="12" borderId="14" xfId="0" applyFont="1" applyFill="1" applyBorder="1" applyAlignment="1" applyProtection="1">
      <alignment horizontal="center" vertical="center" wrapText="1"/>
      <protection locked="0" hidden="1"/>
    </xf>
    <xf numFmtId="9" fontId="14" fillId="0" borderId="13" xfId="3" applyFont="1" applyBorder="1" applyAlignment="1" applyProtection="1">
      <alignment horizontal="center" vertical="center" wrapText="1"/>
      <protection locked="0" hidden="1"/>
    </xf>
    <xf numFmtId="49" fontId="14" fillId="0" borderId="13" xfId="3" applyNumberFormat="1" applyFont="1" applyBorder="1" applyAlignment="1" applyProtection="1">
      <alignment horizontal="center" vertical="center" wrapText="1"/>
      <protection locked="0" hidden="1"/>
    </xf>
    <xf numFmtId="164" fontId="2" fillId="0" borderId="7" xfId="1" applyNumberFormat="1" applyFont="1" applyFill="1" applyBorder="1" applyAlignment="1" applyProtection="1">
      <alignment horizontal="right" vertical="center" wrapText="1"/>
      <protection locked="0" hidden="1"/>
    </xf>
    <xf numFmtId="164" fontId="2" fillId="0" borderId="13" xfId="1" applyNumberFormat="1" applyFont="1" applyFill="1" applyBorder="1" applyAlignment="1" applyProtection="1">
      <alignment horizontal="right" vertical="center" wrapText="1"/>
      <protection locked="0" hidden="1"/>
    </xf>
    <xf numFmtId="164" fontId="2" fillId="0" borderId="13" xfId="1" applyNumberFormat="1" applyFont="1" applyFill="1" applyBorder="1" applyAlignment="1" applyProtection="1">
      <alignment horizontal="center" vertical="center" wrapText="1"/>
      <protection locked="0" hidden="1"/>
    </xf>
    <xf numFmtId="164" fontId="2" fillId="11" borderId="15" xfId="1" applyNumberFormat="1" applyFont="1" applyFill="1" applyBorder="1" applyAlignment="1" applyProtection="1">
      <alignment horizontal="center" vertical="center" wrapText="1"/>
      <protection locked="0" hidden="1"/>
    </xf>
    <xf numFmtId="9" fontId="13" fillId="0" borderId="13" xfId="3" applyFont="1" applyFill="1" applyBorder="1" applyAlignment="1" applyProtection="1">
      <alignment horizontal="center" vertical="center" wrapText="1"/>
      <protection locked="0" hidden="1"/>
    </xf>
    <xf numFmtId="0" fontId="6" fillId="12" borderId="13" xfId="0" applyFont="1" applyFill="1" applyBorder="1" applyAlignment="1" applyProtection="1">
      <alignment horizontal="center" vertical="center" wrapText="1"/>
      <protection locked="0" hidden="1"/>
    </xf>
    <xf numFmtId="14" fontId="14" fillId="0" borderId="13" xfId="0" applyNumberFormat="1" applyFont="1" applyBorder="1" applyAlignment="1" applyProtection="1">
      <alignment horizontal="center" vertical="center" wrapText="1"/>
      <protection locked="0" hidden="1"/>
    </xf>
    <xf numFmtId="0" fontId="14" fillId="9" borderId="7" xfId="0" applyFont="1" applyFill="1" applyBorder="1" applyAlignment="1" applyProtection="1">
      <alignment horizontal="center" vertical="center" wrapText="1"/>
      <protection locked="0" hidden="1"/>
    </xf>
    <xf numFmtId="0" fontId="14" fillId="9" borderId="13" xfId="0" applyFont="1" applyFill="1" applyBorder="1" applyAlignment="1" applyProtection="1">
      <alignment horizontal="center" vertical="center" wrapText="1"/>
      <protection locked="0" hidden="1"/>
    </xf>
    <xf numFmtId="9" fontId="2" fillId="9" borderId="18" xfId="0" applyNumberFormat="1" applyFont="1" applyFill="1" applyBorder="1" applyAlignment="1" applyProtection="1">
      <alignment horizontal="center" vertical="center" wrapText="1"/>
      <protection hidden="1"/>
    </xf>
    <xf numFmtId="9" fontId="2" fillId="9" borderId="10" xfId="0" applyNumberFormat="1" applyFont="1" applyFill="1" applyBorder="1" applyAlignment="1" applyProtection="1">
      <alignment horizontal="center" vertical="center" wrapText="1"/>
      <protection hidden="1"/>
    </xf>
    <xf numFmtId="9" fontId="2" fillId="9" borderId="13" xfId="0" applyNumberFormat="1" applyFont="1" applyFill="1" applyBorder="1" applyAlignment="1" applyProtection="1">
      <alignment horizontal="center" vertical="center" wrapText="1"/>
      <protection hidden="1"/>
    </xf>
    <xf numFmtId="9" fontId="2" fillId="9" borderId="18" xfId="3" applyFont="1" applyFill="1" applyBorder="1" applyAlignment="1" applyProtection="1">
      <alignment horizontal="center" vertical="center" wrapText="1"/>
      <protection hidden="1"/>
    </xf>
    <xf numFmtId="164" fontId="2" fillId="11" borderId="17" xfId="1" applyNumberFormat="1" applyFont="1" applyFill="1" applyBorder="1" applyAlignment="1" applyProtection="1">
      <alignment horizontal="center" vertical="center" wrapText="1"/>
      <protection locked="0" hidden="1"/>
    </xf>
    <xf numFmtId="9" fontId="2" fillId="13" borderId="7" xfId="3" applyFont="1" applyFill="1" applyBorder="1" applyAlignment="1" applyProtection="1">
      <alignment horizontal="center" vertical="center" wrapText="1"/>
      <protection hidden="1"/>
    </xf>
    <xf numFmtId="164" fontId="2" fillId="13" borderId="7" xfId="1" applyNumberFormat="1" applyFont="1" applyFill="1" applyBorder="1" applyAlignment="1" applyProtection="1">
      <alignment horizontal="right" vertical="center" wrapText="1"/>
      <protection locked="0" hidden="1"/>
    </xf>
    <xf numFmtId="0" fontId="2" fillId="13" borderId="7" xfId="0" applyFont="1" applyFill="1" applyBorder="1" applyAlignment="1" applyProtection="1">
      <alignment horizontal="center" vertical="center" wrapText="1"/>
      <protection locked="0" hidden="1"/>
    </xf>
    <xf numFmtId="0" fontId="2" fillId="13" borderId="10" xfId="0" applyFont="1" applyFill="1" applyBorder="1" applyAlignment="1" applyProtection="1">
      <alignment horizontal="center" vertical="center" wrapText="1"/>
      <protection locked="0" hidden="1"/>
    </xf>
    <xf numFmtId="14" fontId="14" fillId="13" borderId="7" xfId="0" applyNumberFormat="1" applyFont="1" applyFill="1" applyBorder="1" applyAlignment="1" applyProtection="1">
      <alignment horizontal="center" vertical="center" wrapText="1"/>
      <protection locked="0" hidden="1"/>
    </xf>
    <xf numFmtId="0" fontId="14" fillId="13" borderId="7" xfId="0" applyFont="1" applyFill="1" applyBorder="1" applyAlignment="1" applyProtection="1">
      <alignment horizontal="center" vertical="center" wrapText="1"/>
      <protection locked="0" hidden="1"/>
    </xf>
    <xf numFmtId="164" fontId="2" fillId="11" borderId="19" xfId="1" applyNumberFormat="1" applyFont="1" applyFill="1" applyBorder="1" applyAlignment="1" applyProtection="1">
      <alignment horizontal="center" vertical="center" wrapText="1"/>
      <protection locked="0" hidden="1"/>
    </xf>
    <xf numFmtId="9" fontId="13" fillId="13" borderId="7" xfId="3" applyFont="1" applyFill="1" applyBorder="1" applyAlignment="1" applyProtection="1">
      <alignment horizontal="center" vertical="center" wrapText="1"/>
      <protection locked="0" hidden="1"/>
    </xf>
    <xf numFmtId="9" fontId="14" fillId="13" borderId="7" xfId="3" applyFont="1" applyFill="1" applyBorder="1" applyAlignment="1" applyProtection="1">
      <alignment horizontal="center" vertical="center" wrapText="1"/>
      <protection locked="0" hidden="1"/>
    </xf>
    <xf numFmtId="9" fontId="23" fillId="13" borderId="51" xfId="3" applyFont="1" applyFill="1" applyBorder="1" applyAlignment="1" applyProtection="1">
      <alignment horizontal="center" vertical="center" wrapText="1"/>
      <protection locked="0" hidden="1"/>
    </xf>
    <xf numFmtId="9" fontId="23" fillId="13" borderId="53" xfId="3" applyFont="1" applyFill="1" applyBorder="1" applyAlignment="1" applyProtection="1">
      <alignment horizontal="center" vertical="center" wrapText="1"/>
      <protection locked="0" hidden="1"/>
    </xf>
    <xf numFmtId="9" fontId="23" fillId="13" borderId="52" xfId="3" applyFont="1" applyFill="1" applyBorder="1" applyAlignment="1" applyProtection="1">
      <alignment horizontal="center" vertical="center" wrapText="1"/>
      <protection locked="0" hidden="1"/>
    </xf>
    <xf numFmtId="9" fontId="22" fillId="13" borderId="51" xfId="3" applyFont="1" applyFill="1" applyBorder="1" applyAlignment="1" applyProtection="1">
      <alignment horizontal="center" vertical="center" wrapText="1"/>
      <protection locked="0" hidden="1"/>
    </xf>
    <xf numFmtId="9" fontId="22" fillId="13" borderId="53" xfId="3" applyFont="1" applyFill="1" applyBorder="1" applyAlignment="1" applyProtection="1">
      <alignment horizontal="center" vertical="center" wrapText="1"/>
      <protection locked="0" hidden="1"/>
    </xf>
    <xf numFmtId="9" fontId="22" fillId="13" borderId="52" xfId="3" applyFont="1" applyFill="1" applyBorder="1" applyAlignment="1" applyProtection="1">
      <alignment horizontal="center" vertical="center" wrapText="1"/>
      <protection locked="0" hidden="1"/>
    </xf>
    <xf numFmtId="49" fontId="22" fillId="13" borderId="51" xfId="3" applyNumberFormat="1" applyFont="1" applyFill="1" applyBorder="1" applyAlignment="1" applyProtection="1">
      <alignment horizontal="center" vertical="center" wrapText="1"/>
      <protection locked="0" hidden="1"/>
    </xf>
    <xf numFmtId="49" fontId="22" fillId="13" borderId="53" xfId="3" applyNumberFormat="1" applyFont="1" applyFill="1" applyBorder="1" applyAlignment="1" applyProtection="1">
      <alignment horizontal="center" vertical="center" wrapText="1"/>
      <protection locked="0" hidden="1"/>
    </xf>
    <xf numFmtId="49" fontId="22" fillId="13" borderId="52" xfId="3" applyNumberFormat="1" applyFont="1" applyFill="1" applyBorder="1" applyAlignment="1" applyProtection="1">
      <alignment horizontal="center" vertical="center" wrapText="1"/>
      <protection locked="0" hidden="1"/>
    </xf>
    <xf numFmtId="164" fontId="2" fillId="13" borderId="13" xfId="1" applyNumberFormat="1" applyFont="1" applyFill="1" applyBorder="1" applyAlignment="1" applyProtection="1">
      <alignment horizontal="right" vertical="center" wrapText="1"/>
      <protection locked="0" hidden="1"/>
    </xf>
    <xf numFmtId="0" fontId="2" fillId="13" borderId="13" xfId="0" applyFont="1" applyFill="1" applyBorder="1" applyAlignment="1" applyProtection="1">
      <alignment horizontal="center" vertical="center" wrapText="1"/>
      <protection locked="0" hidden="1"/>
    </xf>
    <xf numFmtId="165" fontId="2" fillId="13" borderId="7" xfId="1" applyNumberFormat="1" applyFont="1" applyFill="1" applyBorder="1" applyAlignment="1" applyProtection="1">
      <alignment horizontal="center" vertical="center" wrapText="1"/>
      <protection locked="0" hidden="1"/>
    </xf>
    <xf numFmtId="165" fontId="2" fillId="13" borderId="13" xfId="1" applyNumberFormat="1" applyFont="1" applyFill="1" applyBorder="1" applyAlignment="1" applyProtection="1">
      <alignment horizontal="center" vertical="center" wrapText="1"/>
      <protection locked="0" hidden="1"/>
    </xf>
    <xf numFmtId="14" fontId="14" fillId="13" borderId="13" xfId="0" applyNumberFormat="1" applyFont="1" applyFill="1" applyBorder="1" applyAlignment="1" applyProtection="1">
      <alignment horizontal="center" vertical="center" wrapText="1"/>
      <protection locked="0" hidden="1"/>
    </xf>
    <xf numFmtId="9" fontId="2" fillId="13" borderId="7" xfId="0" applyNumberFormat="1" applyFont="1" applyFill="1" applyBorder="1" applyAlignment="1" applyProtection="1">
      <alignment horizontal="center" vertical="center" wrapText="1"/>
      <protection hidden="1"/>
    </xf>
    <xf numFmtId="9" fontId="2" fillId="13" borderId="13" xfId="0" applyNumberFormat="1" applyFont="1" applyFill="1" applyBorder="1" applyAlignment="1" applyProtection="1">
      <alignment horizontal="center" vertical="center" wrapText="1"/>
      <protection hidden="1"/>
    </xf>
    <xf numFmtId="9" fontId="2" fillId="13" borderId="13" xfId="3" applyFont="1" applyFill="1" applyBorder="1" applyAlignment="1" applyProtection="1">
      <alignment horizontal="center" vertical="center" wrapText="1"/>
      <protection hidden="1"/>
    </xf>
    <xf numFmtId="0" fontId="14" fillId="13" borderId="13" xfId="0" applyFont="1" applyFill="1" applyBorder="1" applyAlignment="1" applyProtection="1">
      <alignment horizontal="center" vertical="center" wrapText="1"/>
      <protection locked="0" hidden="1"/>
    </xf>
    <xf numFmtId="165" fontId="2" fillId="13" borderId="16" xfId="1" applyNumberFormat="1" applyFont="1" applyFill="1" applyBorder="1" applyAlignment="1" applyProtection="1">
      <alignment horizontal="center" vertical="center" wrapText="1"/>
      <protection locked="0" hidden="1"/>
    </xf>
    <xf numFmtId="0" fontId="2" fillId="13" borderId="23" xfId="0" applyFont="1" applyFill="1" applyBorder="1" applyAlignment="1" applyProtection="1">
      <alignment horizontal="center" vertical="center" wrapText="1"/>
      <protection locked="0" hidden="1"/>
    </xf>
    <xf numFmtId="165" fontId="2" fillId="13" borderId="23" xfId="1" applyNumberFormat="1" applyFont="1" applyFill="1" applyBorder="1" applyAlignment="1" applyProtection="1">
      <alignment horizontal="center" vertical="center" wrapText="1"/>
      <protection locked="0" hidden="1"/>
    </xf>
    <xf numFmtId="9" fontId="13" fillId="13" borderId="13" xfId="3" applyFont="1" applyFill="1" applyBorder="1" applyAlignment="1" applyProtection="1">
      <alignment horizontal="center" vertical="center" wrapText="1"/>
      <protection locked="0" hidden="1"/>
    </xf>
    <xf numFmtId="9" fontId="14" fillId="13" borderId="13" xfId="3" applyFont="1" applyFill="1" applyBorder="1" applyAlignment="1" applyProtection="1">
      <alignment horizontal="center" vertical="center" wrapText="1"/>
      <protection locked="0" hidden="1"/>
    </xf>
    <xf numFmtId="9" fontId="2" fillId="13" borderId="23" xfId="0" applyNumberFormat="1" applyFont="1" applyFill="1" applyBorder="1" applyAlignment="1" applyProtection="1">
      <alignment horizontal="center" vertical="center" wrapText="1"/>
      <protection hidden="1"/>
    </xf>
    <xf numFmtId="9" fontId="2" fillId="13" borderId="23" xfId="3" applyFont="1" applyFill="1" applyBorder="1" applyAlignment="1" applyProtection="1">
      <alignment horizontal="center" vertical="center" wrapText="1"/>
      <protection hidden="1"/>
    </xf>
    <xf numFmtId="164" fontId="2" fillId="13" borderId="23" xfId="1" applyNumberFormat="1" applyFont="1" applyFill="1" applyBorder="1" applyAlignment="1" applyProtection="1">
      <alignment horizontal="right" vertical="center" wrapText="1"/>
      <protection locked="0" hidden="1"/>
    </xf>
    <xf numFmtId="0" fontId="14" fillId="13" borderId="7" xfId="0" applyFont="1" applyFill="1" applyBorder="1" applyAlignment="1" applyProtection="1">
      <alignment horizontal="center" vertical="top" wrapText="1"/>
      <protection locked="0" hidden="1"/>
    </xf>
    <xf numFmtId="0" fontId="14" fillId="13" borderId="10" xfId="0" applyFont="1" applyFill="1" applyBorder="1" applyAlignment="1" applyProtection="1">
      <alignment horizontal="center" vertical="top" wrapText="1"/>
      <protection locked="0" hidden="1"/>
    </xf>
    <xf numFmtId="0" fontId="14" fillId="13" borderId="23" xfId="0" applyFont="1" applyFill="1" applyBorder="1" applyAlignment="1" applyProtection="1">
      <alignment horizontal="center" vertical="top" wrapText="1"/>
      <protection locked="0" hidden="1"/>
    </xf>
    <xf numFmtId="14" fontId="14" fillId="13" borderId="23" xfId="0" applyNumberFormat="1" applyFont="1" applyFill="1" applyBorder="1" applyAlignment="1" applyProtection="1">
      <alignment horizontal="center" vertical="center" wrapText="1"/>
      <protection locked="0" hidden="1"/>
    </xf>
    <xf numFmtId="0" fontId="14" fillId="13" borderId="23" xfId="0" applyFont="1" applyFill="1" applyBorder="1" applyAlignment="1" applyProtection="1">
      <alignment horizontal="center" vertical="center" wrapText="1"/>
      <protection locked="0" hidden="1"/>
    </xf>
    <xf numFmtId="9" fontId="13" fillId="13" borderId="20" xfId="3" applyFont="1" applyFill="1" applyBorder="1" applyAlignment="1" applyProtection="1">
      <alignment horizontal="center" vertical="center" wrapText="1"/>
      <protection locked="0" hidden="1"/>
    </xf>
    <xf numFmtId="9" fontId="13" fillId="13" borderId="21" xfId="3" applyFont="1" applyFill="1" applyBorder="1" applyAlignment="1" applyProtection="1">
      <alignment horizontal="center" vertical="center" wrapText="1"/>
      <protection locked="0" hidden="1"/>
    </xf>
    <xf numFmtId="9" fontId="13" fillId="13" borderId="22" xfId="3" applyFont="1" applyFill="1" applyBorder="1" applyAlignment="1" applyProtection="1">
      <alignment horizontal="center" vertical="center" wrapText="1"/>
      <protection locked="0" hidden="1"/>
    </xf>
    <xf numFmtId="9" fontId="14" fillId="13" borderId="23" xfId="3" applyFont="1" applyFill="1" applyBorder="1" applyAlignment="1" applyProtection="1">
      <alignment horizontal="center" vertical="center" wrapText="1"/>
      <protection locked="0" hidden="1"/>
    </xf>
    <xf numFmtId="164" fontId="2" fillId="13" borderId="7" xfId="1" applyNumberFormat="1" applyFont="1" applyFill="1" applyBorder="1" applyAlignment="1" applyProtection="1">
      <alignment horizontal="center" vertical="center" wrapText="1"/>
      <protection locked="0" hidden="1"/>
    </xf>
    <xf numFmtId="164" fontId="2" fillId="13" borderId="13" xfId="1" applyNumberFormat="1" applyFont="1" applyFill="1" applyBorder="1" applyAlignment="1" applyProtection="1">
      <alignment horizontal="center" vertical="center" wrapText="1"/>
      <protection locked="0" hidden="1"/>
    </xf>
    <xf numFmtId="49" fontId="23" fillId="13" borderId="51" xfId="3" applyNumberFormat="1" applyFont="1" applyFill="1" applyBorder="1" applyAlignment="1" applyProtection="1">
      <alignment horizontal="center" vertical="center" wrapText="1"/>
      <protection locked="0" hidden="1"/>
    </xf>
    <xf numFmtId="49" fontId="23" fillId="13" borderId="53" xfId="3" applyNumberFormat="1" applyFont="1" applyFill="1" applyBorder="1" applyAlignment="1" applyProtection="1">
      <alignment horizontal="center" vertical="center" wrapText="1"/>
      <protection locked="0" hidden="1"/>
    </xf>
    <xf numFmtId="49" fontId="23" fillId="13" borderId="52" xfId="3" applyNumberFormat="1" applyFont="1" applyFill="1" applyBorder="1" applyAlignment="1" applyProtection="1">
      <alignment horizontal="center" vertical="center" wrapText="1"/>
      <protection locked="0" hidden="1"/>
    </xf>
    <xf numFmtId="44" fontId="2" fillId="13" borderId="7" xfId="2" applyFont="1" applyFill="1" applyBorder="1" applyAlignment="1" applyProtection="1">
      <alignment horizontal="right" vertical="center" wrapText="1"/>
      <protection locked="0" hidden="1"/>
    </xf>
    <xf numFmtId="44" fontId="2" fillId="13" borderId="10" xfId="2" applyFont="1" applyFill="1" applyBorder="1" applyAlignment="1" applyProtection="1">
      <alignment horizontal="right" vertical="center" wrapText="1"/>
      <protection locked="0" hidden="1"/>
    </xf>
    <xf numFmtId="44" fontId="2" fillId="13" borderId="13" xfId="2" applyFont="1" applyFill="1" applyBorder="1" applyAlignment="1" applyProtection="1">
      <alignment horizontal="right" vertical="center" wrapText="1"/>
      <protection locked="0" hidden="1"/>
    </xf>
    <xf numFmtId="164" fontId="2" fillId="13" borderId="7" xfId="2" applyNumberFormat="1" applyFont="1" applyFill="1" applyBorder="1" applyAlignment="1" applyProtection="1">
      <alignment horizontal="right" vertical="center" wrapText="1"/>
      <protection locked="0" hidden="1"/>
    </xf>
    <xf numFmtId="164" fontId="2" fillId="13" borderId="10" xfId="2" applyNumberFormat="1" applyFont="1" applyFill="1" applyBorder="1" applyAlignment="1" applyProtection="1">
      <alignment horizontal="right" vertical="center" wrapText="1"/>
      <protection locked="0" hidden="1"/>
    </xf>
    <xf numFmtId="164" fontId="2" fillId="13" borderId="13" xfId="2" applyNumberFormat="1" applyFont="1" applyFill="1" applyBorder="1" applyAlignment="1" applyProtection="1">
      <alignment horizontal="right" vertical="center" wrapText="1"/>
      <protection locked="0" hidden="1"/>
    </xf>
    <xf numFmtId="0" fontId="19" fillId="13" borderId="7" xfId="0" applyFont="1" applyFill="1" applyBorder="1" applyAlignment="1" applyProtection="1">
      <alignment horizontal="center" vertical="center" wrapText="1"/>
      <protection locked="0"/>
    </xf>
    <xf numFmtId="0" fontId="19" fillId="13" borderId="10"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44" fontId="2" fillId="13" borderId="18" xfId="2" applyFont="1" applyFill="1" applyBorder="1" applyAlignment="1" applyProtection="1">
      <alignment horizontal="right" vertical="center" wrapText="1"/>
      <protection locked="0" hidden="1"/>
    </xf>
    <xf numFmtId="164" fontId="2" fillId="11" borderId="9" xfId="0" applyNumberFormat="1" applyFont="1" applyFill="1" applyBorder="1" applyAlignment="1" applyProtection="1">
      <alignment horizontal="center" vertical="center" wrapText="1"/>
      <protection locked="0"/>
    </xf>
    <xf numFmtId="0" fontId="2" fillId="11" borderId="17" xfId="0" applyFont="1" applyFill="1" applyBorder="1" applyAlignment="1" applyProtection="1">
      <alignment horizontal="center" vertical="center" wrapText="1"/>
      <protection locked="0"/>
    </xf>
    <xf numFmtId="49" fontId="17" fillId="0" borderId="7"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14" fontId="16" fillId="0" borderId="7" xfId="0" applyNumberFormat="1" applyFont="1" applyBorder="1" applyAlignment="1" applyProtection="1">
      <alignment horizontal="center" vertical="center" wrapText="1"/>
      <protection locked="0"/>
    </xf>
    <xf numFmtId="9" fontId="2" fillId="0" borderId="7" xfId="3" applyFont="1" applyFill="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locked="0" hidden="1"/>
    </xf>
    <xf numFmtId="9" fontId="13" fillId="9" borderId="7" xfId="3" applyFont="1" applyFill="1" applyBorder="1" applyAlignment="1" applyProtection="1">
      <alignment horizontal="center" vertical="center" wrapText="1"/>
      <protection locked="0" hidden="1"/>
    </xf>
    <xf numFmtId="9" fontId="14" fillId="9" borderId="7" xfId="3" applyFont="1" applyFill="1" applyBorder="1" applyAlignment="1" applyProtection="1">
      <alignment horizontal="center" vertical="center" wrapText="1"/>
      <protection locked="0" hidden="1"/>
    </xf>
    <xf numFmtId="49" fontId="14" fillId="9" borderId="7" xfId="3" applyNumberFormat="1" applyFont="1" applyFill="1" applyBorder="1" applyAlignment="1" applyProtection="1">
      <alignment horizontal="center" vertical="center" wrapText="1"/>
      <protection locked="0" hidden="1"/>
    </xf>
    <xf numFmtId="0" fontId="2" fillId="0" borderId="7" xfId="0" applyFont="1" applyBorder="1" applyAlignment="1" applyProtection="1">
      <alignment horizontal="center" vertical="center"/>
      <protection locked="0"/>
    </xf>
    <xf numFmtId="9" fontId="2" fillId="9" borderId="7" xfId="0" applyNumberFormat="1" applyFont="1" applyFill="1" applyBorder="1" applyAlignment="1" applyProtection="1">
      <alignment horizontal="center" vertical="center" wrapText="1"/>
      <protection hidden="1"/>
    </xf>
    <xf numFmtId="9" fontId="14" fillId="9" borderId="13" xfId="3" applyFont="1" applyFill="1" applyBorder="1" applyAlignment="1" applyProtection="1">
      <alignment horizontal="center" vertical="center" wrapText="1"/>
      <protection locked="0" hidden="1"/>
    </xf>
    <xf numFmtId="49" fontId="14" fillId="9" borderId="13" xfId="3" applyNumberFormat="1" applyFont="1" applyFill="1" applyBorder="1" applyAlignment="1" applyProtection="1">
      <alignment horizontal="center" vertical="center" wrapText="1"/>
      <protection locked="0" hidden="1"/>
    </xf>
    <xf numFmtId="9" fontId="13" fillId="9" borderId="13" xfId="3" applyFont="1" applyFill="1" applyBorder="1" applyAlignment="1" applyProtection="1">
      <alignment horizontal="center" vertical="center" wrapText="1"/>
      <protection locked="0" hidden="1"/>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17" fillId="0" borderId="7" xfId="3" applyFont="1" applyFill="1" applyBorder="1" applyAlignment="1" applyProtection="1">
      <alignment horizontal="center" vertical="center" wrapText="1"/>
    </xf>
    <xf numFmtId="9" fontId="17" fillId="0" borderId="10" xfId="3" applyFont="1" applyFill="1" applyBorder="1" applyAlignment="1" applyProtection="1">
      <alignment horizontal="center" vertical="center" wrapText="1"/>
    </xf>
    <xf numFmtId="9" fontId="17" fillId="0" borderId="13" xfId="3" applyFont="1" applyFill="1" applyBorder="1" applyAlignment="1" applyProtection="1">
      <alignment horizontal="center" vertical="center" wrapText="1"/>
    </xf>
    <xf numFmtId="9" fontId="2" fillId="0" borderId="13" xfId="3" applyFont="1" applyFill="1" applyBorder="1" applyAlignment="1" applyProtection="1">
      <alignment horizontal="center" vertical="center" wrapText="1"/>
      <protection hidden="1"/>
    </xf>
    <xf numFmtId="9" fontId="2" fillId="0" borderId="7" xfId="0" applyNumberFormat="1" applyFont="1" applyBorder="1" applyAlignment="1" applyProtection="1">
      <alignment horizontal="center" vertical="center" wrapText="1"/>
      <protection hidden="1"/>
    </xf>
    <xf numFmtId="9" fontId="2" fillId="0" borderId="13" xfId="0" applyNumberFormat="1" applyFont="1" applyBorder="1" applyAlignment="1" applyProtection="1">
      <alignment horizontal="center" vertical="center" wrapText="1"/>
      <protection hidden="1"/>
    </xf>
    <xf numFmtId="49" fontId="17" fillId="9" borderId="7" xfId="0" applyNumberFormat="1" applyFont="1" applyFill="1" applyBorder="1" applyAlignment="1">
      <alignment horizontal="center" vertical="center" wrapText="1"/>
    </xf>
    <xf numFmtId="49" fontId="17" fillId="9" borderId="13" xfId="0" applyNumberFormat="1" applyFont="1" applyFill="1" applyBorder="1" applyAlignment="1">
      <alignment horizontal="center" vertical="center" wrapText="1"/>
    </xf>
    <xf numFmtId="0" fontId="6" fillId="10" borderId="7" xfId="0" applyFont="1" applyFill="1" applyBorder="1" applyAlignment="1" applyProtection="1">
      <alignment horizontal="center" vertical="center" wrapText="1"/>
      <protection locked="0" hidden="1"/>
    </xf>
    <xf numFmtId="0" fontId="6" fillId="10" borderId="13" xfId="0" applyFont="1" applyFill="1" applyBorder="1" applyAlignment="1" applyProtection="1">
      <alignment horizontal="center" vertical="center" wrapText="1"/>
      <protection locked="0" hidden="1"/>
    </xf>
    <xf numFmtId="0" fontId="6" fillId="10" borderId="8" xfId="0" applyFont="1" applyFill="1" applyBorder="1" applyAlignment="1" applyProtection="1">
      <alignment horizontal="center" vertical="center" wrapText="1"/>
      <protection locked="0" hidden="1"/>
    </xf>
    <xf numFmtId="0" fontId="6" fillId="10" borderId="14" xfId="0" applyFont="1" applyFill="1" applyBorder="1" applyAlignment="1" applyProtection="1">
      <alignment horizontal="center" vertical="center" wrapText="1"/>
      <protection locked="0" hidden="1"/>
    </xf>
    <xf numFmtId="14" fontId="16" fillId="9" borderId="7" xfId="0" applyNumberFormat="1" applyFont="1" applyFill="1" applyBorder="1" applyAlignment="1" applyProtection="1">
      <alignment horizontal="center" vertical="center" wrapText="1"/>
      <protection locked="0"/>
    </xf>
    <xf numFmtId="14" fontId="16" fillId="9"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hidden="1"/>
    </xf>
    <xf numFmtId="0" fontId="5" fillId="5" borderId="3" xfId="0" applyFont="1" applyFill="1" applyBorder="1" applyAlignment="1" applyProtection="1">
      <alignment horizontal="center" vertical="center" wrapText="1"/>
      <protection locked="0" hidden="1"/>
    </xf>
    <xf numFmtId="0" fontId="6" fillId="6" borderId="3" xfId="0" applyFont="1" applyFill="1" applyBorder="1" applyAlignment="1" applyProtection="1">
      <alignment horizontal="center" vertical="center" wrapText="1"/>
      <protection locked="0" hidden="1"/>
    </xf>
    <xf numFmtId="0" fontId="4" fillId="7" borderId="3" xfId="0" applyFont="1" applyFill="1" applyBorder="1" applyAlignment="1" applyProtection="1">
      <alignment horizontal="center" vertical="center" wrapText="1"/>
      <protection locked="0" hidden="1"/>
    </xf>
    <xf numFmtId="0" fontId="4" fillId="5" borderId="3"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2" borderId="49" xfId="0" applyFont="1" applyFill="1" applyBorder="1" applyAlignment="1" applyProtection="1">
      <alignment horizontal="center" vertical="center" wrapText="1"/>
      <protection locked="0" hidden="1"/>
    </xf>
    <xf numFmtId="0" fontId="4" fillId="2" borderId="50" xfId="0" applyFont="1" applyFill="1" applyBorder="1" applyAlignment="1" applyProtection="1">
      <alignment horizontal="center" vertical="center" wrapText="1"/>
      <protection locked="0" hidden="1"/>
    </xf>
    <xf numFmtId="0" fontId="14" fillId="13" borderId="23" xfId="0" applyFont="1" applyFill="1" applyBorder="1" applyAlignment="1" applyProtection="1">
      <alignment horizontal="center" vertical="center" wrapText="1"/>
      <protection locked="0"/>
    </xf>
    <xf numFmtId="0" fontId="14" fillId="13" borderId="11" xfId="0" applyFont="1" applyFill="1" applyBorder="1" applyAlignment="1" applyProtection="1">
      <alignment horizontal="center" vertical="center" wrapText="1"/>
      <protection locked="0"/>
    </xf>
    <xf numFmtId="0" fontId="14" fillId="13" borderId="34" xfId="0"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center" vertical="center" wrapText="1"/>
      <protection locked="0"/>
    </xf>
    <xf numFmtId="49" fontId="17" fillId="9" borderId="10" xfId="0" applyNumberFormat="1" applyFont="1" applyFill="1" applyBorder="1" applyAlignment="1">
      <alignment horizontal="center" vertical="center" wrapText="1"/>
    </xf>
    <xf numFmtId="14" fontId="15" fillId="9" borderId="7" xfId="0" applyNumberFormat="1" applyFont="1" applyFill="1" applyBorder="1" applyAlignment="1" applyProtection="1">
      <alignment horizontal="center" vertical="center" wrapText="1"/>
      <protection locked="0"/>
    </xf>
    <xf numFmtId="14" fontId="15" fillId="9" borderId="10" xfId="0" applyNumberFormat="1" applyFont="1" applyFill="1" applyBorder="1" applyAlignment="1" applyProtection="1">
      <alignment horizontal="center" vertical="center" wrapText="1"/>
      <protection locked="0"/>
    </xf>
    <xf numFmtId="14" fontId="15" fillId="9" borderId="13" xfId="0" applyNumberFormat="1" applyFont="1" applyFill="1" applyBorder="1" applyAlignment="1" applyProtection="1">
      <alignment horizontal="center" vertical="center" wrapText="1"/>
      <protection locked="0"/>
    </xf>
    <xf numFmtId="14" fontId="16" fillId="9" borderId="10" xfId="0" applyNumberFormat="1" applyFont="1" applyFill="1" applyBorder="1" applyAlignment="1" applyProtection="1">
      <alignment horizontal="center" vertical="center" wrapText="1"/>
      <protection locked="0"/>
    </xf>
    <xf numFmtId="9" fontId="2" fillId="9" borderId="26" xfId="3" applyFont="1" applyFill="1" applyBorder="1" applyAlignment="1" applyProtection="1">
      <alignment horizontal="center" vertical="center" wrapText="1"/>
      <protection locked="0" hidden="1"/>
    </xf>
    <xf numFmtId="9" fontId="2" fillId="0" borderId="26" xfId="3" applyFont="1" applyBorder="1" applyAlignment="1" applyProtection="1">
      <alignment horizontal="center" vertical="center" wrapText="1"/>
      <protection locked="0" hidden="1"/>
    </xf>
  </cellXfs>
  <cellStyles count="4">
    <cellStyle name="Millares" xfId="1" builtinId="3"/>
    <cellStyle name="Moneda" xfId="2" builtinId="4"/>
    <cellStyle name="Normal" xfId="0" builtinId="0"/>
    <cellStyle name="Porcentaje" xfId="3" builtinId="5"/>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1</xdr:row>
      <xdr:rowOff>399561</xdr:rowOff>
    </xdr:to>
    <xdr:pic>
      <xdr:nvPicPr>
        <xdr:cNvPr id="2" name="1 Imagen" descr="Departamento Administrativo Nacional de Estadística (DANE)">
          <a:extLst>
            <a:ext uri="{FF2B5EF4-FFF2-40B4-BE49-F238E27FC236}">
              <a16:creationId xmlns:a16="http://schemas.microsoft.com/office/drawing/2014/main" id="{55ECC645-EFA9-BC41-9E0D-0B1E159793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399561</xdr:rowOff>
    </xdr:to>
    <xdr:pic>
      <xdr:nvPicPr>
        <xdr:cNvPr id="3" name="1 Imagen" descr="Departamento Administrativo Nacional de Estadística (DANE)">
          <a:extLst>
            <a:ext uri="{FF2B5EF4-FFF2-40B4-BE49-F238E27FC236}">
              <a16:creationId xmlns:a16="http://schemas.microsoft.com/office/drawing/2014/main" id="{71454DBA-0CFB-BA49-8752-4F23A8D195E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1</xdr:row>
      <xdr:rowOff>158261</xdr:rowOff>
    </xdr:to>
    <xdr:pic>
      <xdr:nvPicPr>
        <xdr:cNvPr id="4" name="1 Imagen" descr="Departamento Administrativo Nacional de Estadística (DANE)">
          <a:extLst>
            <a:ext uri="{FF2B5EF4-FFF2-40B4-BE49-F238E27FC236}">
              <a16:creationId xmlns:a16="http://schemas.microsoft.com/office/drawing/2014/main" id="{50017273-49D9-0645-8993-175277EB11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1</xdr:row>
      <xdr:rowOff>158261</xdr:rowOff>
    </xdr:to>
    <xdr:pic>
      <xdr:nvPicPr>
        <xdr:cNvPr id="5" name="1 Imagen" descr="Departamento Administrativo Nacional de Estadística (DANE)">
          <a:extLst>
            <a:ext uri="{FF2B5EF4-FFF2-40B4-BE49-F238E27FC236}">
              <a16:creationId xmlns:a16="http://schemas.microsoft.com/office/drawing/2014/main" id="{FE2A3C5C-3A45-8C48-AA8C-10A7DA59C08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361461</xdr:rowOff>
    </xdr:to>
    <xdr:pic>
      <xdr:nvPicPr>
        <xdr:cNvPr id="6" name="1 Imagen" descr="Departamento Administrativo Nacional de Estadística (DANE)">
          <a:extLst>
            <a:ext uri="{FF2B5EF4-FFF2-40B4-BE49-F238E27FC236}">
              <a16:creationId xmlns:a16="http://schemas.microsoft.com/office/drawing/2014/main" id="{C49B20DC-DBD3-394C-B2A1-1FE2D464D65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1</xdr:row>
      <xdr:rowOff>361461</xdr:rowOff>
    </xdr:to>
    <xdr:pic>
      <xdr:nvPicPr>
        <xdr:cNvPr id="7" name="1 Imagen" descr="Departamento Administrativo Nacional de Estadística (DANE)">
          <a:extLst>
            <a:ext uri="{FF2B5EF4-FFF2-40B4-BE49-F238E27FC236}">
              <a16:creationId xmlns:a16="http://schemas.microsoft.com/office/drawing/2014/main" id="{ABA20E2A-59DC-7F4C-988D-D745B608896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09042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93979</xdr:colOff>
      <xdr:row>1</xdr:row>
      <xdr:rowOff>4767</xdr:rowOff>
    </xdr:to>
    <xdr:pic>
      <xdr:nvPicPr>
        <xdr:cNvPr id="8" name="2 Imagen" descr="https://intranet.dane.gov.co/images/Imagen_Institucional/Logo/Logo-DANE-color-2019.jpg">
          <a:extLst>
            <a:ext uri="{FF2B5EF4-FFF2-40B4-BE49-F238E27FC236}">
              <a16:creationId xmlns:a16="http://schemas.microsoft.com/office/drawing/2014/main" id="{26C097AA-3938-6C4F-A868-8A4B8CC444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0"/>
          <a:ext cx="2311399" cy="1211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98f34128ddab16e5/Escritorio/DANE/Seguimiento/Consolidado/Seguimiento%20PAI%20consolidad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OneDrive\Escritorio\DANE\Seguimiento\DICE\Plan%20de%20Acci&#243;n%20DANE%20-%20FONDANE%20Seguimiento%20I%20Tri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0"/>
      <sheetName val="PLAN ANTICORRUPCIÓN - PAAC"/>
      <sheetName val="PLAN DE ACCIÓN 2020 PUB"/>
      <sheetName val="Hoja1"/>
      <sheetName val="PLAN ESTRATEGICO INSTITUCIONAL"/>
      <sheetName val="Hoja3"/>
      <sheetName val="Hoja2"/>
      <sheetName val="Hoja4"/>
      <sheetName val="PLAN DE ACCIÓN 2020 (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0"/>
      <sheetName val="PLAN ANTICORRUPCIÓN - PAAC"/>
      <sheetName val="PLAN DE ACCIÓN 2020 PUB"/>
      <sheetName val="Hoja1"/>
      <sheetName val="PLAN ESTRATEGICO INSTITUCIONAL"/>
      <sheetName val="Hoja2"/>
      <sheetName val="Hoja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191BD-463D-1B44-9495-CF836262F423}">
  <dimension ref="A1:AD475"/>
  <sheetViews>
    <sheetView tabSelected="1" topLeftCell="C1" zoomScale="60" zoomScaleNormal="60" workbookViewId="0">
      <pane ySplit="3" topLeftCell="A435" activePane="bottomLeft" state="frozen"/>
      <selection activeCell="T3" sqref="T3"/>
      <selection pane="bottomLeft" sqref="A1:AD1"/>
    </sheetView>
  </sheetViews>
  <sheetFormatPr baseColWidth="10" defaultColWidth="11.5" defaultRowHeight="19.2"/>
  <cols>
    <col min="1" max="1" width="29.19921875" style="340" customWidth="1"/>
    <col min="2" max="2" width="40.69921875" style="341" customWidth="1"/>
    <col min="3" max="5" width="30.796875" style="341" customWidth="1"/>
    <col min="6" max="6" width="69.69921875" style="341" customWidth="1"/>
    <col min="7" max="7" width="23.796875" style="341" customWidth="1"/>
    <col min="8" max="8" width="23.19921875" style="341" customWidth="1"/>
    <col min="9" max="10" width="24.5" style="341" customWidth="1"/>
    <col min="11" max="11" width="44" style="342" hidden="1" customWidth="1"/>
    <col min="12" max="12" width="42.69921875" style="342" hidden="1" customWidth="1"/>
    <col min="13" max="13" width="45" style="341" customWidth="1"/>
    <col min="14" max="14" width="21.5" style="341" customWidth="1"/>
    <col min="15" max="15" width="18.19921875" style="341" customWidth="1"/>
    <col min="16" max="16" width="21.5" style="341" customWidth="1"/>
    <col min="17" max="17" width="60.5" style="343" customWidth="1"/>
    <col min="18" max="18" width="25.19921875" style="1" customWidth="1"/>
    <col min="19" max="19" width="23.796875" style="341" customWidth="1"/>
    <col min="20" max="20" width="22.19921875" style="341" customWidth="1"/>
    <col min="21" max="21" width="16.796875" style="1" customWidth="1"/>
    <col min="22" max="22" width="17.19921875" style="1" customWidth="1"/>
    <col min="23" max="23" width="16.796875" style="1" customWidth="1"/>
    <col min="24" max="24" width="17.19921875" style="1" customWidth="1"/>
    <col min="25" max="25" width="31.5" style="1" customWidth="1"/>
    <col min="26" max="26" width="26.19921875" style="1" customWidth="1"/>
    <col min="27" max="27" width="35" style="1" customWidth="1"/>
    <col min="28" max="28" width="37.796875" style="1" customWidth="1"/>
    <col min="29" max="29" width="24.796875" style="1" customWidth="1"/>
    <col min="30" max="30" width="41.19921875" style="1" customWidth="1"/>
    <col min="31" max="16384" width="11.5" style="1"/>
  </cols>
  <sheetData>
    <row r="1" spans="1:30" ht="95.25" customHeight="1">
      <c r="A1" s="1039"/>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40"/>
    </row>
    <row r="2" spans="1:30" ht="78.75" customHeight="1">
      <c r="A2" s="1047"/>
      <c r="B2" s="2" t="s">
        <v>0</v>
      </c>
      <c r="C2" s="1041" t="s">
        <v>1</v>
      </c>
      <c r="D2" s="1041"/>
      <c r="E2" s="1041"/>
      <c r="F2" s="1041"/>
      <c r="G2" s="1042" t="s">
        <v>2</v>
      </c>
      <c r="H2" s="1042"/>
      <c r="I2" s="1042"/>
      <c r="J2" s="1042"/>
      <c r="K2" s="1043" t="s">
        <v>3</v>
      </c>
      <c r="L2" s="1043"/>
      <c r="M2" s="1044" t="s">
        <v>4</v>
      </c>
      <c r="N2" s="1044"/>
      <c r="O2" s="1044"/>
      <c r="P2" s="1044"/>
      <c r="Q2" s="1044"/>
      <c r="R2" s="1044"/>
      <c r="S2" s="1044"/>
      <c r="T2" s="1044"/>
      <c r="U2" s="1044"/>
      <c r="V2" s="1044"/>
      <c r="W2" s="1044"/>
      <c r="X2" s="1044"/>
      <c r="Y2" s="1045" t="s">
        <v>5</v>
      </c>
      <c r="Z2" s="1045"/>
      <c r="AA2" s="1045"/>
      <c r="AB2" s="1045"/>
      <c r="AC2" s="1045"/>
      <c r="AD2" s="1046"/>
    </row>
    <row r="3" spans="1:30" ht="78.75" customHeight="1">
      <c r="A3" s="1048"/>
      <c r="B3" s="3" t="s">
        <v>926</v>
      </c>
      <c r="C3" s="3" t="s">
        <v>6</v>
      </c>
      <c r="D3" s="3" t="s">
        <v>7</v>
      </c>
      <c r="E3" s="3" t="s">
        <v>8</v>
      </c>
      <c r="F3" s="3" t="s">
        <v>9</v>
      </c>
      <c r="G3" s="3" t="s">
        <v>10</v>
      </c>
      <c r="H3" s="3" t="s">
        <v>11</v>
      </c>
      <c r="I3" s="3" t="s">
        <v>12</v>
      </c>
      <c r="J3" s="3" t="s">
        <v>13</v>
      </c>
      <c r="K3" s="4" t="s">
        <v>14</v>
      </c>
      <c r="L3" s="4" t="s">
        <v>15</v>
      </c>
      <c r="M3" s="5" t="s">
        <v>16</v>
      </c>
      <c r="N3" s="5" t="s">
        <v>17</v>
      </c>
      <c r="O3" s="5" t="s">
        <v>18</v>
      </c>
      <c r="P3" s="5" t="s">
        <v>19</v>
      </c>
      <c r="Q3" s="6" t="s">
        <v>20</v>
      </c>
      <c r="R3" s="6" t="s">
        <v>21</v>
      </c>
      <c r="S3" s="7" t="s">
        <v>22</v>
      </c>
      <c r="T3" s="7" t="s">
        <v>23</v>
      </c>
      <c r="U3" s="6" t="s">
        <v>24</v>
      </c>
      <c r="V3" s="6" t="s">
        <v>25</v>
      </c>
      <c r="W3" s="6" t="s">
        <v>26</v>
      </c>
      <c r="X3" s="6" t="s">
        <v>27</v>
      </c>
      <c r="Y3" s="8" t="s">
        <v>28</v>
      </c>
      <c r="Z3" s="8" t="s">
        <v>29</v>
      </c>
      <c r="AA3" s="8" t="s">
        <v>30</v>
      </c>
      <c r="AB3" s="8" t="s">
        <v>31</v>
      </c>
      <c r="AC3" s="8" t="s">
        <v>32</v>
      </c>
      <c r="AD3" s="9" t="s">
        <v>33</v>
      </c>
    </row>
    <row r="4" spans="1:30" ht="129" customHeight="1">
      <c r="A4" s="1014" t="s">
        <v>34</v>
      </c>
      <c r="B4" s="1015" t="s">
        <v>927</v>
      </c>
      <c r="C4" s="1015" t="s">
        <v>35</v>
      </c>
      <c r="D4" s="1015" t="s">
        <v>36</v>
      </c>
      <c r="E4" s="1015"/>
      <c r="F4" s="1016" t="s">
        <v>37</v>
      </c>
      <c r="G4" s="941" t="s">
        <v>38</v>
      </c>
      <c r="H4" s="941" t="s">
        <v>38</v>
      </c>
      <c r="I4" s="941" t="s">
        <v>38</v>
      </c>
      <c r="J4" s="941" t="s">
        <v>38</v>
      </c>
      <c r="K4" s="1033"/>
      <c r="L4" s="1035"/>
      <c r="M4" s="941" t="s">
        <v>39</v>
      </c>
      <c r="N4" s="913" t="s">
        <v>40</v>
      </c>
      <c r="O4" s="1056">
        <v>43831</v>
      </c>
      <c r="P4" s="1037" t="s">
        <v>877</v>
      </c>
      <c r="Q4" s="10" t="s">
        <v>41</v>
      </c>
      <c r="R4" s="11">
        <v>0.6</v>
      </c>
      <c r="S4" s="12">
        <v>43837</v>
      </c>
      <c r="T4" s="12">
        <v>43876</v>
      </c>
      <c r="U4" s="1031" t="s">
        <v>42</v>
      </c>
      <c r="V4" s="1031" t="s">
        <v>43</v>
      </c>
      <c r="W4" s="1031" t="s">
        <v>44</v>
      </c>
      <c r="X4" s="1031" t="s">
        <v>44</v>
      </c>
      <c r="Y4" s="934">
        <v>159036876</v>
      </c>
      <c r="Z4" s="934">
        <v>105197860</v>
      </c>
      <c r="AA4" s="1052" t="s">
        <v>45</v>
      </c>
      <c r="AB4" s="1052" t="s">
        <v>46</v>
      </c>
      <c r="AC4" s="1052" t="s">
        <v>38</v>
      </c>
      <c r="AD4" s="904">
        <f>+Y4+Z4</f>
        <v>264234736</v>
      </c>
    </row>
    <row r="5" spans="1:30" ht="129" customHeight="1">
      <c r="A5" s="540"/>
      <c r="B5" s="533"/>
      <c r="C5" s="533"/>
      <c r="D5" s="533"/>
      <c r="E5" s="533"/>
      <c r="F5" s="517"/>
      <c r="G5" s="454"/>
      <c r="H5" s="454"/>
      <c r="I5" s="454"/>
      <c r="J5" s="454"/>
      <c r="K5" s="403"/>
      <c r="L5" s="791"/>
      <c r="M5" s="454"/>
      <c r="N5" s="608"/>
      <c r="O5" s="1057"/>
      <c r="P5" s="1059"/>
      <c r="Q5" s="13" t="s">
        <v>47</v>
      </c>
      <c r="R5" s="14">
        <v>0.2</v>
      </c>
      <c r="S5" s="15">
        <v>43845</v>
      </c>
      <c r="T5" s="15">
        <v>43921</v>
      </c>
      <c r="U5" s="1055"/>
      <c r="V5" s="1055"/>
      <c r="W5" s="1055"/>
      <c r="X5" s="1055"/>
      <c r="Y5" s="827"/>
      <c r="Z5" s="827"/>
      <c r="AA5" s="1053"/>
      <c r="AB5" s="1053"/>
      <c r="AC5" s="1053"/>
      <c r="AD5" s="905"/>
    </row>
    <row r="6" spans="1:30" ht="129" customHeight="1">
      <c r="A6" s="1021"/>
      <c r="B6" s="1019"/>
      <c r="C6" s="1019"/>
      <c r="D6" s="1019"/>
      <c r="E6" s="1019"/>
      <c r="F6" s="1020"/>
      <c r="G6" s="942"/>
      <c r="H6" s="942"/>
      <c r="I6" s="942"/>
      <c r="J6" s="942"/>
      <c r="K6" s="1034"/>
      <c r="L6" s="1036"/>
      <c r="M6" s="942"/>
      <c r="N6" s="927"/>
      <c r="O6" s="1058"/>
      <c r="P6" s="1038"/>
      <c r="Q6" s="16" t="s">
        <v>48</v>
      </c>
      <c r="R6" s="17">
        <v>0.2</v>
      </c>
      <c r="S6" s="18">
        <v>43862</v>
      </c>
      <c r="T6" s="18">
        <v>43951</v>
      </c>
      <c r="U6" s="1032"/>
      <c r="V6" s="1032"/>
      <c r="W6" s="1032"/>
      <c r="X6" s="1032"/>
      <c r="Y6" s="935"/>
      <c r="Z6" s="935"/>
      <c r="AA6" s="1054"/>
      <c r="AB6" s="1054"/>
      <c r="AC6" s="1054"/>
      <c r="AD6" s="937"/>
    </row>
    <row r="7" spans="1:30" ht="129" customHeight="1">
      <c r="A7" s="1014" t="s">
        <v>34</v>
      </c>
      <c r="B7" s="1015" t="s">
        <v>49</v>
      </c>
      <c r="C7" s="1015" t="s">
        <v>50</v>
      </c>
      <c r="D7" s="1015" t="s">
        <v>36</v>
      </c>
      <c r="E7" s="1015"/>
      <c r="F7" s="1016" t="s">
        <v>37</v>
      </c>
      <c r="G7" s="941" t="s">
        <v>38</v>
      </c>
      <c r="H7" s="941" t="s">
        <v>38</v>
      </c>
      <c r="I7" s="941" t="s">
        <v>38</v>
      </c>
      <c r="J7" s="941" t="s">
        <v>38</v>
      </c>
      <c r="K7" s="1033"/>
      <c r="L7" s="1035"/>
      <c r="M7" s="941" t="s">
        <v>51</v>
      </c>
      <c r="N7" s="913" t="s">
        <v>40</v>
      </c>
      <c r="O7" s="1037">
        <v>43831</v>
      </c>
      <c r="P7" s="1037">
        <v>44196</v>
      </c>
      <c r="Q7" s="10" t="s">
        <v>52</v>
      </c>
      <c r="R7" s="19">
        <v>0.7</v>
      </c>
      <c r="S7" s="12">
        <v>43831</v>
      </c>
      <c r="T7" s="12">
        <v>43951</v>
      </c>
      <c r="U7" s="1031" t="s">
        <v>53</v>
      </c>
      <c r="V7" s="1031" t="s">
        <v>54</v>
      </c>
      <c r="W7" s="1018" t="s">
        <v>44</v>
      </c>
      <c r="X7" s="907">
        <v>1</v>
      </c>
      <c r="Y7" s="934"/>
      <c r="Z7" s="934">
        <v>10597860</v>
      </c>
      <c r="AA7" s="925" t="s">
        <v>45</v>
      </c>
      <c r="AB7" s="925" t="s">
        <v>46</v>
      </c>
      <c r="AC7" s="925" t="s">
        <v>38</v>
      </c>
      <c r="AD7" s="904">
        <f>+Y7+Z7</f>
        <v>10597860</v>
      </c>
    </row>
    <row r="8" spans="1:30" ht="129" customHeight="1">
      <c r="A8" s="1021"/>
      <c r="B8" s="1019"/>
      <c r="C8" s="1019"/>
      <c r="D8" s="1019"/>
      <c r="E8" s="1019"/>
      <c r="F8" s="1020"/>
      <c r="G8" s="942"/>
      <c r="H8" s="942"/>
      <c r="I8" s="942"/>
      <c r="J8" s="942"/>
      <c r="K8" s="1034"/>
      <c r="L8" s="1036"/>
      <c r="M8" s="942"/>
      <c r="N8" s="927"/>
      <c r="O8" s="1038"/>
      <c r="P8" s="1038"/>
      <c r="Q8" s="16" t="s">
        <v>55</v>
      </c>
      <c r="R8" s="19">
        <v>0.3</v>
      </c>
      <c r="S8" s="12">
        <v>43951</v>
      </c>
      <c r="T8" s="12">
        <v>44196</v>
      </c>
      <c r="U8" s="1032"/>
      <c r="V8" s="1032"/>
      <c r="W8" s="945"/>
      <c r="X8" s="928"/>
      <c r="Y8" s="935"/>
      <c r="Z8" s="935"/>
      <c r="AA8" s="926"/>
      <c r="AB8" s="926"/>
      <c r="AC8" s="926"/>
      <c r="AD8" s="937"/>
    </row>
    <row r="9" spans="1:30" ht="129" customHeight="1">
      <c r="A9" s="919" t="s">
        <v>34</v>
      </c>
      <c r="B9" s="921" t="s">
        <v>927</v>
      </c>
      <c r="C9" s="921" t="s">
        <v>35</v>
      </c>
      <c r="D9" s="921" t="s">
        <v>36</v>
      </c>
      <c r="E9" s="921"/>
      <c r="F9" s="923" t="s">
        <v>56</v>
      </c>
      <c r="G9" s="915" t="s">
        <v>38</v>
      </c>
      <c r="H9" s="915" t="s">
        <v>38</v>
      </c>
      <c r="I9" s="915" t="s">
        <v>38</v>
      </c>
      <c r="J9" s="915" t="s">
        <v>38</v>
      </c>
      <c r="K9" s="917"/>
      <c r="L9" s="917"/>
      <c r="M9" s="915" t="s">
        <v>57</v>
      </c>
      <c r="N9" s="911" t="s">
        <v>58</v>
      </c>
      <c r="O9" s="911">
        <v>43832</v>
      </c>
      <c r="P9" s="911">
        <v>44196</v>
      </c>
      <c r="Q9" s="20" t="s">
        <v>59</v>
      </c>
      <c r="R9" s="21">
        <v>0.1</v>
      </c>
      <c r="S9" s="22">
        <v>43832</v>
      </c>
      <c r="T9" s="22">
        <v>43861</v>
      </c>
      <c r="U9" s="1012">
        <v>0.3</v>
      </c>
      <c r="V9" s="1012">
        <v>0.6</v>
      </c>
      <c r="W9" s="1012">
        <v>0.6</v>
      </c>
      <c r="X9" s="1012">
        <v>1</v>
      </c>
      <c r="Y9" s="934">
        <v>23316968.863636363</v>
      </c>
      <c r="Z9" s="934">
        <v>6598554.5454545459</v>
      </c>
      <c r="AA9" s="909" t="s">
        <v>60</v>
      </c>
      <c r="AB9" s="909" t="s">
        <v>61</v>
      </c>
      <c r="AC9" s="1022" t="s">
        <v>38</v>
      </c>
      <c r="AD9" s="904">
        <f>+Y9+Z9</f>
        <v>29915523.40909091</v>
      </c>
    </row>
    <row r="10" spans="1:30" ht="154.94999999999999" customHeight="1">
      <c r="A10" s="481"/>
      <c r="B10" s="469"/>
      <c r="C10" s="469"/>
      <c r="D10" s="469"/>
      <c r="E10" s="469"/>
      <c r="F10" s="472"/>
      <c r="G10" s="475"/>
      <c r="H10" s="475"/>
      <c r="I10" s="475"/>
      <c r="J10" s="475"/>
      <c r="K10" s="537"/>
      <c r="L10" s="537"/>
      <c r="M10" s="475"/>
      <c r="N10" s="514"/>
      <c r="O10" s="514"/>
      <c r="P10" s="514"/>
      <c r="Q10" s="23" t="s">
        <v>62</v>
      </c>
      <c r="R10" s="24">
        <v>0.2</v>
      </c>
      <c r="S10" s="25">
        <v>43864</v>
      </c>
      <c r="T10" s="25">
        <v>43878</v>
      </c>
      <c r="U10" s="527"/>
      <c r="V10" s="527"/>
      <c r="W10" s="527"/>
      <c r="X10" s="527"/>
      <c r="Y10" s="827"/>
      <c r="Z10" s="827"/>
      <c r="AA10" s="443"/>
      <c r="AB10" s="443"/>
      <c r="AC10" s="1023"/>
      <c r="AD10" s="905"/>
    </row>
    <row r="11" spans="1:30" ht="409.05" customHeight="1">
      <c r="A11" s="481"/>
      <c r="B11" s="469"/>
      <c r="C11" s="469"/>
      <c r="D11" s="469"/>
      <c r="E11" s="469"/>
      <c r="F11" s="472"/>
      <c r="G11" s="475"/>
      <c r="H11" s="475"/>
      <c r="I11" s="475"/>
      <c r="J11" s="475"/>
      <c r="K11" s="537"/>
      <c r="L11" s="537"/>
      <c r="M11" s="475"/>
      <c r="N11" s="514"/>
      <c r="O11" s="514"/>
      <c r="P11" s="514"/>
      <c r="Q11" s="23" t="s">
        <v>63</v>
      </c>
      <c r="R11" s="24">
        <v>0.3</v>
      </c>
      <c r="S11" s="25">
        <v>43885</v>
      </c>
      <c r="T11" s="25">
        <v>43954</v>
      </c>
      <c r="U11" s="527"/>
      <c r="V11" s="527"/>
      <c r="W11" s="527"/>
      <c r="X11" s="527"/>
      <c r="Y11" s="827"/>
      <c r="Z11" s="827"/>
      <c r="AA11" s="443"/>
      <c r="AB11" s="443"/>
      <c r="AC11" s="1023"/>
      <c r="AD11" s="905"/>
    </row>
    <row r="12" spans="1:30" ht="94.95" customHeight="1">
      <c r="A12" s="938"/>
      <c r="B12" s="932"/>
      <c r="C12" s="932"/>
      <c r="D12" s="932"/>
      <c r="E12" s="932"/>
      <c r="F12" s="933"/>
      <c r="G12" s="929"/>
      <c r="H12" s="929"/>
      <c r="I12" s="929"/>
      <c r="J12" s="929"/>
      <c r="K12" s="939"/>
      <c r="L12" s="939"/>
      <c r="M12" s="929"/>
      <c r="N12" s="940"/>
      <c r="O12" s="940"/>
      <c r="P12" s="940"/>
      <c r="Q12" s="27" t="s">
        <v>64</v>
      </c>
      <c r="R12" s="28">
        <v>0.4</v>
      </c>
      <c r="S12" s="29">
        <v>43931</v>
      </c>
      <c r="T12" s="29">
        <v>44196</v>
      </c>
      <c r="U12" s="1028"/>
      <c r="V12" s="1028"/>
      <c r="W12" s="1028"/>
      <c r="X12" s="1028"/>
      <c r="Y12" s="935"/>
      <c r="Z12" s="935"/>
      <c r="AA12" s="936"/>
      <c r="AB12" s="936"/>
      <c r="AC12" s="1024"/>
      <c r="AD12" s="937"/>
    </row>
    <row r="13" spans="1:30" ht="124.05" customHeight="1">
      <c r="A13" s="919" t="s">
        <v>34</v>
      </c>
      <c r="B13" s="921" t="s">
        <v>493</v>
      </c>
      <c r="C13" s="921" t="s">
        <v>50</v>
      </c>
      <c r="D13" s="921" t="s">
        <v>36</v>
      </c>
      <c r="E13" s="921"/>
      <c r="F13" s="923" t="s">
        <v>65</v>
      </c>
      <c r="G13" s="915" t="s">
        <v>38</v>
      </c>
      <c r="H13" s="915" t="s">
        <v>38</v>
      </c>
      <c r="I13" s="915" t="s">
        <v>38</v>
      </c>
      <c r="J13" s="915" t="s">
        <v>38</v>
      </c>
      <c r="K13" s="917"/>
      <c r="L13" s="917"/>
      <c r="M13" s="915" t="s">
        <v>66</v>
      </c>
      <c r="N13" s="911" t="s">
        <v>58</v>
      </c>
      <c r="O13" s="911">
        <v>43860</v>
      </c>
      <c r="P13" s="911">
        <v>44135</v>
      </c>
      <c r="Q13" s="20" t="s">
        <v>67</v>
      </c>
      <c r="R13" s="21">
        <v>0.35</v>
      </c>
      <c r="S13" s="22">
        <v>43860</v>
      </c>
      <c r="T13" s="22">
        <v>43951</v>
      </c>
      <c r="U13" s="1012">
        <v>0</v>
      </c>
      <c r="V13" s="1029">
        <v>0.5</v>
      </c>
      <c r="W13" s="1029">
        <v>0.8</v>
      </c>
      <c r="X13" s="1012">
        <v>1</v>
      </c>
      <c r="Y13" s="934">
        <v>8945300.334090909</v>
      </c>
      <c r="Z13" s="934">
        <v>2490259.0909090913</v>
      </c>
      <c r="AA13" s="909" t="s">
        <v>60</v>
      </c>
      <c r="AB13" s="909" t="s">
        <v>61</v>
      </c>
      <c r="AC13" s="909" t="s">
        <v>38</v>
      </c>
      <c r="AD13" s="904">
        <f>+Y13+Z13</f>
        <v>11435559.425000001</v>
      </c>
    </row>
    <row r="14" spans="1:30" ht="124.05" customHeight="1">
      <c r="A14" s="481"/>
      <c r="B14" s="469"/>
      <c r="C14" s="469"/>
      <c r="D14" s="469"/>
      <c r="E14" s="469"/>
      <c r="F14" s="472"/>
      <c r="G14" s="475"/>
      <c r="H14" s="475"/>
      <c r="I14" s="475"/>
      <c r="J14" s="475"/>
      <c r="K14" s="537"/>
      <c r="L14" s="537"/>
      <c r="M14" s="475"/>
      <c r="N14" s="514"/>
      <c r="O14" s="514"/>
      <c r="P14" s="514"/>
      <c r="Q14" s="23" t="s">
        <v>68</v>
      </c>
      <c r="R14" s="24">
        <v>0.15</v>
      </c>
      <c r="S14" s="25">
        <v>43952</v>
      </c>
      <c r="T14" s="25">
        <v>44012</v>
      </c>
      <c r="U14" s="527"/>
      <c r="V14" s="549"/>
      <c r="W14" s="549"/>
      <c r="X14" s="527"/>
      <c r="Y14" s="827"/>
      <c r="Z14" s="827"/>
      <c r="AA14" s="443"/>
      <c r="AB14" s="443"/>
      <c r="AC14" s="443"/>
      <c r="AD14" s="905"/>
    </row>
    <row r="15" spans="1:30" ht="124.05" customHeight="1">
      <c r="A15" s="481"/>
      <c r="B15" s="469"/>
      <c r="C15" s="469"/>
      <c r="D15" s="469"/>
      <c r="E15" s="469"/>
      <c r="F15" s="472"/>
      <c r="G15" s="475"/>
      <c r="H15" s="475"/>
      <c r="I15" s="475"/>
      <c r="J15" s="475"/>
      <c r="K15" s="537"/>
      <c r="L15" s="537"/>
      <c r="M15" s="475"/>
      <c r="N15" s="514"/>
      <c r="O15" s="514"/>
      <c r="P15" s="514"/>
      <c r="Q15" s="23" t="s">
        <v>69</v>
      </c>
      <c r="R15" s="24">
        <v>0.3</v>
      </c>
      <c r="S15" s="25">
        <v>44013</v>
      </c>
      <c r="T15" s="25">
        <v>44073</v>
      </c>
      <c r="U15" s="527"/>
      <c r="V15" s="549"/>
      <c r="W15" s="549"/>
      <c r="X15" s="527"/>
      <c r="Y15" s="827"/>
      <c r="Z15" s="827"/>
      <c r="AA15" s="443"/>
      <c r="AB15" s="443"/>
      <c r="AC15" s="443"/>
      <c r="AD15" s="905"/>
    </row>
    <row r="16" spans="1:30" ht="124.05" customHeight="1">
      <c r="A16" s="938"/>
      <c r="B16" s="932"/>
      <c r="C16" s="932"/>
      <c r="D16" s="932"/>
      <c r="E16" s="932"/>
      <c r="F16" s="933"/>
      <c r="G16" s="929"/>
      <c r="H16" s="929"/>
      <c r="I16" s="929"/>
      <c r="J16" s="929"/>
      <c r="K16" s="939"/>
      <c r="L16" s="939"/>
      <c r="M16" s="929"/>
      <c r="N16" s="940"/>
      <c r="O16" s="940"/>
      <c r="P16" s="940"/>
      <c r="Q16" s="27" t="s">
        <v>70</v>
      </c>
      <c r="R16" s="28">
        <v>0.2</v>
      </c>
      <c r="S16" s="29">
        <v>44075</v>
      </c>
      <c r="T16" s="29">
        <v>44135</v>
      </c>
      <c r="U16" s="1028"/>
      <c r="V16" s="1030"/>
      <c r="W16" s="1030"/>
      <c r="X16" s="1028"/>
      <c r="Y16" s="935"/>
      <c r="Z16" s="935"/>
      <c r="AA16" s="936"/>
      <c r="AB16" s="936"/>
      <c r="AC16" s="936"/>
      <c r="AD16" s="937"/>
    </row>
    <row r="17" spans="1:30" ht="144" customHeight="1">
      <c r="A17" s="919" t="s">
        <v>34</v>
      </c>
      <c r="B17" s="921" t="s">
        <v>927</v>
      </c>
      <c r="C17" s="921" t="s">
        <v>35</v>
      </c>
      <c r="D17" s="921" t="s">
        <v>36</v>
      </c>
      <c r="E17" s="921"/>
      <c r="F17" s="923" t="s">
        <v>71</v>
      </c>
      <c r="G17" s="915" t="s">
        <v>38</v>
      </c>
      <c r="H17" s="915" t="s">
        <v>38</v>
      </c>
      <c r="I17" s="915" t="s">
        <v>38</v>
      </c>
      <c r="J17" s="915" t="s">
        <v>38</v>
      </c>
      <c r="K17" s="917"/>
      <c r="L17" s="917"/>
      <c r="M17" s="915" t="s">
        <v>72</v>
      </c>
      <c r="N17" s="911" t="s">
        <v>58</v>
      </c>
      <c r="O17" s="911">
        <v>43832</v>
      </c>
      <c r="P17" s="911">
        <v>44196</v>
      </c>
      <c r="Q17" s="20" t="s">
        <v>73</v>
      </c>
      <c r="R17" s="30">
        <v>0.1</v>
      </c>
      <c r="S17" s="22">
        <v>43832</v>
      </c>
      <c r="T17" s="22">
        <v>43861</v>
      </c>
      <c r="U17" s="1012">
        <v>0.1</v>
      </c>
      <c r="V17" s="1029">
        <v>0.1</v>
      </c>
      <c r="W17" s="1029">
        <v>0.31</v>
      </c>
      <c r="X17" s="1012">
        <v>1</v>
      </c>
      <c r="Y17" s="934">
        <v>21504653.672727272</v>
      </c>
      <c r="Z17" s="934">
        <v>9897831.8181818184</v>
      </c>
      <c r="AA17" s="909" t="s">
        <v>60</v>
      </c>
      <c r="AB17" s="909" t="s">
        <v>61</v>
      </c>
      <c r="AC17" s="1022" t="s">
        <v>38</v>
      </c>
      <c r="AD17" s="904">
        <f>+Y17+Z17</f>
        <v>31402485.490909092</v>
      </c>
    </row>
    <row r="18" spans="1:30" ht="144" customHeight="1">
      <c r="A18" s="481"/>
      <c r="B18" s="469"/>
      <c r="C18" s="469"/>
      <c r="D18" s="469"/>
      <c r="E18" s="469"/>
      <c r="F18" s="472"/>
      <c r="G18" s="475"/>
      <c r="H18" s="475"/>
      <c r="I18" s="475"/>
      <c r="J18" s="475"/>
      <c r="K18" s="537"/>
      <c r="L18" s="537"/>
      <c r="M18" s="475"/>
      <c r="N18" s="514"/>
      <c r="O18" s="514"/>
      <c r="P18" s="514"/>
      <c r="Q18" s="23" t="s">
        <v>74</v>
      </c>
      <c r="R18" s="31">
        <v>0.7</v>
      </c>
      <c r="S18" s="25">
        <v>43862</v>
      </c>
      <c r="T18" s="25">
        <v>44196</v>
      </c>
      <c r="U18" s="527"/>
      <c r="V18" s="549"/>
      <c r="W18" s="549"/>
      <c r="X18" s="527"/>
      <c r="Y18" s="827"/>
      <c r="Z18" s="827"/>
      <c r="AA18" s="443"/>
      <c r="AB18" s="443"/>
      <c r="AC18" s="1023"/>
      <c r="AD18" s="905"/>
    </row>
    <row r="19" spans="1:30" ht="144" customHeight="1">
      <c r="A19" s="938"/>
      <c r="B19" s="932"/>
      <c r="C19" s="932"/>
      <c r="D19" s="932"/>
      <c r="E19" s="932"/>
      <c r="F19" s="933"/>
      <c r="G19" s="929"/>
      <c r="H19" s="929"/>
      <c r="I19" s="929"/>
      <c r="J19" s="929"/>
      <c r="K19" s="939"/>
      <c r="L19" s="939"/>
      <c r="M19" s="929"/>
      <c r="N19" s="940"/>
      <c r="O19" s="940"/>
      <c r="P19" s="940"/>
      <c r="Q19" s="27" t="s">
        <v>75</v>
      </c>
      <c r="R19" s="28">
        <v>0.2</v>
      </c>
      <c r="S19" s="29">
        <v>44166</v>
      </c>
      <c r="T19" s="29">
        <v>44196</v>
      </c>
      <c r="U19" s="1028"/>
      <c r="V19" s="1030"/>
      <c r="W19" s="1030"/>
      <c r="X19" s="1028"/>
      <c r="Y19" s="935"/>
      <c r="Z19" s="935"/>
      <c r="AA19" s="936"/>
      <c r="AB19" s="936"/>
      <c r="AC19" s="1024"/>
      <c r="AD19" s="937"/>
    </row>
    <row r="20" spans="1:30" ht="181.95" customHeight="1">
      <c r="A20" s="919" t="s">
        <v>34</v>
      </c>
      <c r="B20" s="921" t="s">
        <v>930</v>
      </c>
      <c r="C20" s="921" t="s">
        <v>76</v>
      </c>
      <c r="D20" s="921" t="s">
        <v>36</v>
      </c>
      <c r="E20" s="921"/>
      <c r="F20" s="923" t="s">
        <v>77</v>
      </c>
      <c r="G20" s="915" t="s">
        <v>38</v>
      </c>
      <c r="H20" s="915" t="s">
        <v>38</v>
      </c>
      <c r="I20" s="915" t="s">
        <v>38</v>
      </c>
      <c r="J20" s="915" t="s">
        <v>38</v>
      </c>
      <c r="K20" s="917"/>
      <c r="L20" s="917"/>
      <c r="M20" s="915" t="s">
        <v>78</v>
      </c>
      <c r="N20" s="911" t="s">
        <v>58</v>
      </c>
      <c r="O20" s="911">
        <v>43843</v>
      </c>
      <c r="P20" s="911">
        <v>44064</v>
      </c>
      <c r="Q20" s="20" t="s">
        <v>79</v>
      </c>
      <c r="R20" s="21">
        <v>0.3</v>
      </c>
      <c r="S20" s="22">
        <v>43843</v>
      </c>
      <c r="T20" s="22">
        <v>43951</v>
      </c>
      <c r="U20" s="1025">
        <v>0</v>
      </c>
      <c r="V20" s="1025">
        <v>0.8</v>
      </c>
      <c r="W20" s="1025">
        <v>1</v>
      </c>
      <c r="X20" s="1025"/>
      <c r="Y20" s="934">
        <v>12564642.027272727</v>
      </c>
      <c r="Z20" s="934">
        <v>3299277.2727272729</v>
      </c>
      <c r="AA20" s="909" t="s">
        <v>60</v>
      </c>
      <c r="AB20" s="909" t="s">
        <v>61</v>
      </c>
      <c r="AC20" s="1022" t="s">
        <v>38</v>
      </c>
      <c r="AD20" s="904">
        <f>+Y20+Z20</f>
        <v>15863919.300000001</v>
      </c>
    </row>
    <row r="21" spans="1:30" ht="58.95" customHeight="1">
      <c r="A21" s="481"/>
      <c r="B21" s="469"/>
      <c r="C21" s="469"/>
      <c r="D21" s="469"/>
      <c r="E21" s="469"/>
      <c r="F21" s="472"/>
      <c r="G21" s="475"/>
      <c r="H21" s="475"/>
      <c r="I21" s="475"/>
      <c r="J21" s="475"/>
      <c r="K21" s="537"/>
      <c r="L21" s="537"/>
      <c r="M21" s="475"/>
      <c r="N21" s="514"/>
      <c r="O21" s="514"/>
      <c r="P21" s="514"/>
      <c r="Q21" s="23" t="s">
        <v>80</v>
      </c>
      <c r="R21" s="24">
        <v>0.5</v>
      </c>
      <c r="S21" s="25">
        <v>43952</v>
      </c>
      <c r="T21" s="25">
        <v>44012</v>
      </c>
      <c r="U21" s="1026"/>
      <c r="V21" s="1026"/>
      <c r="W21" s="1026"/>
      <c r="X21" s="1026"/>
      <c r="Y21" s="827"/>
      <c r="Z21" s="827"/>
      <c r="AA21" s="443"/>
      <c r="AB21" s="443"/>
      <c r="AC21" s="1023"/>
      <c r="AD21" s="905"/>
    </row>
    <row r="22" spans="1:30" ht="66" customHeight="1">
      <c r="A22" s="938"/>
      <c r="B22" s="932"/>
      <c r="C22" s="932"/>
      <c r="D22" s="932"/>
      <c r="E22" s="932"/>
      <c r="F22" s="933"/>
      <c r="G22" s="929"/>
      <c r="H22" s="929"/>
      <c r="I22" s="929"/>
      <c r="J22" s="929"/>
      <c r="K22" s="939"/>
      <c r="L22" s="939"/>
      <c r="M22" s="929"/>
      <c r="N22" s="940"/>
      <c r="O22" s="940"/>
      <c r="P22" s="940"/>
      <c r="Q22" s="27" t="s">
        <v>81</v>
      </c>
      <c r="R22" s="28">
        <v>0.2</v>
      </c>
      <c r="S22" s="29">
        <v>44013</v>
      </c>
      <c r="T22" s="29">
        <v>44064</v>
      </c>
      <c r="U22" s="1027"/>
      <c r="V22" s="1027"/>
      <c r="W22" s="1027"/>
      <c r="X22" s="1027"/>
      <c r="Y22" s="935"/>
      <c r="Z22" s="935"/>
      <c r="AA22" s="936"/>
      <c r="AB22" s="936"/>
      <c r="AC22" s="1024"/>
      <c r="AD22" s="937"/>
    </row>
    <row r="23" spans="1:30" ht="178.05" customHeight="1">
      <c r="A23" s="919" t="s">
        <v>34</v>
      </c>
      <c r="B23" s="921" t="s">
        <v>927</v>
      </c>
      <c r="C23" s="921" t="s">
        <v>35</v>
      </c>
      <c r="D23" s="921" t="s">
        <v>36</v>
      </c>
      <c r="E23" s="921"/>
      <c r="F23" s="923" t="s">
        <v>82</v>
      </c>
      <c r="G23" s="915" t="s">
        <v>38</v>
      </c>
      <c r="H23" s="915" t="s">
        <v>38</v>
      </c>
      <c r="I23" s="915" t="s">
        <v>38</v>
      </c>
      <c r="J23" s="915" t="s">
        <v>38</v>
      </c>
      <c r="K23" s="917"/>
      <c r="L23" s="917"/>
      <c r="M23" s="915" t="s">
        <v>83</v>
      </c>
      <c r="N23" s="911" t="s">
        <v>58</v>
      </c>
      <c r="O23" s="911">
        <v>43843</v>
      </c>
      <c r="P23" s="911">
        <v>44119</v>
      </c>
      <c r="Q23" s="32" t="s">
        <v>84</v>
      </c>
      <c r="R23" s="21">
        <v>0.15</v>
      </c>
      <c r="S23" s="22">
        <v>43843</v>
      </c>
      <c r="T23" s="22">
        <v>43896</v>
      </c>
      <c r="U23" s="1025">
        <v>0.15</v>
      </c>
      <c r="V23" s="1025">
        <v>0.55000000000000004</v>
      </c>
      <c r="W23" s="1025">
        <v>0.75</v>
      </c>
      <c r="X23" s="1025">
        <v>1</v>
      </c>
      <c r="Y23" s="934">
        <v>11956698.813636364</v>
      </c>
      <c r="Z23" s="934">
        <v>2515540.9090909092</v>
      </c>
      <c r="AA23" s="909" t="s">
        <v>60</v>
      </c>
      <c r="AB23" s="909" t="s">
        <v>61</v>
      </c>
      <c r="AC23" s="1022" t="s">
        <v>38</v>
      </c>
      <c r="AD23" s="904">
        <f>+Y23+Z23</f>
        <v>14472239.722727273</v>
      </c>
    </row>
    <row r="24" spans="1:30" ht="99" customHeight="1">
      <c r="A24" s="481"/>
      <c r="B24" s="469"/>
      <c r="C24" s="469"/>
      <c r="D24" s="469"/>
      <c r="E24" s="469"/>
      <c r="F24" s="472"/>
      <c r="G24" s="475"/>
      <c r="H24" s="475"/>
      <c r="I24" s="475"/>
      <c r="J24" s="475"/>
      <c r="K24" s="537"/>
      <c r="L24" s="537"/>
      <c r="M24" s="475"/>
      <c r="N24" s="514"/>
      <c r="O24" s="514"/>
      <c r="P24" s="514"/>
      <c r="Q24" s="33" t="s">
        <v>85</v>
      </c>
      <c r="R24" s="24">
        <v>0.4</v>
      </c>
      <c r="S24" s="25">
        <v>43897</v>
      </c>
      <c r="T24" s="25">
        <v>44012</v>
      </c>
      <c r="U24" s="1026"/>
      <c r="V24" s="1026"/>
      <c r="W24" s="1026"/>
      <c r="X24" s="1026"/>
      <c r="Y24" s="827"/>
      <c r="Z24" s="827"/>
      <c r="AA24" s="443"/>
      <c r="AB24" s="443"/>
      <c r="AC24" s="1023"/>
      <c r="AD24" s="905"/>
    </row>
    <row r="25" spans="1:30" ht="58.05" customHeight="1">
      <c r="A25" s="481"/>
      <c r="B25" s="469"/>
      <c r="C25" s="469"/>
      <c r="D25" s="469"/>
      <c r="E25" s="469"/>
      <c r="F25" s="472"/>
      <c r="G25" s="475"/>
      <c r="H25" s="475"/>
      <c r="I25" s="475"/>
      <c r="J25" s="475"/>
      <c r="K25" s="537"/>
      <c r="L25" s="537"/>
      <c r="M25" s="475"/>
      <c r="N25" s="514"/>
      <c r="O25" s="514"/>
      <c r="P25" s="514"/>
      <c r="Q25" s="33" t="s">
        <v>86</v>
      </c>
      <c r="R25" s="24">
        <v>0.2</v>
      </c>
      <c r="S25" s="25">
        <v>44013</v>
      </c>
      <c r="T25" s="25">
        <v>44074</v>
      </c>
      <c r="U25" s="1026"/>
      <c r="V25" s="1026"/>
      <c r="W25" s="1026"/>
      <c r="X25" s="1026"/>
      <c r="Y25" s="827"/>
      <c r="Z25" s="827"/>
      <c r="AA25" s="443"/>
      <c r="AB25" s="443"/>
      <c r="AC25" s="1023"/>
      <c r="AD25" s="905"/>
    </row>
    <row r="26" spans="1:30" ht="70.95" customHeight="1">
      <c r="A26" s="938"/>
      <c r="B26" s="932"/>
      <c r="C26" s="932"/>
      <c r="D26" s="932"/>
      <c r="E26" s="932"/>
      <c r="F26" s="933"/>
      <c r="G26" s="929"/>
      <c r="H26" s="929"/>
      <c r="I26" s="929"/>
      <c r="J26" s="929"/>
      <c r="K26" s="939"/>
      <c r="L26" s="939"/>
      <c r="M26" s="929"/>
      <c r="N26" s="940"/>
      <c r="O26" s="940"/>
      <c r="P26" s="940"/>
      <c r="Q26" s="27" t="s">
        <v>87</v>
      </c>
      <c r="R26" s="28">
        <v>0.25</v>
      </c>
      <c r="S26" s="29">
        <v>44075</v>
      </c>
      <c r="T26" s="29">
        <v>44119</v>
      </c>
      <c r="U26" s="1027"/>
      <c r="V26" s="1027"/>
      <c r="W26" s="1027"/>
      <c r="X26" s="1027"/>
      <c r="Y26" s="935"/>
      <c r="Z26" s="935"/>
      <c r="AA26" s="936"/>
      <c r="AB26" s="936"/>
      <c r="AC26" s="1024"/>
      <c r="AD26" s="937"/>
    </row>
    <row r="27" spans="1:30" ht="208.95" customHeight="1">
      <c r="A27" s="919" t="s">
        <v>34</v>
      </c>
      <c r="B27" s="921" t="s">
        <v>930</v>
      </c>
      <c r="C27" s="921" t="s">
        <v>88</v>
      </c>
      <c r="D27" s="921" t="s">
        <v>36</v>
      </c>
      <c r="E27" s="921"/>
      <c r="F27" s="923" t="s">
        <v>89</v>
      </c>
      <c r="G27" s="915" t="s">
        <v>38</v>
      </c>
      <c r="H27" s="915" t="s">
        <v>38</v>
      </c>
      <c r="I27" s="915" t="s">
        <v>38</v>
      </c>
      <c r="J27" s="915" t="s">
        <v>38</v>
      </c>
      <c r="K27" s="917"/>
      <c r="L27" s="917"/>
      <c r="M27" s="915" t="s">
        <v>90</v>
      </c>
      <c r="N27" s="911" t="s">
        <v>58</v>
      </c>
      <c r="O27" s="911">
        <v>43832</v>
      </c>
      <c r="P27" s="911">
        <v>44001</v>
      </c>
      <c r="Q27" s="20" t="s">
        <v>91</v>
      </c>
      <c r="R27" s="21">
        <v>0.1</v>
      </c>
      <c r="S27" s="22">
        <v>43832</v>
      </c>
      <c r="T27" s="22">
        <v>43860</v>
      </c>
      <c r="U27" s="1025">
        <v>0.4</v>
      </c>
      <c r="V27" s="1025">
        <v>1</v>
      </c>
      <c r="W27" s="1025">
        <v>0.1</v>
      </c>
      <c r="X27" s="1025">
        <v>1</v>
      </c>
      <c r="Y27" s="934">
        <v>6053466.4272727268</v>
      </c>
      <c r="Z27" s="934">
        <v>1542190.9090909092</v>
      </c>
      <c r="AA27" s="909" t="s">
        <v>60</v>
      </c>
      <c r="AB27" s="909" t="s">
        <v>61</v>
      </c>
      <c r="AC27" s="1022" t="s">
        <v>38</v>
      </c>
      <c r="AD27" s="904">
        <f>+Y27+Z27</f>
        <v>7595657.336363636</v>
      </c>
    </row>
    <row r="28" spans="1:30" ht="208.95" customHeight="1">
      <c r="A28" s="481"/>
      <c r="B28" s="469"/>
      <c r="C28" s="469"/>
      <c r="D28" s="469"/>
      <c r="E28" s="469"/>
      <c r="F28" s="472"/>
      <c r="G28" s="475"/>
      <c r="H28" s="475"/>
      <c r="I28" s="475"/>
      <c r="J28" s="475"/>
      <c r="K28" s="537"/>
      <c r="L28" s="537"/>
      <c r="M28" s="475"/>
      <c r="N28" s="514"/>
      <c r="O28" s="514"/>
      <c r="P28" s="514"/>
      <c r="Q28" s="23" t="s">
        <v>92</v>
      </c>
      <c r="R28" s="24">
        <v>0.3</v>
      </c>
      <c r="S28" s="25">
        <v>43864</v>
      </c>
      <c r="T28" s="25">
        <v>43889</v>
      </c>
      <c r="U28" s="1026"/>
      <c r="V28" s="1026"/>
      <c r="W28" s="1026"/>
      <c r="X28" s="1026"/>
      <c r="Y28" s="827"/>
      <c r="Z28" s="827"/>
      <c r="AA28" s="443"/>
      <c r="AB28" s="443"/>
      <c r="AC28" s="1023"/>
      <c r="AD28" s="905"/>
    </row>
    <row r="29" spans="1:30" ht="208.95" customHeight="1">
      <c r="A29" s="481"/>
      <c r="B29" s="469"/>
      <c r="C29" s="469"/>
      <c r="D29" s="469"/>
      <c r="E29" s="469"/>
      <c r="F29" s="472"/>
      <c r="G29" s="475"/>
      <c r="H29" s="475"/>
      <c r="I29" s="475"/>
      <c r="J29" s="475"/>
      <c r="K29" s="537"/>
      <c r="L29" s="537"/>
      <c r="M29" s="475"/>
      <c r="N29" s="514"/>
      <c r="O29" s="514"/>
      <c r="P29" s="514"/>
      <c r="Q29" s="23" t="s">
        <v>93</v>
      </c>
      <c r="R29" s="24">
        <v>0.3</v>
      </c>
      <c r="S29" s="25">
        <v>43892</v>
      </c>
      <c r="T29" s="25">
        <v>43980</v>
      </c>
      <c r="U29" s="1026"/>
      <c r="V29" s="1026"/>
      <c r="W29" s="1026"/>
      <c r="X29" s="1026"/>
      <c r="Y29" s="827"/>
      <c r="Z29" s="827"/>
      <c r="AA29" s="443"/>
      <c r="AB29" s="443"/>
      <c r="AC29" s="1023"/>
      <c r="AD29" s="905"/>
    </row>
    <row r="30" spans="1:30" ht="208.95" customHeight="1">
      <c r="A30" s="938"/>
      <c r="B30" s="932"/>
      <c r="C30" s="932"/>
      <c r="D30" s="932"/>
      <c r="E30" s="932"/>
      <c r="F30" s="933"/>
      <c r="G30" s="929"/>
      <c r="H30" s="929"/>
      <c r="I30" s="929"/>
      <c r="J30" s="929"/>
      <c r="K30" s="939"/>
      <c r="L30" s="939"/>
      <c r="M30" s="929"/>
      <c r="N30" s="940"/>
      <c r="O30" s="940"/>
      <c r="P30" s="940"/>
      <c r="Q30" s="27" t="s">
        <v>94</v>
      </c>
      <c r="R30" s="28">
        <v>0.3</v>
      </c>
      <c r="S30" s="29">
        <v>43922</v>
      </c>
      <c r="T30" s="29">
        <v>44001</v>
      </c>
      <c r="U30" s="1027"/>
      <c r="V30" s="1027"/>
      <c r="W30" s="1027"/>
      <c r="X30" s="1027"/>
      <c r="Y30" s="935"/>
      <c r="Z30" s="935"/>
      <c r="AA30" s="936"/>
      <c r="AB30" s="936"/>
      <c r="AC30" s="1024"/>
      <c r="AD30" s="937"/>
    </row>
    <row r="31" spans="1:30" ht="208.95" customHeight="1">
      <c r="A31" s="1014" t="s">
        <v>34</v>
      </c>
      <c r="B31" s="1015" t="s">
        <v>38</v>
      </c>
      <c r="C31" s="1015"/>
      <c r="D31" s="1015"/>
      <c r="E31" s="1015"/>
      <c r="F31" s="1016"/>
      <c r="G31" s="941" t="s">
        <v>38</v>
      </c>
      <c r="H31" s="941" t="s">
        <v>38</v>
      </c>
      <c r="I31" s="941" t="s">
        <v>38</v>
      </c>
      <c r="J31" s="941" t="s">
        <v>38</v>
      </c>
      <c r="K31" s="917"/>
      <c r="L31" s="930"/>
      <c r="M31" s="941" t="s">
        <v>95</v>
      </c>
      <c r="N31" s="913" t="s">
        <v>40</v>
      </c>
      <c r="O31" s="913">
        <v>43850</v>
      </c>
      <c r="P31" s="913">
        <v>44104</v>
      </c>
      <c r="Q31" s="34" t="s">
        <v>96</v>
      </c>
      <c r="R31" s="35">
        <v>0.1</v>
      </c>
      <c r="S31" s="12">
        <v>43850</v>
      </c>
      <c r="T31" s="12">
        <v>43872</v>
      </c>
      <c r="U31" s="907">
        <v>0.3</v>
      </c>
      <c r="V31" s="1018">
        <v>0.8</v>
      </c>
      <c r="W31" s="1018">
        <v>1</v>
      </c>
      <c r="X31" s="907">
        <v>1</v>
      </c>
      <c r="Y31" s="934"/>
      <c r="Z31" s="934"/>
      <c r="AA31" s="925"/>
      <c r="AB31" s="925"/>
      <c r="AC31" s="925"/>
      <c r="AD31" s="904">
        <f>+Y31+Z31</f>
        <v>0</v>
      </c>
    </row>
    <row r="32" spans="1:30" ht="78" customHeight="1">
      <c r="A32" s="540"/>
      <c r="B32" s="533"/>
      <c r="C32" s="533"/>
      <c r="D32" s="533"/>
      <c r="E32" s="533"/>
      <c r="F32" s="517"/>
      <c r="G32" s="454"/>
      <c r="H32" s="454"/>
      <c r="I32" s="454"/>
      <c r="J32" s="454"/>
      <c r="K32" s="537"/>
      <c r="L32" s="760"/>
      <c r="M32" s="454"/>
      <c r="N32" s="608"/>
      <c r="O32" s="608"/>
      <c r="P32" s="608"/>
      <c r="Q32" s="13" t="s">
        <v>97</v>
      </c>
      <c r="R32" s="36" t="s">
        <v>98</v>
      </c>
      <c r="S32" s="15">
        <v>43842</v>
      </c>
      <c r="T32" s="15">
        <v>43921</v>
      </c>
      <c r="U32" s="858"/>
      <c r="V32" s="944"/>
      <c r="W32" s="944"/>
      <c r="X32" s="858"/>
      <c r="Y32" s="827"/>
      <c r="Z32" s="827"/>
      <c r="AA32" s="854"/>
      <c r="AB32" s="854"/>
      <c r="AC32" s="854"/>
      <c r="AD32" s="905"/>
    </row>
    <row r="33" spans="1:30" ht="78" customHeight="1">
      <c r="A33" s="540"/>
      <c r="B33" s="533"/>
      <c r="C33" s="533"/>
      <c r="D33" s="533"/>
      <c r="E33" s="533"/>
      <c r="F33" s="517"/>
      <c r="G33" s="454"/>
      <c r="H33" s="454"/>
      <c r="I33" s="454"/>
      <c r="J33" s="454"/>
      <c r="K33" s="537"/>
      <c r="L33" s="760"/>
      <c r="M33" s="454"/>
      <c r="N33" s="608"/>
      <c r="O33" s="608"/>
      <c r="P33" s="608"/>
      <c r="Q33" s="13" t="s">
        <v>99</v>
      </c>
      <c r="R33" s="36" t="s">
        <v>53</v>
      </c>
      <c r="S33" s="15">
        <v>43922</v>
      </c>
      <c r="T33" s="15">
        <v>44012</v>
      </c>
      <c r="U33" s="858"/>
      <c r="V33" s="944"/>
      <c r="W33" s="944"/>
      <c r="X33" s="858"/>
      <c r="Y33" s="827"/>
      <c r="Z33" s="827"/>
      <c r="AA33" s="854"/>
      <c r="AB33" s="854"/>
      <c r="AC33" s="854"/>
      <c r="AD33" s="905"/>
    </row>
    <row r="34" spans="1:30" ht="78" customHeight="1">
      <c r="A34" s="1021"/>
      <c r="B34" s="1019"/>
      <c r="C34" s="1019"/>
      <c r="D34" s="1019"/>
      <c r="E34" s="1019"/>
      <c r="F34" s="1020"/>
      <c r="G34" s="942"/>
      <c r="H34" s="942"/>
      <c r="I34" s="942"/>
      <c r="J34" s="942"/>
      <c r="K34" s="939"/>
      <c r="L34" s="931"/>
      <c r="M34" s="942"/>
      <c r="N34" s="927"/>
      <c r="O34" s="927"/>
      <c r="P34" s="927"/>
      <c r="Q34" s="16" t="s">
        <v>100</v>
      </c>
      <c r="R34" s="37" t="s">
        <v>98</v>
      </c>
      <c r="S34" s="18">
        <v>44013</v>
      </c>
      <c r="T34" s="18">
        <v>44104</v>
      </c>
      <c r="U34" s="928"/>
      <c r="V34" s="945"/>
      <c r="W34" s="945"/>
      <c r="X34" s="928"/>
      <c r="Y34" s="935"/>
      <c r="Z34" s="935"/>
      <c r="AA34" s="926"/>
      <c r="AB34" s="926"/>
      <c r="AC34" s="926"/>
      <c r="AD34" s="937"/>
    </row>
    <row r="35" spans="1:30" ht="78" customHeight="1">
      <c r="A35" s="1014" t="s">
        <v>34</v>
      </c>
      <c r="B35" s="1015" t="s">
        <v>38</v>
      </c>
      <c r="C35" s="1015"/>
      <c r="D35" s="1015"/>
      <c r="E35" s="1015"/>
      <c r="F35" s="1016"/>
      <c r="G35" s="941" t="s">
        <v>38</v>
      </c>
      <c r="H35" s="941" t="s">
        <v>38</v>
      </c>
      <c r="I35" s="941" t="s">
        <v>38</v>
      </c>
      <c r="J35" s="941" t="s">
        <v>38</v>
      </c>
      <c r="K35" s="917"/>
      <c r="L35" s="930"/>
      <c r="M35" s="941" t="s">
        <v>101</v>
      </c>
      <c r="N35" s="913" t="s">
        <v>40</v>
      </c>
      <c r="O35" s="913">
        <v>43843</v>
      </c>
      <c r="P35" s="913">
        <v>44104</v>
      </c>
      <c r="Q35" s="10" t="s">
        <v>102</v>
      </c>
      <c r="R35" s="19">
        <v>0.25</v>
      </c>
      <c r="S35" s="12">
        <v>43843</v>
      </c>
      <c r="T35" s="12">
        <v>43875</v>
      </c>
      <c r="U35" s="907">
        <v>0.5</v>
      </c>
      <c r="V35" s="1018">
        <v>0.75</v>
      </c>
      <c r="W35" s="1018">
        <v>1</v>
      </c>
      <c r="X35" s="907"/>
      <c r="Y35" s="934"/>
      <c r="Z35" s="934"/>
      <c r="AA35" s="925"/>
      <c r="AB35" s="925"/>
      <c r="AC35" s="925"/>
      <c r="AD35" s="904">
        <f>+Y35+Z35</f>
        <v>0</v>
      </c>
    </row>
    <row r="36" spans="1:30" ht="78" customHeight="1">
      <c r="A36" s="540"/>
      <c r="B36" s="533"/>
      <c r="C36" s="533"/>
      <c r="D36" s="533"/>
      <c r="E36" s="533"/>
      <c r="F36" s="517"/>
      <c r="G36" s="454"/>
      <c r="H36" s="454"/>
      <c r="I36" s="454"/>
      <c r="J36" s="454"/>
      <c r="K36" s="537"/>
      <c r="L36" s="760"/>
      <c r="M36" s="454"/>
      <c r="N36" s="608"/>
      <c r="O36" s="608"/>
      <c r="P36" s="608"/>
      <c r="Q36" s="13" t="s">
        <v>103</v>
      </c>
      <c r="R36" s="14">
        <v>0.25</v>
      </c>
      <c r="S36" s="15">
        <v>43876</v>
      </c>
      <c r="T36" s="15">
        <v>43920</v>
      </c>
      <c r="U36" s="858"/>
      <c r="V36" s="944"/>
      <c r="W36" s="944"/>
      <c r="X36" s="858"/>
      <c r="Y36" s="827"/>
      <c r="Z36" s="827"/>
      <c r="AA36" s="854"/>
      <c r="AB36" s="854"/>
      <c r="AC36" s="854"/>
      <c r="AD36" s="905"/>
    </row>
    <row r="37" spans="1:30" ht="78" customHeight="1">
      <c r="A37" s="540"/>
      <c r="B37" s="533"/>
      <c r="C37" s="533"/>
      <c r="D37" s="533"/>
      <c r="E37" s="533"/>
      <c r="F37" s="517"/>
      <c r="G37" s="454"/>
      <c r="H37" s="454"/>
      <c r="I37" s="454"/>
      <c r="J37" s="454"/>
      <c r="K37" s="537"/>
      <c r="L37" s="760"/>
      <c r="M37" s="454"/>
      <c r="N37" s="608"/>
      <c r="O37" s="608"/>
      <c r="P37" s="608"/>
      <c r="Q37" s="13" t="s">
        <v>104</v>
      </c>
      <c r="R37" s="14">
        <v>0.25</v>
      </c>
      <c r="S37" s="15">
        <v>43922</v>
      </c>
      <c r="T37" s="15">
        <v>44012</v>
      </c>
      <c r="U37" s="858"/>
      <c r="V37" s="944"/>
      <c r="W37" s="944"/>
      <c r="X37" s="858"/>
      <c r="Y37" s="827"/>
      <c r="Z37" s="827"/>
      <c r="AA37" s="854"/>
      <c r="AB37" s="854"/>
      <c r="AC37" s="854"/>
      <c r="AD37" s="905"/>
    </row>
    <row r="38" spans="1:30" ht="78" customHeight="1">
      <c r="A38" s="1021"/>
      <c r="B38" s="1019"/>
      <c r="C38" s="1019"/>
      <c r="D38" s="1019"/>
      <c r="E38" s="1019"/>
      <c r="F38" s="1020"/>
      <c r="G38" s="942"/>
      <c r="H38" s="942"/>
      <c r="I38" s="942"/>
      <c r="J38" s="942"/>
      <c r="K38" s="939"/>
      <c r="L38" s="931"/>
      <c r="M38" s="942"/>
      <c r="N38" s="927"/>
      <c r="O38" s="927"/>
      <c r="P38" s="927"/>
      <c r="Q38" s="16" t="s">
        <v>105</v>
      </c>
      <c r="R38" s="17">
        <v>0.25</v>
      </c>
      <c r="S38" s="18">
        <v>44013</v>
      </c>
      <c r="T38" s="18">
        <v>44104</v>
      </c>
      <c r="U38" s="928"/>
      <c r="V38" s="945"/>
      <c r="W38" s="945"/>
      <c r="X38" s="928"/>
      <c r="Y38" s="935"/>
      <c r="Z38" s="935"/>
      <c r="AA38" s="926"/>
      <c r="AB38" s="926"/>
      <c r="AC38" s="926"/>
      <c r="AD38" s="937"/>
    </row>
    <row r="39" spans="1:30" ht="175.05" customHeight="1">
      <c r="A39" s="1014" t="s">
        <v>34</v>
      </c>
      <c r="B39" s="1015" t="s">
        <v>49</v>
      </c>
      <c r="C39" s="1015" t="s">
        <v>106</v>
      </c>
      <c r="D39" s="1015" t="s">
        <v>107</v>
      </c>
      <c r="E39" s="921">
        <v>1</v>
      </c>
      <c r="F39" s="1016" t="s">
        <v>108</v>
      </c>
      <c r="G39" s="915" t="s">
        <v>38</v>
      </c>
      <c r="H39" s="915" t="s">
        <v>38</v>
      </c>
      <c r="I39" s="915" t="s">
        <v>38</v>
      </c>
      <c r="J39" s="915" t="s">
        <v>38</v>
      </c>
      <c r="K39" s="917"/>
      <c r="L39" s="917"/>
      <c r="M39" s="1013" t="s">
        <v>109</v>
      </c>
      <c r="N39" s="911" t="s">
        <v>40</v>
      </c>
      <c r="O39" s="1011">
        <v>43891</v>
      </c>
      <c r="P39" s="1011">
        <v>44180</v>
      </c>
      <c r="Q39" s="20" t="s">
        <v>110</v>
      </c>
      <c r="R39" s="30">
        <v>0.8</v>
      </c>
      <c r="S39" s="22">
        <v>43891</v>
      </c>
      <c r="T39" s="22">
        <v>44180</v>
      </c>
      <c r="U39" s="1012" t="s">
        <v>111</v>
      </c>
      <c r="V39" s="1009" t="s">
        <v>112</v>
      </c>
      <c r="W39" s="1009" t="s">
        <v>113</v>
      </c>
      <c r="X39" s="1009" t="s">
        <v>114</v>
      </c>
      <c r="Y39" s="909">
        <v>2800000</v>
      </c>
      <c r="Z39" s="909">
        <v>5180000</v>
      </c>
      <c r="AA39" s="909" t="s">
        <v>60</v>
      </c>
      <c r="AB39" s="1017" t="s">
        <v>38</v>
      </c>
      <c r="AC39" s="1017" t="s">
        <v>38</v>
      </c>
      <c r="AD39" s="1007">
        <f>Z39+Y39</f>
        <v>7980000</v>
      </c>
    </row>
    <row r="40" spans="1:30" ht="97.05" customHeight="1" thickBot="1">
      <c r="A40" s="870"/>
      <c r="B40" s="865"/>
      <c r="C40" s="865"/>
      <c r="D40" s="865"/>
      <c r="E40" s="477"/>
      <c r="F40" s="867"/>
      <c r="G40" s="479"/>
      <c r="H40" s="479"/>
      <c r="I40" s="479"/>
      <c r="J40" s="479"/>
      <c r="K40" s="414"/>
      <c r="L40" s="414"/>
      <c r="M40" s="812"/>
      <c r="N40" s="764"/>
      <c r="O40" s="610"/>
      <c r="P40" s="610"/>
      <c r="Q40" s="38" t="s">
        <v>115</v>
      </c>
      <c r="R40" s="39">
        <v>0.2</v>
      </c>
      <c r="S40" s="40">
        <v>43891</v>
      </c>
      <c r="T40" s="40">
        <v>44180</v>
      </c>
      <c r="U40" s="762"/>
      <c r="V40" s="1010"/>
      <c r="W40" s="1010"/>
      <c r="X40" s="1010"/>
      <c r="Y40" s="416"/>
      <c r="Z40" s="416"/>
      <c r="AA40" s="416"/>
      <c r="AB40" s="352"/>
      <c r="AC40" s="352"/>
      <c r="AD40" s="1008"/>
    </row>
    <row r="41" spans="1:30" ht="157.05000000000001" customHeight="1" thickTop="1">
      <c r="A41" s="440" t="s">
        <v>116</v>
      </c>
      <c r="B41" s="882" t="s">
        <v>938</v>
      </c>
      <c r="C41" s="957" t="s">
        <v>117</v>
      </c>
      <c r="D41" s="957" t="s">
        <v>107</v>
      </c>
      <c r="E41" s="957">
        <v>1</v>
      </c>
      <c r="F41" s="994" t="s">
        <v>118</v>
      </c>
      <c r="G41" s="439" t="s">
        <v>38</v>
      </c>
      <c r="H41" s="439" t="s">
        <v>38</v>
      </c>
      <c r="I41" s="439" t="s">
        <v>38</v>
      </c>
      <c r="J41" s="439" t="s">
        <v>119</v>
      </c>
      <c r="K41" s="555"/>
      <c r="L41" s="760"/>
      <c r="M41" s="439" t="s">
        <v>120</v>
      </c>
      <c r="N41" s="466" t="s">
        <v>40</v>
      </c>
      <c r="O41" s="466">
        <v>43848</v>
      </c>
      <c r="P41" s="466">
        <v>44196</v>
      </c>
      <c r="Q41" s="41" t="s">
        <v>121</v>
      </c>
      <c r="R41" s="42">
        <v>0.3</v>
      </c>
      <c r="S41" s="43">
        <v>43848</v>
      </c>
      <c r="T41" s="43">
        <v>43875</v>
      </c>
      <c r="U41" s="463">
        <v>0.35</v>
      </c>
      <c r="V41" s="464">
        <v>0.55000000000000004</v>
      </c>
      <c r="W41" s="464">
        <v>0.95</v>
      </c>
      <c r="X41" s="463">
        <v>1</v>
      </c>
      <c r="Y41" s="1006">
        <v>49073975</v>
      </c>
      <c r="Z41" s="580">
        <v>23824013.399999999</v>
      </c>
      <c r="AA41" s="901" t="s">
        <v>122</v>
      </c>
      <c r="AB41" s="884" t="s">
        <v>123</v>
      </c>
      <c r="AC41" s="884" t="s">
        <v>38</v>
      </c>
      <c r="AD41" s="954">
        <f>Y41+Z41</f>
        <v>72897988.400000006</v>
      </c>
    </row>
    <row r="42" spans="1:30" ht="157.05000000000001" customHeight="1" thickBot="1">
      <c r="A42" s="978"/>
      <c r="B42" s="979"/>
      <c r="C42" s="959"/>
      <c r="D42" s="959"/>
      <c r="E42" s="959"/>
      <c r="F42" s="996"/>
      <c r="G42" s="974"/>
      <c r="H42" s="974"/>
      <c r="I42" s="974"/>
      <c r="J42" s="974"/>
      <c r="K42" s="939"/>
      <c r="L42" s="931"/>
      <c r="M42" s="974"/>
      <c r="N42" s="970"/>
      <c r="O42" s="970"/>
      <c r="P42" s="970"/>
      <c r="Q42" s="44" t="s">
        <v>124</v>
      </c>
      <c r="R42" s="45">
        <v>0.7</v>
      </c>
      <c r="S42" s="46">
        <v>43876</v>
      </c>
      <c r="T42" s="46">
        <v>44196</v>
      </c>
      <c r="U42" s="973"/>
      <c r="V42" s="972"/>
      <c r="W42" s="972"/>
      <c r="X42" s="973"/>
      <c r="Y42" s="999"/>
      <c r="Z42" s="966"/>
      <c r="AA42" s="967"/>
      <c r="AB42" s="969"/>
      <c r="AC42" s="969"/>
      <c r="AD42" s="937"/>
    </row>
    <row r="43" spans="1:30" ht="157.05000000000001" customHeight="1">
      <c r="A43" s="955" t="s">
        <v>116</v>
      </c>
      <c r="B43" s="956" t="s">
        <v>938</v>
      </c>
      <c r="C43" s="957" t="s">
        <v>117</v>
      </c>
      <c r="D43" s="957" t="s">
        <v>107</v>
      </c>
      <c r="E43" s="957">
        <v>1</v>
      </c>
      <c r="F43" s="994" t="s">
        <v>118</v>
      </c>
      <c r="G43" s="953" t="s">
        <v>38</v>
      </c>
      <c r="H43" s="953" t="s">
        <v>38</v>
      </c>
      <c r="I43" s="953" t="s">
        <v>38</v>
      </c>
      <c r="J43" s="953" t="s">
        <v>119</v>
      </c>
      <c r="K43" s="917"/>
      <c r="L43" s="930"/>
      <c r="M43" s="953" t="s">
        <v>127</v>
      </c>
      <c r="N43" s="952" t="s">
        <v>128</v>
      </c>
      <c r="O43" s="952">
        <v>43837</v>
      </c>
      <c r="P43" s="952">
        <v>44196</v>
      </c>
      <c r="Q43" s="47" t="s">
        <v>129</v>
      </c>
      <c r="R43" s="48">
        <v>0.2</v>
      </c>
      <c r="S43" s="49">
        <v>43837</v>
      </c>
      <c r="T43" s="49">
        <v>43850</v>
      </c>
      <c r="U43" s="971">
        <v>0.6</v>
      </c>
      <c r="V43" s="971">
        <v>0.8</v>
      </c>
      <c r="W43" s="971">
        <v>0.9</v>
      </c>
      <c r="X43" s="948">
        <v>1</v>
      </c>
      <c r="Y43" s="949">
        <v>15635400</v>
      </c>
      <c r="Z43" s="949">
        <v>14097532.800000001</v>
      </c>
      <c r="AA43" s="950" t="s">
        <v>122</v>
      </c>
      <c r="AB43" s="968" t="s">
        <v>123</v>
      </c>
      <c r="AC43" s="968" t="s">
        <v>38</v>
      </c>
      <c r="AD43" s="904">
        <f t="shared" ref="AD43" si="0">Y43+Z43</f>
        <v>29732932.800000001</v>
      </c>
    </row>
    <row r="44" spans="1:30" ht="157.05000000000001" customHeight="1">
      <c r="A44" s="430"/>
      <c r="B44" s="794"/>
      <c r="C44" s="958"/>
      <c r="D44" s="958"/>
      <c r="E44" s="958"/>
      <c r="F44" s="995"/>
      <c r="G44" s="407"/>
      <c r="H44" s="407"/>
      <c r="I44" s="407"/>
      <c r="J44" s="407"/>
      <c r="K44" s="537"/>
      <c r="L44" s="760"/>
      <c r="M44" s="407"/>
      <c r="N44" s="409"/>
      <c r="O44" s="409"/>
      <c r="P44" s="409"/>
      <c r="Q44" s="50" t="s">
        <v>130</v>
      </c>
      <c r="R44" s="51">
        <v>0.4</v>
      </c>
      <c r="S44" s="52">
        <v>43850</v>
      </c>
      <c r="T44" s="52">
        <v>43861</v>
      </c>
      <c r="U44" s="400"/>
      <c r="V44" s="400"/>
      <c r="W44" s="400"/>
      <c r="X44" s="397"/>
      <c r="Y44" s="581"/>
      <c r="Z44" s="581"/>
      <c r="AA44" s="951"/>
      <c r="AB44" s="885"/>
      <c r="AC44" s="885"/>
      <c r="AD44" s="905"/>
    </row>
    <row r="45" spans="1:30" ht="157.05000000000001" customHeight="1" thickBot="1">
      <c r="A45" s="978"/>
      <c r="B45" s="979"/>
      <c r="C45" s="959"/>
      <c r="D45" s="959"/>
      <c r="E45" s="959"/>
      <c r="F45" s="996"/>
      <c r="G45" s="974"/>
      <c r="H45" s="974"/>
      <c r="I45" s="974"/>
      <c r="J45" s="974"/>
      <c r="K45" s="939"/>
      <c r="L45" s="931"/>
      <c r="M45" s="974"/>
      <c r="N45" s="970"/>
      <c r="O45" s="970"/>
      <c r="P45" s="970"/>
      <c r="Q45" s="44" t="s">
        <v>131</v>
      </c>
      <c r="R45" s="45">
        <v>0.4</v>
      </c>
      <c r="S45" s="46">
        <v>43862</v>
      </c>
      <c r="T45" s="46">
        <v>44196</v>
      </c>
      <c r="U45" s="972"/>
      <c r="V45" s="972"/>
      <c r="W45" s="972"/>
      <c r="X45" s="973"/>
      <c r="Y45" s="966"/>
      <c r="Z45" s="966"/>
      <c r="AA45" s="967"/>
      <c r="AB45" s="969"/>
      <c r="AC45" s="969"/>
      <c r="AD45" s="937"/>
    </row>
    <row r="46" spans="1:30" ht="157.05000000000001" customHeight="1">
      <c r="A46" s="955" t="s">
        <v>116</v>
      </c>
      <c r="B46" s="956" t="s">
        <v>938</v>
      </c>
      <c r="C46" s="957" t="s">
        <v>117</v>
      </c>
      <c r="D46" s="957" t="s">
        <v>36</v>
      </c>
      <c r="E46" s="957">
        <v>0.3</v>
      </c>
      <c r="F46" s="994" t="s">
        <v>118</v>
      </c>
      <c r="G46" s="953" t="s">
        <v>38</v>
      </c>
      <c r="H46" s="953" t="s">
        <v>38</v>
      </c>
      <c r="I46" s="953" t="s">
        <v>38</v>
      </c>
      <c r="J46" s="953" t="s">
        <v>119</v>
      </c>
      <c r="K46" s="917"/>
      <c r="L46" s="930"/>
      <c r="M46" s="1003" t="s">
        <v>132</v>
      </c>
      <c r="N46" s="952" t="s">
        <v>128</v>
      </c>
      <c r="O46" s="952">
        <v>43837</v>
      </c>
      <c r="P46" s="952">
        <v>43951</v>
      </c>
      <c r="Q46" s="53" t="s">
        <v>133</v>
      </c>
      <c r="R46" s="54">
        <v>0.3</v>
      </c>
      <c r="S46" s="55">
        <v>43837</v>
      </c>
      <c r="T46" s="55">
        <v>43861</v>
      </c>
      <c r="U46" s="948">
        <v>0.8</v>
      </c>
      <c r="V46" s="948">
        <v>1</v>
      </c>
      <c r="W46" s="948"/>
      <c r="X46" s="948"/>
      <c r="Y46" s="997">
        <v>18359750</v>
      </c>
      <c r="Z46" s="1000">
        <v>8769426.5999999996</v>
      </c>
      <c r="AA46" s="950" t="s">
        <v>122</v>
      </c>
      <c r="AB46" s="950" t="s">
        <v>134</v>
      </c>
      <c r="AC46" s="992" t="s">
        <v>38</v>
      </c>
      <c r="AD46" s="904">
        <f t="shared" ref="AD46" si="1">Y46+Z46</f>
        <v>27129176.600000001</v>
      </c>
    </row>
    <row r="47" spans="1:30" ht="157.05000000000001" customHeight="1">
      <c r="A47" s="430"/>
      <c r="B47" s="794"/>
      <c r="C47" s="958"/>
      <c r="D47" s="958"/>
      <c r="E47" s="958"/>
      <c r="F47" s="995"/>
      <c r="G47" s="407"/>
      <c r="H47" s="407"/>
      <c r="I47" s="407"/>
      <c r="J47" s="407"/>
      <c r="K47" s="537"/>
      <c r="L47" s="760"/>
      <c r="M47" s="1004"/>
      <c r="N47" s="409"/>
      <c r="O47" s="409"/>
      <c r="P47" s="409"/>
      <c r="Q47" s="56" t="s">
        <v>135</v>
      </c>
      <c r="R47" s="57">
        <v>0.3</v>
      </c>
      <c r="S47" s="58">
        <v>43863</v>
      </c>
      <c r="T47" s="58">
        <v>43905</v>
      </c>
      <c r="U47" s="397"/>
      <c r="V47" s="397"/>
      <c r="W47" s="397"/>
      <c r="X47" s="397"/>
      <c r="Y47" s="998"/>
      <c r="Z47" s="1001"/>
      <c r="AA47" s="951"/>
      <c r="AB47" s="951"/>
      <c r="AC47" s="391"/>
      <c r="AD47" s="905"/>
    </row>
    <row r="48" spans="1:30" ht="157.05000000000001" customHeight="1">
      <c r="A48" s="430"/>
      <c r="B48" s="794"/>
      <c r="C48" s="958"/>
      <c r="D48" s="958"/>
      <c r="E48" s="958"/>
      <c r="F48" s="995"/>
      <c r="G48" s="407"/>
      <c r="H48" s="407"/>
      <c r="I48" s="407"/>
      <c r="J48" s="407"/>
      <c r="K48" s="537"/>
      <c r="L48" s="760"/>
      <c r="M48" s="1004"/>
      <c r="N48" s="409"/>
      <c r="O48" s="409"/>
      <c r="P48" s="409"/>
      <c r="Q48" s="56" t="s">
        <v>136</v>
      </c>
      <c r="R48" s="57">
        <v>0.2</v>
      </c>
      <c r="S48" s="58">
        <v>43906</v>
      </c>
      <c r="T48" s="58">
        <v>43906</v>
      </c>
      <c r="U48" s="397"/>
      <c r="V48" s="397"/>
      <c r="W48" s="397"/>
      <c r="X48" s="397"/>
      <c r="Y48" s="998"/>
      <c r="Z48" s="1001"/>
      <c r="AA48" s="951"/>
      <c r="AB48" s="951"/>
      <c r="AC48" s="391"/>
      <c r="AD48" s="905"/>
    </row>
    <row r="49" spans="1:30" ht="157.05000000000001" customHeight="1" thickBot="1">
      <c r="A49" s="978"/>
      <c r="B49" s="979"/>
      <c r="C49" s="959"/>
      <c r="D49" s="959"/>
      <c r="E49" s="959"/>
      <c r="F49" s="996"/>
      <c r="G49" s="974"/>
      <c r="H49" s="974"/>
      <c r="I49" s="974"/>
      <c r="J49" s="974"/>
      <c r="K49" s="939"/>
      <c r="L49" s="931"/>
      <c r="M49" s="1005"/>
      <c r="N49" s="970"/>
      <c r="O49" s="970"/>
      <c r="P49" s="970"/>
      <c r="Q49" s="59" t="s">
        <v>137</v>
      </c>
      <c r="R49" s="60">
        <v>0.2</v>
      </c>
      <c r="S49" s="61">
        <v>43907</v>
      </c>
      <c r="T49" s="61">
        <v>43951</v>
      </c>
      <c r="U49" s="973"/>
      <c r="V49" s="973"/>
      <c r="W49" s="973"/>
      <c r="X49" s="973"/>
      <c r="Y49" s="999"/>
      <c r="Z49" s="1002"/>
      <c r="AA49" s="967"/>
      <c r="AB49" s="967"/>
      <c r="AC49" s="993"/>
      <c r="AD49" s="937"/>
    </row>
    <row r="50" spans="1:30" ht="157.05000000000001" customHeight="1">
      <c r="A50" s="955" t="s">
        <v>116</v>
      </c>
      <c r="B50" s="956" t="s">
        <v>931</v>
      </c>
      <c r="C50" s="957" t="s">
        <v>705</v>
      </c>
      <c r="D50" s="957" t="s">
        <v>107</v>
      </c>
      <c r="E50" s="957">
        <v>0.8</v>
      </c>
      <c r="F50" s="994" t="s">
        <v>118</v>
      </c>
      <c r="G50" s="953" t="s">
        <v>38</v>
      </c>
      <c r="H50" s="953" t="s">
        <v>38</v>
      </c>
      <c r="I50" s="953" t="s">
        <v>38</v>
      </c>
      <c r="J50" s="953" t="s">
        <v>119</v>
      </c>
      <c r="K50" s="917"/>
      <c r="L50" s="930"/>
      <c r="M50" s="952" t="s">
        <v>139</v>
      </c>
      <c r="N50" s="952" t="s">
        <v>128</v>
      </c>
      <c r="O50" s="952">
        <v>43837</v>
      </c>
      <c r="P50" s="952">
        <v>44196</v>
      </c>
      <c r="Q50" s="47" t="s">
        <v>140</v>
      </c>
      <c r="R50" s="54">
        <v>0.2</v>
      </c>
      <c r="S50" s="55">
        <v>43837</v>
      </c>
      <c r="T50" s="55">
        <v>43951</v>
      </c>
      <c r="U50" s="948">
        <v>0.3</v>
      </c>
      <c r="V50" s="948">
        <v>0.5</v>
      </c>
      <c r="W50" s="948">
        <v>0.8</v>
      </c>
      <c r="X50" s="948">
        <v>1</v>
      </c>
      <c r="Y50" s="949">
        <v>22657587.5</v>
      </c>
      <c r="Z50" s="949">
        <v>20820375.600000001</v>
      </c>
      <c r="AA50" s="950" t="s">
        <v>122</v>
      </c>
      <c r="AB50" s="968" t="s">
        <v>141</v>
      </c>
      <c r="AC50" s="968" t="s">
        <v>38</v>
      </c>
      <c r="AD50" s="904">
        <f>Y50+Z50</f>
        <v>43477963.100000001</v>
      </c>
    </row>
    <row r="51" spans="1:30" ht="157.05000000000001" customHeight="1">
      <c r="A51" s="430"/>
      <c r="B51" s="794"/>
      <c r="C51" s="958"/>
      <c r="D51" s="958"/>
      <c r="E51" s="958"/>
      <c r="F51" s="995"/>
      <c r="G51" s="407"/>
      <c r="H51" s="407"/>
      <c r="I51" s="407"/>
      <c r="J51" s="407"/>
      <c r="K51" s="537"/>
      <c r="L51" s="760"/>
      <c r="M51" s="409"/>
      <c r="N51" s="409"/>
      <c r="O51" s="409"/>
      <c r="P51" s="409"/>
      <c r="Q51" s="50" t="s">
        <v>142</v>
      </c>
      <c r="R51" s="57">
        <v>0.4</v>
      </c>
      <c r="S51" s="58">
        <v>43952</v>
      </c>
      <c r="T51" s="58">
        <v>44073</v>
      </c>
      <c r="U51" s="397"/>
      <c r="V51" s="397"/>
      <c r="W51" s="397"/>
      <c r="X51" s="397"/>
      <c r="Y51" s="581"/>
      <c r="Z51" s="581"/>
      <c r="AA51" s="951"/>
      <c r="AB51" s="885"/>
      <c r="AC51" s="885"/>
      <c r="AD51" s="905"/>
    </row>
    <row r="52" spans="1:30" ht="157.05000000000001" customHeight="1" thickBot="1">
      <c r="A52" s="978"/>
      <c r="B52" s="979"/>
      <c r="C52" s="959"/>
      <c r="D52" s="959"/>
      <c r="E52" s="959"/>
      <c r="F52" s="996"/>
      <c r="G52" s="974"/>
      <c r="H52" s="974"/>
      <c r="I52" s="974"/>
      <c r="J52" s="974"/>
      <c r="K52" s="939"/>
      <c r="L52" s="931"/>
      <c r="M52" s="970"/>
      <c r="N52" s="970"/>
      <c r="O52" s="970"/>
      <c r="P52" s="970"/>
      <c r="Q52" s="44" t="s">
        <v>143</v>
      </c>
      <c r="R52" s="60">
        <v>0.2</v>
      </c>
      <c r="S52" s="61">
        <v>44075</v>
      </c>
      <c r="T52" s="61">
        <v>44196</v>
      </c>
      <c r="U52" s="973"/>
      <c r="V52" s="973"/>
      <c r="W52" s="973"/>
      <c r="X52" s="973"/>
      <c r="Y52" s="966"/>
      <c r="Z52" s="966"/>
      <c r="AA52" s="967"/>
      <c r="AB52" s="969"/>
      <c r="AC52" s="969"/>
      <c r="AD52" s="937"/>
    </row>
    <row r="53" spans="1:30" ht="157.05000000000001" customHeight="1">
      <c r="A53" s="955" t="s">
        <v>116</v>
      </c>
      <c r="B53" s="956" t="s">
        <v>930</v>
      </c>
      <c r="C53" s="957" t="s">
        <v>76</v>
      </c>
      <c r="D53" s="957" t="s">
        <v>107</v>
      </c>
      <c r="E53" s="957">
        <v>0.7</v>
      </c>
      <c r="F53" s="994" t="s">
        <v>118</v>
      </c>
      <c r="G53" s="953" t="s">
        <v>38</v>
      </c>
      <c r="H53" s="953" t="s">
        <v>38</v>
      </c>
      <c r="I53" s="953" t="s">
        <v>38</v>
      </c>
      <c r="J53" s="953" t="s">
        <v>119</v>
      </c>
      <c r="K53" s="917"/>
      <c r="L53" s="930"/>
      <c r="M53" s="952" t="s">
        <v>144</v>
      </c>
      <c r="N53" s="952" t="s">
        <v>128</v>
      </c>
      <c r="O53" s="952">
        <v>43850</v>
      </c>
      <c r="P53" s="952">
        <v>44196</v>
      </c>
      <c r="Q53" s="47" t="s">
        <v>145</v>
      </c>
      <c r="R53" s="54">
        <v>0.08</v>
      </c>
      <c r="S53" s="55">
        <v>43850</v>
      </c>
      <c r="T53" s="55">
        <v>43876</v>
      </c>
      <c r="U53" s="948">
        <v>0.25</v>
      </c>
      <c r="V53" s="948">
        <v>0.5</v>
      </c>
      <c r="W53" s="948">
        <v>0.75</v>
      </c>
      <c r="X53" s="948">
        <v>1</v>
      </c>
      <c r="Y53" s="949">
        <v>21273620</v>
      </c>
      <c r="Z53" s="949">
        <v>40737316.799999997</v>
      </c>
      <c r="AA53" s="992" t="s">
        <v>122</v>
      </c>
      <c r="AB53" s="950" t="s">
        <v>141</v>
      </c>
      <c r="AC53" s="992" t="s">
        <v>38</v>
      </c>
      <c r="AD53" s="904">
        <f>Y53+Z53</f>
        <v>62010936.799999997</v>
      </c>
    </row>
    <row r="54" spans="1:30" ht="157.05000000000001" customHeight="1">
      <c r="A54" s="430"/>
      <c r="B54" s="794"/>
      <c r="C54" s="958"/>
      <c r="D54" s="958"/>
      <c r="E54" s="958"/>
      <c r="F54" s="995"/>
      <c r="G54" s="407"/>
      <c r="H54" s="407"/>
      <c r="I54" s="407"/>
      <c r="J54" s="407"/>
      <c r="K54" s="537"/>
      <c r="L54" s="760"/>
      <c r="M54" s="409"/>
      <c r="N54" s="409"/>
      <c r="O54" s="409"/>
      <c r="P54" s="409"/>
      <c r="Q54" s="50" t="s">
        <v>146</v>
      </c>
      <c r="R54" s="57">
        <v>0.09</v>
      </c>
      <c r="S54" s="58">
        <v>43869</v>
      </c>
      <c r="T54" s="58">
        <v>43896</v>
      </c>
      <c r="U54" s="397"/>
      <c r="V54" s="397"/>
      <c r="W54" s="397"/>
      <c r="X54" s="397"/>
      <c r="Y54" s="581"/>
      <c r="Z54" s="581"/>
      <c r="AA54" s="391"/>
      <c r="AB54" s="951"/>
      <c r="AC54" s="391"/>
      <c r="AD54" s="905"/>
    </row>
    <row r="55" spans="1:30" ht="157.05000000000001" customHeight="1">
      <c r="A55" s="430"/>
      <c r="B55" s="794"/>
      <c r="C55" s="958"/>
      <c r="D55" s="958"/>
      <c r="E55" s="958"/>
      <c r="F55" s="995"/>
      <c r="G55" s="407"/>
      <c r="H55" s="407"/>
      <c r="I55" s="407"/>
      <c r="J55" s="407"/>
      <c r="K55" s="537"/>
      <c r="L55" s="760"/>
      <c r="M55" s="409"/>
      <c r="N55" s="409"/>
      <c r="O55" s="409"/>
      <c r="P55" s="409"/>
      <c r="Q55" s="50" t="s">
        <v>147</v>
      </c>
      <c r="R55" s="57">
        <v>0.08</v>
      </c>
      <c r="S55" s="58">
        <v>43897</v>
      </c>
      <c r="T55" s="58">
        <v>44196</v>
      </c>
      <c r="U55" s="397"/>
      <c r="V55" s="397"/>
      <c r="W55" s="397"/>
      <c r="X55" s="397"/>
      <c r="Y55" s="581"/>
      <c r="Z55" s="581"/>
      <c r="AA55" s="391"/>
      <c r="AB55" s="951"/>
      <c r="AC55" s="391"/>
      <c r="AD55" s="905"/>
    </row>
    <row r="56" spans="1:30" ht="157.05000000000001" customHeight="1">
      <c r="A56" s="430"/>
      <c r="B56" s="794"/>
      <c r="C56" s="958"/>
      <c r="D56" s="958"/>
      <c r="E56" s="958"/>
      <c r="F56" s="995"/>
      <c r="G56" s="407"/>
      <c r="H56" s="407"/>
      <c r="I56" s="407"/>
      <c r="J56" s="407"/>
      <c r="K56" s="537"/>
      <c r="L56" s="760"/>
      <c r="M56" s="409"/>
      <c r="N56" s="409"/>
      <c r="O56" s="409"/>
      <c r="P56" s="409"/>
      <c r="Q56" s="50" t="s">
        <v>148</v>
      </c>
      <c r="R56" s="57">
        <v>0.08</v>
      </c>
      <c r="S56" s="58">
        <v>43962</v>
      </c>
      <c r="T56" s="58">
        <v>43980</v>
      </c>
      <c r="U56" s="397"/>
      <c r="V56" s="397"/>
      <c r="W56" s="397"/>
      <c r="X56" s="397"/>
      <c r="Y56" s="581"/>
      <c r="Z56" s="581"/>
      <c r="AA56" s="391"/>
      <c r="AB56" s="951"/>
      <c r="AC56" s="391"/>
      <c r="AD56" s="905"/>
    </row>
    <row r="57" spans="1:30" ht="157.05000000000001" customHeight="1">
      <c r="A57" s="430"/>
      <c r="B57" s="794"/>
      <c r="C57" s="958"/>
      <c r="D57" s="958"/>
      <c r="E57" s="958"/>
      <c r="F57" s="995"/>
      <c r="G57" s="407"/>
      <c r="H57" s="407"/>
      <c r="I57" s="407"/>
      <c r="J57" s="407"/>
      <c r="K57" s="537"/>
      <c r="L57" s="760"/>
      <c r="M57" s="409"/>
      <c r="N57" s="409"/>
      <c r="O57" s="409"/>
      <c r="P57" s="409"/>
      <c r="Q57" s="50" t="s">
        <v>149</v>
      </c>
      <c r="R57" s="57">
        <v>0.09</v>
      </c>
      <c r="S57" s="58">
        <v>43983</v>
      </c>
      <c r="T57" s="58">
        <v>44015</v>
      </c>
      <c r="U57" s="397"/>
      <c r="V57" s="397"/>
      <c r="W57" s="397"/>
      <c r="X57" s="397"/>
      <c r="Y57" s="581"/>
      <c r="Z57" s="581"/>
      <c r="AA57" s="391"/>
      <c r="AB57" s="951"/>
      <c r="AC57" s="391"/>
      <c r="AD57" s="905"/>
    </row>
    <row r="58" spans="1:30" ht="157.05000000000001" customHeight="1">
      <c r="A58" s="430"/>
      <c r="B58" s="794"/>
      <c r="C58" s="958"/>
      <c r="D58" s="958"/>
      <c r="E58" s="958"/>
      <c r="F58" s="995"/>
      <c r="G58" s="407"/>
      <c r="H58" s="407"/>
      <c r="I58" s="407"/>
      <c r="J58" s="407"/>
      <c r="K58" s="537"/>
      <c r="L58" s="760"/>
      <c r="M58" s="409"/>
      <c r="N58" s="409"/>
      <c r="O58" s="409"/>
      <c r="P58" s="409"/>
      <c r="Q58" s="50" t="s">
        <v>150</v>
      </c>
      <c r="R58" s="57">
        <v>0.08</v>
      </c>
      <c r="S58" s="58">
        <v>44016</v>
      </c>
      <c r="T58" s="58">
        <v>44196</v>
      </c>
      <c r="U58" s="397"/>
      <c r="V58" s="397"/>
      <c r="W58" s="397"/>
      <c r="X58" s="397"/>
      <c r="Y58" s="581"/>
      <c r="Z58" s="581"/>
      <c r="AA58" s="391"/>
      <c r="AB58" s="951"/>
      <c r="AC58" s="391"/>
      <c r="AD58" s="905"/>
    </row>
    <row r="59" spans="1:30" ht="157.05000000000001" customHeight="1">
      <c r="A59" s="430"/>
      <c r="B59" s="794"/>
      <c r="C59" s="958"/>
      <c r="D59" s="958"/>
      <c r="E59" s="958"/>
      <c r="F59" s="995"/>
      <c r="G59" s="407"/>
      <c r="H59" s="407"/>
      <c r="I59" s="407"/>
      <c r="J59" s="407"/>
      <c r="K59" s="537"/>
      <c r="L59" s="760"/>
      <c r="M59" s="409"/>
      <c r="N59" s="409"/>
      <c r="O59" s="409"/>
      <c r="P59" s="409"/>
      <c r="Q59" s="50" t="s">
        <v>151</v>
      </c>
      <c r="R59" s="57">
        <v>0.08</v>
      </c>
      <c r="S59" s="58">
        <v>44018</v>
      </c>
      <c r="T59" s="58">
        <v>44036</v>
      </c>
      <c r="U59" s="397"/>
      <c r="V59" s="397"/>
      <c r="W59" s="397"/>
      <c r="X59" s="397"/>
      <c r="Y59" s="581"/>
      <c r="Z59" s="581"/>
      <c r="AA59" s="391"/>
      <c r="AB59" s="951"/>
      <c r="AC59" s="391"/>
      <c r="AD59" s="905"/>
    </row>
    <row r="60" spans="1:30" ht="157.05000000000001" customHeight="1">
      <c r="A60" s="430"/>
      <c r="B60" s="794"/>
      <c r="C60" s="958"/>
      <c r="D60" s="958"/>
      <c r="E60" s="958"/>
      <c r="F60" s="995"/>
      <c r="G60" s="407"/>
      <c r="H60" s="407"/>
      <c r="I60" s="407"/>
      <c r="J60" s="407"/>
      <c r="K60" s="537"/>
      <c r="L60" s="760"/>
      <c r="M60" s="409"/>
      <c r="N60" s="409"/>
      <c r="O60" s="409"/>
      <c r="P60" s="409"/>
      <c r="Q60" s="50" t="s">
        <v>152</v>
      </c>
      <c r="R60" s="57">
        <v>0.09</v>
      </c>
      <c r="S60" s="58">
        <v>44037</v>
      </c>
      <c r="T60" s="58">
        <v>44071</v>
      </c>
      <c r="U60" s="397"/>
      <c r="V60" s="397"/>
      <c r="W60" s="397"/>
      <c r="X60" s="397"/>
      <c r="Y60" s="581"/>
      <c r="Z60" s="581"/>
      <c r="AA60" s="391"/>
      <c r="AB60" s="951"/>
      <c r="AC60" s="391"/>
      <c r="AD60" s="905"/>
    </row>
    <row r="61" spans="1:30" ht="157.05000000000001" customHeight="1">
      <c r="A61" s="430"/>
      <c r="B61" s="794"/>
      <c r="C61" s="958"/>
      <c r="D61" s="958"/>
      <c r="E61" s="958"/>
      <c r="F61" s="995"/>
      <c r="G61" s="407"/>
      <c r="H61" s="407"/>
      <c r="I61" s="407"/>
      <c r="J61" s="407"/>
      <c r="K61" s="537"/>
      <c r="L61" s="760"/>
      <c r="M61" s="409"/>
      <c r="N61" s="409"/>
      <c r="O61" s="409"/>
      <c r="P61" s="409"/>
      <c r="Q61" s="50" t="s">
        <v>153</v>
      </c>
      <c r="R61" s="57">
        <v>0.08</v>
      </c>
      <c r="S61" s="58">
        <v>44072</v>
      </c>
      <c r="T61" s="58">
        <v>44196</v>
      </c>
      <c r="U61" s="397"/>
      <c r="V61" s="397"/>
      <c r="W61" s="397"/>
      <c r="X61" s="397"/>
      <c r="Y61" s="581"/>
      <c r="Z61" s="581"/>
      <c r="AA61" s="391"/>
      <c r="AB61" s="951"/>
      <c r="AC61" s="391"/>
      <c r="AD61" s="905"/>
    </row>
    <row r="62" spans="1:30" ht="157.05000000000001" customHeight="1">
      <c r="A62" s="430"/>
      <c r="B62" s="794"/>
      <c r="C62" s="958"/>
      <c r="D62" s="958"/>
      <c r="E62" s="958"/>
      <c r="F62" s="995"/>
      <c r="G62" s="407"/>
      <c r="H62" s="407"/>
      <c r="I62" s="407"/>
      <c r="J62" s="407"/>
      <c r="K62" s="537"/>
      <c r="L62" s="760"/>
      <c r="M62" s="409"/>
      <c r="N62" s="409"/>
      <c r="O62" s="409"/>
      <c r="P62" s="409"/>
      <c r="Q62" s="50" t="s">
        <v>154</v>
      </c>
      <c r="R62" s="57">
        <v>0.08</v>
      </c>
      <c r="S62" s="58">
        <v>44075</v>
      </c>
      <c r="T62" s="58">
        <v>44092</v>
      </c>
      <c r="U62" s="397"/>
      <c r="V62" s="397"/>
      <c r="W62" s="397"/>
      <c r="X62" s="397"/>
      <c r="Y62" s="581"/>
      <c r="Z62" s="581"/>
      <c r="AA62" s="391"/>
      <c r="AB62" s="951"/>
      <c r="AC62" s="391"/>
      <c r="AD62" s="905">
        <f>Y62+Z62</f>
        <v>0</v>
      </c>
    </row>
    <row r="63" spans="1:30" ht="157.05000000000001" customHeight="1">
      <c r="A63" s="430"/>
      <c r="B63" s="794"/>
      <c r="C63" s="958"/>
      <c r="D63" s="958"/>
      <c r="E63" s="958"/>
      <c r="F63" s="995"/>
      <c r="G63" s="407"/>
      <c r="H63" s="407"/>
      <c r="I63" s="407"/>
      <c r="J63" s="407"/>
      <c r="K63" s="537"/>
      <c r="L63" s="760"/>
      <c r="M63" s="409"/>
      <c r="N63" s="409"/>
      <c r="O63" s="409"/>
      <c r="P63" s="409"/>
      <c r="Q63" s="50" t="s">
        <v>155</v>
      </c>
      <c r="R63" s="57">
        <v>0.09</v>
      </c>
      <c r="S63" s="58">
        <v>44093</v>
      </c>
      <c r="T63" s="58">
        <v>44120</v>
      </c>
      <c r="U63" s="397"/>
      <c r="V63" s="397"/>
      <c r="W63" s="397"/>
      <c r="X63" s="397"/>
      <c r="Y63" s="581"/>
      <c r="Z63" s="581"/>
      <c r="AA63" s="391"/>
      <c r="AB63" s="951"/>
      <c r="AC63" s="391"/>
      <c r="AD63" s="905"/>
    </row>
    <row r="64" spans="1:30" ht="157.05000000000001" customHeight="1" thickBot="1">
      <c r="A64" s="978"/>
      <c r="B64" s="979"/>
      <c r="C64" s="959"/>
      <c r="D64" s="959"/>
      <c r="E64" s="959"/>
      <c r="F64" s="996"/>
      <c r="G64" s="974"/>
      <c r="H64" s="974"/>
      <c r="I64" s="974"/>
      <c r="J64" s="974"/>
      <c r="K64" s="939"/>
      <c r="L64" s="931"/>
      <c r="M64" s="970"/>
      <c r="N64" s="970"/>
      <c r="O64" s="970"/>
      <c r="P64" s="970"/>
      <c r="Q64" s="44" t="s">
        <v>156</v>
      </c>
      <c r="R64" s="60">
        <v>0.08</v>
      </c>
      <c r="S64" s="61">
        <v>44121</v>
      </c>
      <c r="T64" s="61">
        <v>44196</v>
      </c>
      <c r="U64" s="973"/>
      <c r="V64" s="973"/>
      <c r="W64" s="973"/>
      <c r="X64" s="973"/>
      <c r="Y64" s="966"/>
      <c r="Z64" s="966"/>
      <c r="AA64" s="993"/>
      <c r="AB64" s="967"/>
      <c r="AC64" s="993"/>
      <c r="AD64" s="937"/>
    </row>
    <row r="65" spans="1:30" ht="157.05000000000001" customHeight="1">
      <c r="A65" s="955" t="s">
        <v>116</v>
      </c>
      <c r="B65" s="956" t="s">
        <v>38</v>
      </c>
      <c r="C65" s="957"/>
      <c r="D65" s="957"/>
      <c r="E65" s="960"/>
      <c r="F65" s="963"/>
      <c r="G65" s="953" t="s">
        <v>38</v>
      </c>
      <c r="H65" s="953" t="s">
        <v>157</v>
      </c>
      <c r="I65" s="953" t="s">
        <v>38</v>
      </c>
      <c r="J65" s="953" t="s">
        <v>119</v>
      </c>
      <c r="K65" s="917"/>
      <c r="L65" s="930"/>
      <c r="M65" s="953" t="s">
        <v>158</v>
      </c>
      <c r="N65" s="952" t="s">
        <v>128</v>
      </c>
      <c r="O65" s="952">
        <f>+MIN(S65:S67)</f>
        <v>43862</v>
      </c>
      <c r="P65" s="952">
        <v>44195</v>
      </c>
      <c r="Q65" s="62" t="s">
        <v>159</v>
      </c>
      <c r="R65" s="54">
        <v>0.25</v>
      </c>
      <c r="S65" s="55">
        <v>43862</v>
      </c>
      <c r="T65" s="55">
        <v>43877</v>
      </c>
      <c r="U65" s="971">
        <v>0.5</v>
      </c>
      <c r="V65" s="971">
        <v>0.7</v>
      </c>
      <c r="W65" s="971">
        <v>0.9</v>
      </c>
      <c r="X65" s="948">
        <v>1</v>
      </c>
      <c r="Y65" s="949">
        <v>19214000</v>
      </c>
      <c r="Z65" s="949">
        <v>16375353.5</v>
      </c>
      <c r="AA65" s="950" t="s">
        <v>160</v>
      </c>
      <c r="AB65" s="950" t="s">
        <v>141</v>
      </c>
      <c r="AC65" s="950" t="s">
        <v>38</v>
      </c>
      <c r="AD65" s="904">
        <f>Y65+Z65</f>
        <v>35589353.5</v>
      </c>
    </row>
    <row r="66" spans="1:30" ht="157.05000000000001" customHeight="1">
      <c r="A66" s="430"/>
      <c r="B66" s="794"/>
      <c r="C66" s="958"/>
      <c r="D66" s="958"/>
      <c r="E66" s="961"/>
      <c r="F66" s="964"/>
      <c r="G66" s="407"/>
      <c r="H66" s="407"/>
      <c r="I66" s="407"/>
      <c r="J66" s="407"/>
      <c r="K66" s="537"/>
      <c r="L66" s="760"/>
      <c r="M66" s="407"/>
      <c r="N66" s="409"/>
      <c r="O66" s="409"/>
      <c r="P66" s="409"/>
      <c r="Q66" s="56" t="s">
        <v>161</v>
      </c>
      <c r="R66" s="57">
        <v>0.25</v>
      </c>
      <c r="S66" s="58">
        <v>43878</v>
      </c>
      <c r="T66" s="58">
        <v>44195</v>
      </c>
      <c r="U66" s="400"/>
      <c r="V66" s="400"/>
      <c r="W66" s="400"/>
      <c r="X66" s="397"/>
      <c r="Y66" s="581"/>
      <c r="Z66" s="581"/>
      <c r="AA66" s="951"/>
      <c r="AB66" s="951"/>
      <c r="AC66" s="951"/>
      <c r="AD66" s="905"/>
    </row>
    <row r="67" spans="1:30" ht="157.05000000000001" customHeight="1" thickBot="1">
      <c r="A67" s="978"/>
      <c r="B67" s="979"/>
      <c r="C67" s="959"/>
      <c r="D67" s="959"/>
      <c r="E67" s="962"/>
      <c r="F67" s="965"/>
      <c r="G67" s="974"/>
      <c r="H67" s="974"/>
      <c r="I67" s="974"/>
      <c r="J67" s="974"/>
      <c r="K67" s="939"/>
      <c r="L67" s="931"/>
      <c r="M67" s="974"/>
      <c r="N67" s="970"/>
      <c r="O67" s="970"/>
      <c r="P67" s="970"/>
      <c r="Q67" s="59" t="s">
        <v>162</v>
      </c>
      <c r="R67" s="60">
        <v>0.5</v>
      </c>
      <c r="S67" s="61">
        <v>43922</v>
      </c>
      <c r="T67" s="61">
        <v>44195</v>
      </c>
      <c r="U67" s="972"/>
      <c r="V67" s="972"/>
      <c r="W67" s="972"/>
      <c r="X67" s="973"/>
      <c r="Y67" s="966"/>
      <c r="Z67" s="966"/>
      <c r="AA67" s="967"/>
      <c r="AB67" s="967"/>
      <c r="AC67" s="967"/>
      <c r="AD67" s="937"/>
    </row>
    <row r="68" spans="1:30" ht="157.05000000000001" customHeight="1">
      <c r="A68" s="988" t="s">
        <v>116</v>
      </c>
      <c r="B68" s="956" t="s">
        <v>38</v>
      </c>
      <c r="C68" s="957"/>
      <c r="D68" s="957"/>
      <c r="E68" s="960"/>
      <c r="F68" s="963"/>
      <c r="G68" s="953" t="s">
        <v>38</v>
      </c>
      <c r="H68" s="953" t="s">
        <v>157</v>
      </c>
      <c r="I68" s="953" t="s">
        <v>38</v>
      </c>
      <c r="J68" s="953" t="s">
        <v>119</v>
      </c>
      <c r="K68" s="917"/>
      <c r="L68" s="930"/>
      <c r="M68" s="983" t="s">
        <v>163</v>
      </c>
      <c r="N68" s="952" t="s">
        <v>164</v>
      </c>
      <c r="O68" s="952">
        <v>43862</v>
      </c>
      <c r="P68" s="952">
        <v>44196</v>
      </c>
      <c r="Q68" s="62" t="s">
        <v>165</v>
      </c>
      <c r="R68" s="54">
        <v>0.33</v>
      </c>
      <c r="S68" s="55">
        <v>43862</v>
      </c>
      <c r="T68" s="55">
        <v>43951</v>
      </c>
      <c r="U68" s="948">
        <v>0.25</v>
      </c>
      <c r="V68" s="971">
        <v>0.5</v>
      </c>
      <c r="W68" s="971">
        <v>0.75</v>
      </c>
      <c r="X68" s="948">
        <v>1</v>
      </c>
      <c r="Y68" s="949">
        <v>12107000</v>
      </c>
      <c r="Z68" s="949">
        <v>14995640.399999999</v>
      </c>
      <c r="AA68" s="950" t="s">
        <v>160</v>
      </c>
      <c r="AB68" s="950" t="s">
        <v>141</v>
      </c>
      <c r="AC68" s="968" t="s">
        <v>38</v>
      </c>
      <c r="AD68" s="904">
        <f t="shared" ref="AD68" si="2">Y68+Z68</f>
        <v>27102640.399999999</v>
      </c>
    </row>
    <row r="69" spans="1:30" ht="157.05000000000001" customHeight="1">
      <c r="A69" s="989"/>
      <c r="B69" s="794"/>
      <c r="C69" s="958"/>
      <c r="D69" s="958"/>
      <c r="E69" s="961"/>
      <c r="F69" s="964"/>
      <c r="G69" s="407"/>
      <c r="H69" s="407"/>
      <c r="I69" s="407"/>
      <c r="J69" s="407"/>
      <c r="K69" s="537"/>
      <c r="L69" s="760"/>
      <c r="M69" s="984"/>
      <c r="N69" s="409"/>
      <c r="O69" s="409"/>
      <c r="P69" s="409"/>
      <c r="Q69" s="63" t="s">
        <v>166</v>
      </c>
      <c r="R69" s="57">
        <v>0.33</v>
      </c>
      <c r="S69" s="58">
        <v>43952</v>
      </c>
      <c r="T69" s="58">
        <v>44073</v>
      </c>
      <c r="U69" s="397"/>
      <c r="V69" s="400"/>
      <c r="W69" s="400"/>
      <c r="X69" s="397"/>
      <c r="Y69" s="581"/>
      <c r="Z69" s="581"/>
      <c r="AA69" s="951"/>
      <c r="AB69" s="951"/>
      <c r="AC69" s="885"/>
      <c r="AD69" s="905"/>
    </row>
    <row r="70" spans="1:30" ht="129" customHeight="1" thickBot="1">
      <c r="A70" s="990"/>
      <c r="B70" s="991"/>
      <c r="C70" s="959"/>
      <c r="D70" s="959"/>
      <c r="E70" s="962"/>
      <c r="F70" s="965"/>
      <c r="G70" s="987"/>
      <c r="H70" s="987"/>
      <c r="I70" s="987"/>
      <c r="J70" s="987"/>
      <c r="K70" s="918"/>
      <c r="L70" s="931"/>
      <c r="M70" s="985"/>
      <c r="N70" s="986"/>
      <c r="O70" s="986"/>
      <c r="P70" s="986"/>
      <c r="Q70" s="64" t="s">
        <v>167</v>
      </c>
      <c r="R70" s="65">
        <v>0.34</v>
      </c>
      <c r="S70" s="66">
        <v>44075</v>
      </c>
      <c r="T70" s="66">
        <v>44196</v>
      </c>
      <c r="U70" s="981"/>
      <c r="V70" s="980"/>
      <c r="W70" s="980"/>
      <c r="X70" s="981"/>
      <c r="Y70" s="982"/>
      <c r="Z70" s="982"/>
      <c r="AA70" s="976"/>
      <c r="AB70" s="976"/>
      <c r="AC70" s="977"/>
      <c r="AD70" s="906"/>
    </row>
    <row r="71" spans="1:30" ht="129" customHeight="1">
      <c r="A71" s="955" t="s">
        <v>116</v>
      </c>
      <c r="B71" s="956" t="s">
        <v>931</v>
      </c>
      <c r="C71" s="957" t="s">
        <v>705</v>
      </c>
      <c r="D71" s="957" t="s">
        <v>107</v>
      </c>
      <c r="E71" s="960">
        <v>0.7</v>
      </c>
      <c r="F71" s="963"/>
      <c r="G71" s="953" t="s">
        <v>38</v>
      </c>
      <c r="H71" s="953" t="s">
        <v>157</v>
      </c>
      <c r="I71" s="953" t="s">
        <v>38</v>
      </c>
      <c r="J71" s="953" t="s">
        <v>119</v>
      </c>
      <c r="K71" s="917" t="s">
        <v>168</v>
      </c>
      <c r="L71" s="930"/>
      <c r="M71" s="953" t="s">
        <v>169</v>
      </c>
      <c r="N71" s="952" t="s">
        <v>128</v>
      </c>
      <c r="O71" s="952">
        <v>43832</v>
      </c>
      <c r="P71" s="952">
        <v>44196</v>
      </c>
      <c r="Q71" s="62" t="s">
        <v>170</v>
      </c>
      <c r="R71" s="54">
        <v>0.35</v>
      </c>
      <c r="S71" s="55">
        <v>43832</v>
      </c>
      <c r="T71" s="55">
        <v>43861</v>
      </c>
      <c r="U71" s="971">
        <v>0.7</v>
      </c>
      <c r="V71" s="971">
        <v>0.8</v>
      </c>
      <c r="W71" s="971">
        <v>0.9</v>
      </c>
      <c r="X71" s="948">
        <v>1</v>
      </c>
      <c r="Y71" s="949">
        <v>65608100</v>
      </c>
      <c r="Z71" s="949">
        <v>16102006.199999999</v>
      </c>
      <c r="AA71" s="950" t="s">
        <v>122</v>
      </c>
      <c r="AB71" s="950" t="s">
        <v>141</v>
      </c>
      <c r="AC71" s="968" t="s">
        <v>38</v>
      </c>
      <c r="AD71" s="904">
        <f t="shared" ref="AD71" si="3">Y71+Z71</f>
        <v>81710106.200000003</v>
      </c>
    </row>
    <row r="72" spans="1:30" ht="129" customHeight="1">
      <c r="A72" s="430"/>
      <c r="B72" s="794"/>
      <c r="C72" s="958"/>
      <c r="D72" s="958"/>
      <c r="E72" s="961"/>
      <c r="F72" s="964"/>
      <c r="G72" s="407"/>
      <c r="H72" s="407"/>
      <c r="I72" s="407"/>
      <c r="J72" s="407"/>
      <c r="K72" s="537"/>
      <c r="L72" s="760"/>
      <c r="M72" s="407"/>
      <c r="N72" s="409"/>
      <c r="O72" s="409"/>
      <c r="P72" s="409"/>
      <c r="Q72" s="56" t="s">
        <v>171</v>
      </c>
      <c r="R72" s="57">
        <v>0.35</v>
      </c>
      <c r="S72" s="58">
        <v>43862</v>
      </c>
      <c r="T72" s="58">
        <v>43921</v>
      </c>
      <c r="U72" s="400"/>
      <c r="V72" s="400"/>
      <c r="W72" s="400"/>
      <c r="X72" s="397"/>
      <c r="Y72" s="581"/>
      <c r="Z72" s="581"/>
      <c r="AA72" s="951"/>
      <c r="AB72" s="951"/>
      <c r="AC72" s="885"/>
      <c r="AD72" s="905"/>
    </row>
    <row r="73" spans="1:30" ht="129" customHeight="1" thickBot="1">
      <c r="A73" s="978"/>
      <c r="B73" s="979"/>
      <c r="C73" s="959"/>
      <c r="D73" s="959"/>
      <c r="E73" s="962"/>
      <c r="F73" s="965"/>
      <c r="G73" s="974"/>
      <c r="H73" s="974"/>
      <c r="I73" s="974"/>
      <c r="J73" s="974"/>
      <c r="K73" s="918"/>
      <c r="L73" s="931"/>
      <c r="M73" s="974"/>
      <c r="N73" s="970"/>
      <c r="O73" s="970"/>
      <c r="P73" s="970"/>
      <c r="Q73" s="59" t="s">
        <v>172</v>
      </c>
      <c r="R73" s="60">
        <v>0.3</v>
      </c>
      <c r="S73" s="61">
        <v>43922</v>
      </c>
      <c r="T73" s="61">
        <v>44196</v>
      </c>
      <c r="U73" s="972"/>
      <c r="V73" s="972"/>
      <c r="W73" s="972"/>
      <c r="X73" s="973"/>
      <c r="Y73" s="966"/>
      <c r="Z73" s="966"/>
      <c r="AA73" s="967"/>
      <c r="AB73" s="967"/>
      <c r="AC73" s="969"/>
      <c r="AD73" s="937"/>
    </row>
    <row r="74" spans="1:30" ht="129" customHeight="1">
      <c r="A74" s="955" t="s">
        <v>116</v>
      </c>
      <c r="B74" s="956" t="s">
        <v>38</v>
      </c>
      <c r="C74" s="957"/>
      <c r="D74" s="957"/>
      <c r="E74" s="960" t="s">
        <v>118</v>
      </c>
      <c r="F74" s="963" t="s">
        <v>118</v>
      </c>
      <c r="G74" s="953" t="s">
        <v>38</v>
      </c>
      <c r="H74" s="953" t="s">
        <v>38</v>
      </c>
      <c r="I74" s="953" t="s">
        <v>38</v>
      </c>
      <c r="J74" s="953" t="s">
        <v>119</v>
      </c>
      <c r="K74" s="917"/>
      <c r="L74" s="930"/>
      <c r="M74" s="953" t="s">
        <v>173</v>
      </c>
      <c r="N74" s="952" t="s">
        <v>58</v>
      </c>
      <c r="O74" s="952">
        <f>+MIN(S74:S76)</f>
        <v>43843</v>
      </c>
      <c r="P74" s="952">
        <v>43951</v>
      </c>
      <c r="Q74" s="62" t="s">
        <v>174</v>
      </c>
      <c r="R74" s="54">
        <v>0.35</v>
      </c>
      <c r="S74" s="55">
        <v>43843</v>
      </c>
      <c r="T74" s="55">
        <v>43875</v>
      </c>
      <c r="U74" s="948">
        <v>0.8</v>
      </c>
      <c r="V74" s="948">
        <v>1</v>
      </c>
      <c r="W74" s="948"/>
      <c r="X74" s="948"/>
      <c r="Y74" s="949">
        <v>7580800</v>
      </c>
      <c r="Z74" s="949">
        <v>5340708.1499999994</v>
      </c>
      <c r="AA74" s="950" t="s">
        <v>122</v>
      </c>
      <c r="AB74" s="950" t="s">
        <v>141</v>
      </c>
      <c r="AC74" s="968" t="s">
        <v>38</v>
      </c>
      <c r="AD74" s="904">
        <f>Y74+Z74</f>
        <v>12921508.149999999</v>
      </c>
    </row>
    <row r="75" spans="1:30" ht="129" customHeight="1">
      <c r="A75" s="430"/>
      <c r="B75" s="794"/>
      <c r="C75" s="958"/>
      <c r="D75" s="958"/>
      <c r="E75" s="961"/>
      <c r="F75" s="964"/>
      <c r="G75" s="407"/>
      <c r="H75" s="407"/>
      <c r="I75" s="407"/>
      <c r="J75" s="407"/>
      <c r="K75" s="537"/>
      <c r="L75" s="760"/>
      <c r="M75" s="407"/>
      <c r="N75" s="409"/>
      <c r="O75" s="409"/>
      <c r="P75" s="409"/>
      <c r="Q75" s="56" t="s">
        <v>175</v>
      </c>
      <c r="R75" s="57">
        <v>0.35</v>
      </c>
      <c r="S75" s="58">
        <v>43876</v>
      </c>
      <c r="T75" s="58">
        <v>43906</v>
      </c>
      <c r="U75" s="397"/>
      <c r="V75" s="397"/>
      <c r="W75" s="397"/>
      <c r="X75" s="397"/>
      <c r="Y75" s="581"/>
      <c r="Z75" s="581"/>
      <c r="AA75" s="951"/>
      <c r="AB75" s="951"/>
      <c r="AC75" s="885"/>
      <c r="AD75" s="905"/>
    </row>
    <row r="76" spans="1:30" ht="129" customHeight="1" thickBot="1">
      <c r="A76" s="387"/>
      <c r="B76" s="795"/>
      <c r="C76" s="959"/>
      <c r="D76" s="959"/>
      <c r="E76" s="962"/>
      <c r="F76" s="965"/>
      <c r="G76" s="373"/>
      <c r="H76" s="373"/>
      <c r="I76" s="373"/>
      <c r="J76" s="373"/>
      <c r="K76" s="414"/>
      <c r="L76" s="894"/>
      <c r="M76" s="373"/>
      <c r="N76" s="381"/>
      <c r="O76" s="381"/>
      <c r="P76" s="381"/>
      <c r="Q76" s="67" t="s">
        <v>176</v>
      </c>
      <c r="R76" s="68">
        <v>0.3</v>
      </c>
      <c r="S76" s="69">
        <v>43907</v>
      </c>
      <c r="T76" s="69">
        <v>43951</v>
      </c>
      <c r="U76" s="412"/>
      <c r="V76" s="412"/>
      <c r="W76" s="412"/>
      <c r="X76" s="412"/>
      <c r="Y76" s="564"/>
      <c r="Z76" s="564"/>
      <c r="AA76" s="891"/>
      <c r="AB76" s="891"/>
      <c r="AC76" s="975"/>
      <c r="AD76" s="947"/>
    </row>
    <row r="77" spans="1:30" ht="129" customHeight="1" thickTop="1">
      <c r="A77" s="559" t="s">
        <v>177</v>
      </c>
      <c r="B77" s="560" t="s">
        <v>493</v>
      </c>
      <c r="C77" s="560" t="s">
        <v>50</v>
      </c>
      <c r="D77" s="560" t="s">
        <v>36</v>
      </c>
      <c r="E77" s="560" t="s">
        <v>118</v>
      </c>
      <c r="F77" s="890" t="s">
        <v>179</v>
      </c>
      <c r="G77" s="556" t="s">
        <v>180</v>
      </c>
      <c r="H77" s="556" t="s">
        <v>181</v>
      </c>
      <c r="I77" s="556" t="s">
        <v>181</v>
      </c>
      <c r="J77" s="556" t="s">
        <v>182</v>
      </c>
      <c r="K77" s="555"/>
      <c r="L77" s="555"/>
      <c r="M77" s="556" t="s">
        <v>183</v>
      </c>
      <c r="N77" s="557" t="s">
        <v>184</v>
      </c>
      <c r="O77" s="733">
        <v>43862</v>
      </c>
      <c r="P77" s="733">
        <v>44012</v>
      </c>
      <c r="Q77" s="70" t="s">
        <v>185</v>
      </c>
      <c r="R77" s="71">
        <v>0.25</v>
      </c>
      <c r="S77" s="72">
        <v>43862</v>
      </c>
      <c r="T77" s="72">
        <v>43921</v>
      </c>
      <c r="U77" s="946">
        <v>0.25</v>
      </c>
      <c r="V77" s="943">
        <v>0.65</v>
      </c>
      <c r="W77" s="943">
        <v>1</v>
      </c>
      <c r="X77" s="946"/>
      <c r="Y77" s="552">
        <v>0</v>
      </c>
      <c r="Z77" s="781">
        <v>756400000</v>
      </c>
      <c r="AA77" s="552" t="s">
        <v>186</v>
      </c>
      <c r="AB77" s="552" t="s">
        <v>187</v>
      </c>
      <c r="AC77" s="552" t="s">
        <v>38</v>
      </c>
      <c r="AD77" s="954">
        <f>+Y77+Z77</f>
        <v>756400000</v>
      </c>
    </row>
    <row r="78" spans="1:30" ht="129" customHeight="1">
      <c r="A78" s="481"/>
      <c r="B78" s="469"/>
      <c r="C78" s="469"/>
      <c r="D78" s="469"/>
      <c r="E78" s="469"/>
      <c r="F78" s="472"/>
      <c r="G78" s="475"/>
      <c r="H78" s="475"/>
      <c r="I78" s="475"/>
      <c r="J78" s="475"/>
      <c r="K78" s="537"/>
      <c r="L78" s="537"/>
      <c r="M78" s="475"/>
      <c r="N78" s="514"/>
      <c r="O78" s="608"/>
      <c r="P78" s="608"/>
      <c r="Q78" s="23" t="s">
        <v>188</v>
      </c>
      <c r="R78" s="24">
        <v>0.4</v>
      </c>
      <c r="S78" s="25">
        <v>43922</v>
      </c>
      <c r="T78" s="25">
        <v>44012</v>
      </c>
      <c r="U78" s="858"/>
      <c r="V78" s="944"/>
      <c r="W78" s="944"/>
      <c r="X78" s="858"/>
      <c r="Y78" s="443"/>
      <c r="Z78" s="827"/>
      <c r="AA78" s="443"/>
      <c r="AB78" s="443"/>
      <c r="AC78" s="443"/>
      <c r="AD78" s="905"/>
    </row>
    <row r="79" spans="1:30" ht="129" customHeight="1">
      <c r="A79" s="938"/>
      <c r="B79" s="932"/>
      <c r="C79" s="932"/>
      <c r="D79" s="932"/>
      <c r="E79" s="932"/>
      <c r="F79" s="933"/>
      <c r="G79" s="929"/>
      <c r="H79" s="929"/>
      <c r="I79" s="929"/>
      <c r="J79" s="929"/>
      <c r="K79" s="939"/>
      <c r="L79" s="939"/>
      <c r="M79" s="929"/>
      <c r="N79" s="940"/>
      <c r="O79" s="927"/>
      <c r="P79" s="927"/>
      <c r="Q79" s="27" t="s">
        <v>189</v>
      </c>
      <c r="R79" s="28">
        <v>0.35</v>
      </c>
      <c r="S79" s="29">
        <v>43862</v>
      </c>
      <c r="T79" s="29">
        <v>44012</v>
      </c>
      <c r="U79" s="928"/>
      <c r="V79" s="945"/>
      <c r="W79" s="945"/>
      <c r="X79" s="928"/>
      <c r="Y79" s="936"/>
      <c r="Z79" s="935"/>
      <c r="AA79" s="936"/>
      <c r="AB79" s="936"/>
      <c r="AC79" s="936"/>
      <c r="AD79" s="937"/>
    </row>
    <row r="80" spans="1:30" ht="129" customHeight="1">
      <c r="A80" s="919" t="s">
        <v>177</v>
      </c>
      <c r="B80" s="921" t="s">
        <v>49</v>
      </c>
      <c r="C80" s="921" t="s">
        <v>50</v>
      </c>
      <c r="D80" s="921" t="s">
        <v>36</v>
      </c>
      <c r="E80" s="921" t="s">
        <v>118</v>
      </c>
      <c r="F80" s="923" t="s">
        <v>190</v>
      </c>
      <c r="G80" s="915" t="s">
        <v>191</v>
      </c>
      <c r="H80" s="941" t="s">
        <v>192</v>
      </c>
      <c r="I80" s="915" t="s">
        <v>38</v>
      </c>
      <c r="J80" s="915" t="s">
        <v>193</v>
      </c>
      <c r="K80" s="917"/>
      <c r="L80" s="917"/>
      <c r="M80" s="915" t="s">
        <v>194</v>
      </c>
      <c r="N80" s="911" t="s">
        <v>184</v>
      </c>
      <c r="O80" s="913">
        <v>43862</v>
      </c>
      <c r="P80" s="913">
        <v>44196</v>
      </c>
      <c r="Q80" s="20" t="s">
        <v>195</v>
      </c>
      <c r="R80" s="21">
        <v>0.25</v>
      </c>
      <c r="S80" s="22">
        <v>43862</v>
      </c>
      <c r="T80" s="22">
        <v>43921</v>
      </c>
      <c r="U80" s="907">
        <v>0.25</v>
      </c>
      <c r="V80" s="907">
        <v>0.5</v>
      </c>
      <c r="W80" s="907">
        <v>0.75</v>
      </c>
      <c r="X80" s="907">
        <v>1</v>
      </c>
      <c r="Y80" s="909">
        <v>0</v>
      </c>
      <c r="Z80" s="934">
        <v>180000000</v>
      </c>
      <c r="AA80" s="909" t="s">
        <v>186</v>
      </c>
      <c r="AB80" s="909" t="s">
        <v>187</v>
      </c>
      <c r="AC80" s="909" t="s">
        <v>38</v>
      </c>
      <c r="AD80" s="904">
        <f>+Y80+Z80</f>
        <v>180000000</v>
      </c>
    </row>
    <row r="81" spans="1:30" ht="129" customHeight="1">
      <c r="A81" s="938"/>
      <c r="B81" s="932"/>
      <c r="C81" s="932"/>
      <c r="D81" s="932"/>
      <c r="E81" s="932"/>
      <c r="F81" s="933"/>
      <c r="G81" s="929"/>
      <c r="H81" s="942"/>
      <c r="I81" s="929"/>
      <c r="J81" s="929"/>
      <c r="K81" s="939"/>
      <c r="L81" s="939"/>
      <c r="M81" s="929"/>
      <c r="N81" s="940"/>
      <c r="O81" s="927"/>
      <c r="P81" s="927"/>
      <c r="Q81" s="27" t="s">
        <v>196</v>
      </c>
      <c r="R81" s="28">
        <v>0.75</v>
      </c>
      <c r="S81" s="29">
        <v>43922</v>
      </c>
      <c r="T81" s="29">
        <v>44196</v>
      </c>
      <c r="U81" s="928"/>
      <c r="V81" s="928"/>
      <c r="W81" s="928"/>
      <c r="X81" s="928"/>
      <c r="Y81" s="936"/>
      <c r="Z81" s="935"/>
      <c r="AA81" s="936"/>
      <c r="AB81" s="936"/>
      <c r="AC81" s="936"/>
      <c r="AD81" s="937"/>
    </row>
    <row r="82" spans="1:30" ht="129" customHeight="1">
      <c r="A82" s="919" t="s">
        <v>177</v>
      </c>
      <c r="B82" s="921" t="s">
        <v>49</v>
      </c>
      <c r="C82" s="921" t="s">
        <v>50</v>
      </c>
      <c r="D82" s="921" t="s">
        <v>36</v>
      </c>
      <c r="E82" s="921" t="s">
        <v>118</v>
      </c>
      <c r="F82" s="923" t="s">
        <v>197</v>
      </c>
      <c r="G82" s="915" t="s">
        <v>180</v>
      </c>
      <c r="H82" s="915" t="s">
        <v>38</v>
      </c>
      <c r="I82" s="915" t="s">
        <v>38</v>
      </c>
      <c r="J82" s="915" t="s">
        <v>182</v>
      </c>
      <c r="K82" s="930" t="s">
        <v>198</v>
      </c>
      <c r="L82" s="930" t="s">
        <v>199</v>
      </c>
      <c r="M82" s="915" t="s">
        <v>200</v>
      </c>
      <c r="N82" s="913" t="s">
        <v>184</v>
      </c>
      <c r="O82" s="913">
        <v>43862</v>
      </c>
      <c r="P82" s="913">
        <v>44196</v>
      </c>
      <c r="Q82" s="20" t="s">
        <v>201</v>
      </c>
      <c r="R82" s="21">
        <v>0.4</v>
      </c>
      <c r="S82" s="22">
        <v>43862</v>
      </c>
      <c r="T82" s="22">
        <v>44196</v>
      </c>
      <c r="U82" s="907">
        <v>0.4</v>
      </c>
      <c r="V82" s="907">
        <v>0.6</v>
      </c>
      <c r="W82" s="907">
        <v>0.8</v>
      </c>
      <c r="X82" s="907">
        <v>1</v>
      </c>
      <c r="Y82" s="909">
        <v>0</v>
      </c>
      <c r="Z82" s="934">
        <v>1200000000</v>
      </c>
      <c r="AA82" s="925" t="s">
        <v>186</v>
      </c>
      <c r="AB82" s="925" t="s">
        <v>187</v>
      </c>
      <c r="AC82" s="925" t="s">
        <v>38</v>
      </c>
      <c r="AD82" s="904">
        <f>+Y82+Z82</f>
        <v>1200000000</v>
      </c>
    </row>
    <row r="83" spans="1:30" ht="129" customHeight="1">
      <c r="A83" s="481"/>
      <c r="B83" s="469"/>
      <c r="C83" s="469"/>
      <c r="D83" s="469"/>
      <c r="E83" s="469"/>
      <c r="F83" s="472"/>
      <c r="G83" s="475"/>
      <c r="H83" s="475"/>
      <c r="I83" s="475"/>
      <c r="J83" s="475"/>
      <c r="K83" s="760"/>
      <c r="L83" s="760"/>
      <c r="M83" s="475"/>
      <c r="N83" s="608"/>
      <c r="O83" s="608"/>
      <c r="P83" s="608"/>
      <c r="Q83" s="23" t="s">
        <v>202</v>
      </c>
      <c r="R83" s="24">
        <v>0.2</v>
      </c>
      <c r="S83" s="25">
        <v>43862</v>
      </c>
      <c r="T83" s="25">
        <v>44196</v>
      </c>
      <c r="U83" s="858"/>
      <c r="V83" s="858"/>
      <c r="W83" s="858"/>
      <c r="X83" s="858"/>
      <c r="Y83" s="443"/>
      <c r="Z83" s="827"/>
      <c r="AA83" s="854"/>
      <c r="AB83" s="854"/>
      <c r="AC83" s="854"/>
      <c r="AD83" s="905"/>
    </row>
    <row r="84" spans="1:30" ht="129" customHeight="1">
      <c r="A84" s="481"/>
      <c r="B84" s="469"/>
      <c r="C84" s="469"/>
      <c r="D84" s="469"/>
      <c r="E84" s="469"/>
      <c r="F84" s="472"/>
      <c r="G84" s="475"/>
      <c r="H84" s="475"/>
      <c r="I84" s="475"/>
      <c r="J84" s="475"/>
      <c r="K84" s="760"/>
      <c r="L84" s="760"/>
      <c r="M84" s="475"/>
      <c r="N84" s="608"/>
      <c r="O84" s="608"/>
      <c r="P84" s="608"/>
      <c r="Q84" s="23" t="s">
        <v>203</v>
      </c>
      <c r="R84" s="24">
        <v>0.2</v>
      </c>
      <c r="S84" s="25">
        <v>43862</v>
      </c>
      <c r="T84" s="25">
        <v>44196</v>
      </c>
      <c r="U84" s="858"/>
      <c r="V84" s="858"/>
      <c r="W84" s="858"/>
      <c r="X84" s="858"/>
      <c r="Y84" s="443"/>
      <c r="Z84" s="827"/>
      <c r="AA84" s="854"/>
      <c r="AB84" s="854"/>
      <c r="AC84" s="854"/>
      <c r="AD84" s="905"/>
    </row>
    <row r="85" spans="1:30" ht="129" customHeight="1">
      <c r="A85" s="938"/>
      <c r="B85" s="932"/>
      <c r="C85" s="932"/>
      <c r="D85" s="932"/>
      <c r="E85" s="932"/>
      <c r="F85" s="933"/>
      <c r="G85" s="929"/>
      <c r="H85" s="929"/>
      <c r="I85" s="929"/>
      <c r="J85" s="929"/>
      <c r="K85" s="931"/>
      <c r="L85" s="931"/>
      <c r="M85" s="929"/>
      <c r="N85" s="927"/>
      <c r="O85" s="927"/>
      <c r="P85" s="927"/>
      <c r="Q85" s="27" t="s">
        <v>204</v>
      </c>
      <c r="R85" s="28">
        <v>0.2</v>
      </c>
      <c r="S85" s="29">
        <v>43862</v>
      </c>
      <c r="T85" s="29">
        <v>44196</v>
      </c>
      <c r="U85" s="928"/>
      <c r="V85" s="928"/>
      <c r="W85" s="928"/>
      <c r="X85" s="928"/>
      <c r="Y85" s="936"/>
      <c r="Z85" s="935"/>
      <c r="AA85" s="926"/>
      <c r="AB85" s="926"/>
      <c r="AC85" s="926"/>
      <c r="AD85" s="937"/>
    </row>
    <row r="86" spans="1:30" ht="129" customHeight="1">
      <c r="A86" s="919" t="s">
        <v>177</v>
      </c>
      <c r="B86" s="921" t="s">
        <v>932</v>
      </c>
      <c r="C86" s="921" t="s">
        <v>205</v>
      </c>
      <c r="D86" s="921" t="s">
        <v>36</v>
      </c>
      <c r="E86" s="921" t="s">
        <v>118</v>
      </c>
      <c r="F86" s="923" t="s">
        <v>206</v>
      </c>
      <c r="G86" s="915" t="s">
        <v>180</v>
      </c>
      <c r="H86" s="915" t="s">
        <v>38</v>
      </c>
      <c r="I86" s="915" t="s">
        <v>38</v>
      </c>
      <c r="J86" s="915" t="s">
        <v>182</v>
      </c>
      <c r="K86" s="917"/>
      <c r="L86" s="917"/>
      <c r="M86" s="915" t="s">
        <v>207</v>
      </c>
      <c r="N86" s="911" t="s">
        <v>184</v>
      </c>
      <c r="O86" s="913">
        <v>43862</v>
      </c>
      <c r="P86" s="913">
        <v>44196</v>
      </c>
      <c r="Q86" s="20" t="s">
        <v>208</v>
      </c>
      <c r="R86" s="21">
        <v>0.25</v>
      </c>
      <c r="S86" s="22">
        <v>43862</v>
      </c>
      <c r="T86" s="22">
        <v>44196</v>
      </c>
      <c r="U86" s="907">
        <v>0.25</v>
      </c>
      <c r="V86" s="907">
        <v>0.4</v>
      </c>
      <c r="W86" s="907">
        <v>0.8</v>
      </c>
      <c r="X86" s="907">
        <v>1</v>
      </c>
      <c r="Y86" s="909">
        <v>0</v>
      </c>
      <c r="Z86" s="909">
        <v>0</v>
      </c>
      <c r="AA86" s="909"/>
      <c r="AB86" s="909"/>
      <c r="AC86" s="909"/>
      <c r="AD86" s="904">
        <v>0</v>
      </c>
    </row>
    <row r="87" spans="1:30" ht="129" customHeight="1">
      <c r="A87" s="481"/>
      <c r="B87" s="469"/>
      <c r="C87" s="469"/>
      <c r="D87" s="469"/>
      <c r="E87" s="469"/>
      <c r="F87" s="472"/>
      <c r="G87" s="475"/>
      <c r="H87" s="475"/>
      <c r="I87" s="475"/>
      <c r="J87" s="475"/>
      <c r="K87" s="537"/>
      <c r="L87" s="537"/>
      <c r="M87" s="475"/>
      <c r="N87" s="514"/>
      <c r="O87" s="608"/>
      <c r="P87" s="608"/>
      <c r="Q87" s="23" t="s">
        <v>209</v>
      </c>
      <c r="R87" s="24">
        <v>0.15</v>
      </c>
      <c r="S87" s="25">
        <v>43922</v>
      </c>
      <c r="T87" s="25">
        <v>44196</v>
      </c>
      <c r="U87" s="858"/>
      <c r="V87" s="858"/>
      <c r="W87" s="858"/>
      <c r="X87" s="858"/>
      <c r="Y87" s="443"/>
      <c r="Z87" s="443"/>
      <c r="AA87" s="443"/>
      <c r="AB87" s="443"/>
      <c r="AC87" s="443"/>
      <c r="AD87" s="905"/>
    </row>
    <row r="88" spans="1:30" ht="129" customHeight="1">
      <c r="A88" s="481"/>
      <c r="B88" s="469"/>
      <c r="C88" s="469"/>
      <c r="D88" s="469"/>
      <c r="E88" s="469"/>
      <c r="F88" s="472"/>
      <c r="G88" s="475"/>
      <c r="H88" s="475"/>
      <c r="I88" s="475"/>
      <c r="J88" s="475"/>
      <c r="K88" s="537"/>
      <c r="L88" s="537"/>
      <c r="M88" s="475"/>
      <c r="N88" s="514"/>
      <c r="O88" s="608"/>
      <c r="P88" s="608"/>
      <c r="Q88" s="23" t="s">
        <v>210</v>
      </c>
      <c r="R88" s="24">
        <v>0.15</v>
      </c>
      <c r="S88" s="25">
        <v>43951</v>
      </c>
      <c r="T88" s="25">
        <v>44196</v>
      </c>
      <c r="U88" s="858"/>
      <c r="V88" s="858"/>
      <c r="W88" s="858"/>
      <c r="X88" s="858"/>
      <c r="Y88" s="443"/>
      <c r="Z88" s="443"/>
      <c r="AA88" s="443"/>
      <c r="AB88" s="443"/>
      <c r="AC88" s="443"/>
      <c r="AD88" s="905"/>
    </row>
    <row r="89" spans="1:30" ht="129" customHeight="1">
      <c r="A89" s="481"/>
      <c r="B89" s="469"/>
      <c r="C89" s="469"/>
      <c r="D89" s="469"/>
      <c r="E89" s="469"/>
      <c r="F89" s="472"/>
      <c r="G89" s="475"/>
      <c r="H89" s="475"/>
      <c r="I89" s="475"/>
      <c r="J89" s="475"/>
      <c r="K89" s="537"/>
      <c r="L89" s="537"/>
      <c r="M89" s="475"/>
      <c r="N89" s="514"/>
      <c r="O89" s="608"/>
      <c r="P89" s="608"/>
      <c r="Q89" s="23" t="s">
        <v>211</v>
      </c>
      <c r="R89" s="24">
        <v>0.15</v>
      </c>
      <c r="S89" s="25">
        <v>44012</v>
      </c>
      <c r="T89" s="25">
        <v>44196</v>
      </c>
      <c r="U89" s="858"/>
      <c r="V89" s="858"/>
      <c r="W89" s="858"/>
      <c r="X89" s="858"/>
      <c r="Y89" s="443"/>
      <c r="Z89" s="443"/>
      <c r="AA89" s="443"/>
      <c r="AB89" s="443"/>
      <c r="AC89" s="443"/>
      <c r="AD89" s="905"/>
    </row>
    <row r="90" spans="1:30" ht="129" customHeight="1">
      <c r="A90" s="481"/>
      <c r="B90" s="469"/>
      <c r="C90" s="469"/>
      <c r="D90" s="469"/>
      <c r="E90" s="469"/>
      <c r="F90" s="472"/>
      <c r="G90" s="475"/>
      <c r="H90" s="475"/>
      <c r="I90" s="475"/>
      <c r="J90" s="475"/>
      <c r="K90" s="537"/>
      <c r="L90" s="537"/>
      <c r="M90" s="475"/>
      <c r="N90" s="514"/>
      <c r="O90" s="608"/>
      <c r="P90" s="608"/>
      <c r="Q90" s="23" t="s">
        <v>212</v>
      </c>
      <c r="R90" s="24">
        <v>0.15</v>
      </c>
      <c r="S90" s="25">
        <v>44012</v>
      </c>
      <c r="T90" s="25">
        <v>44196</v>
      </c>
      <c r="U90" s="858"/>
      <c r="V90" s="858"/>
      <c r="W90" s="858"/>
      <c r="X90" s="858"/>
      <c r="Y90" s="443"/>
      <c r="Z90" s="443"/>
      <c r="AA90" s="443"/>
      <c r="AB90" s="443"/>
      <c r="AC90" s="443"/>
      <c r="AD90" s="905"/>
    </row>
    <row r="91" spans="1:30" ht="129" customHeight="1">
      <c r="A91" s="920"/>
      <c r="B91" s="922"/>
      <c r="C91" s="922"/>
      <c r="D91" s="922"/>
      <c r="E91" s="922"/>
      <c r="F91" s="924"/>
      <c r="G91" s="916"/>
      <c r="H91" s="916"/>
      <c r="I91" s="916"/>
      <c r="J91" s="916"/>
      <c r="K91" s="918"/>
      <c r="L91" s="918"/>
      <c r="M91" s="916"/>
      <c r="N91" s="912"/>
      <c r="O91" s="914"/>
      <c r="P91" s="914"/>
      <c r="Q91" s="73" t="s">
        <v>213</v>
      </c>
      <c r="R91" s="74">
        <v>0.15</v>
      </c>
      <c r="S91" s="75">
        <v>43922</v>
      </c>
      <c r="T91" s="75">
        <v>44196</v>
      </c>
      <c r="U91" s="908"/>
      <c r="V91" s="908"/>
      <c r="W91" s="908"/>
      <c r="X91" s="908"/>
      <c r="Y91" s="910"/>
      <c r="Z91" s="910"/>
      <c r="AA91" s="910"/>
      <c r="AB91" s="910"/>
      <c r="AC91" s="910"/>
      <c r="AD91" s="906"/>
    </row>
    <row r="92" spans="1:30" ht="129" customHeight="1">
      <c r="A92" s="539" t="s">
        <v>177</v>
      </c>
      <c r="B92" s="532" t="s">
        <v>930</v>
      </c>
      <c r="C92" s="532" t="s">
        <v>88</v>
      </c>
      <c r="D92" s="532" t="s">
        <v>36</v>
      </c>
      <c r="E92" s="532" t="s">
        <v>118</v>
      </c>
      <c r="F92" s="516" t="s">
        <v>214</v>
      </c>
      <c r="G92" s="453" t="s">
        <v>180</v>
      </c>
      <c r="H92" s="453" t="s">
        <v>215</v>
      </c>
      <c r="I92" s="453" t="s">
        <v>38</v>
      </c>
      <c r="J92" s="453" t="s">
        <v>182</v>
      </c>
      <c r="K92" s="378"/>
      <c r="L92" s="378"/>
      <c r="M92" s="474" t="s">
        <v>216</v>
      </c>
      <c r="N92" s="513" t="s">
        <v>184</v>
      </c>
      <c r="O92" s="513">
        <v>43862</v>
      </c>
      <c r="P92" s="513">
        <v>44196</v>
      </c>
      <c r="Q92" s="76" t="s">
        <v>217</v>
      </c>
      <c r="R92" s="77">
        <v>0.25</v>
      </c>
      <c r="S92" s="78">
        <v>43862</v>
      </c>
      <c r="T92" s="78">
        <v>43889</v>
      </c>
      <c r="U92" s="526">
        <v>0.25</v>
      </c>
      <c r="V92" s="526">
        <v>0.5</v>
      </c>
      <c r="W92" s="526">
        <v>0.8</v>
      </c>
      <c r="X92" s="526">
        <v>1</v>
      </c>
      <c r="Y92" s="442">
        <v>0</v>
      </c>
      <c r="Z92" s="442">
        <v>0</v>
      </c>
      <c r="AA92" s="442"/>
      <c r="AB92" s="442"/>
      <c r="AC92" s="442"/>
      <c r="AD92" s="393">
        <v>0</v>
      </c>
    </row>
    <row r="93" spans="1:30" ht="129" customHeight="1" thickBot="1">
      <c r="A93" s="870"/>
      <c r="B93" s="865"/>
      <c r="C93" s="865"/>
      <c r="D93" s="865"/>
      <c r="E93" s="865"/>
      <c r="F93" s="867"/>
      <c r="G93" s="455"/>
      <c r="H93" s="455"/>
      <c r="I93" s="455"/>
      <c r="J93" s="455"/>
      <c r="K93" s="414"/>
      <c r="L93" s="414"/>
      <c r="M93" s="479"/>
      <c r="N93" s="764"/>
      <c r="O93" s="764"/>
      <c r="P93" s="764"/>
      <c r="Q93" s="80" t="s">
        <v>218</v>
      </c>
      <c r="R93" s="81">
        <v>0.75</v>
      </c>
      <c r="S93" s="40">
        <v>43862</v>
      </c>
      <c r="T93" s="40">
        <v>44196</v>
      </c>
      <c r="U93" s="762"/>
      <c r="V93" s="762"/>
      <c r="W93" s="762"/>
      <c r="X93" s="762"/>
      <c r="Y93" s="416"/>
      <c r="Z93" s="416"/>
      <c r="AA93" s="416"/>
      <c r="AB93" s="416"/>
      <c r="AC93" s="416"/>
      <c r="AD93" s="449"/>
    </row>
    <row r="94" spans="1:30" ht="217.05" customHeight="1" thickTop="1">
      <c r="A94" s="901" t="s">
        <v>219</v>
      </c>
      <c r="B94" s="439" t="s">
        <v>932</v>
      </c>
      <c r="C94" s="439" t="s">
        <v>205</v>
      </c>
      <c r="D94" s="439" t="s">
        <v>36</v>
      </c>
      <c r="E94" s="882" t="s">
        <v>220</v>
      </c>
      <c r="F94" s="902" t="s">
        <v>221</v>
      </c>
      <c r="G94" s="439" t="s">
        <v>38</v>
      </c>
      <c r="H94" s="439" t="s">
        <v>38</v>
      </c>
      <c r="I94" s="439" t="s">
        <v>222</v>
      </c>
      <c r="J94" s="439" t="s">
        <v>223</v>
      </c>
      <c r="K94" s="555" t="s">
        <v>224</v>
      </c>
      <c r="L94" s="760"/>
      <c r="M94" s="439" t="s">
        <v>225</v>
      </c>
      <c r="N94" s="439" t="s">
        <v>58</v>
      </c>
      <c r="O94" s="466">
        <v>43899</v>
      </c>
      <c r="P94" s="466">
        <v>44162</v>
      </c>
      <c r="Q94" s="82" t="s">
        <v>226</v>
      </c>
      <c r="R94" s="83">
        <v>0.7</v>
      </c>
      <c r="S94" s="84">
        <v>43899</v>
      </c>
      <c r="T94" s="84">
        <v>44012</v>
      </c>
      <c r="U94" s="463">
        <v>0</v>
      </c>
      <c r="V94" s="463">
        <v>0.6</v>
      </c>
      <c r="W94" s="463">
        <v>0.8</v>
      </c>
      <c r="X94" s="463">
        <v>1</v>
      </c>
      <c r="Y94" s="903">
        <v>52598560</v>
      </c>
      <c r="Z94" s="903">
        <v>44266666</v>
      </c>
      <c r="AA94" s="901" t="s">
        <v>227</v>
      </c>
      <c r="AB94" s="901" t="s">
        <v>228</v>
      </c>
      <c r="AC94" s="901" t="s">
        <v>38</v>
      </c>
      <c r="AD94" s="462">
        <f t="shared" ref="AD94:AD96" si="4">Y94+Z94</f>
        <v>96865226</v>
      </c>
    </row>
    <row r="95" spans="1:30" ht="129" customHeight="1">
      <c r="A95" s="897"/>
      <c r="B95" s="408"/>
      <c r="C95" s="408"/>
      <c r="D95" s="408"/>
      <c r="E95" s="799"/>
      <c r="F95" s="898"/>
      <c r="G95" s="408"/>
      <c r="H95" s="408"/>
      <c r="I95" s="408"/>
      <c r="J95" s="408"/>
      <c r="K95" s="538"/>
      <c r="L95" s="761"/>
      <c r="M95" s="408"/>
      <c r="N95" s="408"/>
      <c r="O95" s="410"/>
      <c r="P95" s="410"/>
      <c r="Q95" s="85" t="s">
        <v>229</v>
      </c>
      <c r="R95" s="86">
        <v>0.3</v>
      </c>
      <c r="S95" s="87">
        <v>43983</v>
      </c>
      <c r="T95" s="87">
        <v>44162</v>
      </c>
      <c r="U95" s="398"/>
      <c r="V95" s="398"/>
      <c r="W95" s="398"/>
      <c r="X95" s="398"/>
      <c r="Y95" s="876"/>
      <c r="Z95" s="876"/>
      <c r="AA95" s="897"/>
      <c r="AB95" s="897"/>
      <c r="AC95" s="897"/>
      <c r="AD95" s="395"/>
    </row>
    <row r="96" spans="1:30" ht="129" customHeight="1">
      <c r="A96" s="871" t="s">
        <v>219</v>
      </c>
      <c r="B96" s="372" t="s">
        <v>939</v>
      </c>
      <c r="C96" s="372" t="s">
        <v>230</v>
      </c>
      <c r="D96" s="871" t="s">
        <v>107</v>
      </c>
      <c r="E96" s="793">
        <v>7.0000000000000007E-2</v>
      </c>
      <c r="F96" s="895" t="s">
        <v>231</v>
      </c>
      <c r="G96" s="372" t="s">
        <v>38</v>
      </c>
      <c r="H96" s="372" t="s">
        <v>38</v>
      </c>
      <c r="I96" s="372" t="s">
        <v>222</v>
      </c>
      <c r="J96" s="372" t="s">
        <v>223</v>
      </c>
      <c r="K96" s="378" t="s">
        <v>224</v>
      </c>
      <c r="L96" s="801"/>
      <c r="M96" s="372" t="s">
        <v>232</v>
      </c>
      <c r="N96" s="372" t="s">
        <v>58</v>
      </c>
      <c r="O96" s="380">
        <v>43922</v>
      </c>
      <c r="P96" s="380">
        <v>44104</v>
      </c>
      <c r="Q96" s="88" t="s">
        <v>233</v>
      </c>
      <c r="R96" s="89">
        <v>0.4</v>
      </c>
      <c r="S96" s="90">
        <v>43922</v>
      </c>
      <c r="T96" s="90">
        <v>44104</v>
      </c>
      <c r="U96" s="396">
        <v>0</v>
      </c>
      <c r="V96" s="396">
        <v>0.5</v>
      </c>
      <c r="W96" s="396">
        <v>1</v>
      </c>
      <c r="X96" s="396">
        <v>1</v>
      </c>
      <c r="Y96" s="875">
        <v>52598560</v>
      </c>
      <c r="Z96" s="875">
        <v>44266666</v>
      </c>
      <c r="AA96" s="871" t="s">
        <v>227</v>
      </c>
      <c r="AB96" s="871" t="s">
        <v>228</v>
      </c>
      <c r="AC96" s="871" t="s">
        <v>38</v>
      </c>
      <c r="AD96" s="393">
        <f t="shared" si="4"/>
        <v>96865226</v>
      </c>
    </row>
    <row r="97" spans="1:30" ht="129" customHeight="1">
      <c r="A97" s="897"/>
      <c r="B97" s="408"/>
      <c r="C97" s="408"/>
      <c r="D97" s="408"/>
      <c r="E97" s="799"/>
      <c r="F97" s="898"/>
      <c r="G97" s="408"/>
      <c r="H97" s="408"/>
      <c r="I97" s="408"/>
      <c r="J97" s="408"/>
      <c r="K97" s="538"/>
      <c r="L97" s="761"/>
      <c r="M97" s="408"/>
      <c r="N97" s="408"/>
      <c r="O97" s="410"/>
      <c r="P97" s="410"/>
      <c r="Q97" s="85" t="s">
        <v>234</v>
      </c>
      <c r="R97" s="86">
        <v>0.6</v>
      </c>
      <c r="S97" s="87">
        <v>43922</v>
      </c>
      <c r="T97" s="87">
        <v>44043</v>
      </c>
      <c r="U97" s="398"/>
      <c r="V97" s="398"/>
      <c r="W97" s="398"/>
      <c r="X97" s="398"/>
      <c r="Y97" s="876"/>
      <c r="Z97" s="876"/>
      <c r="AA97" s="897"/>
      <c r="AB97" s="897"/>
      <c r="AC97" s="897"/>
      <c r="AD97" s="395"/>
    </row>
    <row r="98" spans="1:30" ht="187.05" customHeight="1">
      <c r="A98" s="871" t="s">
        <v>219</v>
      </c>
      <c r="B98" s="372" t="s">
        <v>932</v>
      </c>
      <c r="C98" s="372" t="s">
        <v>205</v>
      </c>
      <c r="D98" s="372" t="s">
        <v>36</v>
      </c>
      <c r="E98" s="793" t="s">
        <v>220</v>
      </c>
      <c r="F98" s="895" t="s">
        <v>235</v>
      </c>
      <c r="G98" s="372" t="s">
        <v>38</v>
      </c>
      <c r="H98" s="372" t="s">
        <v>38</v>
      </c>
      <c r="I98" s="372" t="s">
        <v>236</v>
      </c>
      <c r="J98" s="372" t="s">
        <v>223</v>
      </c>
      <c r="K98" s="378" t="s">
        <v>224</v>
      </c>
      <c r="L98" s="801"/>
      <c r="M98" s="372" t="s">
        <v>237</v>
      </c>
      <c r="N98" s="372" t="s">
        <v>58</v>
      </c>
      <c r="O98" s="380">
        <v>43837</v>
      </c>
      <c r="P98" s="380">
        <v>44169</v>
      </c>
      <c r="Q98" s="88" t="s">
        <v>238</v>
      </c>
      <c r="R98" s="89">
        <v>0.5</v>
      </c>
      <c r="S98" s="90">
        <v>43837</v>
      </c>
      <c r="T98" s="90">
        <v>44169</v>
      </c>
      <c r="U98" s="396">
        <v>0.3</v>
      </c>
      <c r="V98" s="396">
        <v>0.53</v>
      </c>
      <c r="W98" s="396">
        <v>0.79</v>
      </c>
      <c r="X98" s="396">
        <v>1</v>
      </c>
      <c r="Y98" s="892">
        <v>236693524</v>
      </c>
      <c r="Z98" s="875">
        <v>199200000</v>
      </c>
      <c r="AA98" s="422" t="s">
        <v>227</v>
      </c>
      <c r="AB98" s="871" t="s">
        <v>228</v>
      </c>
      <c r="AC98" s="871" t="s">
        <v>38</v>
      </c>
      <c r="AD98" s="393">
        <f>Y98+Z98</f>
        <v>435893524</v>
      </c>
    </row>
    <row r="99" spans="1:30" ht="184.95" customHeight="1" thickBot="1">
      <c r="A99" s="891"/>
      <c r="B99" s="373"/>
      <c r="C99" s="373"/>
      <c r="D99" s="373"/>
      <c r="E99" s="795"/>
      <c r="F99" s="896"/>
      <c r="G99" s="373"/>
      <c r="H99" s="373"/>
      <c r="I99" s="373"/>
      <c r="J99" s="373"/>
      <c r="K99" s="414"/>
      <c r="L99" s="894"/>
      <c r="M99" s="373"/>
      <c r="N99" s="373"/>
      <c r="O99" s="381"/>
      <c r="P99" s="381"/>
      <c r="Q99" s="91" t="s">
        <v>239</v>
      </c>
      <c r="R99" s="68">
        <v>0.5</v>
      </c>
      <c r="S99" s="92">
        <v>43837</v>
      </c>
      <c r="T99" s="92">
        <v>44169</v>
      </c>
      <c r="U99" s="412"/>
      <c r="V99" s="412"/>
      <c r="W99" s="412"/>
      <c r="X99" s="412"/>
      <c r="Y99" s="893"/>
      <c r="Z99" s="899"/>
      <c r="AA99" s="900"/>
      <c r="AB99" s="891"/>
      <c r="AC99" s="891"/>
      <c r="AD99" s="449"/>
    </row>
    <row r="100" spans="1:30" ht="129" customHeight="1" thickTop="1">
      <c r="A100" s="559" t="s">
        <v>240</v>
      </c>
      <c r="B100" s="560" t="s">
        <v>178</v>
      </c>
      <c r="C100" s="560" t="s">
        <v>205</v>
      </c>
      <c r="D100" s="560" t="s">
        <v>36</v>
      </c>
      <c r="E100" s="560"/>
      <c r="F100" s="890" t="s">
        <v>241</v>
      </c>
      <c r="G100" s="556" t="s">
        <v>38</v>
      </c>
      <c r="H100" s="556" t="s">
        <v>38</v>
      </c>
      <c r="I100" s="556" t="s">
        <v>38</v>
      </c>
      <c r="J100" s="556" t="s">
        <v>242</v>
      </c>
      <c r="K100" s="465"/>
      <c r="L100" s="465" t="s">
        <v>199</v>
      </c>
      <c r="M100" s="556" t="s">
        <v>243</v>
      </c>
      <c r="N100" s="557" t="s">
        <v>40</v>
      </c>
      <c r="O100" s="557">
        <v>43832</v>
      </c>
      <c r="P100" s="557">
        <v>44196</v>
      </c>
      <c r="Q100" s="70" t="s">
        <v>244</v>
      </c>
      <c r="R100" s="71">
        <v>0.2</v>
      </c>
      <c r="S100" s="93">
        <v>43861</v>
      </c>
      <c r="T100" s="93">
        <v>43983</v>
      </c>
      <c r="U100" s="554">
        <v>0.3</v>
      </c>
      <c r="V100" s="553">
        <v>0.6</v>
      </c>
      <c r="W100" s="553">
        <v>0.8</v>
      </c>
      <c r="X100" s="554">
        <v>1</v>
      </c>
      <c r="Y100" s="781">
        <v>78838577.799999997</v>
      </c>
      <c r="Z100" s="781">
        <v>80845000</v>
      </c>
      <c r="AA100" s="552" t="s">
        <v>245</v>
      </c>
      <c r="AB100" s="552" t="s">
        <v>246</v>
      </c>
      <c r="AC100" s="552" t="s">
        <v>38</v>
      </c>
      <c r="AD100" s="462">
        <f>+Y100+Z100</f>
        <v>159683577.80000001</v>
      </c>
    </row>
    <row r="101" spans="1:30" ht="129" customHeight="1">
      <c r="A101" s="481"/>
      <c r="B101" s="469"/>
      <c r="C101" s="469"/>
      <c r="D101" s="469"/>
      <c r="E101" s="469"/>
      <c r="F101" s="472"/>
      <c r="G101" s="475"/>
      <c r="H101" s="475"/>
      <c r="I101" s="475"/>
      <c r="J101" s="475"/>
      <c r="K101" s="403"/>
      <c r="L101" s="403"/>
      <c r="M101" s="475"/>
      <c r="N101" s="514"/>
      <c r="O101" s="514"/>
      <c r="P101" s="514"/>
      <c r="Q101" s="23" t="s">
        <v>247</v>
      </c>
      <c r="R101" s="24">
        <v>0.6</v>
      </c>
      <c r="S101" s="94">
        <v>43953</v>
      </c>
      <c r="T101" s="94">
        <v>44104</v>
      </c>
      <c r="U101" s="527"/>
      <c r="V101" s="549"/>
      <c r="W101" s="549"/>
      <c r="X101" s="527"/>
      <c r="Y101" s="827"/>
      <c r="Z101" s="827"/>
      <c r="AA101" s="443"/>
      <c r="AB101" s="443"/>
      <c r="AC101" s="443"/>
      <c r="AD101" s="394"/>
    </row>
    <row r="102" spans="1:30" ht="129" customHeight="1">
      <c r="A102" s="483"/>
      <c r="B102" s="470"/>
      <c r="C102" s="470"/>
      <c r="D102" s="470"/>
      <c r="E102" s="470"/>
      <c r="F102" s="473"/>
      <c r="G102" s="476"/>
      <c r="H102" s="476"/>
      <c r="I102" s="476"/>
      <c r="J102" s="476"/>
      <c r="K102" s="404"/>
      <c r="L102" s="404"/>
      <c r="M102" s="476"/>
      <c r="N102" s="515"/>
      <c r="O102" s="515"/>
      <c r="P102" s="515"/>
      <c r="Q102" s="95" t="s">
        <v>248</v>
      </c>
      <c r="R102" s="96">
        <v>0.2</v>
      </c>
      <c r="S102" s="97">
        <v>44105</v>
      </c>
      <c r="T102" s="97">
        <v>44196</v>
      </c>
      <c r="U102" s="528"/>
      <c r="V102" s="550"/>
      <c r="W102" s="550"/>
      <c r="X102" s="528"/>
      <c r="Y102" s="729"/>
      <c r="Z102" s="729"/>
      <c r="AA102" s="484"/>
      <c r="AB102" s="484"/>
      <c r="AC102" s="484"/>
      <c r="AD102" s="395"/>
    </row>
    <row r="103" spans="1:30" ht="129" customHeight="1">
      <c r="A103" s="480" t="s">
        <v>249</v>
      </c>
      <c r="B103" s="468" t="s">
        <v>927</v>
      </c>
      <c r="C103" s="468" t="s">
        <v>35</v>
      </c>
      <c r="D103" s="468" t="s">
        <v>36</v>
      </c>
      <c r="E103" s="468"/>
      <c r="F103" s="471" t="s">
        <v>250</v>
      </c>
      <c r="G103" s="474" t="s">
        <v>38</v>
      </c>
      <c r="H103" s="474" t="s">
        <v>38</v>
      </c>
      <c r="I103" s="474" t="s">
        <v>38</v>
      </c>
      <c r="J103" s="474" t="s">
        <v>251</v>
      </c>
      <c r="K103" s="402" t="s">
        <v>252</v>
      </c>
      <c r="L103" s="402"/>
      <c r="M103" s="474" t="s">
        <v>253</v>
      </c>
      <c r="N103" s="513" t="s">
        <v>40</v>
      </c>
      <c r="O103" s="513">
        <v>43861</v>
      </c>
      <c r="P103" s="513">
        <v>44196</v>
      </c>
      <c r="Q103" s="99" t="s">
        <v>254</v>
      </c>
      <c r="R103" s="100">
        <v>0.5</v>
      </c>
      <c r="S103" s="101">
        <v>43861</v>
      </c>
      <c r="T103" s="101">
        <v>43951</v>
      </c>
      <c r="U103" s="526">
        <v>0.3</v>
      </c>
      <c r="V103" s="526">
        <v>0.6</v>
      </c>
      <c r="W103" s="526">
        <v>0.8</v>
      </c>
      <c r="X103" s="526">
        <v>1</v>
      </c>
      <c r="Y103" s="728">
        <v>69114221.799999997</v>
      </c>
      <c r="Z103" s="728">
        <v>80845000</v>
      </c>
      <c r="AA103" s="442" t="s">
        <v>245</v>
      </c>
      <c r="AB103" s="442" t="s">
        <v>246</v>
      </c>
      <c r="AC103" s="442" t="s">
        <v>38</v>
      </c>
      <c r="AD103" s="393">
        <f>+Y103+Z103</f>
        <v>149959221.80000001</v>
      </c>
    </row>
    <row r="104" spans="1:30" ht="129" customHeight="1">
      <c r="A104" s="481"/>
      <c r="B104" s="469"/>
      <c r="C104" s="469"/>
      <c r="D104" s="469"/>
      <c r="E104" s="469"/>
      <c r="F104" s="472"/>
      <c r="G104" s="475"/>
      <c r="H104" s="475"/>
      <c r="I104" s="475"/>
      <c r="J104" s="475"/>
      <c r="K104" s="403"/>
      <c r="L104" s="403"/>
      <c r="M104" s="475"/>
      <c r="N104" s="514"/>
      <c r="O104" s="514"/>
      <c r="P104" s="514"/>
      <c r="Q104" s="23" t="s">
        <v>255</v>
      </c>
      <c r="R104" s="14">
        <v>0.3</v>
      </c>
      <c r="S104" s="94">
        <v>43955</v>
      </c>
      <c r="T104" s="94">
        <v>44043</v>
      </c>
      <c r="U104" s="527"/>
      <c r="V104" s="527"/>
      <c r="W104" s="527"/>
      <c r="X104" s="527"/>
      <c r="Y104" s="827"/>
      <c r="Z104" s="827"/>
      <c r="AA104" s="443"/>
      <c r="AB104" s="443"/>
      <c r="AC104" s="443"/>
      <c r="AD104" s="394"/>
    </row>
    <row r="105" spans="1:30" ht="129" customHeight="1">
      <c r="A105" s="483"/>
      <c r="B105" s="470"/>
      <c r="C105" s="470"/>
      <c r="D105" s="470"/>
      <c r="E105" s="470"/>
      <c r="F105" s="473"/>
      <c r="G105" s="476"/>
      <c r="H105" s="476"/>
      <c r="I105" s="476"/>
      <c r="J105" s="476"/>
      <c r="K105" s="404"/>
      <c r="L105" s="404"/>
      <c r="M105" s="476"/>
      <c r="N105" s="515"/>
      <c r="O105" s="515"/>
      <c r="P105" s="515"/>
      <c r="Q105" s="95" t="s">
        <v>256</v>
      </c>
      <c r="R105" s="102">
        <v>0.2</v>
      </c>
      <c r="S105" s="97">
        <v>44046</v>
      </c>
      <c r="T105" s="97">
        <v>44196</v>
      </c>
      <c r="U105" s="528"/>
      <c r="V105" s="528"/>
      <c r="W105" s="528"/>
      <c r="X105" s="528"/>
      <c r="Y105" s="729"/>
      <c r="Z105" s="729"/>
      <c r="AA105" s="484"/>
      <c r="AB105" s="484"/>
      <c r="AC105" s="484"/>
      <c r="AD105" s="395"/>
    </row>
    <row r="106" spans="1:30" ht="183" customHeight="1">
      <c r="A106" s="480" t="s">
        <v>249</v>
      </c>
      <c r="B106" s="468" t="s">
        <v>929</v>
      </c>
      <c r="C106" s="468" t="s">
        <v>257</v>
      </c>
      <c r="D106" s="468" t="s">
        <v>36</v>
      </c>
      <c r="E106" s="468"/>
      <c r="F106" s="471" t="s">
        <v>258</v>
      </c>
      <c r="G106" s="474" t="s">
        <v>38</v>
      </c>
      <c r="H106" s="474" t="s">
        <v>38</v>
      </c>
      <c r="I106" s="474" t="s">
        <v>38</v>
      </c>
      <c r="J106" s="474" t="s">
        <v>38</v>
      </c>
      <c r="K106" s="402"/>
      <c r="L106" s="402" t="s">
        <v>259</v>
      </c>
      <c r="M106" s="474" t="s">
        <v>260</v>
      </c>
      <c r="N106" s="513" t="s">
        <v>40</v>
      </c>
      <c r="O106" s="513">
        <v>43861</v>
      </c>
      <c r="P106" s="513">
        <v>44180</v>
      </c>
      <c r="Q106" s="99" t="s">
        <v>261</v>
      </c>
      <c r="R106" s="103">
        <v>0.4</v>
      </c>
      <c r="S106" s="101">
        <v>43861</v>
      </c>
      <c r="T106" s="101">
        <v>44043</v>
      </c>
      <c r="U106" s="526">
        <v>0.3</v>
      </c>
      <c r="V106" s="526">
        <v>0.6</v>
      </c>
      <c r="W106" s="526">
        <v>0.8</v>
      </c>
      <c r="X106" s="526">
        <v>1</v>
      </c>
      <c r="Y106" s="728">
        <v>78838577.799999997</v>
      </c>
      <c r="Z106" s="728">
        <v>84825000</v>
      </c>
      <c r="AA106" s="442" t="s">
        <v>262</v>
      </c>
      <c r="AB106" s="442" t="s">
        <v>246</v>
      </c>
      <c r="AC106" s="442" t="s">
        <v>38</v>
      </c>
      <c r="AD106" s="393">
        <f>+Y106+Z106</f>
        <v>163663577.80000001</v>
      </c>
    </row>
    <row r="107" spans="1:30" ht="129" customHeight="1">
      <c r="A107" s="481"/>
      <c r="B107" s="469"/>
      <c r="C107" s="469"/>
      <c r="D107" s="469"/>
      <c r="E107" s="469"/>
      <c r="F107" s="472"/>
      <c r="G107" s="475"/>
      <c r="H107" s="475"/>
      <c r="I107" s="475"/>
      <c r="J107" s="475"/>
      <c r="K107" s="403"/>
      <c r="L107" s="403"/>
      <c r="M107" s="475"/>
      <c r="N107" s="514"/>
      <c r="O107" s="514"/>
      <c r="P107" s="514"/>
      <c r="Q107" s="23" t="s">
        <v>263</v>
      </c>
      <c r="R107" s="24">
        <v>0.3</v>
      </c>
      <c r="S107" s="94">
        <v>44046</v>
      </c>
      <c r="T107" s="94">
        <v>44119</v>
      </c>
      <c r="U107" s="527"/>
      <c r="V107" s="527"/>
      <c r="W107" s="527"/>
      <c r="X107" s="527"/>
      <c r="Y107" s="827"/>
      <c r="Z107" s="827"/>
      <c r="AA107" s="443"/>
      <c r="AB107" s="443"/>
      <c r="AC107" s="443"/>
      <c r="AD107" s="394"/>
    </row>
    <row r="108" spans="1:30" ht="129" customHeight="1">
      <c r="A108" s="483"/>
      <c r="B108" s="470"/>
      <c r="C108" s="470"/>
      <c r="D108" s="470"/>
      <c r="E108" s="470"/>
      <c r="F108" s="473"/>
      <c r="G108" s="476"/>
      <c r="H108" s="476"/>
      <c r="I108" s="476"/>
      <c r="J108" s="476"/>
      <c r="K108" s="404"/>
      <c r="L108" s="404"/>
      <c r="M108" s="476"/>
      <c r="N108" s="515"/>
      <c r="O108" s="515"/>
      <c r="P108" s="515"/>
      <c r="Q108" s="95" t="s">
        <v>264</v>
      </c>
      <c r="R108" s="96">
        <v>0.3</v>
      </c>
      <c r="S108" s="97">
        <v>44120</v>
      </c>
      <c r="T108" s="97">
        <v>44180</v>
      </c>
      <c r="U108" s="528"/>
      <c r="V108" s="528"/>
      <c r="W108" s="528"/>
      <c r="X108" s="528"/>
      <c r="Y108" s="729"/>
      <c r="Z108" s="729"/>
      <c r="AA108" s="484"/>
      <c r="AB108" s="484"/>
      <c r="AC108" s="484"/>
      <c r="AD108" s="395"/>
    </row>
    <row r="109" spans="1:30" ht="129" customHeight="1">
      <c r="A109" s="480" t="s">
        <v>249</v>
      </c>
      <c r="B109" s="468" t="s">
        <v>125</v>
      </c>
      <c r="C109" s="468" t="s">
        <v>230</v>
      </c>
      <c r="D109" s="468" t="s">
        <v>36</v>
      </c>
      <c r="E109" s="468"/>
      <c r="F109" s="471" t="s">
        <v>265</v>
      </c>
      <c r="G109" s="474" t="s">
        <v>38</v>
      </c>
      <c r="H109" s="474" t="s">
        <v>38</v>
      </c>
      <c r="I109" s="474" t="s">
        <v>38</v>
      </c>
      <c r="J109" s="474" t="s">
        <v>251</v>
      </c>
      <c r="K109" s="402"/>
      <c r="L109" s="402"/>
      <c r="M109" s="490" t="s">
        <v>266</v>
      </c>
      <c r="N109" s="513" t="s">
        <v>40</v>
      </c>
      <c r="O109" s="513">
        <v>43861</v>
      </c>
      <c r="P109" s="513">
        <v>44074</v>
      </c>
      <c r="Q109" s="99" t="s">
        <v>267</v>
      </c>
      <c r="R109" s="103">
        <v>0.3</v>
      </c>
      <c r="S109" s="101">
        <v>43861</v>
      </c>
      <c r="T109" s="101">
        <v>43921</v>
      </c>
      <c r="U109" s="526">
        <v>0.3</v>
      </c>
      <c r="V109" s="526">
        <v>0.6</v>
      </c>
      <c r="W109" s="526">
        <v>0.8</v>
      </c>
      <c r="X109" s="526">
        <v>1</v>
      </c>
      <c r="Y109" s="728">
        <v>30080602</v>
      </c>
      <c r="Z109" s="728">
        <v>80845000</v>
      </c>
      <c r="AA109" s="442" t="s">
        <v>245</v>
      </c>
      <c r="AB109" s="442" t="s">
        <v>246</v>
      </c>
      <c r="AC109" s="442" t="s">
        <v>38</v>
      </c>
      <c r="AD109" s="393">
        <f>+Y109+Z109</f>
        <v>110925602</v>
      </c>
    </row>
    <row r="110" spans="1:30" ht="129" customHeight="1">
      <c r="A110" s="481"/>
      <c r="B110" s="469"/>
      <c r="C110" s="469"/>
      <c r="D110" s="469"/>
      <c r="E110" s="469"/>
      <c r="F110" s="472"/>
      <c r="G110" s="475"/>
      <c r="H110" s="475"/>
      <c r="I110" s="475"/>
      <c r="J110" s="475"/>
      <c r="K110" s="403"/>
      <c r="L110" s="403"/>
      <c r="M110" s="491"/>
      <c r="N110" s="514"/>
      <c r="O110" s="514"/>
      <c r="P110" s="514"/>
      <c r="Q110" s="23" t="s">
        <v>268</v>
      </c>
      <c r="R110" s="24">
        <v>0.4</v>
      </c>
      <c r="S110" s="94">
        <v>43922</v>
      </c>
      <c r="T110" s="94">
        <v>44012</v>
      </c>
      <c r="U110" s="527"/>
      <c r="V110" s="527"/>
      <c r="W110" s="527"/>
      <c r="X110" s="527"/>
      <c r="Y110" s="827"/>
      <c r="Z110" s="827"/>
      <c r="AA110" s="443"/>
      <c r="AB110" s="443"/>
      <c r="AC110" s="443"/>
      <c r="AD110" s="394"/>
    </row>
    <row r="111" spans="1:30" ht="129" customHeight="1">
      <c r="A111" s="483"/>
      <c r="B111" s="470"/>
      <c r="C111" s="470"/>
      <c r="D111" s="470"/>
      <c r="E111" s="470"/>
      <c r="F111" s="473"/>
      <c r="G111" s="476"/>
      <c r="H111" s="476"/>
      <c r="I111" s="476"/>
      <c r="J111" s="476"/>
      <c r="K111" s="404"/>
      <c r="L111" s="404"/>
      <c r="M111" s="492"/>
      <c r="N111" s="515"/>
      <c r="O111" s="515"/>
      <c r="P111" s="515"/>
      <c r="Q111" s="95" t="s">
        <v>269</v>
      </c>
      <c r="R111" s="96">
        <v>0.3</v>
      </c>
      <c r="S111" s="97">
        <v>44013</v>
      </c>
      <c r="T111" s="97">
        <v>44074</v>
      </c>
      <c r="U111" s="528"/>
      <c r="V111" s="528"/>
      <c r="W111" s="528"/>
      <c r="X111" s="528"/>
      <c r="Y111" s="729"/>
      <c r="Z111" s="729"/>
      <c r="AA111" s="484"/>
      <c r="AB111" s="484"/>
      <c r="AC111" s="484"/>
      <c r="AD111" s="395"/>
    </row>
    <row r="112" spans="1:30" ht="129" customHeight="1">
      <c r="A112" s="480" t="s">
        <v>249</v>
      </c>
      <c r="B112" s="468" t="s">
        <v>930</v>
      </c>
      <c r="C112" s="468" t="s">
        <v>270</v>
      </c>
      <c r="D112" s="468" t="s">
        <v>36</v>
      </c>
      <c r="E112" s="468"/>
      <c r="F112" s="471" t="s">
        <v>271</v>
      </c>
      <c r="G112" s="474" t="s">
        <v>38</v>
      </c>
      <c r="H112" s="474" t="s">
        <v>38</v>
      </c>
      <c r="I112" s="474" t="s">
        <v>38</v>
      </c>
      <c r="J112" s="474" t="s">
        <v>38</v>
      </c>
      <c r="K112" s="402"/>
      <c r="L112" s="402" t="s">
        <v>272</v>
      </c>
      <c r="M112" s="474" t="s">
        <v>273</v>
      </c>
      <c r="N112" s="513" t="s">
        <v>40</v>
      </c>
      <c r="O112" s="513">
        <v>43861</v>
      </c>
      <c r="P112" s="513">
        <v>44196</v>
      </c>
      <c r="Q112" s="99" t="s">
        <v>274</v>
      </c>
      <c r="R112" s="103">
        <v>0.2</v>
      </c>
      <c r="S112" s="78" t="s">
        <v>275</v>
      </c>
      <c r="T112" s="78">
        <v>43980</v>
      </c>
      <c r="U112" s="526">
        <v>0.3</v>
      </c>
      <c r="V112" s="526">
        <v>0.6</v>
      </c>
      <c r="W112" s="526">
        <v>0.8</v>
      </c>
      <c r="X112" s="526">
        <v>1</v>
      </c>
      <c r="Y112" s="728">
        <v>47584442.799999997</v>
      </c>
      <c r="Z112" s="728">
        <v>84825000</v>
      </c>
      <c r="AA112" s="442" t="s">
        <v>245</v>
      </c>
      <c r="AB112" s="442" t="s">
        <v>246</v>
      </c>
      <c r="AC112" s="442" t="s">
        <v>38</v>
      </c>
      <c r="AD112" s="393">
        <f>+Y112+Z112</f>
        <v>132409442.8</v>
      </c>
    </row>
    <row r="113" spans="1:30" ht="129" customHeight="1">
      <c r="A113" s="483"/>
      <c r="B113" s="470"/>
      <c r="C113" s="470"/>
      <c r="D113" s="470"/>
      <c r="E113" s="470"/>
      <c r="F113" s="473"/>
      <c r="G113" s="476"/>
      <c r="H113" s="476"/>
      <c r="I113" s="476"/>
      <c r="J113" s="476"/>
      <c r="K113" s="404"/>
      <c r="L113" s="404"/>
      <c r="M113" s="476"/>
      <c r="N113" s="515"/>
      <c r="O113" s="515"/>
      <c r="P113" s="515"/>
      <c r="Q113" s="95" t="s">
        <v>276</v>
      </c>
      <c r="R113" s="96">
        <v>0.8</v>
      </c>
      <c r="S113" s="104">
        <v>43832</v>
      </c>
      <c r="T113" s="104">
        <v>44196</v>
      </c>
      <c r="U113" s="528"/>
      <c r="V113" s="528"/>
      <c r="W113" s="528"/>
      <c r="X113" s="528"/>
      <c r="Y113" s="729"/>
      <c r="Z113" s="729"/>
      <c r="AA113" s="484"/>
      <c r="AB113" s="484"/>
      <c r="AC113" s="484"/>
      <c r="AD113" s="395"/>
    </row>
    <row r="114" spans="1:30" ht="129" customHeight="1">
      <c r="A114" s="480" t="s">
        <v>249</v>
      </c>
      <c r="B114" s="468" t="s">
        <v>125</v>
      </c>
      <c r="C114" s="468" t="s">
        <v>230</v>
      </c>
      <c r="D114" s="468" t="s">
        <v>36</v>
      </c>
      <c r="E114" s="468"/>
      <c r="F114" s="471" t="s">
        <v>277</v>
      </c>
      <c r="G114" s="474" t="s">
        <v>38</v>
      </c>
      <c r="H114" s="474" t="s">
        <v>38</v>
      </c>
      <c r="I114" s="474" t="s">
        <v>38</v>
      </c>
      <c r="J114" s="474" t="s">
        <v>38</v>
      </c>
      <c r="K114" s="378"/>
      <c r="L114" s="378"/>
      <c r="M114" s="474" t="s">
        <v>278</v>
      </c>
      <c r="N114" s="513" t="s">
        <v>40</v>
      </c>
      <c r="O114" s="513">
        <v>43861</v>
      </c>
      <c r="P114" s="513">
        <v>44196</v>
      </c>
      <c r="Q114" s="99" t="s">
        <v>279</v>
      </c>
      <c r="R114" s="103">
        <v>0.25</v>
      </c>
      <c r="S114" s="101">
        <v>43955</v>
      </c>
      <c r="T114" s="101">
        <v>44012</v>
      </c>
      <c r="U114" s="526">
        <v>0.3</v>
      </c>
      <c r="V114" s="526">
        <v>0.6</v>
      </c>
      <c r="W114" s="526">
        <v>0.8</v>
      </c>
      <c r="X114" s="526">
        <v>1</v>
      </c>
      <c r="Y114" s="728">
        <v>78838577.799999997</v>
      </c>
      <c r="Z114" s="728">
        <v>84825000</v>
      </c>
      <c r="AA114" s="442" t="s">
        <v>245</v>
      </c>
      <c r="AB114" s="442" t="s">
        <v>246</v>
      </c>
      <c r="AC114" s="442" t="s">
        <v>38</v>
      </c>
      <c r="AD114" s="393">
        <f>+Y114+Z114</f>
        <v>163663577.80000001</v>
      </c>
    </row>
    <row r="115" spans="1:30" ht="129" customHeight="1">
      <c r="A115" s="481"/>
      <c r="B115" s="469"/>
      <c r="C115" s="469"/>
      <c r="D115" s="469"/>
      <c r="E115" s="469"/>
      <c r="F115" s="472"/>
      <c r="G115" s="475"/>
      <c r="H115" s="475"/>
      <c r="I115" s="475"/>
      <c r="J115" s="475"/>
      <c r="K115" s="537"/>
      <c r="L115" s="537"/>
      <c r="M115" s="475"/>
      <c r="N115" s="514"/>
      <c r="O115" s="514"/>
      <c r="P115" s="514"/>
      <c r="Q115" s="23" t="s">
        <v>280</v>
      </c>
      <c r="R115" s="24">
        <v>0.25</v>
      </c>
      <c r="S115" s="94">
        <v>44013</v>
      </c>
      <c r="T115" s="94">
        <v>44119</v>
      </c>
      <c r="U115" s="527"/>
      <c r="V115" s="527"/>
      <c r="W115" s="527"/>
      <c r="X115" s="527"/>
      <c r="Y115" s="827"/>
      <c r="Z115" s="827"/>
      <c r="AA115" s="443"/>
      <c r="AB115" s="443"/>
      <c r="AC115" s="443"/>
      <c r="AD115" s="394"/>
    </row>
    <row r="116" spans="1:30" ht="129" customHeight="1">
      <c r="A116" s="481"/>
      <c r="B116" s="469"/>
      <c r="C116" s="469"/>
      <c r="D116" s="469"/>
      <c r="E116" s="469"/>
      <c r="F116" s="472"/>
      <c r="G116" s="475"/>
      <c r="H116" s="475"/>
      <c r="I116" s="475"/>
      <c r="J116" s="475"/>
      <c r="K116" s="537"/>
      <c r="L116" s="537"/>
      <c r="M116" s="475"/>
      <c r="N116" s="514"/>
      <c r="O116" s="514"/>
      <c r="P116" s="514"/>
      <c r="Q116" s="23" t="s">
        <v>281</v>
      </c>
      <c r="R116" s="24">
        <v>0.25</v>
      </c>
      <c r="S116" s="94">
        <v>44120</v>
      </c>
      <c r="T116" s="94">
        <v>44135</v>
      </c>
      <c r="U116" s="527"/>
      <c r="V116" s="527"/>
      <c r="W116" s="527"/>
      <c r="X116" s="527"/>
      <c r="Y116" s="827"/>
      <c r="Z116" s="827"/>
      <c r="AA116" s="443"/>
      <c r="AB116" s="443"/>
      <c r="AC116" s="443"/>
      <c r="AD116" s="394"/>
    </row>
    <row r="117" spans="1:30" ht="129" customHeight="1" thickBot="1">
      <c r="A117" s="482"/>
      <c r="B117" s="477"/>
      <c r="C117" s="477"/>
      <c r="D117" s="477"/>
      <c r="E117" s="477"/>
      <c r="F117" s="478"/>
      <c r="G117" s="479"/>
      <c r="H117" s="479"/>
      <c r="I117" s="479"/>
      <c r="J117" s="479"/>
      <c r="K117" s="414"/>
      <c r="L117" s="414"/>
      <c r="M117" s="479"/>
      <c r="N117" s="764"/>
      <c r="O117" s="764"/>
      <c r="P117" s="764"/>
      <c r="Q117" s="38" t="s">
        <v>282</v>
      </c>
      <c r="R117" s="105">
        <v>0.25</v>
      </c>
      <c r="S117" s="106">
        <v>44136</v>
      </c>
      <c r="T117" s="106">
        <v>44196</v>
      </c>
      <c r="U117" s="762"/>
      <c r="V117" s="762"/>
      <c r="W117" s="762"/>
      <c r="X117" s="762"/>
      <c r="Y117" s="809"/>
      <c r="Z117" s="809"/>
      <c r="AA117" s="416"/>
      <c r="AB117" s="416"/>
      <c r="AC117" s="416"/>
      <c r="AD117" s="449"/>
    </row>
    <row r="118" spans="1:30" ht="129" customHeight="1" thickTop="1">
      <c r="A118" s="440" t="s">
        <v>283</v>
      </c>
      <c r="B118" s="882" t="s">
        <v>931</v>
      </c>
      <c r="C118" s="882" t="s">
        <v>126</v>
      </c>
      <c r="D118" s="882" t="s">
        <v>36</v>
      </c>
      <c r="E118" s="882">
        <v>0</v>
      </c>
      <c r="F118" s="883" t="s">
        <v>284</v>
      </c>
      <c r="G118" s="439" t="s">
        <v>38</v>
      </c>
      <c r="H118" s="439" t="s">
        <v>38</v>
      </c>
      <c r="I118" s="439" t="s">
        <v>38</v>
      </c>
      <c r="J118" s="439" t="s">
        <v>285</v>
      </c>
      <c r="K118" s="465" t="s">
        <v>224</v>
      </c>
      <c r="L118" s="465" t="s">
        <v>272</v>
      </c>
      <c r="M118" s="877" t="s">
        <v>286</v>
      </c>
      <c r="N118" s="880" t="s">
        <v>40</v>
      </c>
      <c r="O118" s="587">
        <v>43831</v>
      </c>
      <c r="P118" s="880">
        <v>44195</v>
      </c>
      <c r="Q118" s="107" t="s">
        <v>287</v>
      </c>
      <c r="R118" s="42">
        <v>0.2</v>
      </c>
      <c r="S118" s="108">
        <v>43831</v>
      </c>
      <c r="T118" s="108">
        <v>43920</v>
      </c>
      <c r="U118" s="463">
        <v>0.3</v>
      </c>
      <c r="V118" s="464">
        <v>0.7</v>
      </c>
      <c r="W118" s="464">
        <v>1</v>
      </c>
      <c r="X118" s="463" t="s">
        <v>44</v>
      </c>
      <c r="Y118" s="675">
        <v>400000000</v>
      </c>
      <c r="Z118" s="675">
        <v>300000000</v>
      </c>
      <c r="AA118" s="884" t="s">
        <v>60</v>
      </c>
      <c r="AB118" s="887" t="s">
        <v>288</v>
      </c>
      <c r="AC118" s="884" t="s">
        <v>38</v>
      </c>
      <c r="AD118" s="462">
        <f>+Y118+Z118</f>
        <v>700000000</v>
      </c>
    </row>
    <row r="119" spans="1:30" ht="129" customHeight="1">
      <c r="A119" s="430"/>
      <c r="B119" s="794"/>
      <c r="C119" s="794"/>
      <c r="D119" s="794"/>
      <c r="E119" s="794"/>
      <c r="F119" s="797"/>
      <c r="G119" s="407"/>
      <c r="H119" s="407"/>
      <c r="I119" s="407"/>
      <c r="J119" s="407"/>
      <c r="K119" s="403"/>
      <c r="L119" s="403"/>
      <c r="M119" s="878"/>
      <c r="N119" s="746"/>
      <c r="O119" s="588"/>
      <c r="P119" s="746"/>
      <c r="Q119" s="109" t="s">
        <v>289</v>
      </c>
      <c r="R119" s="51">
        <v>0.1</v>
      </c>
      <c r="S119" s="110">
        <v>43831</v>
      </c>
      <c r="T119" s="110">
        <v>43920</v>
      </c>
      <c r="U119" s="397"/>
      <c r="V119" s="400"/>
      <c r="W119" s="400"/>
      <c r="X119" s="397"/>
      <c r="Y119" s="663"/>
      <c r="Z119" s="663"/>
      <c r="AA119" s="885"/>
      <c r="AB119" s="888"/>
      <c r="AC119" s="885"/>
      <c r="AD119" s="394"/>
    </row>
    <row r="120" spans="1:30" ht="129" customHeight="1">
      <c r="A120" s="430"/>
      <c r="B120" s="794"/>
      <c r="C120" s="794"/>
      <c r="D120" s="794"/>
      <c r="E120" s="794"/>
      <c r="F120" s="797"/>
      <c r="G120" s="407"/>
      <c r="H120" s="407"/>
      <c r="I120" s="407"/>
      <c r="J120" s="407"/>
      <c r="K120" s="403"/>
      <c r="L120" s="403"/>
      <c r="M120" s="878"/>
      <c r="N120" s="746"/>
      <c r="O120" s="588"/>
      <c r="P120" s="746"/>
      <c r="Q120" s="109" t="s">
        <v>290</v>
      </c>
      <c r="R120" s="51">
        <v>0.1</v>
      </c>
      <c r="S120" s="110">
        <v>43891</v>
      </c>
      <c r="T120" s="110">
        <v>44104</v>
      </c>
      <c r="U120" s="397"/>
      <c r="V120" s="400"/>
      <c r="W120" s="400"/>
      <c r="X120" s="397"/>
      <c r="Y120" s="663"/>
      <c r="Z120" s="663"/>
      <c r="AA120" s="885"/>
      <c r="AB120" s="888"/>
      <c r="AC120" s="885"/>
      <c r="AD120" s="394"/>
    </row>
    <row r="121" spans="1:30" ht="129" customHeight="1">
      <c r="A121" s="430"/>
      <c r="B121" s="794"/>
      <c r="C121" s="794"/>
      <c r="D121" s="794"/>
      <c r="E121" s="794"/>
      <c r="F121" s="797"/>
      <c r="G121" s="407"/>
      <c r="H121" s="407"/>
      <c r="I121" s="407"/>
      <c r="J121" s="407"/>
      <c r="K121" s="403"/>
      <c r="L121" s="881" t="s">
        <v>199</v>
      </c>
      <c r="M121" s="878"/>
      <c r="N121" s="746"/>
      <c r="O121" s="588"/>
      <c r="P121" s="746"/>
      <c r="Q121" s="50" t="s">
        <v>291</v>
      </c>
      <c r="R121" s="51">
        <v>0.3</v>
      </c>
      <c r="S121" s="110">
        <v>43920</v>
      </c>
      <c r="T121" s="110">
        <v>44195</v>
      </c>
      <c r="U121" s="397"/>
      <c r="V121" s="400"/>
      <c r="W121" s="400"/>
      <c r="X121" s="397"/>
      <c r="Y121" s="663"/>
      <c r="Z121" s="663"/>
      <c r="AA121" s="885"/>
      <c r="AB121" s="888"/>
      <c r="AC121" s="885"/>
      <c r="AD121" s="394"/>
    </row>
    <row r="122" spans="1:30" ht="129" customHeight="1">
      <c r="A122" s="430"/>
      <c r="B122" s="794"/>
      <c r="C122" s="794"/>
      <c r="D122" s="794"/>
      <c r="E122" s="794"/>
      <c r="F122" s="797"/>
      <c r="G122" s="407"/>
      <c r="H122" s="407"/>
      <c r="I122" s="407"/>
      <c r="J122" s="407"/>
      <c r="K122" s="403"/>
      <c r="L122" s="791"/>
      <c r="M122" s="878"/>
      <c r="N122" s="746"/>
      <c r="O122" s="588"/>
      <c r="P122" s="746"/>
      <c r="Q122" s="50" t="s">
        <v>292</v>
      </c>
      <c r="R122" s="51">
        <v>0.1</v>
      </c>
      <c r="S122" s="110">
        <v>43920</v>
      </c>
      <c r="T122" s="110">
        <v>44195</v>
      </c>
      <c r="U122" s="397"/>
      <c r="V122" s="400"/>
      <c r="W122" s="400"/>
      <c r="X122" s="397"/>
      <c r="Y122" s="663"/>
      <c r="Z122" s="663"/>
      <c r="AA122" s="885"/>
      <c r="AB122" s="888"/>
      <c r="AC122" s="885"/>
      <c r="AD122" s="394"/>
    </row>
    <row r="123" spans="1:30" ht="129" customHeight="1">
      <c r="A123" s="431"/>
      <c r="B123" s="799"/>
      <c r="C123" s="799"/>
      <c r="D123" s="799"/>
      <c r="E123" s="799"/>
      <c r="F123" s="800"/>
      <c r="G123" s="408"/>
      <c r="H123" s="408"/>
      <c r="I123" s="408"/>
      <c r="J123" s="408"/>
      <c r="K123" s="404"/>
      <c r="L123" s="805"/>
      <c r="M123" s="879"/>
      <c r="N123" s="747"/>
      <c r="O123" s="589"/>
      <c r="P123" s="747"/>
      <c r="Q123" s="111" t="s">
        <v>293</v>
      </c>
      <c r="R123" s="112">
        <v>0.2</v>
      </c>
      <c r="S123" s="113">
        <v>43920</v>
      </c>
      <c r="T123" s="113">
        <v>44195</v>
      </c>
      <c r="U123" s="398"/>
      <c r="V123" s="401"/>
      <c r="W123" s="401"/>
      <c r="X123" s="398"/>
      <c r="Y123" s="664"/>
      <c r="Z123" s="664"/>
      <c r="AA123" s="886"/>
      <c r="AB123" s="889"/>
      <c r="AC123" s="886"/>
      <c r="AD123" s="395"/>
    </row>
    <row r="124" spans="1:30" ht="129" customHeight="1">
      <c r="A124" s="114" t="s">
        <v>283</v>
      </c>
      <c r="B124" s="115" t="s">
        <v>49</v>
      </c>
      <c r="C124" s="115" t="s">
        <v>50</v>
      </c>
      <c r="D124" s="115" t="s">
        <v>36</v>
      </c>
      <c r="E124" s="115">
        <v>0</v>
      </c>
      <c r="F124" s="116" t="s">
        <v>294</v>
      </c>
      <c r="G124" s="117" t="s">
        <v>38</v>
      </c>
      <c r="H124" s="117" t="s">
        <v>38</v>
      </c>
      <c r="I124" s="117" t="s">
        <v>38</v>
      </c>
      <c r="J124" s="117" t="s">
        <v>295</v>
      </c>
      <c r="K124" s="118" t="s">
        <v>224</v>
      </c>
      <c r="L124" s="118"/>
      <c r="M124" s="117" t="s">
        <v>296</v>
      </c>
      <c r="N124" s="119" t="s">
        <v>40</v>
      </c>
      <c r="O124" s="119">
        <v>44075</v>
      </c>
      <c r="P124" s="119">
        <v>44195</v>
      </c>
      <c r="Q124" s="120" t="s">
        <v>297</v>
      </c>
      <c r="R124" s="121">
        <v>1</v>
      </c>
      <c r="S124" s="122">
        <v>44075</v>
      </c>
      <c r="T124" s="122">
        <v>44195</v>
      </c>
      <c r="U124" s="121" t="s">
        <v>298</v>
      </c>
      <c r="V124" s="121" t="s">
        <v>298</v>
      </c>
      <c r="W124" s="121">
        <v>0.2</v>
      </c>
      <c r="X124" s="121">
        <v>1</v>
      </c>
      <c r="Y124" s="349">
        <v>2258000</v>
      </c>
      <c r="Z124" s="349">
        <v>22550725</v>
      </c>
      <c r="AA124" s="123" t="s">
        <v>60</v>
      </c>
      <c r="AB124" s="123" t="s">
        <v>288</v>
      </c>
      <c r="AC124" s="123" t="s">
        <v>38</v>
      </c>
      <c r="AD124" s="124">
        <f>Z124+Y124</f>
        <v>24808725</v>
      </c>
    </row>
    <row r="125" spans="1:30" ht="129" customHeight="1">
      <c r="A125" s="386" t="s">
        <v>283</v>
      </c>
      <c r="B125" s="793" t="s">
        <v>928</v>
      </c>
      <c r="C125" s="793" t="s">
        <v>415</v>
      </c>
      <c r="D125" s="793"/>
      <c r="E125" s="793"/>
      <c r="F125" s="796" t="s">
        <v>940</v>
      </c>
      <c r="G125" s="372" t="s">
        <v>38</v>
      </c>
      <c r="H125" s="372" t="s">
        <v>38</v>
      </c>
      <c r="I125" s="372" t="s">
        <v>38</v>
      </c>
      <c r="J125" s="372" t="s">
        <v>299</v>
      </c>
      <c r="K125" s="790"/>
      <c r="L125" s="402" t="s">
        <v>300</v>
      </c>
      <c r="M125" s="372" t="s">
        <v>301</v>
      </c>
      <c r="N125" s="380" t="s">
        <v>58</v>
      </c>
      <c r="O125" s="565">
        <v>43832</v>
      </c>
      <c r="P125" s="565">
        <v>44104</v>
      </c>
      <c r="Q125" s="125" t="s">
        <v>302</v>
      </c>
      <c r="R125" s="89">
        <v>0.7</v>
      </c>
      <c r="S125" s="126">
        <v>43832</v>
      </c>
      <c r="T125" s="126">
        <v>44073</v>
      </c>
      <c r="U125" s="396">
        <v>0.24</v>
      </c>
      <c r="V125" s="872" t="s">
        <v>303</v>
      </c>
      <c r="W125" s="872" t="s">
        <v>43</v>
      </c>
      <c r="X125" s="872" t="s">
        <v>43</v>
      </c>
      <c r="Y125" s="390">
        <v>0</v>
      </c>
      <c r="Z125" s="875">
        <v>32618040</v>
      </c>
      <c r="AA125" s="390" t="s">
        <v>60</v>
      </c>
      <c r="AB125" s="390" t="s">
        <v>246</v>
      </c>
      <c r="AC125" s="390" t="s">
        <v>38</v>
      </c>
      <c r="AD125" s="393">
        <f>+Y125+Z125</f>
        <v>32618040</v>
      </c>
    </row>
    <row r="126" spans="1:30" ht="129" customHeight="1">
      <c r="A126" s="431"/>
      <c r="B126" s="799"/>
      <c r="C126" s="799"/>
      <c r="D126" s="799"/>
      <c r="E126" s="799"/>
      <c r="F126" s="800"/>
      <c r="G126" s="408"/>
      <c r="H126" s="408"/>
      <c r="I126" s="408"/>
      <c r="J126" s="408"/>
      <c r="K126" s="805"/>
      <c r="L126" s="404"/>
      <c r="M126" s="408"/>
      <c r="N126" s="410"/>
      <c r="O126" s="577"/>
      <c r="P126" s="577"/>
      <c r="Q126" s="127" t="s">
        <v>304</v>
      </c>
      <c r="R126" s="86">
        <v>0.3</v>
      </c>
      <c r="S126" s="128">
        <v>43891</v>
      </c>
      <c r="T126" s="128">
        <v>44104</v>
      </c>
      <c r="U126" s="398"/>
      <c r="V126" s="874"/>
      <c r="W126" s="874"/>
      <c r="X126" s="874"/>
      <c r="Y126" s="392"/>
      <c r="Z126" s="876"/>
      <c r="AA126" s="392"/>
      <c r="AB126" s="392"/>
      <c r="AC126" s="392"/>
      <c r="AD126" s="395"/>
    </row>
    <row r="127" spans="1:30" ht="129" customHeight="1">
      <c r="A127" s="386" t="s">
        <v>283</v>
      </c>
      <c r="B127" s="793" t="s">
        <v>493</v>
      </c>
      <c r="C127" s="793" t="s">
        <v>50</v>
      </c>
      <c r="D127" s="793" t="s">
        <v>36</v>
      </c>
      <c r="E127" s="793"/>
      <c r="F127" s="796" t="s">
        <v>941</v>
      </c>
      <c r="G127" s="372" t="s">
        <v>305</v>
      </c>
      <c r="H127" s="372" t="s">
        <v>38</v>
      </c>
      <c r="I127" s="372" t="s">
        <v>38</v>
      </c>
      <c r="J127" s="372" t="s">
        <v>299</v>
      </c>
      <c r="K127" s="790"/>
      <c r="L127" s="790"/>
      <c r="M127" s="372" t="s">
        <v>306</v>
      </c>
      <c r="N127" s="380" t="s">
        <v>58</v>
      </c>
      <c r="O127" s="565">
        <v>43845</v>
      </c>
      <c r="P127" s="565">
        <v>44104</v>
      </c>
      <c r="Q127" s="129" t="s">
        <v>307</v>
      </c>
      <c r="R127" s="130">
        <v>0.33</v>
      </c>
      <c r="S127" s="126">
        <v>43845</v>
      </c>
      <c r="T127" s="126">
        <v>43997</v>
      </c>
      <c r="U127" s="396">
        <v>0.4</v>
      </c>
      <c r="V127" s="872" t="s">
        <v>308</v>
      </c>
      <c r="W127" s="872" t="s">
        <v>43</v>
      </c>
      <c r="X127" s="872" t="s">
        <v>43</v>
      </c>
      <c r="Y127" s="563">
        <v>3000000</v>
      </c>
      <c r="Z127" s="563">
        <v>5000000</v>
      </c>
      <c r="AA127" s="390" t="s">
        <v>60</v>
      </c>
      <c r="AB127" s="390" t="s">
        <v>246</v>
      </c>
      <c r="AC127" s="390" t="s">
        <v>38</v>
      </c>
      <c r="AD127" s="393">
        <f t="shared" ref="AD127" si="5">Y127+Z127</f>
        <v>8000000</v>
      </c>
    </row>
    <row r="128" spans="1:30" ht="129" customHeight="1">
      <c r="A128" s="430"/>
      <c r="B128" s="794"/>
      <c r="C128" s="794"/>
      <c r="D128" s="794"/>
      <c r="E128" s="794"/>
      <c r="F128" s="797"/>
      <c r="G128" s="407"/>
      <c r="H128" s="407"/>
      <c r="I128" s="407"/>
      <c r="J128" s="407"/>
      <c r="K128" s="791"/>
      <c r="L128" s="791"/>
      <c r="M128" s="407"/>
      <c r="N128" s="409"/>
      <c r="O128" s="667"/>
      <c r="P128" s="667"/>
      <c r="Q128" s="50" t="s">
        <v>309</v>
      </c>
      <c r="R128" s="131">
        <v>0.33</v>
      </c>
      <c r="S128" s="52">
        <v>43891</v>
      </c>
      <c r="T128" s="52">
        <v>44042</v>
      </c>
      <c r="U128" s="397"/>
      <c r="V128" s="873"/>
      <c r="W128" s="873"/>
      <c r="X128" s="873"/>
      <c r="Y128" s="581"/>
      <c r="Z128" s="581"/>
      <c r="AA128" s="391"/>
      <c r="AB128" s="391"/>
      <c r="AC128" s="391"/>
      <c r="AD128" s="394"/>
    </row>
    <row r="129" spans="1:30" ht="129" customHeight="1">
      <c r="A129" s="431"/>
      <c r="B129" s="799"/>
      <c r="C129" s="799"/>
      <c r="D129" s="799"/>
      <c r="E129" s="799"/>
      <c r="F129" s="800"/>
      <c r="G129" s="408"/>
      <c r="H129" s="408"/>
      <c r="I129" s="408"/>
      <c r="J129" s="408"/>
      <c r="K129" s="805"/>
      <c r="L129" s="805"/>
      <c r="M129" s="408"/>
      <c r="N129" s="410"/>
      <c r="O129" s="577"/>
      <c r="P129" s="577"/>
      <c r="Q129" s="111" t="s">
        <v>310</v>
      </c>
      <c r="R129" s="132">
        <v>0.34</v>
      </c>
      <c r="S129" s="128">
        <v>43952</v>
      </c>
      <c r="T129" s="128">
        <v>44104</v>
      </c>
      <c r="U129" s="398"/>
      <c r="V129" s="874"/>
      <c r="W129" s="874"/>
      <c r="X129" s="874"/>
      <c r="Y129" s="582"/>
      <c r="Z129" s="582"/>
      <c r="AA129" s="392"/>
      <c r="AB129" s="392"/>
      <c r="AC129" s="392"/>
      <c r="AD129" s="395"/>
    </row>
    <row r="130" spans="1:30" ht="129" customHeight="1">
      <c r="A130" s="386" t="s">
        <v>283</v>
      </c>
      <c r="B130" s="793" t="s">
        <v>931</v>
      </c>
      <c r="C130" s="793" t="s">
        <v>126</v>
      </c>
      <c r="D130" s="793" t="s">
        <v>36</v>
      </c>
      <c r="E130" s="793"/>
      <c r="F130" s="796" t="s">
        <v>942</v>
      </c>
      <c r="G130" s="372" t="s">
        <v>38</v>
      </c>
      <c r="H130" s="372" t="s">
        <v>38</v>
      </c>
      <c r="I130" s="372" t="s">
        <v>38</v>
      </c>
      <c r="J130" s="372" t="s">
        <v>299</v>
      </c>
      <c r="K130" s="790"/>
      <c r="L130" s="790"/>
      <c r="M130" s="871" t="s">
        <v>311</v>
      </c>
      <c r="N130" s="380" t="s">
        <v>40</v>
      </c>
      <c r="O130" s="565">
        <v>43906</v>
      </c>
      <c r="P130" s="565">
        <v>44195</v>
      </c>
      <c r="Q130" s="129" t="s">
        <v>312</v>
      </c>
      <c r="R130" s="130">
        <v>0.3</v>
      </c>
      <c r="S130" s="126">
        <v>43906</v>
      </c>
      <c r="T130" s="126">
        <v>43981</v>
      </c>
      <c r="U130" s="396">
        <v>0.05</v>
      </c>
      <c r="V130" s="399">
        <v>0.48</v>
      </c>
      <c r="W130" s="399">
        <v>0.74</v>
      </c>
      <c r="X130" s="396">
        <v>1</v>
      </c>
      <c r="Y130" s="563">
        <v>6370000</v>
      </c>
      <c r="Z130" s="563">
        <v>20800000</v>
      </c>
      <c r="AA130" s="390" t="s">
        <v>60</v>
      </c>
      <c r="AB130" s="390" t="s">
        <v>246</v>
      </c>
      <c r="AC130" s="390" t="s">
        <v>38</v>
      </c>
      <c r="AD130" s="393">
        <v>27170000</v>
      </c>
    </row>
    <row r="131" spans="1:30" ht="129" customHeight="1" thickBot="1">
      <c r="A131" s="387"/>
      <c r="B131" s="795"/>
      <c r="C131" s="795"/>
      <c r="D131" s="795"/>
      <c r="E131" s="795"/>
      <c r="F131" s="798"/>
      <c r="G131" s="373"/>
      <c r="H131" s="373"/>
      <c r="I131" s="373"/>
      <c r="J131" s="373"/>
      <c r="K131" s="792"/>
      <c r="L131" s="792"/>
      <c r="M131" s="373"/>
      <c r="N131" s="381"/>
      <c r="O131" s="566"/>
      <c r="P131" s="566"/>
      <c r="Q131" s="133" t="s">
        <v>313</v>
      </c>
      <c r="R131" s="134">
        <v>0.7</v>
      </c>
      <c r="S131" s="135">
        <v>43951</v>
      </c>
      <c r="T131" s="135">
        <v>44195</v>
      </c>
      <c r="U131" s="412"/>
      <c r="V131" s="413"/>
      <c r="W131" s="413"/>
      <c r="X131" s="412"/>
      <c r="Y131" s="564"/>
      <c r="Z131" s="564"/>
      <c r="AA131" s="419"/>
      <c r="AB131" s="419"/>
      <c r="AC131" s="419"/>
      <c r="AD131" s="449"/>
    </row>
    <row r="132" spans="1:30" ht="129" customHeight="1" thickTop="1">
      <c r="A132" s="869" t="s">
        <v>314</v>
      </c>
      <c r="B132" s="864" t="s">
        <v>178</v>
      </c>
      <c r="C132" s="864" t="s">
        <v>205</v>
      </c>
      <c r="D132" s="864" t="s">
        <v>107</v>
      </c>
      <c r="E132" s="864">
        <v>1</v>
      </c>
      <c r="F132" s="866" t="s">
        <v>38</v>
      </c>
      <c r="G132" s="868" t="s">
        <v>38</v>
      </c>
      <c r="H132" s="868" t="s">
        <v>38</v>
      </c>
      <c r="I132" s="868" t="s">
        <v>38</v>
      </c>
      <c r="J132" s="362" t="s">
        <v>285</v>
      </c>
      <c r="K132" s="860"/>
      <c r="L132" s="360" t="s">
        <v>300</v>
      </c>
      <c r="M132" s="862" t="s">
        <v>315</v>
      </c>
      <c r="N132" s="863" t="s">
        <v>40</v>
      </c>
      <c r="O132" s="863">
        <v>43831</v>
      </c>
      <c r="P132" s="863">
        <v>44180</v>
      </c>
      <c r="Q132" s="136" t="s">
        <v>316</v>
      </c>
      <c r="R132" s="137">
        <v>0.2</v>
      </c>
      <c r="S132" s="138">
        <v>43831</v>
      </c>
      <c r="T132" s="138">
        <v>43876</v>
      </c>
      <c r="U132" s="857">
        <v>0.5</v>
      </c>
      <c r="V132" s="857">
        <v>0.9</v>
      </c>
      <c r="W132" s="857">
        <v>0.9</v>
      </c>
      <c r="X132" s="857">
        <v>1</v>
      </c>
      <c r="Y132" s="415">
        <v>25000000</v>
      </c>
      <c r="Z132" s="415">
        <v>70000000</v>
      </c>
      <c r="AA132" s="853" t="s">
        <v>60</v>
      </c>
      <c r="AB132" s="853" t="s">
        <v>317</v>
      </c>
      <c r="AC132" s="853" t="s">
        <v>38</v>
      </c>
      <c r="AD132" s="856">
        <f>Y132+Z132</f>
        <v>95000000</v>
      </c>
    </row>
    <row r="133" spans="1:30" ht="129" customHeight="1">
      <c r="A133" s="540"/>
      <c r="B133" s="533"/>
      <c r="C133" s="533"/>
      <c r="D133" s="533"/>
      <c r="E133" s="533"/>
      <c r="F133" s="517"/>
      <c r="G133" s="650"/>
      <c r="H133" s="650"/>
      <c r="I133" s="650"/>
      <c r="J133" s="511"/>
      <c r="K133" s="507"/>
      <c r="L133" s="405"/>
      <c r="M133" s="454"/>
      <c r="N133" s="608"/>
      <c r="O133" s="608"/>
      <c r="P133" s="608"/>
      <c r="Q133" s="139" t="s">
        <v>318</v>
      </c>
      <c r="R133" s="140">
        <v>0.1</v>
      </c>
      <c r="S133" s="141">
        <v>43831</v>
      </c>
      <c r="T133" s="141">
        <v>43889</v>
      </c>
      <c r="U133" s="858"/>
      <c r="V133" s="858"/>
      <c r="W133" s="858"/>
      <c r="X133" s="858"/>
      <c r="Y133" s="443"/>
      <c r="Z133" s="443"/>
      <c r="AA133" s="854"/>
      <c r="AB133" s="854"/>
      <c r="AC133" s="854"/>
      <c r="AD133" s="394"/>
    </row>
    <row r="134" spans="1:30" ht="129" customHeight="1">
      <c r="A134" s="540"/>
      <c r="B134" s="533"/>
      <c r="C134" s="533"/>
      <c r="D134" s="533"/>
      <c r="E134" s="533"/>
      <c r="F134" s="517"/>
      <c r="G134" s="650"/>
      <c r="H134" s="650"/>
      <c r="I134" s="650"/>
      <c r="J134" s="511"/>
      <c r="K134" s="507"/>
      <c r="L134" s="405"/>
      <c r="M134" s="454"/>
      <c r="N134" s="608"/>
      <c r="O134" s="608"/>
      <c r="P134" s="608"/>
      <c r="Q134" s="139" t="s">
        <v>319</v>
      </c>
      <c r="R134" s="140">
        <v>0.2</v>
      </c>
      <c r="S134" s="141">
        <v>43831</v>
      </c>
      <c r="T134" s="141">
        <v>43889</v>
      </c>
      <c r="U134" s="858"/>
      <c r="V134" s="858"/>
      <c r="W134" s="858"/>
      <c r="X134" s="858"/>
      <c r="Y134" s="443"/>
      <c r="Z134" s="443"/>
      <c r="AA134" s="854"/>
      <c r="AB134" s="854"/>
      <c r="AC134" s="854"/>
      <c r="AD134" s="394"/>
    </row>
    <row r="135" spans="1:30" ht="129" customHeight="1">
      <c r="A135" s="540"/>
      <c r="B135" s="533"/>
      <c r="C135" s="533"/>
      <c r="D135" s="533"/>
      <c r="E135" s="533"/>
      <c r="F135" s="517"/>
      <c r="G135" s="650"/>
      <c r="H135" s="650"/>
      <c r="I135" s="650"/>
      <c r="J135" s="511"/>
      <c r="K135" s="507"/>
      <c r="L135" s="405"/>
      <c r="M135" s="454"/>
      <c r="N135" s="608"/>
      <c r="O135" s="608"/>
      <c r="P135" s="608"/>
      <c r="Q135" s="139" t="s">
        <v>320</v>
      </c>
      <c r="R135" s="140">
        <v>0.2</v>
      </c>
      <c r="S135" s="141">
        <v>43891</v>
      </c>
      <c r="T135" s="141">
        <v>43966</v>
      </c>
      <c r="U135" s="858"/>
      <c r="V135" s="858"/>
      <c r="W135" s="858"/>
      <c r="X135" s="858"/>
      <c r="Y135" s="443"/>
      <c r="Z135" s="443"/>
      <c r="AA135" s="854"/>
      <c r="AB135" s="854"/>
      <c r="AC135" s="854"/>
      <c r="AD135" s="394"/>
    </row>
    <row r="136" spans="1:30" ht="129" customHeight="1">
      <c r="A136" s="540"/>
      <c r="B136" s="533"/>
      <c r="C136" s="533"/>
      <c r="D136" s="533"/>
      <c r="E136" s="533"/>
      <c r="F136" s="517"/>
      <c r="G136" s="650"/>
      <c r="H136" s="650"/>
      <c r="I136" s="650"/>
      <c r="J136" s="511"/>
      <c r="K136" s="507"/>
      <c r="L136" s="405"/>
      <c r="M136" s="454"/>
      <c r="N136" s="608"/>
      <c r="O136" s="608"/>
      <c r="P136" s="608"/>
      <c r="Q136" s="139" t="s">
        <v>321</v>
      </c>
      <c r="R136" s="140">
        <v>0.2</v>
      </c>
      <c r="S136" s="141">
        <v>43891</v>
      </c>
      <c r="T136" s="141">
        <v>43981</v>
      </c>
      <c r="U136" s="858"/>
      <c r="V136" s="858"/>
      <c r="W136" s="858"/>
      <c r="X136" s="858"/>
      <c r="Y136" s="443"/>
      <c r="Z136" s="443"/>
      <c r="AA136" s="854"/>
      <c r="AB136" s="854"/>
      <c r="AC136" s="854"/>
      <c r="AD136" s="394"/>
    </row>
    <row r="137" spans="1:30" ht="129" customHeight="1" thickBot="1">
      <c r="A137" s="870"/>
      <c r="B137" s="865"/>
      <c r="C137" s="865"/>
      <c r="D137" s="865"/>
      <c r="E137" s="865"/>
      <c r="F137" s="867"/>
      <c r="G137" s="692"/>
      <c r="H137" s="692"/>
      <c r="I137" s="692"/>
      <c r="J137" s="363"/>
      <c r="K137" s="861"/>
      <c r="L137" s="361"/>
      <c r="M137" s="455"/>
      <c r="N137" s="609"/>
      <c r="O137" s="609"/>
      <c r="P137" s="609"/>
      <c r="Q137" s="142" t="s">
        <v>322</v>
      </c>
      <c r="R137" s="143">
        <v>0.1</v>
      </c>
      <c r="S137" s="144">
        <v>43891</v>
      </c>
      <c r="T137" s="144">
        <v>44180</v>
      </c>
      <c r="U137" s="859"/>
      <c r="V137" s="859"/>
      <c r="W137" s="859"/>
      <c r="X137" s="859"/>
      <c r="Y137" s="416"/>
      <c r="Z137" s="416"/>
      <c r="AA137" s="855"/>
      <c r="AB137" s="855"/>
      <c r="AC137" s="855"/>
      <c r="AD137" s="449"/>
    </row>
    <row r="138" spans="1:30" ht="181.05" customHeight="1" thickTop="1">
      <c r="A138" s="598" t="s">
        <v>323</v>
      </c>
      <c r="B138" s="441" t="s">
        <v>927</v>
      </c>
      <c r="C138" s="441" t="s">
        <v>324</v>
      </c>
      <c r="D138" s="441" t="s">
        <v>107</v>
      </c>
      <c r="E138" s="437">
        <v>1</v>
      </c>
      <c r="F138" s="438"/>
      <c r="G138" s="592" t="s">
        <v>38</v>
      </c>
      <c r="H138" s="592" t="s">
        <v>38</v>
      </c>
      <c r="I138" s="441" t="s">
        <v>325</v>
      </c>
      <c r="J138" s="441" t="s">
        <v>38</v>
      </c>
      <c r="K138" s="586" t="s">
        <v>326</v>
      </c>
      <c r="L138" s="852"/>
      <c r="M138" s="441" t="s">
        <v>327</v>
      </c>
      <c r="N138" s="466" t="s">
        <v>128</v>
      </c>
      <c r="O138" s="681">
        <v>43845</v>
      </c>
      <c r="P138" s="681">
        <v>44180</v>
      </c>
      <c r="Q138" s="145" t="s">
        <v>328</v>
      </c>
      <c r="R138" s="146">
        <v>0.1</v>
      </c>
      <c r="S138" s="43">
        <v>43845</v>
      </c>
      <c r="T138" s="43">
        <v>43889</v>
      </c>
      <c r="U138" s="584">
        <v>0.15</v>
      </c>
      <c r="V138" s="584">
        <v>0.5</v>
      </c>
      <c r="W138" s="584">
        <v>0.85</v>
      </c>
      <c r="X138" s="584">
        <v>1</v>
      </c>
      <c r="Y138" s="580">
        <v>31536055</v>
      </c>
      <c r="Z138" s="580">
        <v>562968360</v>
      </c>
      <c r="AA138" s="467" t="s">
        <v>329</v>
      </c>
      <c r="AB138" s="467" t="s">
        <v>330</v>
      </c>
      <c r="AC138" s="467" t="s">
        <v>220</v>
      </c>
      <c r="AD138" s="462">
        <f>+Y138+Z138</f>
        <v>594504415</v>
      </c>
    </row>
    <row r="139" spans="1:30" ht="129" customHeight="1">
      <c r="A139" s="599"/>
      <c r="B139" s="432"/>
      <c r="C139" s="432"/>
      <c r="D139" s="432"/>
      <c r="E139" s="427"/>
      <c r="F139" s="428"/>
      <c r="G139" s="593"/>
      <c r="H139" s="593"/>
      <c r="I139" s="432"/>
      <c r="J139" s="432"/>
      <c r="K139" s="405"/>
      <c r="L139" s="846"/>
      <c r="M139" s="432"/>
      <c r="N139" s="409"/>
      <c r="O139" s="667"/>
      <c r="P139" s="667"/>
      <c r="Q139" s="56" t="s">
        <v>331</v>
      </c>
      <c r="R139" s="147">
        <v>0.4</v>
      </c>
      <c r="S139" s="52">
        <v>43864</v>
      </c>
      <c r="T139" s="52">
        <v>44180</v>
      </c>
      <c r="U139" s="585"/>
      <c r="V139" s="585"/>
      <c r="W139" s="585"/>
      <c r="X139" s="585"/>
      <c r="Y139" s="581"/>
      <c r="Z139" s="581"/>
      <c r="AA139" s="391"/>
      <c r="AB139" s="391"/>
      <c r="AC139" s="391"/>
      <c r="AD139" s="394"/>
    </row>
    <row r="140" spans="1:30" ht="129" customHeight="1">
      <c r="A140" s="599"/>
      <c r="B140" s="432"/>
      <c r="C140" s="432"/>
      <c r="D140" s="432"/>
      <c r="E140" s="427"/>
      <c r="F140" s="428"/>
      <c r="G140" s="593"/>
      <c r="H140" s="593"/>
      <c r="I140" s="432"/>
      <c r="J140" s="432"/>
      <c r="K140" s="405"/>
      <c r="L140" s="846"/>
      <c r="M140" s="432"/>
      <c r="N140" s="409"/>
      <c r="O140" s="667"/>
      <c r="P140" s="667"/>
      <c r="Q140" s="56" t="s">
        <v>332</v>
      </c>
      <c r="R140" s="51">
        <v>0.4</v>
      </c>
      <c r="S140" s="52">
        <v>43864</v>
      </c>
      <c r="T140" s="52">
        <v>44180</v>
      </c>
      <c r="U140" s="585"/>
      <c r="V140" s="585"/>
      <c r="W140" s="585"/>
      <c r="X140" s="585"/>
      <c r="Y140" s="581"/>
      <c r="Z140" s="581"/>
      <c r="AA140" s="391"/>
      <c r="AB140" s="391"/>
      <c r="AC140" s="391"/>
      <c r="AD140" s="394"/>
    </row>
    <row r="141" spans="1:30" ht="171" customHeight="1">
      <c r="A141" s="583"/>
      <c r="B141" s="433"/>
      <c r="C141" s="433"/>
      <c r="D141" s="433"/>
      <c r="E141" s="425"/>
      <c r="F141" s="429"/>
      <c r="G141" s="594"/>
      <c r="H141" s="594"/>
      <c r="I141" s="433"/>
      <c r="J141" s="433"/>
      <c r="K141" s="406"/>
      <c r="L141" s="851"/>
      <c r="M141" s="433"/>
      <c r="N141" s="410"/>
      <c r="O141" s="577"/>
      <c r="P141" s="577"/>
      <c r="Q141" s="148" t="s">
        <v>333</v>
      </c>
      <c r="R141" s="112">
        <v>0.1</v>
      </c>
      <c r="S141" s="128">
        <v>43864</v>
      </c>
      <c r="T141" s="128">
        <v>44180</v>
      </c>
      <c r="U141" s="578"/>
      <c r="V141" s="578"/>
      <c r="W141" s="578"/>
      <c r="X141" s="578"/>
      <c r="Y141" s="582"/>
      <c r="Z141" s="582"/>
      <c r="AA141" s="392"/>
      <c r="AB141" s="392"/>
      <c r="AC141" s="392"/>
      <c r="AD141" s="395"/>
    </row>
    <row r="142" spans="1:30" ht="195" customHeight="1">
      <c r="A142" s="567" t="s">
        <v>323</v>
      </c>
      <c r="B142" s="150" t="s">
        <v>931</v>
      </c>
      <c r="C142" s="150" t="s">
        <v>126</v>
      </c>
      <c r="D142" s="150" t="s">
        <v>36</v>
      </c>
      <c r="E142" s="152"/>
      <c r="F142" s="153" t="s">
        <v>334</v>
      </c>
      <c r="G142" s="661" t="s">
        <v>181</v>
      </c>
      <c r="H142" s="661" t="s">
        <v>38</v>
      </c>
      <c r="I142" s="388" t="s">
        <v>38</v>
      </c>
      <c r="J142" s="388" t="s">
        <v>285</v>
      </c>
      <c r="K142" s="509" t="s">
        <v>326</v>
      </c>
      <c r="L142" s="509" t="s">
        <v>199</v>
      </c>
      <c r="M142" s="388" t="s">
        <v>335</v>
      </c>
      <c r="N142" s="380" t="s">
        <v>128</v>
      </c>
      <c r="O142" s="565">
        <v>43864</v>
      </c>
      <c r="P142" s="565">
        <v>44180</v>
      </c>
      <c r="Q142" s="125" t="s">
        <v>336</v>
      </c>
      <c r="R142" s="151">
        <v>0.2</v>
      </c>
      <c r="S142" s="126">
        <v>43864</v>
      </c>
      <c r="T142" s="126">
        <v>44042</v>
      </c>
      <c r="U142" s="561">
        <v>0.25</v>
      </c>
      <c r="V142" s="561">
        <v>0.5</v>
      </c>
      <c r="W142" s="561">
        <v>0.75</v>
      </c>
      <c r="X142" s="561">
        <v>1</v>
      </c>
      <c r="Y142" s="563">
        <v>10512018</v>
      </c>
      <c r="Z142" s="390">
        <v>0</v>
      </c>
      <c r="AA142" s="390" t="s">
        <v>329</v>
      </c>
      <c r="AB142" s="390" t="s">
        <v>330</v>
      </c>
      <c r="AC142" s="390" t="s">
        <v>220</v>
      </c>
      <c r="AD142" s="393">
        <f>+Y142+Z142</f>
        <v>10512018</v>
      </c>
    </row>
    <row r="143" spans="1:30" ht="129" customHeight="1">
      <c r="A143" s="599"/>
      <c r="B143" s="1049" t="s">
        <v>931</v>
      </c>
      <c r="C143" s="432" t="s">
        <v>126</v>
      </c>
      <c r="D143" s="432" t="s">
        <v>36</v>
      </c>
      <c r="E143" s="427"/>
      <c r="F143" s="428" t="s">
        <v>334</v>
      </c>
      <c r="G143" s="593"/>
      <c r="H143" s="593"/>
      <c r="I143" s="432"/>
      <c r="J143" s="432"/>
      <c r="K143" s="405"/>
      <c r="L143" s="405"/>
      <c r="M143" s="432"/>
      <c r="N143" s="409"/>
      <c r="O143" s="667"/>
      <c r="P143" s="667"/>
      <c r="Q143" s="56" t="s">
        <v>337</v>
      </c>
      <c r="R143" s="147">
        <v>0.2</v>
      </c>
      <c r="S143" s="52">
        <v>43922</v>
      </c>
      <c r="T143" s="52">
        <v>44104</v>
      </c>
      <c r="U143" s="585"/>
      <c r="V143" s="585"/>
      <c r="W143" s="585"/>
      <c r="X143" s="585"/>
      <c r="Y143" s="581"/>
      <c r="Z143" s="391"/>
      <c r="AA143" s="391"/>
      <c r="AB143" s="391"/>
      <c r="AC143" s="391"/>
      <c r="AD143" s="394"/>
    </row>
    <row r="144" spans="1:30" ht="129" customHeight="1">
      <c r="A144" s="599"/>
      <c r="B144" s="1050"/>
      <c r="C144" s="432" t="s">
        <v>126</v>
      </c>
      <c r="D144" s="432" t="s">
        <v>36</v>
      </c>
      <c r="E144" s="427"/>
      <c r="F144" s="428" t="s">
        <v>334</v>
      </c>
      <c r="G144" s="593"/>
      <c r="H144" s="593"/>
      <c r="I144" s="432"/>
      <c r="J144" s="432"/>
      <c r="K144" s="405" t="s">
        <v>338</v>
      </c>
      <c r="L144" s="405" t="s">
        <v>272</v>
      </c>
      <c r="M144" s="432"/>
      <c r="N144" s="409"/>
      <c r="O144" s="667"/>
      <c r="P144" s="667"/>
      <c r="Q144" s="56" t="s">
        <v>339</v>
      </c>
      <c r="R144" s="57">
        <v>0.2</v>
      </c>
      <c r="S144" s="52">
        <v>43864</v>
      </c>
      <c r="T144" s="52">
        <v>44180</v>
      </c>
      <c r="U144" s="585"/>
      <c r="V144" s="585"/>
      <c r="W144" s="585"/>
      <c r="X144" s="585"/>
      <c r="Y144" s="581"/>
      <c r="Z144" s="391"/>
      <c r="AA144" s="391"/>
      <c r="AB144" s="391"/>
      <c r="AC144" s="391"/>
      <c r="AD144" s="394"/>
    </row>
    <row r="145" spans="1:30" ht="151.05000000000001" customHeight="1">
      <c r="A145" s="599"/>
      <c r="B145" s="1050"/>
      <c r="C145" s="432" t="s">
        <v>126</v>
      </c>
      <c r="D145" s="432" t="s">
        <v>36</v>
      </c>
      <c r="E145" s="427"/>
      <c r="F145" s="428" t="s">
        <v>334</v>
      </c>
      <c r="G145" s="593"/>
      <c r="H145" s="593"/>
      <c r="I145" s="432"/>
      <c r="J145" s="432"/>
      <c r="K145" s="405"/>
      <c r="L145" s="405"/>
      <c r="M145" s="432"/>
      <c r="N145" s="409"/>
      <c r="O145" s="667"/>
      <c r="P145" s="667"/>
      <c r="Q145" s="56" t="s">
        <v>340</v>
      </c>
      <c r="R145" s="57">
        <v>0.2</v>
      </c>
      <c r="S145" s="52">
        <v>43864</v>
      </c>
      <c r="T145" s="52">
        <v>44180</v>
      </c>
      <c r="U145" s="585"/>
      <c r="V145" s="585"/>
      <c r="W145" s="585"/>
      <c r="X145" s="585"/>
      <c r="Y145" s="581"/>
      <c r="Z145" s="391"/>
      <c r="AA145" s="391"/>
      <c r="AB145" s="391"/>
      <c r="AC145" s="391"/>
      <c r="AD145" s="394"/>
    </row>
    <row r="146" spans="1:30" ht="154.94999999999999" customHeight="1">
      <c r="A146" s="583"/>
      <c r="B146" s="1051"/>
      <c r="C146" s="433" t="s">
        <v>126</v>
      </c>
      <c r="D146" s="433" t="s">
        <v>36</v>
      </c>
      <c r="E146" s="425"/>
      <c r="F146" s="429" t="s">
        <v>334</v>
      </c>
      <c r="G146" s="594"/>
      <c r="H146" s="594"/>
      <c r="I146" s="433"/>
      <c r="J146" s="433"/>
      <c r="K146" s="406"/>
      <c r="L146" s="406"/>
      <c r="M146" s="433"/>
      <c r="N146" s="410"/>
      <c r="O146" s="577"/>
      <c r="P146" s="577"/>
      <c r="Q146" s="127" t="s">
        <v>341</v>
      </c>
      <c r="R146" s="86">
        <v>0.2</v>
      </c>
      <c r="S146" s="128">
        <v>43864</v>
      </c>
      <c r="T146" s="128">
        <v>44180</v>
      </c>
      <c r="U146" s="578"/>
      <c r="V146" s="578"/>
      <c r="W146" s="578"/>
      <c r="X146" s="578"/>
      <c r="Y146" s="582"/>
      <c r="Z146" s="392"/>
      <c r="AA146" s="392"/>
      <c r="AB146" s="392"/>
      <c r="AC146" s="392"/>
      <c r="AD146" s="395"/>
    </row>
    <row r="147" spans="1:30" ht="166.95" customHeight="1">
      <c r="A147" s="567" t="s">
        <v>323</v>
      </c>
      <c r="B147" s="388" t="s">
        <v>929</v>
      </c>
      <c r="C147" s="388" t="s">
        <v>342</v>
      </c>
      <c r="D147" s="388" t="s">
        <v>36</v>
      </c>
      <c r="E147" s="368"/>
      <c r="F147" s="370" t="s">
        <v>343</v>
      </c>
      <c r="G147" s="661" t="s">
        <v>181</v>
      </c>
      <c r="H147" s="661" t="s">
        <v>181</v>
      </c>
      <c r="I147" s="388" t="s">
        <v>181</v>
      </c>
      <c r="J147" s="388" t="s">
        <v>181</v>
      </c>
      <c r="K147" s="154" t="s">
        <v>326</v>
      </c>
      <c r="L147" s="845"/>
      <c r="M147" s="372" t="s">
        <v>344</v>
      </c>
      <c r="N147" s="380" t="s">
        <v>345</v>
      </c>
      <c r="O147" s="380">
        <v>43832</v>
      </c>
      <c r="P147" s="380">
        <v>44180</v>
      </c>
      <c r="Q147" s="88" t="s">
        <v>346</v>
      </c>
      <c r="R147" s="89">
        <v>0.5</v>
      </c>
      <c r="S147" s="155">
        <v>43832</v>
      </c>
      <c r="T147" s="155">
        <v>43966</v>
      </c>
      <c r="U147" s="561">
        <v>0.3</v>
      </c>
      <c r="V147" s="561">
        <v>0.6</v>
      </c>
      <c r="W147" s="561">
        <v>0.8</v>
      </c>
      <c r="X147" s="561">
        <v>1</v>
      </c>
      <c r="Y147" s="563">
        <v>118408301</v>
      </c>
      <c r="Z147" s="390" t="s">
        <v>38</v>
      </c>
      <c r="AA147" s="390" t="s">
        <v>329</v>
      </c>
      <c r="AB147" s="390" t="s">
        <v>220</v>
      </c>
      <c r="AC147" s="390" t="s">
        <v>220</v>
      </c>
      <c r="AD147" s="393">
        <f>Y147</f>
        <v>118408301</v>
      </c>
    </row>
    <row r="148" spans="1:30" ht="129" customHeight="1">
      <c r="A148" s="583"/>
      <c r="B148" s="433"/>
      <c r="C148" s="433"/>
      <c r="D148" s="433"/>
      <c r="E148" s="425"/>
      <c r="F148" s="429"/>
      <c r="G148" s="594"/>
      <c r="H148" s="594"/>
      <c r="I148" s="433"/>
      <c r="J148" s="433"/>
      <c r="K148" s="156" t="s">
        <v>338</v>
      </c>
      <c r="L148" s="851"/>
      <c r="M148" s="408"/>
      <c r="N148" s="410"/>
      <c r="O148" s="410"/>
      <c r="P148" s="410"/>
      <c r="Q148" s="85" t="s">
        <v>347</v>
      </c>
      <c r="R148" s="86">
        <v>0.5</v>
      </c>
      <c r="S148" s="157">
        <v>43941</v>
      </c>
      <c r="T148" s="157">
        <v>44180</v>
      </c>
      <c r="U148" s="578"/>
      <c r="V148" s="578"/>
      <c r="W148" s="578"/>
      <c r="X148" s="578"/>
      <c r="Y148" s="582"/>
      <c r="Z148" s="392"/>
      <c r="AA148" s="392"/>
      <c r="AB148" s="392"/>
      <c r="AC148" s="392"/>
      <c r="AD148" s="395"/>
    </row>
    <row r="149" spans="1:30" ht="129" customHeight="1">
      <c r="A149" s="567" t="s">
        <v>323</v>
      </c>
      <c r="B149" s="388" t="s">
        <v>929</v>
      </c>
      <c r="C149" s="388" t="s">
        <v>342</v>
      </c>
      <c r="D149" s="388" t="s">
        <v>107</v>
      </c>
      <c r="E149" s="368">
        <v>1</v>
      </c>
      <c r="F149" s="370"/>
      <c r="G149" s="661" t="s">
        <v>181</v>
      </c>
      <c r="H149" s="661" t="s">
        <v>181</v>
      </c>
      <c r="I149" s="661" t="s">
        <v>181</v>
      </c>
      <c r="J149" s="661" t="s">
        <v>181</v>
      </c>
      <c r="K149" s="509" t="s">
        <v>326</v>
      </c>
      <c r="L149" s="845"/>
      <c r="M149" s="388" t="s">
        <v>348</v>
      </c>
      <c r="N149" s="372" t="s">
        <v>128</v>
      </c>
      <c r="O149" s="380">
        <v>43863</v>
      </c>
      <c r="P149" s="380">
        <v>44012</v>
      </c>
      <c r="Q149" s="88" t="s">
        <v>349</v>
      </c>
      <c r="R149" s="89">
        <v>0.3</v>
      </c>
      <c r="S149" s="155">
        <v>43863</v>
      </c>
      <c r="T149" s="155">
        <v>43951</v>
      </c>
      <c r="U149" s="561">
        <v>0.6</v>
      </c>
      <c r="V149" s="561">
        <v>1</v>
      </c>
      <c r="W149" s="561"/>
      <c r="X149" s="561"/>
      <c r="Y149" s="563">
        <v>169234224</v>
      </c>
      <c r="Z149" s="563">
        <v>31465000</v>
      </c>
      <c r="AA149" s="390" t="s">
        <v>329</v>
      </c>
      <c r="AB149" s="390" t="s">
        <v>350</v>
      </c>
      <c r="AC149" s="390" t="s">
        <v>220</v>
      </c>
      <c r="AD149" s="393">
        <f>+Y149+Z149</f>
        <v>200699224</v>
      </c>
    </row>
    <row r="150" spans="1:30" ht="129" customHeight="1">
      <c r="A150" s="599"/>
      <c r="B150" s="432"/>
      <c r="C150" s="432"/>
      <c r="D150" s="432"/>
      <c r="E150" s="427"/>
      <c r="F150" s="428"/>
      <c r="G150" s="593"/>
      <c r="H150" s="593"/>
      <c r="I150" s="593"/>
      <c r="J150" s="593"/>
      <c r="K150" s="405"/>
      <c r="L150" s="846"/>
      <c r="M150" s="432"/>
      <c r="N150" s="407"/>
      <c r="O150" s="409"/>
      <c r="P150" s="409"/>
      <c r="Q150" s="63" t="s">
        <v>351</v>
      </c>
      <c r="R150" s="57">
        <v>0.3</v>
      </c>
      <c r="S150" s="58">
        <v>43863</v>
      </c>
      <c r="T150" s="58">
        <v>43951</v>
      </c>
      <c r="U150" s="585"/>
      <c r="V150" s="585"/>
      <c r="W150" s="585"/>
      <c r="X150" s="585"/>
      <c r="Y150" s="581"/>
      <c r="Z150" s="581"/>
      <c r="AA150" s="391"/>
      <c r="AB150" s="391"/>
      <c r="AC150" s="391"/>
      <c r="AD150" s="394"/>
    </row>
    <row r="151" spans="1:30" ht="129" customHeight="1">
      <c r="A151" s="599"/>
      <c r="B151" s="432"/>
      <c r="C151" s="432"/>
      <c r="D151" s="432"/>
      <c r="E151" s="427"/>
      <c r="F151" s="428"/>
      <c r="G151" s="593"/>
      <c r="H151" s="593"/>
      <c r="I151" s="593"/>
      <c r="J151" s="593"/>
      <c r="K151" s="405" t="s">
        <v>338</v>
      </c>
      <c r="L151" s="846"/>
      <c r="M151" s="432"/>
      <c r="N151" s="407"/>
      <c r="O151" s="409"/>
      <c r="P151" s="409"/>
      <c r="Q151" s="63" t="s">
        <v>352</v>
      </c>
      <c r="R151" s="57">
        <v>0.1</v>
      </c>
      <c r="S151" s="58">
        <v>43863</v>
      </c>
      <c r="T151" s="58">
        <v>43981</v>
      </c>
      <c r="U151" s="585"/>
      <c r="V151" s="585"/>
      <c r="W151" s="585"/>
      <c r="X151" s="585"/>
      <c r="Y151" s="581"/>
      <c r="Z151" s="581"/>
      <c r="AA151" s="391"/>
      <c r="AB151" s="391"/>
      <c r="AC151" s="391"/>
      <c r="AD151" s="394"/>
    </row>
    <row r="152" spans="1:30" ht="129" customHeight="1">
      <c r="A152" s="599"/>
      <c r="B152" s="432"/>
      <c r="C152" s="432"/>
      <c r="D152" s="432"/>
      <c r="E152" s="427"/>
      <c r="F152" s="428"/>
      <c r="G152" s="593"/>
      <c r="H152" s="593"/>
      <c r="I152" s="593"/>
      <c r="J152" s="593"/>
      <c r="K152" s="405"/>
      <c r="L152" s="846"/>
      <c r="M152" s="432"/>
      <c r="N152" s="407"/>
      <c r="O152" s="409"/>
      <c r="P152" s="409"/>
      <c r="Q152" s="63" t="s">
        <v>353</v>
      </c>
      <c r="R152" s="57">
        <v>0.1</v>
      </c>
      <c r="S152" s="58">
        <v>43955</v>
      </c>
      <c r="T152" s="58">
        <v>43981</v>
      </c>
      <c r="U152" s="585"/>
      <c r="V152" s="585"/>
      <c r="W152" s="585"/>
      <c r="X152" s="585"/>
      <c r="Y152" s="581"/>
      <c r="Z152" s="581"/>
      <c r="AA152" s="391"/>
      <c r="AB152" s="391"/>
      <c r="AC152" s="391"/>
      <c r="AD152" s="394"/>
    </row>
    <row r="153" spans="1:30" ht="129" customHeight="1">
      <c r="A153" s="583"/>
      <c r="B153" s="433"/>
      <c r="C153" s="433"/>
      <c r="D153" s="433"/>
      <c r="E153" s="425"/>
      <c r="F153" s="429"/>
      <c r="G153" s="594"/>
      <c r="H153" s="594"/>
      <c r="I153" s="594"/>
      <c r="J153" s="594"/>
      <c r="K153" s="406"/>
      <c r="L153" s="851"/>
      <c r="M153" s="433"/>
      <c r="N153" s="408"/>
      <c r="O153" s="410"/>
      <c r="P153" s="410"/>
      <c r="Q153" s="85" t="s">
        <v>354</v>
      </c>
      <c r="R153" s="86">
        <v>0.2</v>
      </c>
      <c r="S153" s="157">
        <v>43983</v>
      </c>
      <c r="T153" s="157">
        <v>44012</v>
      </c>
      <c r="U153" s="578"/>
      <c r="V153" s="578"/>
      <c r="W153" s="578"/>
      <c r="X153" s="578"/>
      <c r="Y153" s="582"/>
      <c r="Z153" s="582"/>
      <c r="AA153" s="392"/>
      <c r="AB153" s="392"/>
      <c r="AC153" s="392"/>
      <c r="AD153" s="395"/>
    </row>
    <row r="154" spans="1:30" ht="129" customHeight="1">
      <c r="A154" s="567" t="s">
        <v>323</v>
      </c>
      <c r="B154" s="388" t="s">
        <v>932</v>
      </c>
      <c r="C154" s="388" t="s">
        <v>205</v>
      </c>
      <c r="D154" s="388" t="s">
        <v>36</v>
      </c>
      <c r="E154" s="368"/>
      <c r="F154" s="370" t="s">
        <v>355</v>
      </c>
      <c r="G154" s="661" t="s">
        <v>181</v>
      </c>
      <c r="H154" s="661" t="s">
        <v>181</v>
      </c>
      <c r="I154" s="661" t="s">
        <v>181</v>
      </c>
      <c r="J154" s="661" t="s">
        <v>181</v>
      </c>
      <c r="K154" s="509" t="s">
        <v>338</v>
      </c>
      <c r="L154" s="509" t="s">
        <v>300</v>
      </c>
      <c r="M154" s="372" t="s">
        <v>356</v>
      </c>
      <c r="N154" s="372" t="s">
        <v>128</v>
      </c>
      <c r="O154" s="382">
        <v>43832</v>
      </c>
      <c r="P154" s="382">
        <v>44180</v>
      </c>
      <c r="Q154" s="88" t="s">
        <v>357</v>
      </c>
      <c r="R154" s="89">
        <v>0.2</v>
      </c>
      <c r="S154" s="155">
        <v>43832</v>
      </c>
      <c r="T154" s="155">
        <v>43889</v>
      </c>
      <c r="U154" s="396">
        <v>0.2</v>
      </c>
      <c r="V154" s="399">
        <v>0.4</v>
      </c>
      <c r="W154" s="399">
        <v>0.8</v>
      </c>
      <c r="X154" s="396">
        <v>1</v>
      </c>
      <c r="Y154" s="563">
        <v>75347846</v>
      </c>
      <c r="Z154" s="390">
        <v>0</v>
      </c>
      <c r="AA154" s="390" t="s">
        <v>329</v>
      </c>
      <c r="AB154" s="390" t="s">
        <v>220</v>
      </c>
      <c r="AC154" s="390" t="s">
        <v>220</v>
      </c>
      <c r="AD154" s="393">
        <f>+Y154+Z154</f>
        <v>75347846</v>
      </c>
    </row>
    <row r="155" spans="1:30" ht="129" customHeight="1">
      <c r="A155" s="599"/>
      <c r="B155" s="432"/>
      <c r="C155" s="432"/>
      <c r="D155" s="432"/>
      <c r="E155" s="427"/>
      <c r="F155" s="428"/>
      <c r="G155" s="593"/>
      <c r="H155" s="593"/>
      <c r="I155" s="593"/>
      <c r="J155" s="593"/>
      <c r="K155" s="405"/>
      <c r="L155" s="405"/>
      <c r="M155" s="407"/>
      <c r="N155" s="407"/>
      <c r="O155" s="593"/>
      <c r="P155" s="593"/>
      <c r="Q155" s="63" t="s">
        <v>358</v>
      </c>
      <c r="R155" s="57">
        <v>0.5</v>
      </c>
      <c r="S155" s="58">
        <v>43923</v>
      </c>
      <c r="T155" s="58">
        <v>44043</v>
      </c>
      <c r="U155" s="397"/>
      <c r="V155" s="400"/>
      <c r="W155" s="400"/>
      <c r="X155" s="397"/>
      <c r="Y155" s="581"/>
      <c r="Z155" s="391"/>
      <c r="AA155" s="391"/>
      <c r="AB155" s="391"/>
      <c r="AC155" s="391"/>
      <c r="AD155" s="394"/>
    </row>
    <row r="156" spans="1:30" ht="129" customHeight="1">
      <c r="A156" s="583"/>
      <c r="B156" s="433"/>
      <c r="C156" s="433"/>
      <c r="D156" s="433"/>
      <c r="E156" s="425"/>
      <c r="F156" s="429"/>
      <c r="G156" s="594"/>
      <c r="H156" s="594"/>
      <c r="I156" s="594"/>
      <c r="J156" s="594"/>
      <c r="K156" s="406"/>
      <c r="L156" s="406"/>
      <c r="M156" s="408"/>
      <c r="N156" s="408"/>
      <c r="O156" s="594"/>
      <c r="P156" s="594"/>
      <c r="Q156" s="85" t="s">
        <v>359</v>
      </c>
      <c r="R156" s="86">
        <v>0.3</v>
      </c>
      <c r="S156" s="157">
        <v>44046</v>
      </c>
      <c r="T156" s="157">
        <v>44180</v>
      </c>
      <c r="U156" s="398"/>
      <c r="V156" s="401"/>
      <c r="W156" s="401"/>
      <c r="X156" s="398"/>
      <c r="Y156" s="582"/>
      <c r="Z156" s="392"/>
      <c r="AA156" s="392"/>
      <c r="AB156" s="392"/>
      <c r="AC156" s="392"/>
      <c r="AD156" s="395"/>
    </row>
    <row r="157" spans="1:30" ht="129" customHeight="1">
      <c r="A157" s="567" t="s">
        <v>323</v>
      </c>
      <c r="B157" s="388" t="s">
        <v>929</v>
      </c>
      <c r="C157" s="388" t="s">
        <v>342</v>
      </c>
      <c r="D157" s="388" t="s">
        <v>36</v>
      </c>
      <c r="E157" s="368"/>
      <c r="F157" s="370" t="s">
        <v>360</v>
      </c>
      <c r="G157" s="661" t="s">
        <v>181</v>
      </c>
      <c r="H157" s="661" t="s">
        <v>181</v>
      </c>
      <c r="I157" s="661" t="s">
        <v>181</v>
      </c>
      <c r="J157" s="661" t="s">
        <v>181</v>
      </c>
      <c r="K157" s="848"/>
      <c r="L157" s="845"/>
      <c r="M157" s="372" t="s">
        <v>361</v>
      </c>
      <c r="N157" s="372" t="s">
        <v>128</v>
      </c>
      <c r="O157" s="382">
        <v>43864</v>
      </c>
      <c r="P157" s="382">
        <v>44165</v>
      </c>
      <c r="Q157" s="88" t="s">
        <v>362</v>
      </c>
      <c r="R157" s="89">
        <v>0.3</v>
      </c>
      <c r="S157" s="155">
        <v>43864</v>
      </c>
      <c r="T157" s="155">
        <v>44001</v>
      </c>
      <c r="U157" s="396">
        <v>0.3</v>
      </c>
      <c r="V157" s="399">
        <v>0.6</v>
      </c>
      <c r="W157" s="399">
        <v>0.8</v>
      </c>
      <c r="X157" s="396">
        <v>1</v>
      </c>
      <c r="Y157" s="563">
        <v>83498934</v>
      </c>
      <c r="Z157" s="390">
        <v>0</v>
      </c>
      <c r="AA157" s="390" t="s">
        <v>329</v>
      </c>
      <c r="AB157" s="390" t="s">
        <v>220</v>
      </c>
      <c r="AC157" s="390" t="s">
        <v>220</v>
      </c>
      <c r="AD157" s="393">
        <f>+Y157+Z157</f>
        <v>83498934</v>
      </c>
    </row>
    <row r="158" spans="1:30" ht="129" customHeight="1">
      <c r="A158" s="599"/>
      <c r="B158" s="432"/>
      <c r="C158" s="432"/>
      <c r="D158" s="432"/>
      <c r="E158" s="427"/>
      <c r="F158" s="428"/>
      <c r="G158" s="593"/>
      <c r="H158" s="593"/>
      <c r="I158" s="593"/>
      <c r="J158" s="593"/>
      <c r="K158" s="849"/>
      <c r="L158" s="846"/>
      <c r="M158" s="407"/>
      <c r="N158" s="407"/>
      <c r="O158" s="593"/>
      <c r="P158" s="593"/>
      <c r="Q158" s="63" t="s">
        <v>363</v>
      </c>
      <c r="R158" s="57">
        <v>0.3</v>
      </c>
      <c r="S158" s="58">
        <v>43983</v>
      </c>
      <c r="T158" s="58">
        <v>44042</v>
      </c>
      <c r="U158" s="397"/>
      <c r="V158" s="400"/>
      <c r="W158" s="400"/>
      <c r="X158" s="397"/>
      <c r="Y158" s="581"/>
      <c r="Z158" s="391"/>
      <c r="AA158" s="391"/>
      <c r="AB158" s="391"/>
      <c r="AC158" s="391"/>
      <c r="AD158" s="394"/>
    </row>
    <row r="159" spans="1:30" ht="129" customHeight="1">
      <c r="A159" s="583"/>
      <c r="B159" s="433"/>
      <c r="C159" s="433"/>
      <c r="D159" s="433"/>
      <c r="E159" s="425"/>
      <c r="F159" s="429"/>
      <c r="G159" s="594"/>
      <c r="H159" s="594"/>
      <c r="I159" s="594"/>
      <c r="J159" s="594"/>
      <c r="K159" s="850"/>
      <c r="L159" s="851"/>
      <c r="M159" s="408"/>
      <c r="N159" s="408"/>
      <c r="O159" s="594"/>
      <c r="P159" s="594"/>
      <c r="Q159" s="85" t="s">
        <v>364</v>
      </c>
      <c r="R159" s="86">
        <v>0.4</v>
      </c>
      <c r="S159" s="157">
        <v>44044</v>
      </c>
      <c r="T159" s="157">
        <v>44165</v>
      </c>
      <c r="U159" s="398"/>
      <c r="V159" s="401"/>
      <c r="W159" s="401"/>
      <c r="X159" s="398"/>
      <c r="Y159" s="582"/>
      <c r="Z159" s="392"/>
      <c r="AA159" s="392"/>
      <c r="AB159" s="392"/>
      <c r="AC159" s="392"/>
      <c r="AD159" s="395"/>
    </row>
    <row r="160" spans="1:30" ht="121.05" customHeight="1">
      <c r="A160" s="567" t="s">
        <v>323</v>
      </c>
      <c r="B160" s="388" t="s">
        <v>932</v>
      </c>
      <c r="C160" s="388" t="s">
        <v>205</v>
      </c>
      <c r="D160" s="388" t="s">
        <v>36</v>
      </c>
      <c r="E160" s="368"/>
      <c r="F160" s="370" t="s">
        <v>365</v>
      </c>
      <c r="G160" s="661" t="s">
        <v>181</v>
      </c>
      <c r="H160" s="661" t="s">
        <v>181</v>
      </c>
      <c r="I160" s="661" t="s">
        <v>181</v>
      </c>
      <c r="J160" s="388" t="s">
        <v>285</v>
      </c>
      <c r="K160" s="509" t="s">
        <v>338</v>
      </c>
      <c r="L160" s="509" t="s">
        <v>300</v>
      </c>
      <c r="M160" s="372" t="s">
        <v>366</v>
      </c>
      <c r="N160" s="372" t="s">
        <v>128</v>
      </c>
      <c r="O160" s="382">
        <v>43864</v>
      </c>
      <c r="P160" s="382">
        <v>44180</v>
      </c>
      <c r="Q160" s="88" t="s">
        <v>367</v>
      </c>
      <c r="R160" s="89">
        <v>0.2</v>
      </c>
      <c r="S160" s="155">
        <v>43864</v>
      </c>
      <c r="T160" s="155">
        <v>43921</v>
      </c>
      <c r="U160" s="396">
        <v>0.3</v>
      </c>
      <c r="V160" s="399">
        <v>0.6</v>
      </c>
      <c r="W160" s="399">
        <v>0.8</v>
      </c>
      <c r="X160" s="396">
        <v>1</v>
      </c>
      <c r="Y160" s="563">
        <v>107008381</v>
      </c>
      <c r="Z160" s="563">
        <v>60000000</v>
      </c>
      <c r="AA160" s="390" t="s">
        <v>329</v>
      </c>
      <c r="AB160" s="390" t="s">
        <v>368</v>
      </c>
      <c r="AC160" s="390" t="s">
        <v>220</v>
      </c>
      <c r="AD160" s="393">
        <f>+Y160+Z160</f>
        <v>167008381</v>
      </c>
    </row>
    <row r="161" spans="1:30" ht="121.05" customHeight="1">
      <c r="A161" s="599"/>
      <c r="B161" s="432"/>
      <c r="C161" s="432"/>
      <c r="D161" s="432"/>
      <c r="E161" s="427"/>
      <c r="F161" s="428"/>
      <c r="G161" s="593"/>
      <c r="H161" s="593"/>
      <c r="I161" s="593"/>
      <c r="J161" s="432"/>
      <c r="K161" s="405"/>
      <c r="L161" s="405"/>
      <c r="M161" s="407"/>
      <c r="N161" s="407"/>
      <c r="O161" s="593"/>
      <c r="P161" s="593"/>
      <c r="Q161" s="63" t="s">
        <v>369</v>
      </c>
      <c r="R161" s="57">
        <v>0.4</v>
      </c>
      <c r="S161" s="58">
        <v>43864</v>
      </c>
      <c r="T161" s="58">
        <v>44135</v>
      </c>
      <c r="U161" s="397"/>
      <c r="V161" s="400"/>
      <c r="W161" s="400"/>
      <c r="X161" s="397"/>
      <c r="Y161" s="581"/>
      <c r="Z161" s="581"/>
      <c r="AA161" s="391"/>
      <c r="AB161" s="391"/>
      <c r="AC161" s="391"/>
      <c r="AD161" s="394"/>
    </row>
    <row r="162" spans="1:30" ht="121.05" customHeight="1">
      <c r="A162" s="583"/>
      <c r="B162" s="433"/>
      <c r="C162" s="433"/>
      <c r="D162" s="433"/>
      <c r="E162" s="425"/>
      <c r="F162" s="429"/>
      <c r="G162" s="594"/>
      <c r="H162" s="594"/>
      <c r="I162" s="594"/>
      <c r="J162" s="433"/>
      <c r="K162" s="406"/>
      <c r="L162" s="406"/>
      <c r="M162" s="408"/>
      <c r="N162" s="408"/>
      <c r="O162" s="594"/>
      <c r="P162" s="594"/>
      <c r="Q162" s="85" t="s">
        <v>370</v>
      </c>
      <c r="R162" s="86">
        <v>0.4</v>
      </c>
      <c r="S162" s="157">
        <v>43952</v>
      </c>
      <c r="T162" s="157">
        <v>44180</v>
      </c>
      <c r="U162" s="398"/>
      <c r="V162" s="401"/>
      <c r="W162" s="401"/>
      <c r="X162" s="398"/>
      <c r="Y162" s="582"/>
      <c r="Z162" s="582"/>
      <c r="AA162" s="392"/>
      <c r="AB162" s="392"/>
      <c r="AC162" s="392"/>
      <c r="AD162" s="395"/>
    </row>
    <row r="163" spans="1:30" ht="121.05" customHeight="1">
      <c r="A163" s="567" t="s">
        <v>323</v>
      </c>
      <c r="B163" s="388" t="s">
        <v>929</v>
      </c>
      <c r="C163" s="388" t="s">
        <v>342</v>
      </c>
      <c r="D163" s="388" t="s">
        <v>36</v>
      </c>
      <c r="E163" s="368" t="s">
        <v>38</v>
      </c>
      <c r="F163" s="370" t="s">
        <v>371</v>
      </c>
      <c r="G163" s="661" t="s">
        <v>181</v>
      </c>
      <c r="H163" s="661" t="s">
        <v>181</v>
      </c>
      <c r="I163" s="661" t="s">
        <v>181</v>
      </c>
      <c r="J163" s="661" t="s">
        <v>181</v>
      </c>
      <c r="K163" s="848"/>
      <c r="L163" s="848"/>
      <c r="M163" s="372" t="s">
        <v>372</v>
      </c>
      <c r="N163" s="380" t="s">
        <v>40</v>
      </c>
      <c r="O163" s="380">
        <v>43864</v>
      </c>
      <c r="P163" s="380">
        <v>44180</v>
      </c>
      <c r="Q163" s="88" t="s">
        <v>373</v>
      </c>
      <c r="R163" s="89">
        <v>0.2</v>
      </c>
      <c r="S163" s="155">
        <v>43864</v>
      </c>
      <c r="T163" s="155">
        <v>43924</v>
      </c>
      <c r="U163" s="396">
        <v>0.27</v>
      </c>
      <c r="V163" s="399">
        <v>0.55000000000000004</v>
      </c>
      <c r="W163" s="399">
        <v>0.8</v>
      </c>
      <c r="X163" s="396">
        <v>1</v>
      </c>
      <c r="Y163" s="563">
        <v>6222767</v>
      </c>
      <c r="Z163" s="563">
        <v>153491278</v>
      </c>
      <c r="AA163" s="390" t="s">
        <v>329</v>
      </c>
      <c r="AB163" s="390" t="s">
        <v>374</v>
      </c>
      <c r="AC163" s="390" t="s">
        <v>220</v>
      </c>
      <c r="AD163" s="393">
        <f>+Y163+Z163</f>
        <v>159714045</v>
      </c>
    </row>
    <row r="164" spans="1:30" ht="121.05" customHeight="1">
      <c r="A164" s="599"/>
      <c r="B164" s="432"/>
      <c r="C164" s="432"/>
      <c r="D164" s="432"/>
      <c r="E164" s="427"/>
      <c r="F164" s="428"/>
      <c r="G164" s="593"/>
      <c r="H164" s="593"/>
      <c r="I164" s="593"/>
      <c r="J164" s="593"/>
      <c r="K164" s="849"/>
      <c r="L164" s="849"/>
      <c r="M164" s="407"/>
      <c r="N164" s="409"/>
      <c r="O164" s="409"/>
      <c r="P164" s="409"/>
      <c r="Q164" s="63" t="s">
        <v>375</v>
      </c>
      <c r="R164" s="57">
        <v>0.2</v>
      </c>
      <c r="S164" s="58">
        <v>43864</v>
      </c>
      <c r="T164" s="58">
        <v>44180</v>
      </c>
      <c r="U164" s="397"/>
      <c r="V164" s="400"/>
      <c r="W164" s="400"/>
      <c r="X164" s="397"/>
      <c r="Y164" s="581"/>
      <c r="Z164" s="581"/>
      <c r="AA164" s="391"/>
      <c r="AB164" s="391"/>
      <c r="AC164" s="391"/>
      <c r="AD164" s="394"/>
    </row>
    <row r="165" spans="1:30" ht="121.05" customHeight="1">
      <c r="A165" s="599"/>
      <c r="B165" s="432"/>
      <c r="C165" s="432"/>
      <c r="D165" s="432"/>
      <c r="E165" s="427"/>
      <c r="F165" s="428"/>
      <c r="G165" s="593"/>
      <c r="H165" s="593"/>
      <c r="I165" s="593"/>
      <c r="J165" s="593"/>
      <c r="K165" s="849"/>
      <c r="L165" s="849"/>
      <c r="M165" s="407"/>
      <c r="N165" s="409"/>
      <c r="O165" s="409"/>
      <c r="P165" s="409"/>
      <c r="Q165" s="56" t="s">
        <v>376</v>
      </c>
      <c r="R165" s="57">
        <v>0.2</v>
      </c>
      <c r="S165" s="58">
        <v>43892</v>
      </c>
      <c r="T165" s="58">
        <v>44008</v>
      </c>
      <c r="U165" s="397"/>
      <c r="V165" s="400"/>
      <c r="W165" s="400"/>
      <c r="X165" s="397"/>
      <c r="Y165" s="581"/>
      <c r="Z165" s="581"/>
      <c r="AA165" s="391"/>
      <c r="AB165" s="391"/>
      <c r="AC165" s="391"/>
      <c r="AD165" s="394"/>
    </row>
    <row r="166" spans="1:30" ht="121.05" customHeight="1">
      <c r="A166" s="599"/>
      <c r="B166" s="432"/>
      <c r="C166" s="432"/>
      <c r="D166" s="432"/>
      <c r="E166" s="427"/>
      <c r="F166" s="428"/>
      <c r="G166" s="593"/>
      <c r="H166" s="593"/>
      <c r="I166" s="593"/>
      <c r="J166" s="593"/>
      <c r="K166" s="849"/>
      <c r="L166" s="849"/>
      <c r="M166" s="407"/>
      <c r="N166" s="409"/>
      <c r="O166" s="409"/>
      <c r="P166" s="409"/>
      <c r="Q166" s="56" t="s">
        <v>377</v>
      </c>
      <c r="R166" s="57">
        <v>0.2</v>
      </c>
      <c r="S166" s="58">
        <v>44013</v>
      </c>
      <c r="T166" s="58">
        <v>44134</v>
      </c>
      <c r="U166" s="397"/>
      <c r="V166" s="400"/>
      <c r="W166" s="400"/>
      <c r="X166" s="397"/>
      <c r="Y166" s="581"/>
      <c r="Z166" s="581"/>
      <c r="AA166" s="391"/>
      <c r="AB166" s="391"/>
      <c r="AC166" s="391"/>
      <c r="AD166" s="394"/>
    </row>
    <row r="167" spans="1:30" ht="121.05" customHeight="1">
      <c r="A167" s="583"/>
      <c r="B167" s="433"/>
      <c r="C167" s="433"/>
      <c r="D167" s="433"/>
      <c r="E167" s="425"/>
      <c r="F167" s="429"/>
      <c r="G167" s="594"/>
      <c r="H167" s="594"/>
      <c r="I167" s="594"/>
      <c r="J167" s="594"/>
      <c r="K167" s="850"/>
      <c r="L167" s="850"/>
      <c r="M167" s="408"/>
      <c r="N167" s="410"/>
      <c r="O167" s="410"/>
      <c r="P167" s="410"/>
      <c r="Q167" s="127" t="s">
        <v>378</v>
      </c>
      <c r="R167" s="86">
        <v>0.2</v>
      </c>
      <c r="S167" s="157">
        <v>43864</v>
      </c>
      <c r="T167" s="157">
        <v>44134</v>
      </c>
      <c r="U167" s="398"/>
      <c r="V167" s="401"/>
      <c r="W167" s="401"/>
      <c r="X167" s="398"/>
      <c r="Y167" s="582"/>
      <c r="Z167" s="582"/>
      <c r="AA167" s="392"/>
      <c r="AB167" s="392"/>
      <c r="AC167" s="392"/>
      <c r="AD167" s="395"/>
    </row>
    <row r="168" spans="1:30" ht="121.05" customHeight="1">
      <c r="A168" s="567" t="s">
        <v>323</v>
      </c>
      <c r="B168" s="388" t="s">
        <v>930</v>
      </c>
      <c r="C168" s="388" t="s">
        <v>270</v>
      </c>
      <c r="D168" s="388" t="s">
        <v>107</v>
      </c>
      <c r="E168" s="368">
        <v>1</v>
      </c>
      <c r="F168" s="370" t="s">
        <v>38</v>
      </c>
      <c r="G168" s="661" t="s">
        <v>181</v>
      </c>
      <c r="H168" s="661" t="s">
        <v>181</v>
      </c>
      <c r="I168" s="661" t="s">
        <v>181</v>
      </c>
      <c r="J168" s="661" t="s">
        <v>181</v>
      </c>
      <c r="K168" s="848"/>
      <c r="L168" s="848"/>
      <c r="M168" s="372" t="s">
        <v>379</v>
      </c>
      <c r="N168" s="380" t="s">
        <v>40</v>
      </c>
      <c r="O168" s="380">
        <v>43837</v>
      </c>
      <c r="P168" s="380">
        <v>44180</v>
      </c>
      <c r="Q168" s="88" t="s">
        <v>380</v>
      </c>
      <c r="R168" s="89">
        <v>0.05</v>
      </c>
      <c r="S168" s="155">
        <v>43864</v>
      </c>
      <c r="T168" s="155">
        <v>43905</v>
      </c>
      <c r="U168" s="396">
        <v>0.12</v>
      </c>
      <c r="V168" s="399">
        <v>0.35</v>
      </c>
      <c r="W168" s="399">
        <v>0.75</v>
      </c>
      <c r="X168" s="396">
        <v>1</v>
      </c>
      <c r="Y168" s="563">
        <v>246916095</v>
      </c>
      <c r="Z168" s="563">
        <v>83478878</v>
      </c>
      <c r="AA168" s="390" t="s">
        <v>329</v>
      </c>
      <c r="AB168" s="390" t="s">
        <v>374</v>
      </c>
      <c r="AC168" s="390" t="s">
        <v>381</v>
      </c>
      <c r="AD168" s="393">
        <f>+Y168+Z168</f>
        <v>330394973</v>
      </c>
    </row>
    <row r="169" spans="1:30" ht="121.05" customHeight="1">
      <c r="A169" s="599"/>
      <c r="B169" s="432"/>
      <c r="C169" s="432"/>
      <c r="D169" s="432"/>
      <c r="E169" s="427"/>
      <c r="F169" s="428"/>
      <c r="G169" s="593"/>
      <c r="H169" s="593"/>
      <c r="I169" s="593"/>
      <c r="J169" s="593"/>
      <c r="K169" s="849"/>
      <c r="L169" s="849"/>
      <c r="M169" s="407"/>
      <c r="N169" s="409"/>
      <c r="O169" s="409"/>
      <c r="P169" s="409"/>
      <c r="Q169" s="63" t="s">
        <v>382</v>
      </c>
      <c r="R169" s="57">
        <v>0.55000000000000004</v>
      </c>
      <c r="S169" s="58">
        <v>43906</v>
      </c>
      <c r="T169" s="58">
        <v>44180</v>
      </c>
      <c r="U169" s="397"/>
      <c r="V169" s="400"/>
      <c r="W169" s="400"/>
      <c r="X169" s="397"/>
      <c r="Y169" s="581"/>
      <c r="Z169" s="581"/>
      <c r="AA169" s="391"/>
      <c r="AB169" s="391"/>
      <c r="AC169" s="391"/>
      <c r="AD169" s="394"/>
    </row>
    <row r="170" spans="1:30" ht="121.05" customHeight="1">
      <c r="A170" s="599"/>
      <c r="B170" s="432"/>
      <c r="C170" s="432"/>
      <c r="D170" s="432"/>
      <c r="E170" s="427"/>
      <c r="F170" s="428"/>
      <c r="G170" s="593"/>
      <c r="H170" s="593"/>
      <c r="I170" s="593"/>
      <c r="J170" s="593"/>
      <c r="K170" s="849"/>
      <c r="L170" s="849"/>
      <c r="M170" s="407"/>
      <c r="N170" s="409"/>
      <c r="O170" s="409"/>
      <c r="P170" s="409"/>
      <c r="Q170" s="56" t="s">
        <v>383</v>
      </c>
      <c r="R170" s="57">
        <v>0.2</v>
      </c>
      <c r="S170" s="58">
        <v>43937</v>
      </c>
      <c r="T170" s="58">
        <v>44180</v>
      </c>
      <c r="U170" s="397"/>
      <c r="V170" s="400"/>
      <c r="W170" s="400"/>
      <c r="X170" s="397"/>
      <c r="Y170" s="581"/>
      <c r="Z170" s="581"/>
      <c r="AA170" s="391"/>
      <c r="AB170" s="391"/>
      <c r="AC170" s="391"/>
      <c r="AD170" s="394"/>
    </row>
    <row r="171" spans="1:30" ht="121.05" customHeight="1">
      <c r="A171" s="599"/>
      <c r="B171" s="432"/>
      <c r="C171" s="432"/>
      <c r="D171" s="432"/>
      <c r="E171" s="427"/>
      <c r="F171" s="428"/>
      <c r="G171" s="593"/>
      <c r="H171" s="593"/>
      <c r="I171" s="593"/>
      <c r="J171" s="593"/>
      <c r="K171" s="849"/>
      <c r="L171" s="849"/>
      <c r="M171" s="407"/>
      <c r="N171" s="409"/>
      <c r="O171" s="409"/>
      <c r="P171" s="409"/>
      <c r="Q171" s="56" t="s">
        <v>384</v>
      </c>
      <c r="R171" s="57">
        <v>0.1</v>
      </c>
      <c r="S171" s="58">
        <v>43966</v>
      </c>
      <c r="T171" s="58">
        <v>44180</v>
      </c>
      <c r="U171" s="397"/>
      <c r="V171" s="400"/>
      <c r="W171" s="400"/>
      <c r="X171" s="397"/>
      <c r="Y171" s="581"/>
      <c r="Z171" s="581"/>
      <c r="AA171" s="391"/>
      <c r="AB171" s="391"/>
      <c r="AC171" s="391"/>
      <c r="AD171" s="394"/>
    </row>
    <row r="172" spans="1:30" ht="121.05" customHeight="1">
      <c r="A172" s="583"/>
      <c r="B172" s="433"/>
      <c r="C172" s="433"/>
      <c r="D172" s="433"/>
      <c r="E172" s="425"/>
      <c r="F172" s="429"/>
      <c r="G172" s="594"/>
      <c r="H172" s="594"/>
      <c r="I172" s="594"/>
      <c r="J172" s="594"/>
      <c r="K172" s="850"/>
      <c r="L172" s="850"/>
      <c r="M172" s="408"/>
      <c r="N172" s="410"/>
      <c r="O172" s="410"/>
      <c r="P172" s="410"/>
      <c r="Q172" s="127" t="s">
        <v>385</v>
      </c>
      <c r="R172" s="86">
        <v>0.1</v>
      </c>
      <c r="S172" s="157">
        <v>43936</v>
      </c>
      <c r="T172" s="157">
        <v>44180</v>
      </c>
      <c r="U172" s="398"/>
      <c r="V172" s="401"/>
      <c r="W172" s="401"/>
      <c r="X172" s="398"/>
      <c r="Y172" s="582"/>
      <c r="Z172" s="582"/>
      <c r="AA172" s="392"/>
      <c r="AB172" s="392"/>
      <c r="AC172" s="392"/>
      <c r="AD172" s="395"/>
    </row>
    <row r="173" spans="1:30" ht="121.05" customHeight="1">
      <c r="A173" s="567" t="s">
        <v>323</v>
      </c>
      <c r="B173" s="388" t="s">
        <v>930</v>
      </c>
      <c r="C173" s="388" t="s">
        <v>270</v>
      </c>
      <c r="D173" s="388" t="s">
        <v>107</v>
      </c>
      <c r="E173" s="368">
        <v>0.7</v>
      </c>
      <c r="F173" s="370" t="s">
        <v>386</v>
      </c>
      <c r="G173" s="661" t="s">
        <v>181</v>
      </c>
      <c r="H173" s="661" t="s">
        <v>181</v>
      </c>
      <c r="I173" s="661" t="s">
        <v>181</v>
      </c>
      <c r="J173" s="661" t="s">
        <v>181</v>
      </c>
      <c r="K173" s="509" t="s">
        <v>387</v>
      </c>
      <c r="L173" s="509" t="s">
        <v>272</v>
      </c>
      <c r="M173" s="372" t="s">
        <v>388</v>
      </c>
      <c r="N173" s="380" t="s">
        <v>40</v>
      </c>
      <c r="O173" s="380">
        <v>43845</v>
      </c>
      <c r="P173" s="380">
        <v>44104</v>
      </c>
      <c r="Q173" s="88" t="s">
        <v>389</v>
      </c>
      <c r="R173" s="89">
        <v>0.2</v>
      </c>
      <c r="S173" s="155">
        <v>43845</v>
      </c>
      <c r="T173" s="155">
        <v>43936</v>
      </c>
      <c r="U173" s="396">
        <v>0.48</v>
      </c>
      <c r="V173" s="399">
        <v>0.82</v>
      </c>
      <c r="W173" s="399">
        <v>1</v>
      </c>
      <c r="X173" s="396"/>
      <c r="Y173" s="563"/>
      <c r="Z173" s="563"/>
      <c r="AA173" s="390"/>
      <c r="AB173" s="390"/>
      <c r="AC173" s="390"/>
      <c r="AD173" s="393">
        <f>+Y173+Z173</f>
        <v>0</v>
      </c>
    </row>
    <row r="174" spans="1:30" ht="121.05" customHeight="1">
      <c r="A174" s="599"/>
      <c r="B174" s="432"/>
      <c r="C174" s="432"/>
      <c r="D174" s="432"/>
      <c r="E174" s="427"/>
      <c r="F174" s="428"/>
      <c r="G174" s="593"/>
      <c r="H174" s="593"/>
      <c r="I174" s="593"/>
      <c r="J174" s="593"/>
      <c r="K174" s="405"/>
      <c r="L174" s="405"/>
      <c r="M174" s="407"/>
      <c r="N174" s="409"/>
      <c r="O174" s="409"/>
      <c r="P174" s="409"/>
      <c r="Q174" s="63" t="s">
        <v>390</v>
      </c>
      <c r="R174" s="57">
        <v>0.1</v>
      </c>
      <c r="S174" s="58">
        <v>43845</v>
      </c>
      <c r="T174" s="58">
        <v>43936</v>
      </c>
      <c r="U174" s="397"/>
      <c r="V174" s="400"/>
      <c r="W174" s="400"/>
      <c r="X174" s="397"/>
      <c r="Y174" s="581"/>
      <c r="Z174" s="581"/>
      <c r="AA174" s="391"/>
      <c r="AB174" s="391"/>
      <c r="AC174" s="391"/>
      <c r="AD174" s="394"/>
    </row>
    <row r="175" spans="1:30" ht="121.05" customHeight="1">
      <c r="A175" s="599"/>
      <c r="B175" s="432"/>
      <c r="C175" s="432"/>
      <c r="D175" s="432"/>
      <c r="E175" s="427"/>
      <c r="F175" s="428"/>
      <c r="G175" s="593"/>
      <c r="H175" s="593"/>
      <c r="I175" s="593"/>
      <c r="J175" s="593"/>
      <c r="K175" s="405" t="s">
        <v>391</v>
      </c>
      <c r="L175" s="405"/>
      <c r="M175" s="407"/>
      <c r="N175" s="409"/>
      <c r="O175" s="409"/>
      <c r="P175" s="409"/>
      <c r="Q175" s="63" t="s">
        <v>392</v>
      </c>
      <c r="R175" s="57">
        <v>0.3</v>
      </c>
      <c r="S175" s="58">
        <v>43845</v>
      </c>
      <c r="T175" s="58">
        <v>43997</v>
      </c>
      <c r="U175" s="397"/>
      <c r="V175" s="400"/>
      <c r="W175" s="400"/>
      <c r="X175" s="397"/>
      <c r="Y175" s="581"/>
      <c r="Z175" s="581"/>
      <c r="AA175" s="391"/>
      <c r="AB175" s="391"/>
      <c r="AC175" s="391"/>
      <c r="AD175" s="394"/>
    </row>
    <row r="176" spans="1:30" ht="121.05" customHeight="1">
      <c r="A176" s="599"/>
      <c r="B176" s="432"/>
      <c r="C176" s="432"/>
      <c r="D176" s="432"/>
      <c r="E176" s="427"/>
      <c r="F176" s="428"/>
      <c r="G176" s="593"/>
      <c r="H176" s="593"/>
      <c r="I176" s="593"/>
      <c r="J176" s="593"/>
      <c r="K176" s="405"/>
      <c r="L176" s="405"/>
      <c r="M176" s="407"/>
      <c r="N176" s="409"/>
      <c r="O176" s="409"/>
      <c r="P176" s="409"/>
      <c r="Q176" s="63" t="s">
        <v>393</v>
      </c>
      <c r="R176" s="57">
        <v>0.1</v>
      </c>
      <c r="S176" s="58">
        <v>43966</v>
      </c>
      <c r="T176" s="58">
        <v>44104</v>
      </c>
      <c r="U176" s="397"/>
      <c r="V176" s="400"/>
      <c r="W176" s="400"/>
      <c r="X176" s="397"/>
      <c r="Y176" s="581"/>
      <c r="Z176" s="581"/>
      <c r="AA176" s="391"/>
      <c r="AB176" s="391"/>
      <c r="AC176" s="391"/>
      <c r="AD176" s="394"/>
    </row>
    <row r="177" spans="1:30" ht="121.05" customHeight="1">
      <c r="A177" s="583"/>
      <c r="B177" s="433"/>
      <c r="C177" s="433"/>
      <c r="D177" s="433"/>
      <c r="E177" s="425"/>
      <c r="F177" s="429"/>
      <c r="G177" s="594"/>
      <c r="H177" s="594"/>
      <c r="I177" s="594"/>
      <c r="J177" s="594"/>
      <c r="K177" s="406"/>
      <c r="L177" s="406"/>
      <c r="M177" s="408"/>
      <c r="N177" s="410"/>
      <c r="O177" s="410"/>
      <c r="P177" s="410"/>
      <c r="Q177" s="127" t="s">
        <v>394</v>
      </c>
      <c r="R177" s="86">
        <v>0.3</v>
      </c>
      <c r="S177" s="157">
        <v>43845</v>
      </c>
      <c r="T177" s="157">
        <v>44104</v>
      </c>
      <c r="U177" s="398"/>
      <c r="V177" s="401"/>
      <c r="W177" s="401"/>
      <c r="X177" s="398"/>
      <c r="Y177" s="582"/>
      <c r="Z177" s="582"/>
      <c r="AA177" s="392"/>
      <c r="AB177" s="392"/>
      <c r="AC177" s="392"/>
      <c r="AD177" s="395"/>
    </row>
    <row r="178" spans="1:30" ht="121.05" customHeight="1">
      <c r="A178" s="567" t="s">
        <v>323</v>
      </c>
      <c r="B178" s="388" t="s">
        <v>931</v>
      </c>
      <c r="C178" s="388" t="s">
        <v>126</v>
      </c>
      <c r="D178" s="388" t="s">
        <v>36</v>
      </c>
      <c r="E178" s="368">
        <v>0.3</v>
      </c>
      <c r="F178" s="370" t="s">
        <v>395</v>
      </c>
      <c r="G178" s="661" t="s">
        <v>181</v>
      </c>
      <c r="H178" s="661" t="s">
        <v>181</v>
      </c>
      <c r="I178" s="661" t="s">
        <v>181</v>
      </c>
      <c r="J178" s="661" t="s">
        <v>181</v>
      </c>
      <c r="K178" s="848"/>
      <c r="L178" s="848"/>
      <c r="M178" s="372" t="s">
        <v>396</v>
      </c>
      <c r="N178" s="380" t="s">
        <v>40</v>
      </c>
      <c r="O178" s="380">
        <v>43832</v>
      </c>
      <c r="P178" s="380">
        <v>44180</v>
      </c>
      <c r="Q178" s="88" t="s">
        <v>397</v>
      </c>
      <c r="R178" s="89">
        <v>0.5</v>
      </c>
      <c r="S178" s="155">
        <v>43831</v>
      </c>
      <c r="T178" s="155">
        <v>44180</v>
      </c>
      <c r="U178" s="396">
        <v>0.25</v>
      </c>
      <c r="V178" s="399">
        <v>0.5</v>
      </c>
      <c r="W178" s="399">
        <v>0.75</v>
      </c>
      <c r="X178" s="396">
        <v>1</v>
      </c>
      <c r="Y178" s="563">
        <v>362738985</v>
      </c>
      <c r="Z178" s="563">
        <v>78553267</v>
      </c>
      <c r="AA178" s="390" t="s">
        <v>329</v>
      </c>
      <c r="AB178" s="390" t="s">
        <v>398</v>
      </c>
      <c r="AC178" s="390" t="s">
        <v>220</v>
      </c>
      <c r="AD178" s="393">
        <f>+Y178+Z178</f>
        <v>441292252</v>
      </c>
    </row>
    <row r="179" spans="1:30" ht="121.05" customHeight="1">
      <c r="A179" s="583"/>
      <c r="B179" s="433"/>
      <c r="C179" s="433"/>
      <c r="D179" s="433"/>
      <c r="E179" s="425"/>
      <c r="F179" s="429"/>
      <c r="G179" s="594"/>
      <c r="H179" s="594"/>
      <c r="I179" s="594"/>
      <c r="J179" s="594"/>
      <c r="K179" s="850"/>
      <c r="L179" s="850"/>
      <c r="M179" s="408"/>
      <c r="N179" s="410"/>
      <c r="O179" s="410"/>
      <c r="P179" s="410"/>
      <c r="Q179" s="85" t="s">
        <v>399</v>
      </c>
      <c r="R179" s="86">
        <v>0.5</v>
      </c>
      <c r="S179" s="157">
        <v>43831</v>
      </c>
      <c r="T179" s="157">
        <v>44180</v>
      </c>
      <c r="U179" s="398"/>
      <c r="V179" s="401"/>
      <c r="W179" s="401"/>
      <c r="X179" s="398"/>
      <c r="Y179" s="582"/>
      <c r="Z179" s="582"/>
      <c r="AA179" s="392"/>
      <c r="AB179" s="392"/>
      <c r="AC179" s="392"/>
      <c r="AD179" s="395"/>
    </row>
    <row r="180" spans="1:30" ht="121.05" customHeight="1">
      <c r="A180" s="567" t="s">
        <v>323</v>
      </c>
      <c r="B180" s="388" t="s">
        <v>931</v>
      </c>
      <c r="C180" s="388" t="s">
        <v>126</v>
      </c>
      <c r="D180" s="388" t="s">
        <v>107</v>
      </c>
      <c r="E180" s="368">
        <v>1</v>
      </c>
      <c r="F180" s="370"/>
      <c r="G180" s="661" t="s">
        <v>181</v>
      </c>
      <c r="H180" s="661" t="s">
        <v>181</v>
      </c>
      <c r="I180" s="661" t="s">
        <v>181</v>
      </c>
      <c r="J180" s="661" t="s">
        <v>251</v>
      </c>
      <c r="K180" s="506" t="s">
        <v>391</v>
      </c>
      <c r="L180" s="848"/>
      <c r="M180" s="372" t="s">
        <v>400</v>
      </c>
      <c r="N180" s="380" t="s">
        <v>40</v>
      </c>
      <c r="O180" s="380">
        <v>43832</v>
      </c>
      <c r="P180" s="380">
        <v>44180</v>
      </c>
      <c r="Q180" s="158" t="s">
        <v>401</v>
      </c>
      <c r="R180" s="89">
        <v>0.2</v>
      </c>
      <c r="S180" s="155">
        <v>43831</v>
      </c>
      <c r="T180" s="155">
        <v>44012</v>
      </c>
      <c r="U180" s="396">
        <v>0.3</v>
      </c>
      <c r="V180" s="399">
        <v>0.5</v>
      </c>
      <c r="W180" s="399">
        <v>0.8</v>
      </c>
      <c r="X180" s="396">
        <v>1</v>
      </c>
      <c r="Y180" s="563">
        <v>544108478</v>
      </c>
      <c r="Z180" s="563">
        <v>89580000</v>
      </c>
      <c r="AA180" s="390" t="s">
        <v>329</v>
      </c>
      <c r="AB180" s="390" t="s">
        <v>398</v>
      </c>
      <c r="AC180" s="390" t="s">
        <v>220</v>
      </c>
      <c r="AD180" s="393">
        <f>+Y180+Z180</f>
        <v>633688478</v>
      </c>
    </row>
    <row r="181" spans="1:30" ht="121.05" customHeight="1">
      <c r="A181" s="599"/>
      <c r="B181" s="432"/>
      <c r="C181" s="432"/>
      <c r="D181" s="432"/>
      <c r="E181" s="427"/>
      <c r="F181" s="428"/>
      <c r="G181" s="593"/>
      <c r="H181" s="593"/>
      <c r="I181" s="593"/>
      <c r="J181" s="593"/>
      <c r="K181" s="507"/>
      <c r="L181" s="849"/>
      <c r="M181" s="407"/>
      <c r="N181" s="409"/>
      <c r="O181" s="409"/>
      <c r="P181" s="409"/>
      <c r="Q181" s="159" t="s">
        <v>402</v>
      </c>
      <c r="R181" s="57">
        <v>0.2</v>
      </c>
      <c r="S181" s="58">
        <v>43831</v>
      </c>
      <c r="T181" s="58">
        <v>44180</v>
      </c>
      <c r="U181" s="397"/>
      <c r="V181" s="400"/>
      <c r="W181" s="400"/>
      <c r="X181" s="397"/>
      <c r="Y181" s="581"/>
      <c r="Z181" s="581"/>
      <c r="AA181" s="391"/>
      <c r="AB181" s="391"/>
      <c r="AC181" s="391"/>
      <c r="AD181" s="394"/>
    </row>
    <row r="182" spans="1:30" ht="121.05" customHeight="1">
      <c r="A182" s="599"/>
      <c r="B182" s="432"/>
      <c r="C182" s="432"/>
      <c r="D182" s="432"/>
      <c r="E182" s="427"/>
      <c r="F182" s="428"/>
      <c r="G182" s="593"/>
      <c r="H182" s="593"/>
      <c r="I182" s="593"/>
      <c r="J182" s="593"/>
      <c r="K182" s="507"/>
      <c r="L182" s="849"/>
      <c r="M182" s="407"/>
      <c r="N182" s="409"/>
      <c r="O182" s="409"/>
      <c r="P182" s="409"/>
      <c r="Q182" s="160" t="s">
        <v>403</v>
      </c>
      <c r="R182" s="57">
        <v>0.2</v>
      </c>
      <c r="S182" s="58">
        <v>43831</v>
      </c>
      <c r="T182" s="58">
        <v>44165</v>
      </c>
      <c r="U182" s="397"/>
      <c r="V182" s="400"/>
      <c r="W182" s="400"/>
      <c r="X182" s="397"/>
      <c r="Y182" s="581"/>
      <c r="Z182" s="581"/>
      <c r="AA182" s="391"/>
      <c r="AB182" s="391"/>
      <c r="AC182" s="391"/>
      <c r="AD182" s="394"/>
    </row>
    <row r="183" spans="1:30" ht="121.05" customHeight="1">
      <c r="A183" s="599"/>
      <c r="B183" s="432"/>
      <c r="C183" s="432"/>
      <c r="D183" s="432"/>
      <c r="E183" s="427"/>
      <c r="F183" s="428"/>
      <c r="G183" s="593"/>
      <c r="H183" s="593"/>
      <c r="I183" s="593"/>
      <c r="J183" s="593"/>
      <c r="K183" s="507"/>
      <c r="L183" s="849"/>
      <c r="M183" s="407"/>
      <c r="N183" s="409"/>
      <c r="O183" s="409"/>
      <c r="P183" s="409"/>
      <c r="Q183" s="160" t="s">
        <v>404</v>
      </c>
      <c r="R183" s="57">
        <v>0.2</v>
      </c>
      <c r="S183" s="58">
        <v>43831</v>
      </c>
      <c r="T183" s="58">
        <v>44180</v>
      </c>
      <c r="U183" s="397"/>
      <c r="V183" s="400"/>
      <c r="W183" s="400"/>
      <c r="X183" s="397"/>
      <c r="Y183" s="581"/>
      <c r="Z183" s="581"/>
      <c r="AA183" s="391"/>
      <c r="AB183" s="391"/>
      <c r="AC183" s="391"/>
      <c r="AD183" s="394"/>
    </row>
    <row r="184" spans="1:30" ht="121.05" customHeight="1">
      <c r="A184" s="583"/>
      <c r="B184" s="433"/>
      <c r="C184" s="433"/>
      <c r="D184" s="433"/>
      <c r="E184" s="425"/>
      <c r="F184" s="429"/>
      <c r="G184" s="594"/>
      <c r="H184" s="594"/>
      <c r="I184" s="594"/>
      <c r="J184" s="594"/>
      <c r="K184" s="508"/>
      <c r="L184" s="850"/>
      <c r="M184" s="408"/>
      <c r="N184" s="410"/>
      <c r="O184" s="410"/>
      <c r="P184" s="410"/>
      <c r="Q184" s="161" t="s">
        <v>405</v>
      </c>
      <c r="R184" s="86">
        <v>0.2</v>
      </c>
      <c r="S184" s="157">
        <v>43831</v>
      </c>
      <c r="T184" s="157">
        <v>44012</v>
      </c>
      <c r="U184" s="398"/>
      <c r="V184" s="401"/>
      <c r="W184" s="401"/>
      <c r="X184" s="398"/>
      <c r="Y184" s="582"/>
      <c r="Z184" s="582"/>
      <c r="AA184" s="392"/>
      <c r="AB184" s="392"/>
      <c r="AC184" s="392"/>
      <c r="AD184" s="395"/>
    </row>
    <row r="185" spans="1:30" ht="121.05" customHeight="1">
      <c r="A185" s="567" t="s">
        <v>323</v>
      </c>
      <c r="B185" s="388" t="s">
        <v>931</v>
      </c>
      <c r="C185" s="388" t="s">
        <v>126</v>
      </c>
      <c r="D185" s="388" t="s">
        <v>36</v>
      </c>
      <c r="E185" s="368"/>
      <c r="F185" s="370" t="s">
        <v>406</v>
      </c>
      <c r="G185" s="661" t="s">
        <v>181</v>
      </c>
      <c r="H185" s="661" t="s">
        <v>181</v>
      </c>
      <c r="I185" s="661" t="s">
        <v>181</v>
      </c>
      <c r="J185" s="661" t="s">
        <v>181</v>
      </c>
      <c r="K185" s="509" t="s">
        <v>407</v>
      </c>
      <c r="L185" s="845"/>
      <c r="M185" s="372" t="s">
        <v>408</v>
      </c>
      <c r="N185" s="380" t="s">
        <v>40</v>
      </c>
      <c r="O185" s="380">
        <v>43845</v>
      </c>
      <c r="P185" s="380">
        <v>44134</v>
      </c>
      <c r="Q185" s="88" t="s">
        <v>409</v>
      </c>
      <c r="R185" s="89">
        <v>0.15</v>
      </c>
      <c r="S185" s="155">
        <v>43845</v>
      </c>
      <c r="T185" s="155">
        <v>43905</v>
      </c>
      <c r="U185" s="839">
        <v>0.15</v>
      </c>
      <c r="V185" s="842">
        <v>0.33</v>
      </c>
      <c r="W185" s="842">
        <v>0.66</v>
      </c>
      <c r="X185" s="396">
        <v>1</v>
      </c>
      <c r="Y185" s="563">
        <v>194324574</v>
      </c>
      <c r="Z185" s="563">
        <v>172863878</v>
      </c>
      <c r="AA185" s="390" t="s">
        <v>329</v>
      </c>
      <c r="AB185" s="390" t="s">
        <v>374</v>
      </c>
      <c r="AC185" s="390" t="s">
        <v>381</v>
      </c>
      <c r="AD185" s="393">
        <f>+Y185+Z185</f>
        <v>367188452</v>
      </c>
    </row>
    <row r="186" spans="1:30" ht="121.05" customHeight="1">
      <c r="A186" s="599"/>
      <c r="B186" s="432"/>
      <c r="C186" s="432"/>
      <c r="D186" s="432"/>
      <c r="E186" s="427"/>
      <c r="F186" s="428"/>
      <c r="G186" s="593"/>
      <c r="H186" s="593"/>
      <c r="I186" s="593"/>
      <c r="J186" s="593"/>
      <c r="K186" s="405"/>
      <c r="L186" s="846"/>
      <c r="M186" s="407"/>
      <c r="N186" s="409"/>
      <c r="O186" s="409"/>
      <c r="P186" s="409"/>
      <c r="Q186" s="63" t="s">
        <v>410</v>
      </c>
      <c r="R186" s="57">
        <v>0.15</v>
      </c>
      <c r="S186" s="58">
        <v>43893</v>
      </c>
      <c r="T186" s="58">
        <v>44027</v>
      </c>
      <c r="U186" s="840"/>
      <c r="V186" s="843"/>
      <c r="W186" s="843"/>
      <c r="X186" s="397"/>
      <c r="Y186" s="581"/>
      <c r="Z186" s="581"/>
      <c r="AA186" s="391"/>
      <c r="AB186" s="391"/>
      <c r="AC186" s="391"/>
      <c r="AD186" s="394"/>
    </row>
    <row r="187" spans="1:30" ht="121.05" customHeight="1">
      <c r="A187" s="599"/>
      <c r="B187" s="432"/>
      <c r="C187" s="432"/>
      <c r="D187" s="432"/>
      <c r="E187" s="427"/>
      <c r="F187" s="428"/>
      <c r="G187" s="593"/>
      <c r="H187" s="593"/>
      <c r="I187" s="593"/>
      <c r="J187" s="593"/>
      <c r="K187" s="405"/>
      <c r="L187" s="846"/>
      <c r="M187" s="407"/>
      <c r="N187" s="409"/>
      <c r="O187" s="409"/>
      <c r="P187" s="409"/>
      <c r="Q187" s="56" t="s">
        <v>411</v>
      </c>
      <c r="R187" s="57">
        <v>0.3</v>
      </c>
      <c r="S187" s="58">
        <v>43893</v>
      </c>
      <c r="T187" s="58">
        <v>44119</v>
      </c>
      <c r="U187" s="840"/>
      <c r="V187" s="843"/>
      <c r="W187" s="843"/>
      <c r="X187" s="397"/>
      <c r="Y187" s="581"/>
      <c r="Z187" s="581"/>
      <c r="AA187" s="391"/>
      <c r="AB187" s="391"/>
      <c r="AC187" s="391"/>
      <c r="AD187" s="394"/>
    </row>
    <row r="188" spans="1:30" ht="121.05" customHeight="1">
      <c r="A188" s="599"/>
      <c r="B188" s="432"/>
      <c r="C188" s="432"/>
      <c r="D188" s="432"/>
      <c r="E188" s="427"/>
      <c r="F188" s="428"/>
      <c r="G188" s="593"/>
      <c r="H188" s="593"/>
      <c r="I188" s="593"/>
      <c r="J188" s="593"/>
      <c r="K188" s="405"/>
      <c r="L188" s="846"/>
      <c r="M188" s="407"/>
      <c r="N188" s="409"/>
      <c r="O188" s="409"/>
      <c r="P188" s="409"/>
      <c r="Q188" s="56" t="s">
        <v>412</v>
      </c>
      <c r="R188" s="57">
        <v>0.3</v>
      </c>
      <c r="S188" s="58">
        <v>43954</v>
      </c>
      <c r="T188" s="58">
        <v>44119</v>
      </c>
      <c r="U188" s="840"/>
      <c r="V188" s="843"/>
      <c r="W188" s="843"/>
      <c r="X188" s="397"/>
      <c r="Y188" s="581"/>
      <c r="Z188" s="581"/>
      <c r="AA188" s="391"/>
      <c r="AB188" s="391"/>
      <c r="AC188" s="391"/>
      <c r="AD188" s="394"/>
    </row>
    <row r="189" spans="1:30" ht="121.05" customHeight="1" thickBot="1">
      <c r="A189" s="568"/>
      <c r="B189" s="389"/>
      <c r="C189" s="389"/>
      <c r="D189" s="389"/>
      <c r="E189" s="369"/>
      <c r="F189" s="371"/>
      <c r="G189" s="383"/>
      <c r="H189" s="383"/>
      <c r="I189" s="383"/>
      <c r="J189" s="383"/>
      <c r="K189" s="361"/>
      <c r="L189" s="847"/>
      <c r="M189" s="373"/>
      <c r="N189" s="381"/>
      <c r="O189" s="381"/>
      <c r="P189" s="381"/>
      <c r="Q189" s="162" t="s">
        <v>413</v>
      </c>
      <c r="R189" s="68">
        <v>0.1</v>
      </c>
      <c r="S189" s="69">
        <v>43954</v>
      </c>
      <c r="T189" s="69">
        <v>44134</v>
      </c>
      <c r="U189" s="841"/>
      <c r="V189" s="844"/>
      <c r="W189" s="844"/>
      <c r="X189" s="412"/>
      <c r="Y189" s="564"/>
      <c r="Z189" s="564"/>
      <c r="AA189" s="419"/>
      <c r="AB189" s="419"/>
      <c r="AC189" s="419"/>
      <c r="AD189" s="449"/>
    </row>
    <row r="190" spans="1:30" ht="121.05" customHeight="1" thickTop="1">
      <c r="A190" s="835" t="s">
        <v>414</v>
      </c>
      <c r="B190" s="556" t="s">
        <v>928</v>
      </c>
      <c r="C190" s="787" t="s">
        <v>415</v>
      </c>
      <c r="D190" s="836" t="s">
        <v>36</v>
      </c>
      <c r="E190" s="833">
        <v>0.3</v>
      </c>
      <c r="F190" s="834" t="s">
        <v>416</v>
      </c>
      <c r="G190" s="787" t="s">
        <v>418</v>
      </c>
      <c r="H190" s="556" t="s">
        <v>38</v>
      </c>
      <c r="I190" s="556" t="s">
        <v>38</v>
      </c>
      <c r="J190" s="556" t="s">
        <v>38</v>
      </c>
      <c r="K190" s="465" t="s">
        <v>417</v>
      </c>
      <c r="L190" s="465" t="s">
        <v>272</v>
      </c>
      <c r="M190" s="787" t="s">
        <v>418</v>
      </c>
      <c r="N190" s="787" t="s">
        <v>40</v>
      </c>
      <c r="O190" s="832">
        <v>43831</v>
      </c>
      <c r="P190" s="832">
        <v>44196</v>
      </c>
      <c r="Q190" s="163" t="s">
        <v>419</v>
      </c>
      <c r="R190" s="164">
        <v>0.25</v>
      </c>
      <c r="S190" s="165">
        <v>43831</v>
      </c>
      <c r="T190" s="165">
        <v>43921</v>
      </c>
      <c r="U190" s="831">
        <v>0.2</v>
      </c>
      <c r="V190" s="831">
        <v>0.45</v>
      </c>
      <c r="W190" s="831">
        <v>0.6</v>
      </c>
      <c r="X190" s="831">
        <v>1</v>
      </c>
      <c r="Y190" s="781">
        <v>48803693.760000005</v>
      </c>
      <c r="Z190" s="552">
        <v>0</v>
      </c>
      <c r="AA190" s="552" t="s">
        <v>38</v>
      </c>
      <c r="AB190" s="552" t="s">
        <v>38</v>
      </c>
      <c r="AC190" s="552" t="s">
        <v>38</v>
      </c>
      <c r="AD190" s="462">
        <f>+Y190+Z190</f>
        <v>48803693.760000005</v>
      </c>
    </row>
    <row r="191" spans="1:30" ht="121.05" customHeight="1">
      <c r="A191" s="825"/>
      <c r="B191" s="475"/>
      <c r="C191" s="491"/>
      <c r="D191" s="837"/>
      <c r="E191" s="821"/>
      <c r="F191" s="823"/>
      <c r="G191" s="491"/>
      <c r="H191" s="475"/>
      <c r="I191" s="475"/>
      <c r="J191" s="475"/>
      <c r="K191" s="403"/>
      <c r="L191" s="403"/>
      <c r="M191" s="491"/>
      <c r="N191" s="491"/>
      <c r="O191" s="491"/>
      <c r="P191" s="491"/>
      <c r="Q191" s="166" t="s">
        <v>420</v>
      </c>
      <c r="R191" s="167">
        <v>0.2</v>
      </c>
      <c r="S191" s="168">
        <v>43878</v>
      </c>
      <c r="T191" s="168">
        <v>44008</v>
      </c>
      <c r="U191" s="819"/>
      <c r="V191" s="819"/>
      <c r="W191" s="819"/>
      <c r="X191" s="819"/>
      <c r="Y191" s="827"/>
      <c r="Z191" s="443"/>
      <c r="AA191" s="443"/>
      <c r="AB191" s="443"/>
      <c r="AC191" s="443"/>
      <c r="AD191" s="394"/>
    </row>
    <row r="192" spans="1:30" ht="121.05" customHeight="1">
      <c r="A192" s="825"/>
      <c r="B192" s="475"/>
      <c r="C192" s="491"/>
      <c r="D192" s="837"/>
      <c r="E192" s="821"/>
      <c r="F192" s="823"/>
      <c r="G192" s="491"/>
      <c r="H192" s="475"/>
      <c r="I192" s="475"/>
      <c r="J192" s="475"/>
      <c r="K192" s="403"/>
      <c r="L192" s="403"/>
      <c r="M192" s="491"/>
      <c r="N192" s="491"/>
      <c r="O192" s="491"/>
      <c r="P192" s="491"/>
      <c r="Q192" s="166" t="s">
        <v>421</v>
      </c>
      <c r="R192" s="167">
        <v>0.2</v>
      </c>
      <c r="S192" s="168">
        <v>43922</v>
      </c>
      <c r="T192" s="168">
        <v>44104</v>
      </c>
      <c r="U192" s="819"/>
      <c r="V192" s="819"/>
      <c r="W192" s="819"/>
      <c r="X192" s="819"/>
      <c r="Y192" s="827"/>
      <c r="Z192" s="443"/>
      <c r="AA192" s="443"/>
      <c r="AB192" s="443"/>
      <c r="AC192" s="443"/>
      <c r="AD192" s="394"/>
    </row>
    <row r="193" spans="1:30" ht="121.05" customHeight="1">
      <c r="A193" s="825"/>
      <c r="B193" s="475"/>
      <c r="C193" s="491"/>
      <c r="D193" s="837"/>
      <c r="E193" s="821"/>
      <c r="F193" s="823"/>
      <c r="G193" s="491"/>
      <c r="H193" s="475"/>
      <c r="I193" s="475"/>
      <c r="J193" s="475"/>
      <c r="K193" s="403" t="s">
        <v>422</v>
      </c>
      <c r="L193" s="403"/>
      <c r="M193" s="491"/>
      <c r="N193" s="491"/>
      <c r="O193" s="491"/>
      <c r="P193" s="491"/>
      <c r="Q193" s="166" t="s">
        <v>423</v>
      </c>
      <c r="R193" s="167">
        <v>0.2</v>
      </c>
      <c r="S193" s="168">
        <v>43878</v>
      </c>
      <c r="T193" s="168">
        <v>44012</v>
      </c>
      <c r="U193" s="819"/>
      <c r="V193" s="819"/>
      <c r="W193" s="819"/>
      <c r="X193" s="819"/>
      <c r="Y193" s="827"/>
      <c r="Z193" s="443"/>
      <c r="AA193" s="443"/>
      <c r="AB193" s="443"/>
      <c r="AC193" s="443"/>
      <c r="AD193" s="394"/>
    </row>
    <row r="194" spans="1:30" ht="121.05" customHeight="1">
      <c r="A194" s="826"/>
      <c r="B194" s="476"/>
      <c r="C194" s="492"/>
      <c r="D194" s="838"/>
      <c r="E194" s="822"/>
      <c r="F194" s="824"/>
      <c r="G194" s="492"/>
      <c r="H194" s="476"/>
      <c r="I194" s="476"/>
      <c r="J194" s="476"/>
      <c r="K194" s="404"/>
      <c r="L194" s="404"/>
      <c r="M194" s="492"/>
      <c r="N194" s="492"/>
      <c r="O194" s="492"/>
      <c r="P194" s="492"/>
      <c r="Q194" s="170" t="s">
        <v>424</v>
      </c>
      <c r="R194" s="171">
        <v>0.15</v>
      </c>
      <c r="S194" s="172">
        <v>43922</v>
      </c>
      <c r="T194" s="172">
        <v>44196</v>
      </c>
      <c r="U194" s="820"/>
      <c r="V194" s="820"/>
      <c r="W194" s="820"/>
      <c r="X194" s="820"/>
      <c r="Y194" s="729"/>
      <c r="Z194" s="484"/>
      <c r="AA194" s="484"/>
      <c r="AB194" s="484"/>
      <c r="AC194" s="484"/>
      <c r="AD194" s="395"/>
    </row>
    <row r="195" spans="1:30" ht="121.05" customHeight="1">
      <c r="A195" s="817" t="s">
        <v>414</v>
      </c>
      <c r="B195" s="474" t="s">
        <v>38</v>
      </c>
      <c r="C195" s="490"/>
      <c r="D195" s="490"/>
      <c r="E195" s="813"/>
      <c r="F195" s="815"/>
      <c r="G195" s="474" t="s">
        <v>38</v>
      </c>
      <c r="H195" s="474" t="s">
        <v>38</v>
      </c>
      <c r="I195" s="474" t="s">
        <v>38</v>
      </c>
      <c r="J195" s="474" t="s">
        <v>38</v>
      </c>
      <c r="K195" s="402" t="s">
        <v>387</v>
      </c>
      <c r="L195" s="402"/>
      <c r="M195" s="490" t="s">
        <v>425</v>
      </c>
      <c r="N195" s="490" t="s">
        <v>40</v>
      </c>
      <c r="O195" s="493">
        <v>43862</v>
      </c>
      <c r="P195" s="493">
        <v>44196</v>
      </c>
      <c r="Q195" s="174" t="s">
        <v>426</v>
      </c>
      <c r="R195" s="175">
        <v>0.2</v>
      </c>
      <c r="S195" s="176">
        <v>43862</v>
      </c>
      <c r="T195" s="176">
        <v>43951</v>
      </c>
      <c r="U195" s="810">
        <v>0.2</v>
      </c>
      <c r="V195" s="810">
        <v>0.4</v>
      </c>
      <c r="W195" s="810">
        <v>0.7</v>
      </c>
      <c r="X195" s="810">
        <v>1</v>
      </c>
      <c r="Y195" s="728">
        <v>238097863.20000002</v>
      </c>
      <c r="Z195" s="442">
        <v>0</v>
      </c>
      <c r="AA195" s="442" t="s">
        <v>38</v>
      </c>
      <c r="AB195" s="442" t="s">
        <v>38</v>
      </c>
      <c r="AC195" s="442" t="s">
        <v>38</v>
      </c>
      <c r="AD195" s="393">
        <f>+Y195+Z195</f>
        <v>238097863.20000002</v>
      </c>
    </row>
    <row r="196" spans="1:30" ht="121.05" customHeight="1">
      <c r="A196" s="825"/>
      <c r="B196" s="475"/>
      <c r="C196" s="491"/>
      <c r="D196" s="491"/>
      <c r="E196" s="821"/>
      <c r="F196" s="823"/>
      <c r="G196" s="475"/>
      <c r="H196" s="475"/>
      <c r="I196" s="475"/>
      <c r="J196" s="475"/>
      <c r="K196" s="403"/>
      <c r="L196" s="403"/>
      <c r="M196" s="491"/>
      <c r="N196" s="491"/>
      <c r="O196" s="491"/>
      <c r="P196" s="491"/>
      <c r="Q196" s="166" t="s">
        <v>427</v>
      </c>
      <c r="R196" s="167">
        <v>0.3</v>
      </c>
      <c r="S196" s="168">
        <v>43952</v>
      </c>
      <c r="T196" s="168">
        <v>44104</v>
      </c>
      <c r="U196" s="819"/>
      <c r="V196" s="819"/>
      <c r="W196" s="819"/>
      <c r="X196" s="819"/>
      <c r="Y196" s="827"/>
      <c r="Z196" s="443"/>
      <c r="AA196" s="443"/>
      <c r="AB196" s="443"/>
      <c r="AC196" s="443"/>
      <c r="AD196" s="394"/>
    </row>
    <row r="197" spans="1:30" ht="121.05" customHeight="1">
      <c r="A197" s="825"/>
      <c r="B197" s="475"/>
      <c r="C197" s="491"/>
      <c r="D197" s="491"/>
      <c r="E197" s="821"/>
      <c r="F197" s="823"/>
      <c r="G197" s="475"/>
      <c r="H197" s="475"/>
      <c r="I197" s="475"/>
      <c r="J197" s="475"/>
      <c r="K197" s="403"/>
      <c r="L197" s="403"/>
      <c r="M197" s="491"/>
      <c r="N197" s="491"/>
      <c r="O197" s="491"/>
      <c r="P197" s="491"/>
      <c r="Q197" s="166" t="s">
        <v>428</v>
      </c>
      <c r="R197" s="167">
        <v>0.25</v>
      </c>
      <c r="S197" s="168">
        <v>44105</v>
      </c>
      <c r="T197" s="168">
        <v>44196</v>
      </c>
      <c r="U197" s="819"/>
      <c r="V197" s="819"/>
      <c r="W197" s="819"/>
      <c r="X197" s="819"/>
      <c r="Y197" s="827"/>
      <c r="Z197" s="443"/>
      <c r="AA197" s="443"/>
      <c r="AB197" s="443"/>
      <c r="AC197" s="443"/>
      <c r="AD197" s="394"/>
    </row>
    <row r="198" spans="1:30" ht="121.05" customHeight="1">
      <c r="A198" s="826"/>
      <c r="B198" s="476"/>
      <c r="C198" s="492"/>
      <c r="D198" s="492"/>
      <c r="E198" s="822"/>
      <c r="F198" s="824"/>
      <c r="G198" s="476"/>
      <c r="H198" s="476"/>
      <c r="I198" s="476"/>
      <c r="J198" s="476"/>
      <c r="K198" s="404"/>
      <c r="L198" s="404"/>
      <c r="M198" s="492"/>
      <c r="N198" s="492"/>
      <c r="O198" s="492"/>
      <c r="P198" s="492"/>
      <c r="Q198" s="170" t="s">
        <v>429</v>
      </c>
      <c r="R198" s="171">
        <v>0.25</v>
      </c>
      <c r="S198" s="172">
        <v>44013</v>
      </c>
      <c r="T198" s="172">
        <v>44196</v>
      </c>
      <c r="U198" s="820"/>
      <c r="V198" s="820"/>
      <c r="W198" s="820"/>
      <c r="X198" s="820"/>
      <c r="Y198" s="729"/>
      <c r="Z198" s="484"/>
      <c r="AA198" s="484"/>
      <c r="AB198" s="484"/>
      <c r="AC198" s="484"/>
      <c r="AD198" s="395"/>
    </row>
    <row r="199" spans="1:30" ht="121.05" customHeight="1">
      <c r="A199" s="817" t="s">
        <v>414</v>
      </c>
      <c r="B199" s="474" t="s">
        <v>927</v>
      </c>
      <c r="C199" s="490" t="s">
        <v>35</v>
      </c>
      <c r="D199" s="490" t="s">
        <v>107</v>
      </c>
      <c r="E199" s="813">
        <v>7.0000000000000007E-2</v>
      </c>
      <c r="F199" s="815" t="s">
        <v>430</v>
      </c>
      <c r="G199" s="474" t="s">
        <v>38</v>
      </c>
      <c r="H199" s="474" t="s">
        <v>38</v>
      </c>
      <c r="I199" s="474" t="s">
        <v>38</v>
      </c>
      <c r="J199" s="474" t="s">
        <v>38</v>
      </c>
      <c r="K199" s="402"/>
      <c r="L199" s="402" t="s">
        <v>199</v>
      </c>
      <c r="M199" s="490" t="s">
        <v>431</v>
      </c>
      <c r="N199" s="490" t="s">
        <v>40</v>
      </c>
      <c r="O199" s="493">
        <v>43831</v>
      </c>
      <c r="P199" s="493">
        <v>44196</v>
      </c>
      <c r="Q199" s="174" t="s">
        <v>432</v>
      </c>
      <c r="R199" s="175">
        <v>0.3</v>
      </c>
      <c r="S199" s="176">
        <v>43831</v>
      </c>
      <c r="T199" s="176">
        <v>43980</v>
      </c>
      <c r="U199" s="810">
        <v>0.2</v>
      </c>
      <c r="V199" s="810">
        <v>0.4</v>
      </c>
      <c r="W199" s="810">
        <v>0.6</v>
      </c>
      <c r="X199" s="810">
        <v>1</v>
      </c>
      <c r="Y199" s="728">
        <v>61624906.560000002</v>
      </c>
      <c r="Z199" s="728">
        <v>313296300</v>
      </c>
      <c r="AA199" s="442" t="s">
        <v>45</v>
      </c>
      <c r="AB199" s="442" t="s">
        <v>433</v>
      </c>
      <c r="AC199" s="442" t="s">
        <v>38</v>
      </c>
      <c r="AD199" s="393">
        <f>+Y199+Z199</f>
        <v>374921206.56</v>
      </c>
    </row>
    <row r="200" spans="1:30" ht="121.05" customHeight="1">
      <c r="A200" s="825"/>
      <c r="B200" s="475"/>
      <c r="C200" s="491"/>
      <c r="D200" s="491"/>
      <c r="E200" s="821"/>
      <c r="F200" s="823"/>
      <c r="G200" s="475"/>
      <c r="H200" s="475"/>
      <c r="I200" s="475"/>
      <c r="J200" s="475"/>
      <c r="K200" s="403"/>
      <c r="L200" s="403"/>
      <c r="M200" s="491"/>
      <c r="N200" s="491"/>
      <c r="O200" s="491"/>
      <c r="P200" s="491"/>
      <c r="Q200" s="166" t="s">
        <v>434</v>
      </c>
      <c r="R200" s="167">
        <v>0.3</v>
      </c>
      <c r="S200" s="168">
        <v>43922</v>
      </c>
      <c r="T200" s="168">
        <v>44104</v>
      </c>
      <c r="U200" s="819"/>
      <c r="V200" s="819"/>
      <c r="W200" s="819"/>
      <c r="X200" s="819"/>
      <c r="Y200" s="827"/>
      <c r="Z200" s="827"/>
      <c r="AA200" s="443"/>
      <c r="AB200" s="443"/>
      <c r="AC200" s="443"/>
      <c r="AD200" s="394"/>
    </row>
    <row r="201" spans="1:30" ht="121.05" customHeight="1">
      <c r="A201" s="826"/>
      <c r="B201" s="476"/>
      <c r="C201" s="492"/>
      <c r="D201" s="492"/>
      <c r="E201" s="822"/>
      <c r="F201" s="824"/>
      <c r="G201" s="476"/>
      <c r="H201" s="476"/>
      <c r="I201" s="476"/>
      <c r="J201" s="476"/>
      <c r="K201" s="404"/>
      <c r="L201" s="404"/>
      <c r="M201" s="492"/>
      <c r="N201" s="492"/>
      <c r="O201" s="492"/>
      <c r="P201" s="492"/>
      <c r="Q201" s="170" t="s">
        <v>435</v>
      </c>
      <c r="R201" s="171">
        <v>0.4</v>
      </c>
      <c r="S201" s="172">
        <v>44046</v>
      </c>
      <c r="T201" s="172">
        <v>44196</v>
      </c>
      <c r="U201" s="820"/>
      <c r="V201" s="820"/>
      <c r="W201" s="820"/>
      <c r="X201" s="820"/>
      <c r="Y201" s="729"/>
      <c r="Z201" s="729"/>
      <c r="AA201" s="484"/>
      <c r="AB201" s="484"/>
      <c r="AC201" s="484"/>
      <c r="AD201" s="395"/>
    </row>
    <row r="202" spans="1:30" ht="121.05" customHeight="1">
      <c r="A202" s="817" t="s">
        <v>414</v>
      </c>
      <c r="B202" s="474" t="s">
        <v>927</v>
      </c>
      <c r="C202" s="490" t="s">
        <v>35</v>
      </c>
      <c r="D202" s="490" t="s">
        <v>107</v>
      </c>
      <c r="E202" s="813">
        <v>7.0000000000000007E-2</v>
      </c>
      <c r="F202" s="815" t="s">
        <v>436</v>
      </c>
      <c r="G202" s="474" t="s">
        <v>38</v>
      </c>
      <c r="H202" s="474" t="s">
        <v>38</v>
      </c>
      <c r="I202" s="474" t="s">
        <v>38</v>
      </c>
      <c r="J202" s="474" t="s">
        <v>38</v>
      </c>
      <c r="K202" s="402" t="s">
        <v>437</v>
      </c>
      <c r="L202" s="402"/>
      <c r="M202" s="490" t="s">
        <v>438</v>
      </c>
      <c r="N202" s="490" t="s">
        <v>40</v>
      </c>
      <c r="O202" s="493">
        <v>43876</v>
      </c>
      <c r="P202" s="493">
        <v>44196</v>
      </c>
      <c r="Q202" s="174" t="s">
        <v>439</v>
      </c>
      <c r="R202" s="175">
        <v>0.3</v>
      </c>
      <c r="S202" s="176">
        <v>43876</v>
      </c>
      <c r="T202" s="176">
        <v>44150</v>
      </c>
      <c r="U202" s="810">
        <v>0.25</v>
      </c>
      <c r="V202" s="810">
        <v>0.4</v>
      </c>
      <c r="W202" s="810">
        <v>0.75</v>
      </c>
      <c r="X202" s="810">
        <v>1</v>
      </c>
      <c r="Y202" s="728">
        <v>222661879.20000002</v>
      </c>
      <c r="Z202" s="728">
        <v>440998730</v>
      </c>
      <c r="AA202" s="442" t="s">
        <v>440</v>
      </c>
      <c r="AB202" s="442" t="s">
        <v>441</v>
      </c>
      <c r="AC202" s="442" t="s">
        <v>38</v>
      </c>
      <c r="AD202" s="393">
        <f>+Y202+Z202</f>
        <v>663660609.20000005</v>
      </c>
    </row>
    <row r="203" spans="1:30" ht="121.05" customHeight="1">
      <c r="A203" s="825"/>
      <c r="B203" s="475"/>
      <c r="C203" s="491"/>
      <c r="D203" s="491"/>
      <c r="E203" s="821"/>
      <c r="F203" s="823"/>
      <c r="G203" s="475"/>
      <c r="H203" s="475"/>
      <c r="I203" s="475"/>
      <c r="J203" s="475"/>
      <c r="K203" s="403"/>
      <c r="L203" s="403"/>
      <c r="M203" s="491"/>
      <c r="N203" s="491"/>
      <c r="O203" s="491"/>
      <c r="P203" s="491"/>
      <c r="Q203" s="166" t="s">
        <v>442</v>
      </c>
      <c r="R203" s="167">
        <v>0.25</v>
      </c>
      <c r="S203" s="168">
        <v>43881</v>
      </c>
      <c r="T203" s="168">
        <v>43997</v>
      </c>
      <c r="U203" s="819"/>
      <c r="V203" s="819"/>
      <c r="W203" s="819"/>
      <c r="X203" s="819"/>
      <c r="Y203" s="827"/>
      <c r="Z203" s="827"/>
      <c r="AA203" s="443"/>
      <c r="AB203" s="443"/>
      <c r="AC203" s="443"/>
      <c r="AD203" s="394"/>
    </row>
    <row r="204" spans="1:30" ht="121.05" customHeight="1">
      <c r="A204" s="825"/>
      <c r="B204" s="475"/>
      <c r="C204" s="491"/>
      <c r="D204" s="491"/>
      <c r="E204" s="821"/>
      <c r="F204" s="823"/>
      <c r="G204" s="475"/>
      <c r="H204" s="475"/>
      <c r="I204" s="475"/>
      <c r="J204" s="475"/>
      <c r="K204" s="403"/>
      <c r="L204" s="403"/>
      <c r="M204" s="491"/>
      <c r="N204" s="491"/>
      <c r="O204" s="491"/>
      <c r="P204" s="491"/>
      <c r="Q204" s="166" t="s">
        <v>443</v>
      </c>
      <c r="R204" s="167">
        <v>0.25</v>
      </c>
      <c r="S204" s="168">
        <v>43876</v>
      </c>
      <c r="T204" s="168">
        <v>44089</v>
      </c>
      <c r="U204" s="819"/>
      <c r="V204" s="819"/>
      <c r="W204" s="819"/>
      <c r="X204" s="819"/>
      <c r="Y204" s="827"/>
      <c r="Z204" s="827"/>
      <c r="AA204" s="443"/>
      <c r="AB204" s="443"/>
      <c r="AC204" s="443"/>
      <c r="AD204" s="394"/>
    </row>
    <row r="205" spans="1:30" ht="121.05" customHeight="1">
      <c r="A205" s="825"/>
      <c r="B205" s="475"/>
      <c r="C205" s="491"/>
      <c r="D205" s="491"/>
      <c r="E205" s="821"/>
      <c r="F205" s="823"/>
      <c r="G205" s="475"/>
      <c r="H205" s="475"/>
      <c r="I205" s="475"/>
      <c r="J205" s="475"/>
      <c r="K205" s="403"/>
      <c r="L205" s="403"/>
      <c r="M205" s="491"/>
      <c r="N205" s="491"/>
      <c r="O205" s="491"/>
      <c r="P205" s="491"/>
      <c r="Q205" s="166" t="s">
        <v>444</v>
      </c>
      <c r="R205" s="167">
        <v>0.2</v>
      </c>
      <c r="S205" s="168">
        <v>43831</v>
      </c>
      <c r="T205" s="168">
        <v>44010</v>
      </c>
      <c r="U205" s="819"/>
      <c r="V205" s="819"/>
      <c r="W205" s="819"/>
      <c r="X205" s="819"/>
      <c r="Y205" s="827"/>
      <c r="Z205" s="827"/>
      <c r="AA205" s="443"/>
      <c r="AB205" s="443"/>
      <c r="AC205" s="443"/>
      <c r="AD205" s="394"/>
    </row>
    <row r="206" spans="1:30" ht="121.05" customHeight="1">
      <c r="A206" s="826"/>
      <c r="B206" s="476"/>
      <c r="C206" s="492"/>
      <c r="D206" s="492"/>
      <c r="E206" s="822"/>
      <c r="F206" s="824"/>
      <c r="G206" s="476"/>
      <c r="H206" s="476"/>
      <c r="I206" s="476"/>
      <c r="J206" s="476"/>
      <c r="K206" s="404"/>
      <c r="L206" s="404"/>
      <c r="M206" s="492"/>
      <c r="N206" s="492"/>
      <c r="O206" s="492"/>
      <c r="P206" s="492"/>
      <c r="Q206" s="170" t="s">
        <v>445</v>
      </c>
      <c r="R206" s="171">
        <v>0.2</v>
      </c>
      <c r="S206" s="172">
        <v>43922</v>
      </c>
      <c r="T206" s="172">
        <v>44196</v>
      </c>
      <c r="U206" s="820"/>
      <c r="V206" s="820"/>
      <c r="W206" s="820"/>
      <c r="X206" s="820"/>
      <c r="Y206" s="729"/>
      <c r="Z206" s="729"/>
      <c r="AA206" s="484"/>
      <c r="AB206" s="484"/>
      <c r="AC206" s="484"/>
      <c r="AD206" s="395"/>
    </row>
    <row r="207" spans="1:30" ht="121.05" customHeight="1">
      <c r="A207" s="817" t="s">
        <v>414</v>
      </c>
      <c r="B207" s="474" t="s">
        <v>38</v>
      </c>
      <c r="C207" s="490"/>
      <c r="D207" s="490"/>
      <c r="E207" s="813"/>
      <c r="F207" s="815"/>
      <c r="G207" s="474" t="s">
        <v>38</v>
      </c>
      <c r="H207" s="474" t="s">
        <v>38</v>
      </c>
      <c r="I207" s="474" t="s">
        <v>38</v>
      </c>
      <c r="J207" s="474" t="s">
        <v>38</v>
      </c>
      <c r="K207" s="402"/>
      <c r="L207" s="402"/>
      <c r="M207" s="490" t="s">
        <v>446</v>
      </c>
      <c r="N207" s="490" t="s">
        <v>40</v>
      </c>
      <c r="O207" s="493">
        <v>43831</v>
      </c>
      <c r="P207" s="493">
        <v>44134</v>
      </c>
      <c r="Q207" s="174" t="s">
        <v>447</v>
      </c>
      <c r="R207" s="175">
        <v>0.5</v>
      </c>
      <c r="S207" s="176">
        <v>43831</v>
      </c>
      <c r="T207" s="176">
        <v>43981</v>
      </c>
      <c r="U207" s="810">
        <v>0.2</v>
      </c>
      <c r="V207" s="810">
        <v>0.4</v>
      </c>
      <c r="W207" s="810">
        <v>0.7</v>
      </c>
      <c r="X207" s="810">
        <v>1</v>
      </c>
      <c r="Y207" s="728">
        <v>881090851.19999993</v>
      </c>
      <c r="Z207" s="728">
        <v>168870000</v>
      </c>
      <c r="AA207" s="442" t="s">
        <v>38</v>
      </c>
      <c r="AB207" s="442" t="s">
        <v>38</v>
      </c>
      <c r="AC207" s="442" t="s">
        <v>38</v>
      </c>
      <c r="AD207" s="393">
        <f>+Y207+Z207</f>
        <v>1049960851.1999999</v>
      </c>
    </row>
    <row r="208" spans="1:30" ht="121.05" customHeight="1">
      <c r="A208" s="826"/>
      <c r="B208" s="476"/>
      <c r="C208" s="492"/>
      <c r="D208" s="492"/>
      <c r="E208" s="822"/>
      <c r="F208" s="824"/>
      <c r="G208" s="476"/>
      <c r="H208" s="476"/>
      <c r="I208" s="476"/>
      <c r="J208" s="476"/>
      <c r="K208" s="404"/>
      <c r="L208" s="404"/>
      <c r="M208" s="492"/>
      <c r="N208" s="492"/>
      <c r="O208" s="492"/>
      <c r="P208" s="492"/>
      <c r="Q208" s="170" t="s">
        <v>448</v>
      </c>
      <c r="R208" s="171">
        <v>0.5</v>
      </c>
      <c r="S208" s="172">
        <v>43983</v>
      </c>
      <c r="T208" s="172">
        <v>44134</v>
      </c>
      <c r="U208" s="820"/>
      <c r="V208" s="820"/>
      <c r="W208" s="820"/>
      <c r="X208" s="820"/>
      <c r="Y208" s="729"/>
      <c r="Z208" s="729"/>
      <c r="AA208" s="484"/>
      <c r="AB208" s="484"/>
      <c r="AC208" s="484"/>
      <c r="AD208" s="395"/>
    </row>
    <row r="209" spans="1:30" ht="121.05" customHeight="1">
      <c r="A209" s="817" t="s">
        <v>414</v>
      </c>
      <c r="B209" s="474" t="s">
        <v>38</v>
      </c>
      <c r="C209" s="490"/>
      <c r="D209" s="490"/>
      <c r="E209" s="813"/>
      <c r="F209" s="815"/>
      <c r="G209" s="490" t="s">
        <v>449</v>
      </c>
      <c r="H209" s="474" t="s">
        <v>38</v>
      </c>
      <c r="I209" s="474" t="s">
        <v>38</v>
      </c>
      <c r="J209" s="474" t="s">
        <v>38</v>
      </c>
      <c r="K209" s="402"/>
      <c r="L209" s="402"/>
      <c r="M209" s="490" t="s">
        <v>449</v>
      </c>
      <c r="N209" s="490" t="s">
        <v>40</v>
      </c>
      <c r="O209" s="493">
        <v>43861</v>
      </c>
      <c r="P209" s="493">
        <v>44196</v>
      </c>
      <c r="Q209" s="174" t="s">
        <v>450</v>
      </c>
      <c r="R209" s="175">
        <v>0.2</v>
      </c>
      <c r="S209" s="176">
        <v>43861</v>
      </c>
      <c r="T209" s="176">
        <v>43891</v>
      </c>
      <c r="U209" s="810">
        <v>0.15</v>
      </c>
      <c r="V209" s="810">
        <v>0.46</v>
      </c>
      <c r="W209" s="810">
        <v>0.72</v>
      </c>
      <c r="X209" s="810">
        <v>1</v>
      </c>
      <c r="Y209" s="728">
        <v>274383572.28000009</v>
      </c>
      <c r="Z209" s="728">
        <v>225400000</v>
      </c>
      <c r="AA209" s="442" t="s">
        <v>440</v>
      </c>
      <c r="AB209" s="442" t="s">
        <v>451</v>
      </c>
      <c r="AC209" s="442" t="s">
        <v>38</v>
      </c>
      <c r="AD209" s="393">
        <f>+Y209+Z209</f>
        <v>499783572.28000009</v>
      </c>
    </row>
    <row r="210" spans="1:30" ht="121.05" customHeight="1">
      <c r="A210" s="825"/>
      <c r="B210" s="475"/>
      <c r="C210" s="491"/>
      <c r="D210" s="491"/>
      <c r="E210" s="821"/>
      <c r="F210" s="823"/>
      <c r="G210" s="491"/>
      <c r="H210" s="475"/>
      <c r="I210" s="475"/>
      <c r="J210" s="475"/>
      <c r="K210" s="403"/>
      <c r="L210" s="403"/>
      <c r="M210" s="491"/>
      <c r="N210" s="491"/>
      <c r="O210" s="491"/>
      <c r="P210" s="491"/>
      <c r="Q210" s="166" t="s">
        <v>452</v>
      </c>
      <c r="R210" s="167">
        <v>0.4</v>
      </c>
      <c r="S210" s="168">
        <v>43891</v>
      </c>
      <c r="T210" s="168">
        <v>44196</v>
      </c>
      <c r="U210" s="819"/>
      <c r="V210" s="819"/>
      <c r="W210" s="819"/>
      <c r="X210" s="819"/>
      <c r="Y210" s="827"/>
      <c r="Z210" s="827"/>
      <c r="AA210" s="443"/>
      <c r="AB210" s="443"/>
      <c r="AC210" s="443"/>
      <c r="AD210" s="394"/>
    </row>
    <row r="211" spans="1:30" ht="121.05" customHeight="1">
      <c r="A211" s="826"/>
      <c r="B211" s="476"/>
      <c r="C211" s="492"/>
      <c r="D211" s="492"/>
      <c r="E211" s="822"/>
      <c r="F211" s="824"/>
      <c r="G211" s="492"/>
      <c r="H211" s="476"/>
      <c r="I211" s="476"/>
      <c r="J211" s="476"/>
      <c r="K211" s="404"/>
      <c r="L211" s="404"/>
      <c r="M211" s="492"/>
      <c r="N211" s="492"/>
      <c r="O211" s="492"/>
      <c r="P211" s="492"/>
      <c r="Q211" s="170" t="s">
        <v>453</v>
      </c>
      <c r="R211" s="171">
        <v>0.4</v>
      </c>
      <c r="S211" s="172">
        <v>43891</v>
      </c>
      <c r="T211" s="172">
        <v>44196</v>
      </c>
      <c r="U211" s="820"/>
      <c r="V211" s="820"/>
      <c r="W211" s="820"/>
      <c r="X211" s="820"/>
      <c r="Y211" s="729"/>
      <c r="Z211" s="729"/>
      <c r="AA211" s="484"/>
      <c r="AB211" s="484"/>
      <c r="AC211" s="484"/>
      <c r="AD211" s="395"/>
    </row>
    <row r="212" spans="1:30" ht="121.05" customHeight="1">
      <c r="A212" s="817" t="s">
        <v>414</v>
      </c>
      <c r="B212" s="474" t="s">
        <v>38</v>
      </c>
      <c r="C212" s="490"/>
      <c r="D212" s="490"/>
      <c r="E212" s="813"/>
      <c r="F212" s="815"/>
      <c r="G212" s="474" t="s">
        <v>38</v>
      </c>
      <c r="H212" s="474" t="s">
        <v>38</v>
      </c>
      <c r="I212" s="474" t="s">
        <v>38</v>
      </c>
      <c r="J212" s="474" t="s">
        <v>38</v>
      </c>
      <c r="K212" s="402"/>
      <c r="L212" s="402"/>
      <c r="M212" s="490" t="s">
        <v>454</v>
      </c>
      <c r="N212" s="490" t="s">
        <v>40</v>
      </c>
      <c r="O212" s="493">
        <v>43831</v>
      </c>
      <c r="P212" s="493">
        <v>44196</v>
      </c>
      <c r="Q212" s="174" t="s">
        <v>455</v>
      </c>
      <c r="R212" s="175">
        <v>0.5</v>
      </c>
      <c r="S212" s="176">
        <v>43831</v>
      </c>
      <c r="T212" s="176">
        <v>44012</v>
      </c>
      <c r="U212" s="810">
        <v>0.15</v>
      </c>
      <c r="V212" s="810">
        <v>0.4</v>
      </c>
      <c r="W212" s="810">
        <v>0.7</v>
      </c>
      <c r="X212" s="810">
        <v>1</v>
      </c>
      <c r="Y212" s="728">
        <v>162642627.84</v>
      </c>
      <c r="Z212" s="442">
        <v>0</v>
      </c>
      <c r="AA212" s="442" t="s">
        <v>38</v>
      </c>
      <c r="AB212" s="442" t="s">
        <v>38</v>
      </c>
      <c r="AC212" s="442" t="s">
        <v>38</v>
      </c>
      <c r="AD212" s="393">
        <f>+Y212+Z212</f>
        <v>162642627.84</v>
      </c>
    </row>
    <row r="213" spans="1:30" ht="121.05" customHeight="1">
      <c r="A213" s="825"/>
      <c r="B213" s="475"/>
      <c r="C213" s="491"/>
      <c r="D213" s="491"/>
      <c r="E213" s="821"/>
      <c r="F213" s="823"/>
      <c r="G213" s="475"/>
      <c r="H213" s="475"/>
      <c r="I213" s="475"/>
      <c r="J213" s="475"/>
      <c r="K213" s="403"/>
      <c r="L213" s="403"/>
      <c r="M213" s="491"/>
      <c r="N213" s="491"/>
      <c r="O213" s="491"/>
      <c r="P213" s="491"/>
      <c r="Q213" s="166" t="s">
        <v>456</v>
      </c>
      <c r="R213" s="167">
        <v>0.25</v>
      </c>
      <c r="S213" s="168">
        <v>44013</v>
      </c>
      <c r="T213" s="168">
        <v>44104</v>
      </c>
      <c r="U213" s="819"/>
      <c r="V213" s="819"/>
      <c r="W213" s="819"/>
      <c r="X213" s="819"/>
      <c r="Y213" s="827"/>
      <c r="Z213" s="443"/>
      <c r="AA213" s="443"/>
      <c r="AB213" s="443"/>
      <c r="AC213" s="443"/>
      <c r="AD213" s="394"/>
    </row>
    <row r="214" spans="1:30" ht="121.05" customHeight="1">
      <c r="A214" s="826"/>
      <c r="B214" s="476"/>
      <c r="C214" s="492"/>
      <c r="D214" s="492"/>
      <c r="E214" s="822"/>
      <c r="F214" s="824"/>
      <c r="G214" s="476"/>
      <c r="H214" s="476"/>
      <c r="I214" s="476"/>
      <c r="J214" s="476"/>
      <c r="K214" s="404"/>
      <c r="L214" s="404"/>
      <c r="M214" s="492"/>
      <c r="N214" s="492"/>
      <c r="O214" s="492"/>
      <c r="P214" s="492"/>
      <c r="Q214" s="170" t="s">
        <v>457</v>
      </c>
      <c r="R214" s="171">
        <v>0.25</v>
      </c>
      <c r="S214" s="172">
        <v>44105</v>
      </c>
      <c r="T214" s="172">
        <v>44196</v>
      </c>
      <c r="U214" s="820"/>
      <c r="V214" s="820"/>
      <c r="W214" s="820"/>
      <c r="X214" s="820"/>
      <c r="Y214" s="729"/>
      <c r="Z214" s="484"/>
      <c r="AA214" s="484"/>
      <c r="AB214" s="484"/>
      <c r="AC214" s="484"/>
      <c r="AD214" s="395"/>
    </row>
    <row r="215" spans="1:30" ht="121.05" customHeight="1">
      <c r="A215" s="817" t="s">
        <v>414</v>
      </c>
      <c r="B215" s="474" t="s">
        <v>38</v>
      </c>
      <c r="C215" s="490"/>
      <c r="D215" s="490"/>
      <c r="E215" s="813"/>
      <c r="F215" s="815"/>
      <c r="G215" s="828" t="s">
        <v>38</v>
      </c>
      <c r="H215" s="474" t="s">
        <v>38</v>
      </c>
      <c r="I215" s="474" t="s">
        <v>38</v>
      </c>
      <c r="J215" s="474" t="s">
        <v>38</v>
      </c>
      <c r="K215" s="402"/>
      <c r="L215" s="402" t="s">
        <v>199</v>
      </c>
      <c r="M215" s="490" t="s">
        <v>458</v>
      </c>
      <c r="N215" s="490" t="s">
        <v>40</v>
      </c>
      <c r="O215" s="493">
        <v>43831</v>
      </c>
      <c r="P215" s="493">
        <v>44196</v>
      </c>
      <c r="Q215" s="174" t="s">
        <v>459</v>
      </c>
      <c r="R215" s="175">
        <v>0.3</v>
      </c>
      <c r="S215" s="176">
        <v>43831</v>
      </c>
      <c r="T215" s="176">
        <v>43936</v>
      </c>
      <c r="U215" s="810">
        <v>0.2</v>
      </c>
      <c r="V215" s="810">
        <v>0.45</v>
      </c>
      <c r="W215" s="810">
        <v>0.6</v>
      </c>
      <c r="X215" s="810">
        <v>1</v>
      </c>
      <c r="Y215" s="728">
        <v>104432100</v>
      </c>
      <c r="Z215" s="442">
        <v>0</v>
      </c>
      <c r="AA215" s="442" t="s">
        <v>38</v>
      </c>
      <c r="AB215" s="442" t="s">
        <v>38</v>
      </c>
      <c r="AC215" s="442" t="s">
        <v>38</v>
      </c>
      <c r="AD215" s="393">
        <f>+Y215+Z215</f>
        <v>104432100</v>
      </c>
    </row>
    <row r="216" spans="1:30" ht="121.05" customHeight="1">
      <c r="A216" s="825"/>
      <c r="B216" s="475"/>
      <c r="C216" s="491"/>
      <c r="D216" s="491"/>
      <c r="E216" s="821"/>
      <c r="F216" s="823"/>
      <c r="G216" s="829"/>
      <c r="H216" s="475"/>
      <c r="I216" s="475"/>
      <c r="J216" s="475"/>
      <c r="K216" s="403"/>
      <c r="L216" s="403"/>
      <c r="M216" s="491"/>
      <c r="N216" s="491"/>
      <c r="O216" s="491"/>
      <c r="P216" s="491"/>
      <c r="Q216" s="166" t="s">
        <v>460</v>
      </c>
      <c r="R216" s="167">
        <v>0.5</v>
      </c>
      <c r="S216" s="168">
        <v>43936</v>
      </c>
      <c r="T216" s="168">
        <v>44119</v>
      </c>
      <c r="U216" s="819"/>
      <c r="V216" s="819"/>
      <c r="W216" s="819"/>
      <c r="X216" s="819"/>
      <c r="Y216" s="827"/>
      <c r="Z216" s="443"/>
      <c r="AA216" s="443"/>
      <c r="AB216" s="443"/>
      <c r="AC216" s="443"/>
      <c r="AD216" s="394"/>
    </row>
    <row r="217" spans="1:30" ht="121.05" customHeight="1">
      <c r="A217" s="826"/>
      <c r="B217" s="476"/>
      <c r="C217" s="492"/>
      <c r="D217" s="492"/>
      <c r="E217" s="822"/>
      <c r="F217" s="824"/>
      <c r="G217" s="830"/>
      <c r="H217" s="476"/>
      <c r="I217" s="476"/>
      <c r="J217" s="476"/>
      <c r="K217" s="404"/>
      <c r="L217" s="404"/>
      <c r="M217" s="492"/>
      <c r="N217" s="492"/>
      <c r="O217" s="492"/>
      <c r="P217" s="492"/>
      <c r="Q217" s="170" t="s">
        <v>461</v>
      </c>
      <c r="R217" s="171">
        <v>0.2</v>
      </c>
      <c r="S217" s="172">
        <v>44120</v>
      </c>
      <c r="T217" s="172">
        <v>44196</v>
      </c>
      <c r="U217" s="820"/>
      <c r="V217" s="820"/>
      <c r="W217" s="820"/>
      <c r="X217" s="820"/>
      <c r="Y217" s="729"/>
      <c r="Z217" s="484"/>
      <c r="AA217" s="484"/>
      <c r="AB217" s="484"/>
      <c r="AC217" s="484"/>
      <c r="AD217" s="395"/>
    </row>
    <row r="218" spans="1:30" ht="121.05" customHeight="1">
      <c r="A218" s="817" t="s">
        <v>414</v>
      </c>
      <c r="B218" s="474" t="s">
        <v>38</v>
      </c>
      <c r="C218" s="490"/>
      <c r="D218" s="490"/>
      <c r="E218" s="813"/>
      <c r="F218" s="815"/>
      <c r="G218" s="474" t="s">
        <v>38</v>
      </c>
      <c r="H218" s="474" t="s">
        <v>38</v>
      </c>
      <c r="I218" s="474" t="s">
        <v>38</v>
      </c>
      <c r="J218" s="474" t="s">
        <v>38</v>
      </c>
      <c r="K218" s="402"/>
      <c r="L218" s="402"/>
      <c r="M218" s="490" t="s">
        <v>462</v>
      </c>
      <c r="N218" s="490" t="s">
        <v>40</v>
      </c>
      <c r="O218" s="493">
        <v>43831</v>
      </c>
      <c r="P218" s="493">
        <v>44196</v>
      </c>
      <c r="Q218" s="174" t="s">
        <v>463</v>
      </c>
      <c r="R218" s="175">
        <v>0.3</v>
      </c>
      <c r="S218" s="176">
        <v>43831</v>
      </c>
      <c r="T218" s="176">
        <v>43920</v>
      </c>
      <c r="U218" s="810">
        <v>0.2</v>
      </c>
      <c r="V218" s="810">
        <v>0.4</v>
      </c>
      <c r="W218" s="810">
        <v>0.7</v>
      </c>
      <c r="X218" s="810">
        <v>1</v>
      </c>
      <c r="Y218" s="728">
        <v>35681248.080000006</v>
      </c>
      <c r="Z218" s="728">
        <v>8303462.4000000004</v>
      </c>
      <c r="AA218" s="442" t="s">
        <v>45</v>
      </c>
      <c r="AB218" s="442" t="s">
        <v>464</v>
      </c>
      <c r="AC218" s="442" t="s">
        <v>38</v>
      </c>
      <c r="AD218" s="393">
        <f>+Y218+Z218</f>
        <v>43984710.480000004</v>
      </c>
    </row>
    <row r="219" spans="1:30" ht="121.05" customHeight="1">
      <c r="A219" s="825"/>
      <c r="B219" s="475"/>
      <c r="C219" s="491"/>
      <c r="D219" s="491"/>
      <c r="E219" s="821"/>
      <c r="F219" s="823"/>
      <c r="G219" s="475"/>
      <c r="H219" s="475"/>
      <c r="I219" s="475"/>
      <c r="J219" s="475"/>
      <c r="K219" s="403"/>
      <c r="L219" s="403"/>
      <c r="M219" s="491"/>
      <c r="N219" s="491"/>
      <c r="O219" s="491"/>
      <c r="P219" s="491"/>
      <c r="Q219" s="166" t="s">
        <v>465</v>
      </c>
      <c r="R219" s="167">
        <v>0.3</v>
      </c>
      <c r="S219" s="168">
        <v>43920</v>
      </c>
      <c r="T219" s="168">
        <v>44012</v>
      </c>
      <c r="U219" s="819"/>
      <c r="V219" s="819"/>
      <c r="W219" s="819"/>
      <c r="X219" s="819"/>
      <c r="Y219" s="827"/>
      <c r="Z219" s="827"/>
      <c r="AA219" s="443"/>
      <c r="AB219" s="443"/>
      <c r="AC219" s="443"/>
      <c r="AD219" s="394"/>
    </row>
    <row r="220" spans="1:30" ht="121.05" customHeight="1">
      <c r="A220" s="826"/>
      <c r="B220" s="476"/>
      <c r="C220" s="492"/>
      <c r="D220" s="492"/>
      <c r="E220" s="822"/>
      <c r="F220" s="824"/>
      <c r="G220" s="476"/>
      <c r="H220" s="476"/>
      <c r="I220" s="476"/>
      <c r="J220" s="476"/>
      <c r="K220" s="404"/>
      <c r="L220" s="404"/>
      <c r="M220" s="492"/>
      <c r="N220" s="492"/>
      <c r="O220" s="492"/>
      <c r="P220" s="492"/>
      <c r="Q220" s="170" t="s">
        <v>466</v>
      </c>
      <c r="R220" s="171">
        <v>0.4</v>
      </c>
      <c r="S220" s="172">
        <v>44012</v>
      </c>
      <c r="T220" s="172">
        <v>44196</v>
      </c>
      <c r="U220" s="820"/>
      <c r="V220" s="820"/>
      <c r="W220" s="820"/>
      <c r="X220" s="820"/>
      <c r="Y220" s="729"/>
      <c r="Z220" s="729"/>
      <c r="AA220" s="484"/>
      <c r="AB220" s="484"/>
      <c r="AC220" s="484"/>
      <c r="AD220" s="395"/>
    </row>
    <row r="221" spans="1:30" ht="103.05" customHeight="1">
      <c r="A221" s="817" t="s">
        <v>414</v>
      </c>
      <c r="B221" s="474" t="s">
        <v>38</v>
      </c>
      <c r="C221" s="490"/>
      <c r="D221" s="490"/>
      <c r="E221" s="813"/>
      <c r="F221" s="815"/>
      <c r="G221" s="474" t="s">
        <v>38</v>
      </c>
      <c r="H221" s="474" t="s">
        <v>38</v>
      </c>
      <c r="I221" s="474" t="s">
        <v>38</v>
      </c>
      <c r="J221" s="474" t="s">
        <v>38</v>
      </c>
      <c r="K221" s="402"/>
      <c r="L221" s="402"/>
      <c r="M221" s="490" t="s">
        <v>467</v>
      </c>
      <c r="N221" s="490" t="s">
        <v>40</v>
      </c>
      <c r="O221" s="493">
        <v>43857</v>
      </c>
      <c r="P221" s="493">
        <v>44196</v>
      </c>
      <c r="Q221" s="174" t="s">
        <v>468</v>
      </c>
      <c r="R221" s="175">
        <v>0.25</v>
      </c>
      <c r="S221" s="176">
        <v>43857</v>
      </c>
      <c r="T221" s="176">
        <v>44012</v>
      </c>
      <c r="U221" s="810">
        <v>0.19</v>
      </c>
      <c r="V221" s="810">
        <v>0.54</v>
      </c>
      <c r="W221" s="810">
        <v>0.6</v>
      </c>
      <c r="X221" s="810">
        <v>1</v>
      </c>
      <c r="Y221" s="728">
        <v>26506394.160000004</v>
      </c>
      <c r="Z221" s="728">
        <v>51290000</v>
      </c>
      <c r="AA221" s="442" t="s">
        <v>440</v>
      </c>
      <c r="AB221" s="442" t="s">
        <v>469</v>
      </c>
      <c r="AC221" s="442" t="s">
        <v>220</v>
      </c>
      <c r="AD221" s="393">
        <f>+Y221+Z221</f>
        <v>77796394.159999996</v>
      </c>
    </row>
    <row r="222" spans="1:30" ht="103.95" customHeight="1" thickBot="1">
      <c r="A222" s="818"/>
      <c r="B222" s="479"/>
      <c r="C222" s="812"/>
      <c r="D222" s="812"/>
      <c r="E222" s="814"/>
      <c r="F222" s="816"/>
      <c r="G222" s="479"/>
      <c r="H222" s="479"/>
      <c r="I222" s="479"/>
      <c r="J222" s="479"/>
      <c r="K222" s="359"/>
      <c r="L222" s="359"/>
      <c r="M222" s="812"/>
      <c r="N222" s="812"/>
      <c r="O222" s="812"/>
      <c r="P222" s="812"/>
      <c r="Q222" s="178" t="s">
        <v>470</v>
      </c>
      <c r="R222" s="179">
        <v>0.75</v>
      </c>
      <c r="S222" s="180">
        <v>43857</v>
      </c>
      <c r="T222" s="180">
        <v>44196</v>
      </c>
      <c r="U222" s="811"/>
      <c r="V222" s="811"/>
      <c r="W222" s="811"/>
      <c r="X222" s="811"/>
      <c r="Y222" s="809"/>
      <c r="Z222" s="809"/>
      <c r="AA222" s="416"/>
      <c r="AB222" s="416"/>
      <c r="AC222" s="416"/>
      <c r="AD222" s="449"/>
    </row>
    <row r="223" spans="1:30" ht="130.94999999999999" customHeight="1" thickTop="1">
      <c r="A223" s="181" t="s">
        <v>471</v>
      </c>
      <c r="B223" s="197" t="s">
        <v>927</v>
      </c>
      <c r="C223" s="197" t="s">
        <v>472</v>
      </c>
      <c r="D223" s="197" t="s">
        <v>107</v>
      </c>
      <c r="E223" s="197">
        <v>0.05</v>
      </c>
      <c r="F223" s="182"/>
      <c r="G223" s="183" t="s">
        <v>38</v>
      </c>
      <c r="H223" s="183" t="s">
        <v>38</v>
      </c>
      <c r="I223" s="183" t="s">
        <v>38</v>
      </c>
      <c r="J223" s="183" t="s">
        <v>38</v>
      </c>
      <c r="K223" s="184" t="s">
        <v>473</v>
      </c>
      <c r="L223" s="184"/>
      <c r="M223" s="183" t="s">
        <v>474</v>
      </c>
      <c r="N223" s="185" t="s">
        <v>40</v>
      </c>
      <c r="O223" s="186">
        <v>44013</v>
      </c>
      <c r="P223" s="186">
        <v>44180</v>
      </c>
      <c r="Q223" s="187" t="s">
        <v>475</v>
      </c>
      <c r="R223" s="188">
        <v>0.7</v>
      </c>
      <c r="S223" s="189">
        <v>44013</v>
      </c>
      <c r="T223" s="189">
        <v>44180</v>
      </c>
      <c r="U223" s="190"/>
      <c r="V223" s="191">
        <v>0</v>
      </c>
      <c r="W223" s="191">
        <v>0.3</v>
      </c>
      <c r="X223" s="190">
        <v>1</v>
      </c>
      <c r="Y223" s="350">
        <f>83381387*2</f>
        <v>166762774</v>
      </c>
      <c r="Z223" s="350">
        <v>783000000</v>
      </c>
      <c r="AA223" s="192" t="s">
        <v>476</v>
      </c>
      <c r="AB223" s="192" t="s">
        <v>477</v>
      </c>
      <c r="AC223" s="192" t="s">
        <v>220</v>
      </c>
      <c r="AD223" s="193">
        <f>+Y223+Z223</f>
        <v>949762774</v>
      </c>
    </row>
    <row r="224" spans="1:30" ht="61.95" customHeight="1">
      <c r="A224" s="386" t="s">
        <v>471</v>
      </c>
      <c r="B224" s="793" t="s">
        <v>927</v>
      </c>
      <c r="C224" s="793" t="s">
        <v>472</v>
      </c>
      <c r="D224" s="793" t="s">
        <v>36</v>
      </c>
      <c r="E224" s="793"/>
      <c r="F224" s="796" t="s">
        <v>478</v>
      </c>
      <c r="G224" s="372" t="s">
        <v>38</v>
      </c>
      <c r="H224" s="372" t="s">
        <v>38</v>
      </c>
      <c r="I224" s="372" t="s">
        <v>38</v>
      </c>
      <c r="J224" s="372" t="s">
        <v>38</v>
      </c>
      <c r="K224" s="402"/>
      <c r="L224" s="402"/>
      <c r="M224" s="372" t="s">
        <v>479</v>
      </c>
      <c r="N224" s="380" t="s">
        <v>40</v>
      </c>
      <c r="O224" s="380">
        <v>43862</v>
      </c>
      <c r="P224" s="380">
        <v>44180</v>
      </c>
      <c r="Q224" s="125" t="s">
        <v>480</v>
      </c>
      <c r="R224" s="89">
        <v>0.25</v>
      </c>
      <c r="S224" s="126">
        <v>43862</v>
      </c>
      <c r="T224" s="126">
        <v>44012</v>
      </c>
      <c r="U224" s="399">
        <v>0.1</v>
      </c>
      <c r="V224" s="399">
        <v>0.4</v>
      </c>
      <c r="W224" s="399">
        <v>0.7</v>
      </c>
      <c r="X224" s="396">
        <v>1</v>
      </c>
      <c r="Y224" s="563">
        <f>44605050*4</f>
        <v>178420200</v>
      </c>
      <c r="Z224" s="563">
        <v>400000000</v>
      </c>
      <c r="AA224" s="390" t="s">
        <v>476</v>
      </c>
      <c r="AB224" s="390" t="s">
        <v>481</v>
      </c>
      <c r="AC224" s="390" t="s">
        <v>220</v>
      </c>
      <c r="AD224" s="393">
        <f>+Y224+Z224</f>
        <v>578420200</v>
      </c>
    </row>
    <row r="225" spans="1:30" ht="66" customHeight="1">
      <c r="A225" s="430"/>
      <c r="B225" s="794"/>
      <c r="C225" s="794"/>
      <c r="D225" s="794"/>
      <c r="E225" s="794"/>
      <c r="F225" s="797"/>
      <c r="G225" s="407"/>
      <c r="H225" s="407"/>
      <c r="I225" s="407"/>
      <c r="J225" s="407"/>
      <c r="K225" s="403"/>
      <c r="L225" s="403"/>
      <c r="M225" s="407"/>
      <c r="N225" s="409"/>
      <c r="O225" s="409"/>
      <c r="P225" s="409"/>
      <c r="Q225" s="56" t="s">
        <v>482</v>
      </c>
      <c r="R225" s="57">
        <v>0.25</v>
      </c>
      <c r="S225" s="52">
        <v>44013</v>
      </c>
      <c r="T225" s="52">
        <v>44104</v>
      </c>
      <c r="U225" s="400"/>
      <c r="V225" s="400"/>
      <c r="W225" s="400"/>
      <c r="X225" s="397"/>
      <c r="Y225" s="581"/>
      <c r="Z225" s="581"/>
      <c r="AA225" s="391"/>
      <c r="AB225" s="391"/>
      <c r="AC225" s="391"/>
      <c r="AD225" s="394"/>
    </row>
    <row r="226" spans="1:30" ht="73.95" customHeight="1">
      <c r="A226" s="430"/>
      <c r="B226" s="794"/>
      <c r="C226" s="794"/>
      <c r="D226" s="794"/>
      <c r="E226" s="794"/>
      <c r="F226" s="797"/>
      <c r="G226" s="407"/>
      <c r="H226" s="407"/>
      <c r="I226" s="407"/>
      <c r="J226" s="407"/>
      <c r="K226" s="403"/>
      <c r="L226" s="403"/>
      <c r="M226" s="407"/>
      <c r="N226" s="409"/>
      <c r="O226" s="409"/>
      <c r="P226" s="409"/>
      <c r="Q226" s="56" t="s">
        <v>483</v>
      </c>
      <c r="R226" s="57">
        <v>0.25</v>
      </c>
      <c r="S226" s="52">
        <v>44105</v>
      </c>
      <c r="T226" s="52">
        <v>44180</v>
      </c>
      <c r="U226" s="400"/>
      <c r="V226" s="400"/>
      <c r="W226" s="400"/>
      <c r="X226" s="397"/>
      <c r="Y226" s="581"/>
      <c r="Z226" s="581"/>
      <c r="AA226" s="391"/>
      <c r="AB226" s="391"/>
      <c r="AC226" s="391"/>
      <c r="AD226" s="394"/>
    </row>
    <row r="227" spans="1:30" ht="64.05" customHeight="1">
      <c r="A227" s="431"/>
      <c r="B227" s="799"/>
      <c r="C227" s="799"/>
      <c r="D227" s="799"/>
      <c r="E227" s="799"/>
      <c r="F227" s="800"/>
      <c r="G227" s="408"/>
      <c r="H227" s="408"/>
      <c r="I227" s="408"/>
      <c r="J227" s="408"/>
      <c r="K227" s="404"/>
      <c r="L227" s="404"/>
      <c r="M227" s="408"/>
      <c r="N227" s="410"/>
      <c r="O227" s="410"/>
      <c r="P227" s="410"/>
      <c r="Q227" s="85" t="s">
        <v>484</v>
      </c>
      <c r="R227" s="86">
        <v>0.25</v>
      </c>
      <c r="S227" s="128">
        <v>44013</v>
      </c>
      <c r="T227" s="128">
        <v>44180</v>
      </c>
      <c r="U227" s="401"/>
      <c r="V227" s="401"/>
      <c r="W227" s="401"/>
      <c r="X227" s="398"/>
      <c r="Y227" s="582"/>
      <c r="Z227" s="582"/>
      <c r="AA227" s="392"/>
      <c r="AB227" s="392"/>
      <c r="AC227" s="392"/>
      <c r="AD227" s="395"/>
    </row>
    <row r="228" spans="1:30" ht="61.95" customHeight="1">
      <c r="A228" s="386" t="s">
        <v>471</v>
      </c>
      <c r="B228" s="793" t="s">
        <v>38</v>
      </c>
      <c r="C228" s="793"/>
      <c r="D228" s="793"/>
      <c r="E228" s="793"/>
      <c r="F228" s="796"/>
      <c r="G228" s="372" t="s">
        <v>38</v>
      </c>
      <c r="H228" s="372" t="s">
        <v>38</v>
      </c>
      <c r="I228" s="372" t="s">
        <v>38</v>
      </c>
      <c r="J228" s="372" t="s">
        <v>38</v>
      </c>
      <c r="K228" s="402"/>
      <c r="L228" s="402"/>
      <c r="M228" s="372" t="s">
        <v>485</v>
      </c>
      <c r="N228" s="380" t="s">
        <v>40</v>
      </c>
      <c r="O228" s="380">
        <v>43831</v>
      </c>
      <c r="P228" s="380">
        <v>44180</v>
      </c>
      <c r="Q228" s="194" t="s">
        <v>486</v>
      </c>
      <c r="R228" s="89">
        <v>0.15</v>
      </c>
      <c r="S228" s="155">
        <v>43831</v>
      </c>
      <c r="T228" s="155">
        <v>43981</v>
      </c>
      <c r="U228" s="396">
        <v>0.1</v>
      </c>
      <c r="V228" s="399">
        <v>0.25</v>
      </c>
      <c r="W228" s="399">
        <v>0.25</v>
      </c>
      <c r="X228" s="396">
        <v>0.4</v>
      </c>
      <c r="Y228" s="563">
        <f>83381387*2</f>
        <v>166762774</v>
      </c>
      <c r="Z228" s="563">
        <v>225267805</v>
      </c>
      <c r="AA228" s="390" t="s">
        <v>476</v>
      </c>
      <c r="AB228" s="390" t="s">
        <v>481</v>
      </c>
      <c r="AC228" s="390" t="s">
        <v>220</v>
      </c>
      <c r="AD228" s="393">
        <f>+Y228+Z228</f>
        <v>392030579</v>
      </c>
    </row>
    <row r="229" spans="1:30" ht="79.05" customHeight="1">
      <c r="A229" s="430"/>
      <c r="B229" s="794"/>
      <c r="C229" s="794"/>
      <c r="D229" s="794"/>
      <c r="E229" s="794"/>
      <c r="F229" s="797"/>
      <c r="G229" s="407"/>
      <c r="H229" s="407"/>
      <c r="I229" s="407"/>
      <c r="J229" s="407"/>
      <c r="K229" s="403"/>
      <c r="L229" s="403"/>
      <c r="M229" s="407"/>
      <c r="N229" s="409"/>
      <c r="O229" s="409"/>
      <c r="P229" s="409"/>
      <c r="Q229" s="195" t="s">
        <v>487</v>
      </c>
      <c r="R229" s="57">
        <v>0.15</v>
      </c>
      <c r="S229" s="58">
        <v>43891</v>
      </c>
      <c r="T229" s="58">
        <v>44165</v>
      </c>
      <c r="U229" s="397"/>
      <c r="V229" s="400"/>
      <c r="W229" s="400"/>
      <c r="X229" s="397"/>
      <c r="Y229" s="581"/>
      <c r="Z229" s="581"/>
      <c r="AA229" s="391"/>
      <c r="AB229" s="391"/>
      <c r="AC229" s="391"/>
      <c r="AD229" s="394"/>
    </row>
    <row r="230" spans="1:30" ht="64.05" customHeight="1">
      <c r="A230" s="430"/>
      <c r="B230" s="794"/>
      <c r="C230" s="794"/>
      <c r="D230" s="794"/>
      <c r="E230" s="794"/>
      <c r="F230" s="797"/>
      <c r="G230" s="407"/>
      <c r="H230" s="407"/>
      <c r="I230" s="407"/>
      <c r="J230" s="407"/>
      <c r="K230" s="403"/>
      <c r="L230" s="403"/>
      <c r="M230" s="407"/>
      <c r="N230" s="409"/>
      <c r="O230" s="409"/>
      <c r="P230" s="409"/>
      <c r="Q230" s="159" t="s">
        <v>488</v>
      </c>
      <c r="R230" s="57">
        <v>0.35</v>
      </c>
      <c r="S230" s="58">
        <v>43891</v>
      </c>
      <c r="T230" s="58">
        <v>44165</v>
      </c>
      <c r="U230" s="397"/>
      <c r="V230" s="400"/>
      <c r="W230" s="400"/>
      <c r="X230" s="397"/>
      <c r="Y230" s="581"/>
      <c r="Z230" s="581"/>
      <c r="AA230" s="391"/>
      <c r="AB230" s="391"/>
      <c r="AC230" s="391"/>
      <c r="AD230" s="394"/>
    </row>
    <row r="231" spans="1:30" ht="73.95" customHeight="1">
      <c r="A231" s="431"/>
      <c r="B231" s="799"/>
      <c r="C231" s="799"/>
      <c r="D231" s="799"/>
      <c r="E231" s="799"/>
      <c r="F231" s="800"/>
      <c r="G231" s="408"/>
      <c r="H231" s="408"/>
      <c r="I231" s="408"/>
      <c r="J231" s="408"/>
      <c r="K231" s="404"/>
      <c r="L231" s="404"/>
      <c r="M231" s="408"/>
      <c r="N231" s="410"/>
      <c r="O231" s="410"/>
      <c r="P231" s="410"/>
      <c r="Q231" s="196" t="s">
        <v>489</v>
      </c>
      <c r="R231" s="86">
        <v>0.35</v>
      </c>
      <c r="S231" s="157">
        <v>44013</v>
      </c>
      <c r="T231" s="157">
        <v>44180</v>
      </c>
      <c r="U231" s="398"/>
      <c r="V231" s="401"/>
      <c r="W231" s="401"/>
      <c r="X231" s="398"/>
      <c r="Y231" s="582"/>
      <c r="Z231" s="582"/>
      <c r="AA231" s="392"/>
      <c r="AB231" s="392"/>
      <c r="AC231" s="392"/>
      <c r="AD231" s="395"/>
    </row>
    <row r="232" spans="1:30" ht="36" customHeight="1">
      <c r="A232" s="386" t="s">
        <v>471</v>
      </c>
      <c r="B232" s="793" t="s">
        <v>38</v>
      </c>
      <c r="C232" s="793"/>
      <c r="D232" s="793"/>
      <c r="E232" s="793"/>
      <c r="F232" s="796"/>
      <c r="G232" s="372" t="s">
        <v>38</v>
      </c>
      <c r="H232" s="372" t="s">
        <v>38</v>
      </c>
      <c r="I232" s="372" t="s">
        <v>181</v>
      </c>
      <c r="J232" s="372" t="s">
        <v>181</v>
      </c>
      <c r="K232" s="402"/>
      <c r="L232" s="402"/>
      <c r="M232" s="372" t="s">
        <v>490</v>
      </c>
      <c r="N232" s="380" t="s">
        <v>40</v>
      </c>
      <c r="O232" s="380">
        <v>43831</v>
      </c>
      <c r="P232" s="380">
        <v>43951</v>
      </c>
      <c r="Q232" s="194" t="s">
        <v>491</v>
      </c>
      <c r="R232" s="89">
        <v>0.6</v>
      </c>
      <c r="S232" s="155">
        <v>43831</v>
      </c>
      <c r="T232" s="155">
        <v>43951</v>
      </c>
      <c r="U232" s="396">
        <v>1</v>
      </c>
      <c r="V232" s="399"/>
      <c r="W232" s="399"/>
      <c r="X232" s="396"/>
      <c r="Y232" s="563">
        <f>83381387*2</f>
        <v>166762774</v>
      </c>
      <c r="Z232" s="563">
        <v>96543345</v>
      </c>
      <c r="AA232" s="390" t="s">
        <v>476</v>
      </c>
      <c r="AB232" s="390" t="s">
        <v>481</v>
      </c>
      <c r="AC232" s="390" t="s">
        <v>38</v>
      </c>
      <c r="AD232" s="393">
        <f>+Y232+Z232</f>
        <v>263306119</v>
      </c>
    </row>
    <row r="233" spans="1:30" ht="79.95" customHeight="1">
      <c r="A233" s="431"/>
      <c r="B233" s="799"/>
      <c r="C233" s="799"/>
      <c r="D233" s="799"/>
      <c r="E233" s="799"/>
      <c r="F233" s="800"/>
      <c r="G233" s="408"/>
      <c r="H233" s="408"/>
      <c r="I233" s="408"/>
      <c r="J233" s="408"/>
      <c r="K233" s="404"/>
      <c r="L233" s="404"/>
      <c r="M233" s="408"/>
      <c r="N233" s="410"/>
      <c r="O233" s="410"/>
      <c r="P233" s="410"/>
      <c r="Q233" s="85" t="s">
        <v>492</v>
      </c>
      <c r="R233" s="86">
        <v>0.4</v>
      </c>
      <c r="S233" s="157">
        <v>43891</v>
      </c>
      <c r="T233" s="157">
        <v>43951</v>
      </c>
      <c r="U233" s="398"/>
      <c r="V233" s="401"/>
      <c r="W233" s="401"/>
      <c r="X233" s="398"/>
      <c r="Y233" s="582"/>
      <c r="Z233" s="582"/>
      <c r="AA233" s="392"/>
      <c r="AB233" s="392"/>
      <c r="AC233" s="392"/>
      <c r="AD233" s="395"/>
    </row>
    <row r="234" spans="1:30" ht="91.95" customHeight="1">
      <c r="A234" s="386" t="s">
        <v>471</v>
      </c>
      <c r="B234" s="793" t="s">
        <v>927</v>
      </c>
      <c r="C234" s="793" t="s">
        <v>35</v>
      </c>
      <c r="D234" s="793" t="s">
        <v>107</v>
      </c>
      <c r="E234" s="793">
        <v>0.02</v>
      </c>
      <c r="F234" s="796"/>
      <c r="G234" s="372" t="s">
        <v>38</v>
      </c>
      <c r="H234" s="372" t="s">
        <v>38</v>
      </c>
      <c r="I234" s="372" t="s">
        <v>38</v>
      </c>
      <c r="J234" s="372" t="s">
        <v>38</v>
      </c>
      <c r="K234" s="790"/>
      <c r="L234" s="790"/>
      <c r="M234" s="806" t="s">
        <v>494</v>
      </c>
      <c r="N234" s="380" t="s">
        <v>40</v>
      </c>
      <c r="O234" s="380">
        <v>43891</v>
      </c>
      <c r="P234" s="380">
        <v>44165</v>
      </c>
      <c r="Q234" s="88" t="s">
        <v>495</v>
      </c>
      <c r="R234" s="89">
        <v>0.4</v>
      </c>
      <c r="S234" s="155">
        <v>43891</v>
      </c>
      <c r="T234" s="155">
        <v>44165</v>
      </c>
      <c r="U234" s="396">
        <v>0.15</v>
      </c>
      <c r="V234" s="396">
        <v>0.3</v>
      </c>
      <c r="W234" s="396">
        <v>0.6</v>
      </c>
      <c r="X234" s="396">
        <v>1</v>
      </c>
      <c r="Y234" s="390">
        <f>44605050*4/3</f>
        <v>59473400</v>
      </c>
      <c r="Z234" s="390">
        <v>68567950</v>
      </c>
      <c r="AA234" s="390" t="s">
        <v>476</v>
      </c>
      <c r="AB234" s="390" t="s">
        <v>496</v>
      </c>
      <c r="AC234" s="390" t="s">
        <v>220</v>
      </c>
      <c r="AD234" s="393">
        <f>+Y234+Z234</f>
        <v>128041350</v>
      </c>
    </row>
    <row r="235" spans="1:30" ht="91.95" customHeight="1">
      <c r="A235" s="431"/>
      <c r="B235" s="799"/>
      <c r="C235" s="799"/>
      <c r="D235" s="799"/>
      <c r="E235" s="799"/>
      <c r="F235" s="800"/>
      <c r="G235" s="408"/>
      <c r="H235" s="408"/>
      <c r="I235" s="408"/>
      <c r="J235" s="408"/>
      <c r="K235" s="805"/>
      <c r="L235" s="805"/>
      <c r="M235" s="808"/>
      <c r="N235" s="410"/>
      <c r="O235" s="410"/>
      <c r="P235" s="410"/>
      <c r="Q235" s="85" t="s">
        <v>497</v>
      </c>
      <c r="R235" s="86">
        <v>0.6</v>
      </c>
      <c r="S235" s="157">
        <v>43891</v>
      </c>
      <c r="T235" s="157">
        <v>44165</v>
      </c>
      <c r="U235" s="398"/>
      <c r="V235" s="398"/>
      <c r="W235" s="398"/>
      <c r="X235" s="398"/>
      <c r="Y235" s="392"/>
      <c r="Z235" s="392"/>
      <c r="AA235" s="392"/>
      <c r="AB235" s="392"/>
      <c r="AC235" s="392"/>
      <c r="AD235" s="395"/>
    </row>
    <row r="236" spans="1:30" ht="91.95" customHeight="1">
      <c r="A236" s="386" t="s">
        <v>471</v>
      </c>
      <c r="B236" s="793" t="s">
        <v>927</v>
      </c>
      <c r="C236" s="793" t="s">
        <v>35</v>
      </c>
      <c r="D236" s="793" t="s">
        <v>107</v>
      </c>
      <c r="E236" s="793">
        <v>0.02</v>
      </c>
      <c r="F236" s="796"/>
      <c r="G236" s="802" t="s">
        <v>38</v>
      </c>
      <c r="H236" s="802" t="s">
        <v>38</v>
      </c>
      <c r="I236" s="802" t="s">
        <v>38</v>
      </c>
      <c r="J236" s="802" t="s">
        <v>38</v>
      </c>
      <c r="K236" s="790"/>
      <c r="L236" s="790"/>
      <c r="M236" s="806" t="s">
        <v>498</v>
      </c>
      <c r="N236" s="380" t="s">
        <v>40</v>
      </c>
      <c r="O236" s="380">
        <v>43952</v>
      </c>
      <c r="P236" s="380">
        <v>44196</v>
      </c>
      <c r="Q236" s="88" t="s">
        <v>499</v>
      </c>
      <c r="R236" s="89">
        <v>0.3</v>
      </c>
      <c r="S236" s="155">
        <v>43952</v>
      </c>
      <c r="T236" s="155">
        <v>44196</v>
      </c>
      <c r="U236" s="396">
        <v>0.15</v>
      </c>
      <c r="V236" s="396">
        <v>0.3</v>
      </c>
      <c r="W236" s="396">
        <v>0.6</v>
      </c>
      <c r="X236" s="396">
        <v>1</v>
      </c>
      <c r="Y236" s="390">
        <v>59473400</v>
      </c>
      <c r="Z236" s="390">
        <v>68567950</v>
      </c>
      <c r="AA236" s="390" t="s">
        <v>476</v>
      </c>
      <c r="AB236" s="390" t="s">
        <v>476</v>
      </c>
      <c r="AC236" s="390" t="s">
        <v>220</v>
      </c>
      <c r="AD236" s="393">
        <v>128041350</v>
      </c>
    </row>
    <row r="237" spans="1:30" ht="91.95" customHeight="1">
      <c r="A237" s="430"/>
      <c r="B237" s="794"/>
      <c r="C237" s="794"/>
      <c r="D237" s="794"/>
      <c r="E237" s="794"/>
      <c r="F237" s="797"/>
      <c r="G237" s="803"/>
      <c r="H237" s="803"/>
      <c r="I237" s="803"/>
      <c r="J237" s="803"/>
      <c r="K237" s="791"/>
      <c r="L237" s="791"/>
      <c r="M237" s="807"/>
      <c r="N237" s="409"/>
      <c r="O237" s="409"/>
      <c r="P237" s="409"/>
      <c r="Q237" s="63" t="s">
        <v>500</v>
      </c>
      <c r="R237" s="57">
        <v>0.3</v>
      </c>
      <c r="S237" s="58">
        <v>43952</v>
      </c>
      <c r="T237" s="58">
        <v>44196</v>
      </c>
      <c r="U237" s="397"/>
      <c r="V237" s="397"/>
      <c r="W237" s="397"/>
      <c r="X237" s="397"/>
      <c r="Y237" s="391"/>
      <c r="Z237" s="391"/>
      <c r="AA237" s="391"/>
      <c r="AB237" s="391"/>
      <c r="AC237" s="391"/>
      <c r="AD237" s="394"/>
    </row>
    <row r="238" spans="1:30" ht="91.95" customHeight="1">
      <c r="A238" s="431"/>
      <c r="B238" s="799"/>
      <c r="C238" s="799"/>
      <c r="D238" s="799"/>
      <c r="E238" s="799"/>
      <c r="F238" s="800"/>
      <c r="G238" s="804"/>
      <c r="H238" s="804"/>
      <c r="I238" s="804"/>
      <c r="J238" s="804"/>
      <c r="K238" s="805"/>
      <c r="L238" s="805"/>
      <c r="M238" s="808"/>
      <c r="N238" s="410"/>
      <c r="O238" s="410"/>
      <c r="P238" s="410"/>
      <c r="Q238" s="85" t="s">
        <v>501</v>
      </c>
      <c r="R238" s="86">
        <v>0.4</v>
      </c>
      <c r="S238" s="157">
        <v>43952</v>
      </c>
      <c r="T238" s="157">
        <v>44196</v>
      </c>
      <c r="U238" s="398"/>
      <c r="V238" s="398"/>
      <c r="W238" s="398"/>
      <c r="X238" s="398"/>
      <c r="Y238" s="392"/>
      <c r="Z238" s="392"/>
      <c r="AA238" s="392"/>
      <c r="AB238" s="392"/>
      <c r="AC238" s="392"/>
      <c r="AD238" s="395"/>
    </row>
    <row r="239" spans="1:30" ht="91.95" customHeight="1">
      <c r="A239" s="386" t="s">
        <v>471</v>
      </c>
      <c r="B239" s="793" t="s">
        <v>927</v>
      </c>
      <c r="C239" s="793" t="s">
        <v>35</v>
      </c>
      <c r="D239" s="793" t="s">
        <v>107</v>
      </c>
      <c r="E239" s="793">
        <v>0.02</v>
      </c>
      <c r="F239" s="796"/>
      <c r="G239" s="802"/>
      <c r="H239" s="802"/>
      <c r="I239" s="802"/>
      <c r="J239" s="802"/>
      <c r="K239" s="790"/>
      <c r="L239" s="790"/>
      <c r="M239" s="806" t="s">
        <v>502</v>
      </c>
      <c r="N239" s="380" t="s">
        <v>40</v>
      </c>
      <c r="O239" s="380">
        <v>43983</v>
      </c>
      <c r="P239" s="380">
        <v>44196</v>
      </c>
      <c r="Q239" s="88" t="s">
        <v>503</v>
      </c>
      <c r="R239" s="89">
        <v>0.2</v>
      </c>
      <c r="S239" s="155">
        <v>43983</v>
      </c>
      <c r="T239" s="155">
        <v>44196</v>
      </c>
      <c r="U239" s="396">
        <v>0.15</v>
      </c>
      <c r="V239" s="396">
        <v>0.3</v>
      </c>
      <c r="W239" s="396">
        <v>0.6</v>
      </c>
      <c r="X239" s="396">
        <v>1</v>
      </c>
      <c r="Y239" s="390">
        <v>59473400</v>
      </c>
      <c r="Z239" s="390">
        <v>68567950</v>
      </c>
      <c r="AA239" s="390" t="s">
        <v>476</v>
      </c>
      <c r="AB239" s="390" t="s">
        <v>476</v>
      </c>
      <c r="AC239" s="390" t="s">
        <v>220</v>
      </c>
      <c r="AD239" s="393">
        <v>128041350</v>
      </c>
    </row>
    <row r="240" spans="1:30" ht="91.95" customHeight="1">
      <c r="A240" s="430"/>
      <c r="B240" s="794"/>
      <c r="C240" s="794"/>
      <c r="D240" s="794"/>
      <c r="E240" s="794"/>
      <c r="F240" s="797"/>
      <c r="G240" s="803"/>
      <c r="H240" s="803"/>
      <c r="I240" s="803"/>
      <c r="J240" s="803"/>
      <c r="K240" s="791"/>
      <c r="L240" s="791"/>
      <c r="M240" s="807"/>
      <c r="N240" s="409"/>
      <c r="O240" s="409"/>
      <c r="P240" s="409"/>
      <c r="Q240" s="63" t="s">
        <v>504</v>
      </c>
      <c r="R240" s="57">
        <v>0.25</v>
      </c>
      <c r="S240" s="58">
        <v>43983</v>
      </c>
      <c r="T240" s="58">
        <v>44196</v>
      </c>
      <c r="U240" s="397"/>
      <c r="V240" s="397"/>
      <c r="W240" s="397"/>
      <c r="X240" s="397"/>
      <c r="Y240" s="391"/>
      <c r="Z240" s="391"/>
      <c r="AA240" s="391"/>
      <c r="AB240" s="391"/>
      <c r="AC240" s="391"/>
      <c r="AD240" s="394"/>
    </row>
    <row r="241" spans="1:30" ht="91.95" customHeight="1">
      <c r="A241" s="430"/>
      <c r="B241" s="794"/>
      <c r="C241" s="794"/>
      <c r="D241" s="794"/>
      <c r="E241" s="794"/>
      <c r="F241" s="797"/>
      <c r="G241" s="803"/>
      <c r="H241" s="803"/>
      <c r="I241" s="803"/>
      <c r="J241" s="803"/>
      <c r="K241" s="791"/>
      <c r="L241" s="791"/>
      <c r="M241" s="807"/>
      <c r="N241" s="409"/>
      <c r="O241" s="409"/>
      <c r="P241" s="409"/>
      <c r="Q241" s="63" t="s">
        <v>505</v>
      </c>
      <c r="R241" s="57">
        <v>0.25</v>
      </c>
      <c r="S241" s="58">
        <v>43983</v>
      </c>
      <c r="T241" s="58">
        <v>44196</v>
      </c>
      <c r="U241" s="397"/>
      <c r="V241" s="397"/>
      <c r="W241" s="397"/>
      <c r="X241" s="397"/>
      <c r="Y241" s="391"/>
      <c r="Z241" s="391"/>
      <c r="AA241" s="391"/>
      <c r="AB241" s="391"/>
      <c r="AC241" s="391"/>
      <c r="AD241" s="394"/>
    </row>
    <row r="242" spans="1:30" ht="91.95" customHeight="1">
      <c r="A242" s="431"/>
      <c r="B242" s="799"/>
      <c r="C242" s="799"/>
      <c r="D242" s="799"/>
      <c r="E242" s="799"/>
      <c r="F242" s="800"/>
      <c r="G242" s="804"/>
      <c r="H242" s="804"/>
      <c r="I242" s="804"/>
      <c r="J242" s="804"/>
      <c r="K242" s="805"/>
      <c r="L242" s="805"/>
      <c r="M242" s="808"/>
      <c r="N242" s="410"/>
      <c r="O242" s="410"/>
      <c r="P242" s="410"/>
      <c r="Q242" s="85" t="s">
        <v>506</v>
      </c>
      <c r="R242" s="86">
        <v>0.3</v>
      </c>
      <c r="S242" s="157">
        <v>43983</v>
      </c>
      <c r="T242" s="157">
        <v>44196</v>
      </c>
      <c r="U242" s="398"/>
      <c r="V242" s="398"/>
      <c r="W242" s="398"/>
      <c r="X242" s="398"/>
      <c r="Y242" s="392"/>
      <c r="Z242" s="392"/>
      <c r="AA242" s="392"/>
      <c r="AB242" s="392"/>
      <c r="AC242" s="392"/>
      <c r="AD242" s="395"/>
    </row>
    <row r="243" spans="1:30" ht="91.95" customHeight="1">
      <c r="A243" s="386" t="s">
        <v>471</v>
      </c>
      <c r="B243" s="793" t="s">
        <v>929</v>
      </c>
      <c r="C243" s="793" t="s">
        <v>257</v>
      </c>
      <c r="D243" s="793" t="s">
        <v>36</v>
      </c>
      <c r="E243" s="793"/>
      <c r="F243" s="796" t="s">
        <v>507</v>
      </c>
      <c r="G243" s="802"/>
      <c r="H243" s="802"/>
      <c r="I243" s="802"/>
      <c r="J243" s="802"/>
      <c r="K243" s="790"/>
      <c r="L243" s="790"/>
      <c r="M243" s="372" t="s">
        <v>508</v>
      </c>
      <c r="N243" s="380" t="s">
        <v>40</v>
      </c>
      <c r="O243" s="380">
        <v>43922</v>
      </c>
      <c r="P243" s="380">
        <v>44180</v>
      </c>
      <c r="Q243" s="88" t="s">
        <v>509</v>
      </c>
      <c r="R243" s="89">
        <v>0.25</v>
      </c>
      <c r="S243" s="155">
        <v>43922</v>
      </c>
      <c r="T243" s="155">
        <v>44104</v>
      </c>
      <c r="U243" s="396">
        <v>0</v>
      </c>
      <c r="V243" s="399">
        <v>0.1</v>
      </c>
      <c r="W243" s="399">
        <v>0.45</v>
      </c>
      <c r="X243" s="396">
        <v>1</v>
      </c>
      <c r="Y243" s="563">
        <f>44605050*4</f>
        <v>178420200</v>
      </c>
      <c r="Z243" s="563">
        <v>102485000</v>
      </c>
      <c r="AA243" s="390" t="s">
        <v>476</v>
      </c>
      <c r="AB243" s="390" t="s">
        <v>496</v>
      </c>
      <c r="AC243" s="390" t="s">
        <v>38</v>
      </c>
      <c r="AD243" s="393">
        <f>+Y243+Z243</f>
        <v>280905200</v>
      </c>
    </row>
    <row r="244" spans="1:30" ht="91.95" customHeight="1">
      <c r="A244" s="430"/>
      <c r="B244" s="794"/>
      <c r="C244" s="794"/>
      <c r="D244" s="794"/>
      <c r="E244" s="794"/>
      <c r="F244" s="797"/>
      <c r="G244" s="803"/>
      <c r="H244" s="803"/>
      <c r="I244" s="803"/>
      <c r="J244" s="803"/>
      <c r="K244" s="791"/>
      <c r="L244" s="791"/>
      <c r="M244" s="407"/>
      <c r="N244" s="409"/>
      <c r="O244" s="409"/>
      <c r="P244" s="409"/>
      <c r="Q244" s="63" t="s">
        <v>510</v>
      </c>
      <c r="R244" s="57">
        <v>0.25</v>
      </c>
      <c r="S244" s="58">
        <v>44013</v>
      </c>
      <c r="T244" s="58">
        <v>44104</v>
      </c>
      <c r="U244" s="397"/>
      <c r="V244" s="400"/>
      <c r="W244" s="400"/>
      <c r="X244" s="397"/>
      <c r="Y244" s="581"/>
      <c r="Z244" s="581"/>
      <c r="AA244" s="391"/>
      <c r="AB244" s="391"/>
      <c r="AC244" s="391"/>
      <c r="AD244" s="394"/>
    </row>
    <row r="245" spans="1:30" ht="91.95" customHeight="1">
      <c r="A245" s="431"/>
      <c r="B245" s="799"/>
      <c r="C245" s="799"/>
      <c r="D245" s="799"/>
      <c r="E245" s="799"/>
      <c r="F245" s="800"/>
      <c r="G245" s="804"/>
      <c r="H245" s="804"/>
      <c r="I245" s="804"/>
      <c r="J245" s="804"/>
      <c r="K245" s="805"/>
      <c r="L245" s="805"/>
      <c r="M245" s="408"/>
      <c r="N245" s="410"/>
      <c r="O245" s="410"/>
      <c r="P245" s="410"/>
      <c r="Q245" s="127" t="s">
        <v>511</v>
      </c>
      <c r="R245" s="86">
        <v>0.5</v>
      </c>
      <c r="S245" s="157">
        <v>44013</v>
      </c>
      <c r="T245" s="157">
        <v>44180</v>
      </c>
      <c r="U245" s="398"/>
      <c r="V245" s="401"/>
      <c r="W245" s="401"/>
      <c r="X245" s="398"/>
      <c r="Y245" s="582"/>
      <c r="Z245" s="582"/>
      <c r="AA245" s="392"/>
      <c r="AB245" s="392"/>
      <c r="AC245" s="392"/>
      <c r="AD245" s="395"/>
    </row>
    <row r="246" spans="1:30" ht="91.95" customHeight="1">
      <c r="A246" s="386" t="s">
        <v>471</v>
      </c>
      <c r="B246" s="793" t="s">
        <v>927</v>
      </c>
      <c r="C246" s="793" t="s">
        <v>35</v>
      </c>
      <c r="D246" s="793" t="s">
        <v>36</v>
      </c>
      <c r="E246" s="793"/>
      <c r="F246" s="796" t="s">
        <v>512</v>
      </c>
      <c r="G246" s="802"/>
      <c r="H246" s="802"/>
      <c r="I246" s="802"/>
      <c r="J246" s="802"/>
      <c r="K246" s="790"/>
      <c r="L246" s="790"/>
      <c r="M246" s="372" t="s">
        <v>513</v>
      </c>
      <c r="N246" s="380" t="s">
        <v>40</v>
      </c>
      <c r="O246" s="380">
        <v>43831</v>
      </c>
      <c r="P246" s="380">
        <v>43921</v>
      </c>
      <c r="Q246" s="88" t="s">
        <v>514</v>
      </c>
      <c r="R246" s="89">
        <v>0.25</v>
      </c>
      <c r="S246" s="126">
        <v>43831</v>
      </c>
      <c r="T246" s="126">
        <v>43921</v>
      </c>
      <c r="U246" s="396">
        <v>1</v>
      </c>
      <c r="V246" s="399"/>
      <c r="W246" s="399"/>
      <c r="X246" s="396"/>
      <c r="Y246" s="563">
        <f>83381387*2</f>
        <v>166762774</v>
      </c>
      <c r="Z246" s="563">
        <v>87000000</v>
      </c>
      <c r="AA246" s="390" t="s">
        <v>476</v>
      </c>
      <c r="AB246" s="390" t="s">
        <v>515</v>
      </c>
      <c r="AC246" s="390" t="s">
        <v>38</v>
      </c>
      <c r="AD246" s="393">
        <f>+Y246+Z246</f>
        <v>253762774</v>
      </c>
    </row>
    <row r="247" spans="1:30" ht="91.95" customHeight="1">
      <c r="A247" s="430"/>
      <c r="B247" s="794"/>
      <c r="C247" s="794"/>
      <c r="D247" s="794"/>
      <c r="E247" s="794"/>
      <c r="F247" s="797"/>
      <c r="G247" s="803"/>
      <c r="H247" s="803"/>
      <c r="I247" s="803"/>
      <c r="J247" s="803"/>
      <c r="K247" s="791"/>
      <c r="L247" s="791"/>
      <c r="M247" s="407"/>
      <c r="N247" s="409"/>
      <c r="O247" s="409"/>
      <c r="P247" s="409"/>
      <c r="Q247" s="63" t="s">
        <v>516</v>
      </c>
      <c r="R247" s="57">
        <v>0.25</v>
      </c>
      <c r="S247" s="52">
        <v>43831</v>
      </c>
      <c r="T247" s="52">
        <v>43921</v>
      </c>
      <c r="U247" s="397"/>
      <c r="V247" s="400"/>
      <c r="W247" s="400"/>
      <c r="X247" s="397"/>
      <c r="Y247" s="581"/>
      <c r="Z247" s="581"/>
      <c r="AA247" s="391"/>
      <c r="AB247" s="391"/>
      <c r="AC247" s="391"/>
      <c r="AD247" s="394"/>
    </row>
    <row r="248" spans="1:30" ht="61.95" customHeight="1">
      <c r="A248" s="430"/>
      <c r="B248" s="794"/>
      <c r="C248" s="794"/>
      <c r="D248" s="794"/>
      <c r="E248" s="794"/>
      <c r="F248" s="797"/>
      <c r="G248" s="803"/>
      <c r="H248" s="803"/>
      <c r="I248" s="803"/>
      <c r="J248" s="803"/>
      <c r="K248" s="791"/>
      <c r="L248" s="791"/>
      <c r="M248" s="407"/>
      <c r="N248" s="409"/>
      <c r="O248" s="409"/>
      <c r="P248" s="409"/>
      <c r="Q248" s="56" t="s">
        <v>517</v>
      </c>
      <c r="R248" s="57">
        <v>0.25</v>
      </c>
      <c r="S248" s="52">
        <v>43831</v>
      </c>
      <c r="T248" s="52">
        <v>43921</v>
      </c>
      <c r="U248" s="397"/>
      <c r="V248" s="400"/>
      <c r="W248" s="400"/>
      <c r="X248" s="397"/>
      <c r="Y248" s="581"/>
      <c r="Z248" s="581"/>
      <c r="AA248" s="391"/>
      <c r="AB248" s="391"/>
      <c r="AC248" s="391"/>
      <c r="AD248" s="394"/>
    </row>
    <row r="249" spans="1:30" ht="61.95" customHeight="1">
      <c r="A249" s="431"/>
      <c r="B249" s="799"/>
      <c r="C249" s="799"/>
      <c r="D249" s="799"/>
      <c r="E249" s="799"/>
      <c r="F249" s="800"/>
      <c r="G249" s="804"/>
      <c r="H249" s="804"/>
      <c r="I249" s="804"/>
      <c r="J249" s="804"/>
      <c r="K249" s="805"/>
      <c r="L249" s="805"/>
      <c r="M249" s="408"/>
      <c r="N249" s="410"/>
      <c r="O249" s="410"/>
      <c r="P249" s="410"/>
      <c r="Q249" s="127" t="s">
        <v>518</v>
      </c>
      <c r="R249" s="86">
        <v>0.25</v>
      </c>
      <c r="S249" s="128">
        <v>43831</v>
      </c>
      <c r="T249" s="128">
        <v>43921</v>
      </c>
      <c r="U249" s="398"/>
      <c r="V249" s="401"/>
      <c r="W249" s="401"/>
      <c r="X249" s="398"/>
      <c r="Y249" s="582"/>
      <c r="Z249" s="582"/>
      <c r="AA249" s="392"/>
      <c r="AB249" s="392"/>
      <c r="AC249" s="392"/>
      <c r="AD249" s="395"/>
    </row>
    <row r="250" spans="1:30" ht="78" customHeight="1">
      <c r="A250" s="386" t="s">
        <v>471</v>
      </c>
      <c r="B250" s="793" t="s">
        <v>928</v>
      </c>
      <c r="C250" s="793" t="s">
        <v>415</v>
      </c>
      <c r="D250" s="793" t="s">
        <v>36</v>
      </c>
      <c r="E250" s="793"/>
      <c r="F250" s="796" t="s">
        <v>519</v>
      </c>
      <c r="G250" s="372" t="s">
        <v>38</v>
      </c>
      <c r="H250" s="372" t="s">
        <v>38</v>
      </c>
      <c r="I250" s="372" t="s">
        <v>38</v>
      </c>
      <c r="J250" s="372" t="s">
        <v>38</v>
      </c>
      <c r="K250" s="801"/>
      <c r="L250" s="378"/>
      <c r="M250" s="372" t="s">
        <v>520</v>
      </c>
      <c r="N250" s="380" t="s">
        <v>40</v>
      </c>
      <c r="O250" s="380">
        <v>44013</v>
      </c>
      <c r="P250" s="380">
        <v>44180</v>
      </c>
      <c r="Q250" s="88" t="s">
        <v>521</v>
      </c>
      <c r="R250" s="89">
        <v>0.4</v>
      </c>
      <c r="S250" s="155">
        <v>44013</v>
      </c>
      <c r="T250" s="155">
        <v>44180</v>
      </c>
      <c r="U250" s="396"/>
      <c r="V250" s="399">
        <v>0</v>
      </c>
      <c r="W250" s="399">
        <v>0.4</v>
      </c>
      <c r="X250" s="396">
        <v>1</v>
      </c>
      <c r="Y250" s="563">
        <f>25328828*12</f>
        <v>303945936</v>
      </c>
      <c r="Z250" s="563">
        <v>40000000</v>
      </c>
      <c r="AA250" s="390" t="s">
        <v>476</v>
      </c>
      <c r="AB250" s="390" t="s">
        <v>515</v>
      </c>
      <c r="AC250" s="390" t="s">
        <v>38</v>
      </c>
      <c r="AD250" s="393">
        <f>+Y250+Z250</f>
        <v>343945936</v>
      </c>
    </row>
    <row r="251" spans="1:30" ht="78" customHeight="1">
      <c r="A251" s="431"/>
      <c r="B251" s="799"/>
      <c r="C251" s="799"/>
      <c r="D251" s="799"/>
      <c r="E251" s="799"/>
      <c r="F251" s="800"/>
      <c r="G251" s="408"/>
      <c r="H251" s="408"/>
      <c r="I251" s="408"/>
      <c r="J251" s="408"/>
      <c r="K251" s="761"/>
      <c r="L251" s="538"/>
      <c r="M251" s="408"/>
      <c r="N251" s="410"/>
      <c r="O251" s="410"/>
      <c r="P251" s="410"/>
      <c r="Q251" s="85" t="s">
        <v>522</v>
      </c>
      <c r="R251" s="86">
        <v>0.6</v>
      </c>
      <c r="S251" s="157">
        <v>44105</v>
      </c>
      <c r="T251" s="157">
        <v>44180</v>
      </c>
      <c r="U251" s="398"/>
      <c r="V251" s="401"/>
      <c r="W251" s="401"/>
      <c r="X251" s="398"/>
      <c r="Y251" s="582"/>
      <c r="Z251" s="582"/>
      <c r="AA251" s="392"/>
      <c r="AB251" s="392"/>
      <c r="AC251" s="392"/>
      <c r="AD251" s="395"/>
    </row>
    <row r="252" spans="1:30" ht="78" customHeight="1">
      <c r="A252" s="386" t="s">
        <v>471</v>
      </c>
      <c r="B252" s="793" t="s">
        <v>929</v>
      </c>
      <c r="C252" s="793" t="s">
        <v>257</v>
      </c>
      <c r="D252" s="793" t="s">
        <v>107</v>
      </c>
      <c r="E252" s="793">
        <v>0.01</v>
      </c>
      <c r="F252" s="796" t="s">
        <v>523</v>
      </c>
      <c r="G252" s="802"/>
      <c r="H252" s="802"/>
      <c r="I252" s="802"/>
      <c r="J252" s="802"/>
      <c r="K252" s="801"/>
      <c r="L252" s="801"/>
      <c r="M252" s="372" t="s">
        <v>524</v>
      </c>
      <c r="N252" s="380" t="s">
        <v>128</v>
      </c>
      <c r="O252" s="380">
        <v>43832</v>
      </c>
      <c r="P252" s="380">
        <v>44196</v>
      </c>
      <c r="Q252" s="88" t="s">
        <v>525</v>
      </c>
      <c r="R252" s="89">
        <v>0.3</v>
      </c>
      <c r="S252" s="155">
        <v>43832</v>
      </c>
      <c r="T252" s="155">
        <v>44196</v>
      </c>
      <c r="U252" s="396">
        <v>0.15</v>
      </c>
      <c r="V252" s="399">
        <v>0.5</v>
      </c>
      <c r="W252" s="399">
        <v>0.6</v>
      </c>
      <c r="X252" s="396">
        <v>1</v>
      </c>
      <c r="Y252" s="563">
        <f>67932233*4</f>
        <v>271728932</v>
      </c>
      <c r="Z252" s="563">
        <v>550000000</v>
      </c>
      <c r="AA252" s="390" t="s">
        <v>476</v>
      </c>
      <c r="AB252" s="390" t="s">
        <v>526</v>
      </c>
      <c r="AC252" s="390" t="s">
        <v>38</v>
      </c>
      <c r="AD252" s="393">
        <f>+Y252+Z252</f>
        <v>821728932</v>
      </c>
    </row>
    <row r="253" spans="1:30" ht="78" customHeight="1">
      <c r="A253" s="430"/>
      <c r="B253" s="794"/>
      <c r="C253" s="794"/>
      <c r="D253" s="794"/>
      <c r="E253" s="794"/>
      <c r="F253" s="797"/>
      <c r="G253" s="803"/>
      <c r="H253" s="803"/>
      <c r="I253" s="803"/>
      <c r="J253" s="803"/>
      <c r="K253" s="760"/>
      <c r="L253" s="760"/>
      <c r="M253" s="407"/>
      <c r="N253" s="409"/>
      <c r="O253" s="409"/>
      <c r="P253" s="409"/>
      <c r="Q253" s="63" t="s">
        <v>527</v>
      </c>
      <c r="R253" s="57">
        <v>0.2</v>
      </c>
      <c r="S253" s="58">
        <v>43922</v>
      </c>
      <c r="T253" s="58">
        <v>44012</v>
      </c>
      <c r="U253" s="397"/>
      <c r="V253" s="400"/>
      <c r="W253" s="400"/>
      <c r="X253" s="397"/>
      <c r="Y253" s="581"/>
      <c r="Z253" s="581"/>
      <c r="AA253" s="391"/>
      <c r="AB253" s="391"/>
      <c r="AC253" s="391"/>
      <c r="AD253" s="394"/>
    </row>
    <row r="254" spans="1:30" ht="78" customHeight="1">
      <c r="A254" s="430"/>
      <c r="B254" s="794"/>
      <c r="C254" s="794"/>
      <c r="D254" s="794"/>
      <c r="E254" s="794"/>
      <c r="F254" s="797"/>
      <c r="G254" s="803"/>
      <c r="H254" s="803"/>
      <c r="I254" s="803"/>
      <c r="J254" s="803"/>
      <c r="K254" s="760"/>
      <c r="L254" s="760"/>
      <c r="M254" s="407"/>
      <c r="N254" s="409"/>
      <c r="O254" s="409"/>
      <c r="P254" s="409"/>
      <c r="Q254" s="63" t="s">
        <v>528</v>
      </c>
      <c r="R254" s="57">
        <v>0.2</v>
      </c>
      <c r="S254" s="58">
        <v>44013</v>
      </c>
      <c r="T254" s="58">
        <v>44180</v>
      </c>
      <c r="U254" s="397"/>
      <c r="V254" s="400"/>
      <c r="W254" s="400"/>
      <c r="X254" s="397"/>
      <c r="Y254" s="581"/>
      <c r="Z254" s="581"/>
      <c r="AA254" s="391"/>
      <c r="AB254" s="391"/>
      <c r="AC254" s="391"/>
      <c r="AD254" s="394"/>
    </row>
    <row r="255" spans="1:30" ht="78" customHeight="1">
      <c r="A255" s="431"/>
      <c r="B255" s="799"/>
      <c r="C255" s="799"/>
      <c r="D255" s="799"/>
      <c r="E255" s="799"/>
      <c r="F255" s="800"/>
      <c r="G255" s="804"/>
      <c r="H255" s="804"/>
      <c r="I255" s="804"/>
      <c r="J255" s="804"/>
      <c r="K255" s="761"/>
      <c r="L255" s="761"/>
      <c r="M255" s="408"/>
      <c r="N255" s="410"/>
      <c r="O255" s="410"/>
      <c r="P255" s="410"/>
      <c r="Q255" s="127" t="s">
        <v>529</v>
      </c>
      <c r="R255" s="86">
        <v>0.3</v>
      </c>
      <c r="S255" s="157">
        <v>43832</v>
      </c>
      <c r="T255" s="157">
        <v>44180</v>
      </c>
      <c r="U255" s="398"/>
      <c r="V255" s="401"/>
      <c r="W255" s="401"/>
      <c r="X255" s="398"/>
      <c r="Y255" s="582"/>
      <c r="Z255" s="582"/>
      <c r="AA255" s="392"/>
      <c r="AB255" s="392"/>
      <c r="AC255" s="392"/>
      <c r="AD255" s="395"/>
    </row>
    <row r="256" spans="1:30" ht="78" customHeight="1">
      <c r="A256" s="386" t="s">
        <v>471</v>
      </c>
      <c r="B256" s="793" t="s">
        <v>929</v>
      </c>
      <c r="C256" s="793" t="s">
        <v>257</v>
      </c>
      <c r="D256" s="793" t="s">
        <v>107</v>
      </c>
      <c r="E256" s="793">
        <v>0.01</v>
      </c>
      <c r="F256" s="796" t="s">
        <v>530</v>
      </c>
      <c r="G256" s="372" t="s">
        <v>38</v>
      </c>
      <c r="H256" s="372" t="s">
        <v>38</v>
      </c>
      <c r="I256" s="372" t="s">
        <v>38</v>
      </c>
      <c r="J256" s="372" t="s">
        <v>38</v>
      </c>
      <c r="K256" s="378"/>
      <c r="L256" s="378"/>
      <c r="M256" s="372" t="s">
        <v>531</v>
      </c>
      <c r="N256" s="380" t="s">
        <v>58</v>
      </c>
      <c r="O256" s="380">
        <v>43891</v>
      </c>
      <c r="P256" s="380">
        <v>44180</v>
      </c>
      <c r="Q256" s="125" t="s">
        <v>532</v>
      </c>
      <c r="R256" s="89">
        <v>0.5</v>
      </c>
      <c r="S256" s="155">
        <v>43891</v>
      </c>
      <c r="T256" s="155">
        <v>44180</v>
      </c>
      <c r="U256" s="396">
        <v>0.25</v>
      </c>
      <c r="V256" s="399">
        <v>0.5</v>
      </c>
      <c r="W256" s="399">
        <v>0.75</v>
      </c>
      <c r="X256" s="396">
        <v>1</v>
      </c>
      <c r="Y256" s="563">
        <f>67932233*3</f>
        <v>203796699</v>
      </c>
      <c r="Z256" s="563">
        <v>275000000</v>
      </c>
      <c r="AA256" s="390" t="s">
        <v>476</v>
      </c>
      <c r="AB256" s="390" t="s">
        <v>526</v>
      </c>
      <c r="AC256" s="390" t="s">
        <v>38</v>
      </c>
      <c r="AD256" s="393">
        <v>275000000</v>
      </c>
    </row>
    <row r="257" spans="1:30" ht="78" customHeight="1">
      <c r="A257" s="431"/>
      <c r="B257" s="799"/>
      <c r="C257" s="799"/>
      <c r="D257" s="799"/>
      <c r="E257" s="799"/>
      <c r="F257" s="800"/>
      <c r="G257" s="408"/>
      <c r="H257" s="408"/>
      <c r="I257" s="408"/>
      <c r="J257" s="408"/>
      <c r="K257" s="538"/>
      <c r="L257" s="538"/>
      <c r="M257" s="408"/>
      <c r="N257" s="410"/>
      <c r="O257" s="410"/>
      <c r="P257" s="410"/>
      <c r="Q257" s="127" t="s">
        <v>533</v>
      </c>
      <c r="R257" s="86">
        <v>0.5</v>
      </c>
      <c r="S257" s="157">
        <v>44013</v>
      </c>
      <c r="T257" s="157">
        <v>44180</v>
      </c>
      <c r="U257" s="398"/>
      <c r="V257" s="401"/>
      <c r="W257" s="401"/>
      <c r="X257" s="398"/>
      <c r="Y257" s="582"/>
      <c r="Z257" s="582"/>
      <c r="AA257" s="392"/>
      <c r="AB257" s="392"/>
      <c r="AC257" s="392"/>
      <c r="AD257" s="395"/>
    </row>
    <row r="258" spans="1:30" ht="76.05" customHeight="1">
      <c r="A258" s="386" t="s">
        <v>471</v>
      </c>
      <c r="B258" s="793" t="s">
        <v>929</v>
      </c>
      <c r="C258" s="793" t="s">
        <v>257</v>
      </c>
      <c r="D258" s="793" t="s">
        <v>107</v>
      </c>
      <c r="E258" s="793">
        <v>0.01</v>
      </c>
      <c r="F258" s="796" t="s">
        <v>534</v>
      </c>
      <c r="G258" s="372" t="s">
        <v>38</v>
      </c>
      <c r="H258" s="372" t="s">
        <v>38</v>
      </c>
      <c r="I258" s="372" t="s">
        <v>38</v>
      </c>
      <c r="J258" s="372" t="s">
        <v>38</v>
      </c>
      <c r="K258" s="378"/>
      <c r="L258" s="378"/>
      <c r="M258" s="372" t="s">
        <v>535</v>
      </c>
      <c r="N258" s="380" t="s">
        <v>40</v>
      </c>
      <c r="O258" s="380">
        <v>43832</v>
      </c>
      <c r="P258" s="380">
        <v>44012</v>
      </c>
      <c r="Q258" s="88" t="s">
        <v>536</v>
      </c>
      <c r="R258" s="89">
        <v>0.5</v>
      </c>
      <c r="S258" s="155">
        <v>43832</v>
      </c>
      <c r="T258" s="155">
        <v>43920</v>
      </c>
      <c r="U258" s="396">
        <v>0.6</v>
      </c>
      <c r="V258" s="399">
        <v>1</v>
      </c>
      <c r="W258" s="399"/>
      <c r="X258" s="399"/>
      <c r="Y258" s="563">
        <f>67932233*5</f>
        <v>339661165</v>
      </c>
      <c r="Z258" s="563">
        <v>275000000</v>
      </c>
      <c r="AA258" s="390" t="s">
        <v>476</v>
      </c>
      <c r="AB258" s="390" t="s">
        <v>526</v>
      </c>
      <c r="AC258" s="390" t="s">
        <v>38</v>
      </c>
      <c r="AD258" s="393">
        <f>+Y258+Z258</f>
        <v>614661165</v>
      </c>
    </row>
    <row r="259" spans="1:30" ht="76.05" customHeight="1">
      <c r="A259" s="430"/>
      <c r="B259" s="794"/>
      <c r="C259" s="794"/>
      <c r="D259" s="794"/>
      <c r="E259" s="794"/>
      <c r="F259" s="797"/>
      <c r="G259" s="407"/>
      <c r="H259" s="407"/>
      <c r="I259" s="407"/>
      <c r="J259" s="407"/>
      <c r="K259" s="537"/>
      <c r="L259" s="537"/>
      <c r="M259" s="407"/>
      <c r="N259" s="409"/>
      <c r="O259" s="409"/>
      <c r="P259" s="409"/>
      <c r="Q259" s="63" t="s">
        <v>537</v>
      </c>
      <c r="R259" s="57">
        <v>0.1</v>
      </c>
      <c r="S259" s="58">
        <v>43832</v>
      </c>
      <c r="T259" s="58">
        <v>43920</v>
      </c>
      <c r="U259" s="397"/>
      <c r="V259" s="400"/>
      <c r="W259" s="400"/>
      <c r="X259" s="400"/>
      <c r="Y259" s="581"/>
      <c r="Z259" s="581"/>
      <c r="AA259" s="391"/>
      <c r="AB259" s="391"/>
      <c r="AC259" s="391"/>
      <c r="AD259" s="394"/>
    </row>
    <row r="260" spans="1:30" ht="76.05" customHeight="1">
      <c r="A260" s="430"/>
      <c r="B260" s="794"/>
      <c r="C260" s="794"/>
      <c r="D260" s="794"/>
      <c r="E260" s="794"/>
      <c r="F260" s="797"/>
      <c r="G260" s="407"/>
      <c r="H260" s="407"/>
      <c r="I260" s="407"/>
      <c r="J260" s="407"/>
      <c r="K260" s="537"/>
      <c r="L260" s="537"/>
      <c r="M260" s="407"/>
      <c r="N260" s="409"/>
      <c r="O260" s="409"/>
      <c r="P260" s="409"/>
      <c r="Q260" s="56" t="s">
        <v>538</v>
      </c>
      <c r="R260" s="57">
        <v>0.15</v>
      </c>
      <c r="S260" s="58">
        <v>43922</v>
      </c>
      <c r="T260" s="58">
        <v>44012</v>
      </c>
      <c r="U260" s="397"/>
      <c r="V260" s="400"/>
      <c r="W260" s="400"/>
      <c r="X260" s="400"/>
      <c r="Y260" s="581"/>
      <c r="Z260" s="581"/>
      <c r="AA260" s="391"/>
      <c r="AB260" s="391"/>
      <c r="AC260" s="391"/>
      <c r="AD260" s="394"/>
    </row>
    <row r="261" spans="1:30" ht="76.05" customHeight="1">
      <c r="A261" s="430"/>
      <c r="B261" s="794"/>
      <c r="C261" s="794"/>
      <c r="D261" s="794"/>
      <c r="E261" s="794"/>
      <c r="F261" s="797"/>
      <c r="G261" s="407"/>
      <c r="H261" s="407"/>
      <c r="I261" s="407"/>
      <c r="J261" s="407"/>
      <c r="K261" s="537"/>
      <c r="L261" s="537"/>
      <c r="M261" s="407"/>
      <c r="N261" s="409"/>
      <c r="O261" s="409"/>
      <c r="P261" s="409"/>
      <c r="Q261" s="56" t="s">
        <v>539</v>
      </c>
      <c r="R261" s="57">
        <v>0.1</v>
      </c>
      <c r="S261" s="58">
        <v>43922</v>
      </c>
      <c r="T261" s="58">
        <v>44012</v>
      </c>
      <c r="U261" s="397"/>
      <c r="V261" s="400"/>
      <c r="W261" s="400"/>
      <c r="X261" s="400"/>
      <c r="Y261" s="581"/>
      <c r="Z261" s="581"/>
      <c r="AA261" s="391"/>
      <c r="AB261" s="391"/>
      <c r="AC261" s="391"/>
      <c r="AD261" s="394"/>
    </row>
    <row r="262" spans="1:30" ht="76.05" customHeight="1">
      <c r="A262" s="431"/>
      <c r="B262" s="799"/>
      <c r="C262" s="799"/>
      <c r="D262" s="799"/>
      <c r="E262" s="799"/>
      <c r="F262" s="800"/>
      <c r="G262" s="408"/>
      <c r="H262" s="408"/>
      <c r="I262" s="408"/>
      <c r="J262" s="408"/>
      <c r="K262" s="538"/>
      <c r="L262" s="538"/>
      <c r="M262" s="408"/>
      <c r="N262" s="410"/>
      <c r="O262" s="410"/>
      <c r="P262" s="410"/>
      <c r="Q262" s="127" t="s">
        <v>540</v>
      </c>
      <c r="R262" s="86">
        <v>0.15</v>
      </c>
      <c r="S262" s="157">
        <v>43922</v>
      </c>
      <c r="T262" s="157">
        <v>44012</v>
      </c>
      <c r="U262" s="398"/>
      <c r="V262" s="401"/>
      <c r="W262" s="401"/>
      <c r="X262" s="401"/>
      <c r="Y262" s="582"/>
      <c r="Z262" s="582"/>
      <c r="AA262" s="392"/>
      <c r="AB262" s="392"/>
      <c r="AC262" s="392"/>
      <c r="AD262" s="395"/>
    </row>
    <row r="263" spans="1:30" ht="94.05" customHeight="1">
      <c r="A263" s="386" t="s">
        <v>471</v>
      </c>
      <c r="B263" s="793" t="s">
        <v>929</v>
      </c>
      <c r="C263" s="793" t="s">
        <v>257</v>
      </c>
      <c r="D263" s="793" t="s">
        <v>107</v>
      </c>
      <c r="E263" s="793">
        <v>0.01</v>
      </c>
      <c r="F263" s="796" t="s">
        <v>541</v>
      </c>
      <c r="G263" s="372" t="s">
        <v>38</v>
      </c>
      <c r="H263" s="372" t="s">
        <v>38</v>
      </c>
      <c r="I263" s="372" t="s">
        <v>38</v>
      </c>
      <c r="J263" s="372" t="s">
        <v>38</v>
      </c>
      <c r="K263" s="790"/>
      <c r="L263" s="402"/>
      <c r="M263" s="372" t="s">
        <v>542</v>
      </c>
      <c r="N263" s="380" t="s">
        <v>58</v>
      </c>
      <c r="O263" s="380">
        <v>43832</v>
      </c>
      <c r="P263" s="380">
        <v>44180</v>
      </c>
      <c r="Q263" s="88" t="s">
        <v>543</v>
      </c>
      <c r="R263" s="89">
        <v>0.25</v>
      </c>
      <c r="S263" s="155">
        <v>43832</v>
      </c>
      <c r="T263" s="155">
        <v>43920</v>
      </c>
      <c r="U263" s="396">
        <v>0.25</v>
      </c>
      <c r="V263" s="399">
        <v>0.5</v>
      </c>
      <c r="W263" s="399">
        <v>0.75</v>
      </c>
      <c r="X263" s="399">
        <v>1</v>
      </c>
      <c r="Y263" s="563">
        <f>83381387*4</f>
        <v>333525548</v>
      </c>
      <c r="Z263" s="563">
        <v>400000000</v>
      </c>
      <c r="AA263" s="390" t="s">
        <v>476</v>
      </c>
      <c r="AB263" s="390" t="s">
        <v>477</v>
      </c>
      <c r="AC263" s="390" t="s">
        <v>38</v>
      </c>
      <c r="AD263" s="393">
        <v>400000000</v>
      </c>
    </row>
    <row r="264" spans="1:30" ht="94.05" customHeight="1">
      <c r="A264" s="430"/>
      <c r="B264" s="794"/>
      <c r="C264" s="794"/>
      <c r="D264" s="794"/>
      <c r="E264" s="794"/>
      <c r="F264" s="797"/>
      <c r="G264" s="407"/>
      <c r="H264" s="407"/>
      <c r="I264" s="407"/>
      <c r="J264" s="407"/>
      <c r="K264" s="791"/>
      <c r="L264" s="403"/>
      <c r="M264" s="407"/>
      <c r="N264" s="409"/>
      <c r="O264" s="409"/>
      <c r="P264" s="409"/>
      <c r="Q264" s="63" t="s">
        <v>544</v>
      </c>
      <c r="R264" s="57">
        <v>0.25</v>
      </c>
      <c r="S264" s="58">
        <v>43922</v>
      </c>
      <c r="T264" s="58">
        <v>44012</v>
      </c>
      <c r="U264" s="397"/>
      <c r="V264" s="400"/>
      <c r="W264" s="400"/>
      <c r="X264" s="400"/>
      <c r="Y264" s="581"/>
      <c r="Z264" s="581"/>
      <c r="AA264" s="391"/>
      <c r="AB264" s="391"/>
      <c r="AC264" s="391"/>
      <c r="AD264" s="394"/>
    </row>
    <row r="265" spans="1:30" ht="94.05" customHeight="1">
      <c r="A265" s="430"/>
      <c r="B265" s="794"/>
      <c r="C265" s="794"/>
      <c r="D265" s="794"/>
      <c r="E265" s="794"/>
      <c r="F265" s="797"/>
      <c r="G265" s="407"/>
      <c r="H265" s="407"/>
      <c r="I265" s="407"/>
      <c r="J265" s="407"/>
      <c r="K265" s="791"/>
      <c r="L265" s="403"/>
      <c r="M265" s="407"/>
      <c r="N265" s="409"/>
      <c r="O265" s="409"/>
      <c r="P265" s="409"/>
      <c r="Q265" s="56" t="s">
        <v>545</v>
      </c>
      <c r="R265" s="57">
        <v>0.25</v>
      </c>
      <c r="S265" s="58">
        <v>44013</v>
      </c>
      <c r="T265" s="58">
        <v>44104</v>
      </c>
      <c r="U265" s="397"/>
      <c r="V265" s="400"/>
      <c r="W265" s="400"/>
      <c r="X265" s="400"/>
      <c r="Y265" s="581"/>
      <c r="Z265" s="581"/>
      <c r="AA265" s="391"/>
      <c r="AB265" s="391"/>
      <c r="AC265" s="391"/>
      <c r="AD265" s="394"/>
    </row>
    <row r="266" spans="1:30" ht="94.05" customHeight="1" thickBot="1">
      <c r="A266" s="387"/>
      <c r="B266" s="795"/>
      <c r="C266" s="795"/>
      <c r="D266" s="795"/>
      <c r="E266" s="795"/>
      <c r="F266" s="798"/>
      <c r="G266" s="373"/>
      <c r="H266" s="373"/>
      <c r="I266" s="373"/>
      <c r="J266" s="373"/>
      <c r="K266" s="792"/>
      <c r="L266" s="359"/>
      <c r="M266" s="373"/>
      <c r="N266" s="381"/>
      <c r="O266" s="381"/>
      <c r="P266" s="381"/>
      <c r="Q266" s="162" t="s">
        <v>546</v>
      </c>
      <c r="R266" s="68">
        <v>0.25</v>
      </c>
      <c r="S266" s="69">
        <v>44105</v>
      </c>
      <c r="T266" s="69">
        <v>44180</v>
      </c>
      <c r="U266" s="412"/>
      <c r="V266" s="413"/>
      <c r="W266" s="413"/>
      <c r="X266" s="413"/>
      <c r="Y266" s="564"/>
      <c r="Z266" s="564"/>
      <c r="AA266" s="419"/>
      <c r="AB266" s="419"/>
      <c r="AC266" s="419"/>
      <c r="AD266" s="449"/>
    </row>
    <row r="267" spans="1:30" ht="120" customHeight="1" thickTop="1">
      <c r="A267" s="789" t="s">
        <v>547</v>
      </c>
      <c r="B267" s="720" t="s">
        <v>927</v>
      </c>
      <c r="C267" s="720" t="s">
        <v>35</v>
      </c>
      <c r="D267" s="720" t="s">
        <v>107</v>
      </c>
      <c r="E267" s="722">
        <v>0.25</v>
      </c>
      <c r="F267" s="788"/>
      <c r="G267" s="556" t="s">
        <v>38</v>
      </c>
      <c r="H267" s="556" t="s">
        <v>38</v>
      </c>
      <c r="I267" s="556" t="s">
        <v>38</v>
      </c>
      <c r="J267" s="556" t="s">
        <v>38</v>
      </c>
      <c r="K267" s="198" t="s">
        <v>417</v>
      </c>
      <c r="L267" s="465"/>
      <c r="M267" s="787" t="s">
        <v>548</v>
      </c>
      <c r="N267" s="557" t="s">
        <v>58</v>
      </c>
      <c r="O267" s="557">
        <v>43863</v>
      </c>
      <c r="P267" s="557">
        <v>44196</v>
      </c>
      <c r="Q267" s="163" t="s">
        <v>549</v>
      </c>
      <c r="R267" s="199">
        <v>0.6</v>
      </c>
      <c r="S267" s="165">
        <v>43863</v>
      </c>
      <c r="T267" s="165">
        <v>44196</v>
      </c>
      <c r="U267" s="554">
        <v>0.25</v>
      </c>
      <c r="V267" s="553">
        <v>0.5</v>
      </c>
      <c r="W267" s="553">
        <v>0.75</v>
      </c>
      <c r="X267" s="554">
        <v>1</v>
      </c>
      <c r="Y267" s="786">
        <v>0</v>
      </c>
      <c r="Z267" s="781">
        <v>331238000</v>
      </c>
      <c r="AA267" s="552" t="s">
        <v>550</v>
      </c>
      <c r="AB267" s="782" t="s">
        <v>551</v>
      </c>
      <c r="AC267" s="784" t="s">
        <v>38</v>
      </c>
      <c r="AD267" s="785">
        <v>331238000</v>
      </c>
    </row>
    <row r="268" spans="1:30" ht="120" customHeight="1">
      <c r="A268" s="757"/>
      <c r="B268" s="512"/>
      <c r="C268" s="512"/>
      <c r="D268" s="512"/>
      <c r="E268" s="708"/>
      <c r="F268" s="775"/>
      <c r="G268" s="476"/>
      <c r="H268" s="476"/>
      <c r="I268" s="476"/>
      <c r="J268" s="476"/>
      <c r="K268" s="200" t="s">
        <v>422</v>
      </c>
      <c r="L268" s="404"/>
      <c r="M268" s="492"/>
      <c r="N268" s="515"/>
      <c r="O268" s="515"/>
      <c r="P268" s="515"/>
      <c r="Q268" s="170" t="s">
        <v>552</v>
      </c>
      <c r="R268" s="201">
        <v>0.4</v>
      </c>
      <c r="S268" s="172">
        <v>43863</v>
      </c>
      <c r="T268" s="172">
        <v>44196</v>
      </c>
      <c r="U268" s="528"/>
      <c r="V268" s="550"/>
      <c r="W268" s="550"/>
      <c r="X268" s="528"/>
      <c r="Y268" s="485"/>
      <c r="Z268" s="729"/>
      <c r="AA268" s="484"/>
      <c r="AB268" s="783"/>
      <c r="AC268" s="486"/>
      <c r="AD268" s="771"/>
    </row>
    <row r="269" spans="1:30" ht="120" customHeight="1">
      <c r="A269" s="772" t="s">
        <v>547</v>
      </c>
      <c r="B269" s="510" t="s">
        <v>927</v>
      </c>
      <c r="C269" s="510" t="s">
        <v>35</v>
      </c>
      <c r="D269" s="510" t="s">
        <v>107</v>
      </c>
      <c r="E269" s="698">
        <v>0.05</v>
      </c>
      <c r="F269" s="767"/>
      <c r="G269" s="474" t="s">
        <v>38</v>
      </c>
      <c r="H269" s="474" t="s">
        <v>38</v>
      </c>
      <c r="I269" s="474" t="s">
        <v>38</v>
      </c>
      <c r="J269" s="474" t="s">
        <v>38</v>
      </c>
      <c r="K269" s="402"/>
      <c r="L269" s="402"/>
      <c r="M269" s="490" t="s">
        <v>553</v>
      </c>
      <c r="N269" s="513" t="s">
        <v>58</v>
      </c>
      <c r="O269" s="513">
        <v>43922</v>
      </c>
      <c r="P269" s="513">
        <v>44196</v>
      </c>
      <c r="Q269" s="174" t="s">
        <v>554</v>
      </c>
      <c r="R269" s="202">
        <v>0.5</v>
      </c>
      <c r="S269" s="176">
        <v>43922</v>
      </c>
      <c r="T269" s="176">
        <v>44196</v>
      </c>
      <c r="U269" s="526">
        <v>0.05</v>
      </c>
      <c r="V269" s="548">
        <v>0.3</v>
      </c>
      <c r="W269" s="548">
        <v>0.65</v>
      </c>
      <c r="X269" s="526">
        <v>1</v>
      </c>
      <c r="Y269" s="444">
        <v>0</v>
      </c>
      <c r="Z269" s="768">
        <v>744586499</v>
      </c>
      <c r="AA269" s="442" t="s">
        <v>550</v>
      </c>
      <c r="AB269" s="442" t="s">
        <v>551</v>
      </c>
      <c r="AC269" s="447" t="s">
        <v>38</v>
      </c>
      <c r="AD269" s="770">
        <f>Z269</f>
        <v>744586499</v>
      </c>
    </row>
    <row r="270" spans="1:30" ht="120" customHeight="1">
      <c r="A270" s="756"/>
      <c r="B270" s="511"/>
      <c r="C270" s="511"/>
      <c r="D270" s="511"/>
      <c r="E270" s="699"/>
      <c r="F270" s="780"/>
      <c r="G270" s="475"/>
      <c r="H270" s="475"/>
      <c r="I270" s="475"/>
      <c r="J270" s="475"/>
      <c r="K270" s="403"/>
      <c r="L270" s="403"/>
      <c r="M270" s="491"/>
      <c r="N270" s="514"/>
      <c r="O270" s="514"/>
      <c r="P270" s="514"/>
      <c r="Q270" s="166" t="s">
        <v>555</v>
      </c>
      <c r="R270" s="203">
        <v>0.25</v>
      </c>
      <c r="S270" s="168">
        <v>43832</v>
      </c>
      <c r="T270" s="168">
        <v>44196</v>
      </c>
      <c r="U270" s="527"/>
      <c r="V270" s="549"/>
      <c r="W270" s="549"/>
      <c r="X270" s="527"/>
      <c r="Y270" s="445"/>
      <c r="Z270" s="779"/>
      <c r="AA270" s="443"/>
      <c r="AB270" s="443"/>
      <c r="AC270" s="448"/>
      <c r="AD270" s="778"/>
    </row>
    <row r="271" spans="1:30" ht="120" customHeight="1">
      <c r="A271" s="757"/>
      <c r="B271" s="512"/>
      <c r="C271" s="512"/>
      <c r="D271" s="512"/>
      <c r="E271" s="708"/>
      <c r="F271" s="775"/>
      <c r="G271" s="476"/>
      <c r="H271" s="476"/>
      <c r="I271" s="476"/>
      <c r="J271" s="476"/>
      <c r="K271" s="404"/>
      <c r="L271" s="404"/>
      <c r="M271" s="492"/>
      <c r="N271" s="515"/>
      <c r="O271" s="515"/>
      <c r="P271" s="515"/>
      <c r="Q271" s="170" t="s">
        <v>556</v>
      </c>
      <c r="R271" s="201">
        <v>0.25</v>
      </c>
      <c r="S271" s="172">
        <v>43922</v>
      </c>
      <c r="T271" s="172">
        <v>44196</v>
      </c>
      <c r="U271" s="528"/>
      <c r="V271" s="550"/>
      <c r="W271" s="550"/>
      <c r="X271" s="528"/>
      <c r="Y271" s="485"/>
      <c r="Z271" s="769"/>
      <c r="AA271" s="484"/>
      <c r="AB271" s="484"/>
      <c r="AC271" s="486"/>
      <c r="AD271" s="771"/>
    </row>
    <row r="272" spans="1:30" ht="120" customHeight="1">
      <c r="A272" s="204" t="s">
        <v>547</v>
      </c>
      <c r="B272" s="205" t="s">
        <v>38</v>
      </c>
      <c r="C272" s="205"/>
      <c r="D272" s="205"/>
      <c r="E272" s="206"/>
      <c r="F272" s="207"/>
      <c r="G272" s="208" t="s">
        <v>38</v>
      </c>
      <c r="H272" s="208" t="s">
        <v>38</v>
      </c>
      <c r="I272" s="208" t="s">
        <v>38</v>
      </c>
      <c r="J272" s="208" t="s">
        <v>38</v>
      </c>
      <c r="K272" s="118"/>
      <c r="L272" s="118"/>
      <c r="M272" s="208" t="s">
        <v>557</v>
      </c>
      <c r="N272" s="209" t="s">
        <v>58</v>
      </c>
      <c r="O272" s="209">
        <v>43863</v>
      </c>
      <c r="P272" s="209">
        <v>44196</v>
      </c>
      <c r="Q272" s="210" t="s">
        <v>558</v>
      </c>
      <c r="R272" s="211">
        <v>1</v>
      </c>
      <c r="S272" s="212">
        <v>43863</v>
      </c>
      <c r="T272" s="212">
        <v>44196</v>
      </c>
      <c r="U272" s="211">
        <v>0.1</v>
      </c>
      <c r="V272" s="213">
        <v>0.3</v>
      </c>
      <c r="W272" s="213">
        <v>0.6</v>
      </c>
      <c r="X272" s="211">
        <v>1</v>
      </c>
      <c r="Y272" s="345">
        <v>0</v>
      </c>
      <c r="Z272" s="346">
        <v>277628000</v>
      </c>
      <c r="AA272" s="214" t="s">
        <v>550</v>
      </c>
      <c r="AB272" s="214" t="s">
        <v>551</v>
      </c>
      <c r="AC272" s="215" t="s">
        <v>38</v>
      </c>
      <c r="AD272" s="216">
        <f>Z272</f>
        <v>277628000</v>
      </c>
    </row>
    <row r="273" spans="1:30" ht="120" customHeight="1">
      <c r="A273" s="772" t="s">
        <v>547</v>
      </c>
      <c r="B273" s="510" t="s">
        <v>930</v>
      </c>
      <c r="C273" s="510" t="s">
        <v>88</v>
      </c>
      <c r="D273" s="510" t="s">
        <v>107</v>
      </c>
      <c r="E273" s="698">
        <v>0.1</v>
      </c>
      <c r="F273" s="767"/>
      <c r="G273" s="474" t="s">
        <v>38</v>
      </c>
      <c r="H273" s="474" t="s">
        <v>38</v>
      </c>
      <c r="I273" s="474" t="s">
        <v>38</v>
      </c>
      <c r="J273" s="474" t="s">
        <v>38</v>
      </c>
      <c r="K273" s="402"/>
      <c r="L273" s="402" t="s">
        <v>300</v>
      </c>
      <c r="M273" s="474" t="s">
        <v>559</v>
      </c>
      <c r="N273" s="513" t="s">
        <v>40</v>
      </c>
      <c r="O273" s="513">
        <v>43863</v>
      </c>
      <c r="P273" s="513">
        <v>44165</v>
      </c>
      <c r="Q273" s="174" t="s">
        <v>560</v>
      </c>
      <c r="R273" s="175">
        <v>0.3</v>
      </c>
      <c r="S273" s="176">
        <v>43863</v>
      </c>
      <c r="T273" s="176">
        <v>44165</v>
      </c>
      <c r="U273" s="526">
        <v>0.1</v>
      </c>
      <c r="V273" s="548">
        <v>0.2</v>
      </c>
      <c r="W273" s="548">
        <v>0.5</v>
      </c>
      <c r="X273" s="526">
        <v>1</v>
      </c>
      <c r="Y273" s="444">
        <v>0</v>
      </c>
      <c r="Z273" s="768">
        <v>48141613</v>
      </c>
      <c r="AA273" s="442" t="s">
        <v>550</v>
      </c>
      <c r="AB273" s="442" t="s">
        <v>561</v>
      </c>
      <c r="AC273" s="442" t="s">
        <v>38</v>
      </c>
      <c r="AD273" s="770">
        <f>Z273</f>
        <v>48141613</v>
      </c>
    </row>
    <row r="274" spans="1:30" ht="120" customHeight="1">
      <c r="A274" s="756"/>
      <c r="B274" s="511"/>
      <c r="C274" s="511"/>
      <c r="D274" s="511"/>
      <c r="E274" s="699"/>
      <c r="F274" s="780"/>
      <c r="G274" s="475"/>
      <c r="H274" s="475"/>
      <c r="I274" s="475"/>
      <c r="J274" s="475"/>
      <c r="K274" s="403"/>
      <c r="L274" s="403"/>
      <c r="M274" s="475"/>
      <c r="N274" s="514"/>
      <c r="O274" s="514"/>
      <c r="P274" s="514"/>
      <c r="Q274" s="166" t="s">
        <v>562</v>
      </c>
      <c r="R274" s="167">
        <v>0.2</v>
      </c>
      <c r="S274" s="168">
        <v>43863</v>
      </c>
      <c r="T274" s="168">
        <v>44165</v>
      </c>
      <c r="U274" s="527"/>
      <c r="V274" s="549"/>
      <c r="W274" s="549"/>
      <c r="X274" s="527"/>
      <c r="Y274" s="445"/>
      <c r="Z274" s="779"/>
      <c r="AA274" s="443"/>
      <c r="AB274" s="443"/>
      <c r="AC274" s="443"/>
      <c r="AD274" s="778"/>
    </row>
    <row r="275" spans="1:30" ht="120" customHeight="1">
      <c r="A275" s="757"/>
      <c r="B275" s="512"/>
      <c r="C275" s="512"/>
      <c r="D275" s="512"/>
      <c r="E275" s="708"/>
      <c r="F275" s="775"/>
      <c r="G275" s="476"/>
      <c r="H275" s="476"/>
      <c r="I275" s="476"/>
      <c r="J275" s="476"/>
      <c r="K275" s="404"/>
      <c r="L275" s="404"/>
      <c r="M275" s="476"/>
      <c r="N275" s="515"/>
      <c r="O275" s="515"/>
      <c r="P275" s="515"/>
      <c r="Q275" s="170" t="s">
        <v>563</v>
      </c>
      <c r="R275" s="171">
        <v>0.5</v>
      </c>
      <c r="S275" s="172">
        <v>43863</v>
      </c>
      <c r="T275" s="172">
        <v>44165</v>
      </c>
      <c r="U275" s="528"/>
      <c r="V275" s="550"/>
      <c r="W275" s="550"/>
      <c r="X275" s="528"/>
      <c r="Y275" s="485"/>
      <c r="Z275" s="769"/>
      <c r="AA275" s="484"/>
      <c r="AB275" s="484"/>
      <c r="AC275" s="484"/>
      <c r="AD275" s="771"/>
    </row>
    <row r="276" spans="1:30" ht="100.95" customHeight="1">
      <c r="A276" s="772" t="s">
        <v>547</v>
      </c>
      <c r="B276" s="510" t="s">
        <v>38</v>
      </c>
      <c r="C276" s="510"/>
      <c r="D276" s="510"/>
      <c r="E276" s="698"/>
      <c r="F276" s="767"/>
      <c r="G276" s="474" t="s">
        <v>38</v>
      </c>
      <c r="H276" s="474" t="s">
        <v>38</v>
      </c>
      <c r="I276" s="474" t="s">
        <v>38</v>
      </c>
      <c r="J276" s="474" t="s">
        <v>38</v>
      </c>
      <c r="K276" s="402"/>
      <c r="L276" s="402"/>
      <c r="M276" s="474" t="s">
        <v>564</v>
      </c>
      <c r="N276" s="513" t="s">
        <v>40</v>
      </c>
      <c r="O276" s="513">
        <v>43863</v>
      </c>
      <c r="P276" s="513">
        <v>44196</v>
      </c>
      <c r="Q276" s="217" t="s">
        <v>565</v>
      </c>
      <c r="R276" s="175">
        <v>0.5</v>
      </c>
      <c r="S276" s="176">
        <v>43863</v>
      </c>
      <c r="T276" s="176">
        <v>44196</v>
      </c>
      <c r="U276" s="526">
        <v>0.1</v>
      </c>
      <c r="V276" s="548">
        <v>0.35</v>
      </c>
      <c r="W276" s="548">
        <v>0.6</v>
      </c>
      <c r="X276" s="526">
        <v>1</v>
      </c>
      <c r="Y276" s="444">
        <v>0</v>
      </c>
      <c r="Z276" s="768">
        <v>219968000</v>
      </c>
      <c r="AA276" s="442" t="s">
        <v>550</v>
      </c>
      <c r="AB276" s="442" t="s">
        <v>561</v>
      </c>
      <c r="AC276" s="442" t="s">
        <v>38</v>
      </c>
      <c r="AD276" s="770">
        <f>Z276</f>
        <v>219968000</v>
      </c>
    </row>
    <row r="277" spans="1:30" ht="100.95" customHeight="1">
      <c r="A277" s="757"/>
      <c r="B277" s="512"/>
      <c r="C277" s="512"/>
      <c r="D277" s="512"/>
      <c r="E277" s="708"/>
      <c r="F277" s="775"/>
      <c r="G277" s="476"/>
      <c r="H277" s="476"/>
      <c r="I277" s="476"/>
      <c r="J277" s="476"/>
      <c r="K277" s="404"/>
      <c r="L277" s="404"/>
      <c r="M277" s="476"/>
      <c r="N277" s="515"/>
      <c r="O277" s="515"/>
      <c r="P277" s="515"/>
      <c r="Q277" s="218" t="s">
        <v>566</v>
      </c>
      <c r="R277" s="171">
        <v>0.5</v>
      </c>
      <c r="S277" s="172">
        <v>43863</v>
      </c>
      <c r="T277" s="172">
        <v>44196</v>
      </c>
      <c r="U277" s="528"/>
      <c r="V277" s="550"/>
      <c r="W277" s="550"/>
      <c r="X277" s="528"/>
      <c r="Y277" s="485"/>
      <c r="Z277" s="769"/>
      <c r="AA277" s="484"/>
      <c r="AB277" s="484"/>
      <c r="AC277" s="484"/>
      <c r="AD277" s="771"/>
    </row>
    <row r="278" spans="1:30" ht="100.95" customHeight="1">
      <c r="A278" s="204" t="s">
        <v>547</v>
      </c>
      <c r="B278" s="205" t="s">
        <v>38</v>
      </c>
      <c r="C278" s="205"/>
      <c r="D278" s="205"/>
      <c r="E278" s="206"/>
      <c r="F278" s="207"/>
      <c r="G278" s="208" t="s">
        <v>38</v>
      </c>
      <c r="H278" s="208" t="s">
        <v>38</v>
      </c>
      <c r="I278" s="208" t="s">
        <v>38</v>
      </c>
      <c r="J278" s="208" t="s">
        <v>38</v>
      </c>
      <c r="K278" s="118"/>
      <c r="L278" s="118"/>
      <c r="M278" s="208" t="s">
        <v>567</v>
      </c>
      <c r="N278" s="209" t="s">
        <v>568</v>
      </c>
      <c r="O278" s="209">
        <v>43863</v>
      </c>
      <c r="P278" s="209">
        <v>44196</v>
      </c>
      <c r="Q278" s="219" t="s">
        <v>569</v>
      </c>
      <c r="R278" s="211">
        <v>1</v>
      </c>
      <c r="S278" s="212">
        <v>43863</v>
      </c>
      <c r="T278" s="212">
        <v>44196</v>
      </c>
      <c r="U278" s="211">
        <v>0.25</v>
      </c>
      <c r="V278" s="213">
        <v>0.5</v>
      </c>
      <c r="W278" s="213">
        <v>0.75</v>
      </c>
      <c r="X278" s="211">
        <v>1</v>
      </c>
      <c r="Y278" s="345">
        <v>0</v>
      </c>
      <c r="Z278" s="346">
        <v>42871500</v>
      </c>
      <c r="AA278" s="214" t="s">
        <v>550</v>
      </c>
      <c r="AB278" s="214" t="s">
        <v>561</v>
      </c>
      <c r="AC278" s="214" t="s">
        <v>38</v>
      </c>
      <c r="AD278" s="220">
        <f>Z278</f>
        <v>42871500</v>
      </c>
    </row>
    <row r="279" spans="1:30" ht="100.95" customHeight="1">
      <c r="A279" s="772" t="s">
        <v>547</v>
      </c>
      <c r="B279" s="510" t="s">
        <v>931</v>
      </c>
      <c r="C279" s="510" t="s">
        <v>570</v>
      </c>
      <c r="D279" s="510" t="s">
        <v>107</v>
      </c>
      <c r="E279" s="698">
        <v>0.25</v>
      </c>
      <c r="F279" s="767"/>
      <c r="G279" s="474" t="s">
        <v>38</v>
      </c>
      <c r="H279" s="474" t="s">
        <v>38</v>
      </c>
      <c r="I279" s="474" t="s">
        <v>38</v>
      </c>
      <c r="J279" s="474" t="s">
        <v>38</v>
      </c>
      <c r="K279" s="402"/>
      <c r="L279" s="402"/>
      <c r="M279" s="474" t="s">
        <v>571</v>
      </c>
      <c r="N279" s="513" t="s">
        <v>568</v>
      </c>
      <c r="O279" s="513">
        <v>43863</v>
      </c>
      <c r="P279" s="545">
        <v>44196</v>
      </c>
      <c r="Q279" s="221" t="s">
        <v>572</v>
      </c>
      <c r="R279" s="202">
        <v>0.6</v>
      </c>
      <c r="S279" s="176">
        <v>43863</v>
      </c>
      <c r="T279" s="78">
        <v>44196</v>
      </c>
      <c r="U279" s="526">
        <v>0.25</v>
      </c>
      <c r="V279" s="548">
        <v>0.5</v>
      </c>
      <c r="W279" s="548">
        <v>0.75</v>
      </c>
      <c r="X279" s="526">
        <v>1</v>
      </c>
      <c r="Y279" s="444">
        <v>0</v>
      </c>
      <c r="Z279" s="768">
        <v>1300658750</v>
      </c>
      <c r="AA279" s="442" t="s">
        <v>550</v>
      </c>
      <c r="AB279" s="442" t="s">
        <v>561</v>
      </c>
      <c r="AC279" s="442" t="s">
        <v>38</v>
      </c>
      <c r="AD279" s="770">
        <f>Z279</f>
        <v>1300658750</v>
      </c>
    </row>
    <row r="280" spans="1:30" ht="100.95" customHeight="1">
      <c r="A280" s="757"/>
      <c r="B280" s="512"/>
      <c r="C280" s="512"/>
      <c r="D280" s="512"/>
      <c r="E280" s="708"/>
      <c r="F280" s="775"/>
      <c r="G280" s="476"/>
      <c r="H280" s="476"/>
      <c r="I280" s="476"/>
      <c r="J280" s="476"/>
      <c r="K280" s="404"/>
      <c r="L280" s="404"/>
      <c r="M280" s="476"/>
      <c r="N280" s="515"/>
      <c r="O280" s="515"/>
      <c r="P280" s="547"/>
      <c r="Q280" s="222" t="s">
        <v>573</v>
      </c>
      <c r="R280" s="201">
        <v>0.4</v>
      </c>
      <c r="S280" s="223">
        <v>43863</v>
      </c>
      <c r="T280" s="104">
        <v>44196</v>
      </c>
      <c r="U280" s="528"/>
      <c r="V280" s="550"/>
      <c r="W280" s="550"/>
      <c r="X280" s="528"/>
      <c r="Y280" s="485"/>
      <c r="Z280" s="769"/>
      <c r="AA280" s="484"/>
      <c r="AB280" s="484"/>
      <c r="AC280" s="484"/>
      <c r="AD280" s="771"/>
    </row>
    <row r="281" spans="1:30" ht="100.95" customHeight="1">
      <c r="A281" s="772" t="s">
        <v>547</v>
      </c>
      <c r="B281" s="510" t="s">
        <v>38</v>
      </c>
      <c r="C281" s="510"/>
      <c r="D281" s="510"/>
      <c r="E281" s="698"/>
      <c r="F281" s="767"/>
      <c r="G281" s="474" t="s">
        <v>38</v>
      </c>
      <c r="H281" s="474" t="s">
        <v>38</v>
      </c>
      <c r="I281" s="474" t="s">
        <v>38</v>
      </c>
      <c r="J281" s="474" t="s">
        <v>38</v>
      </c>
      <c r="K281" s="402"/>
      <c r="L281" s="402"/>
      <c r="M281" s="474" t="s">
        <v>574</v>
      </c>
      <c r="N281" s="513" t="s">
        <v>568</v>
      </c>
      <c r="O281" s="765">
        <v>43863</v>
      </c>
      <c r="P281" s="545">
        <v>44165</v>
      </c>
      <c r="Q281" s="221" t="s">
        <v>575</v>
      </c>
      <c r="R281" s="202">
        <v>0.6</v>
      </c>
      <c r="S281" s="224">
        <v>43863</v>
      </c>
      <c r="T281" s="78">
        <v>44165</v>
      </c>
      <c r="U281" s="526">
        <v>0.25</v>
      </c>
      <c r="V281" s="548">
        <v>0.5</v>
      </c>
      <c r="W281" s="548">
        <v>0.75</v>
      </c>
      <c r="X281" s="526">
        <v>1</v>
      </c>
      <c r="Y281" s="444">
        <v>0</v>
      </c>
      <c r="Z281" s="768">
        <v>64890000</v>
      </c>
      <c r="AA281" s="442" t="s">
        <v>550</v>
      </c>
      <c r="AB281" s="442" t="s">
        <v>561</v>
      </c>
      <c r="AC281" s="442" t="s">
        <v>38</v>
      </c>
      <c r="AD281" s="770">
        <f>Z281</f>
        <v>64890000</v>
      </c>
    </row>
    <row r="282" spans="1:30" ht="100.95" customHeight="1">
      <c r="A282" s="757"/>
      <c r="B282" s="512"/>
      <c r="C282" s="512"/>
      <c r="D282" s="512"/>
      <c r="E282" s="708"/>
      <c r="F282" s="775"/>
      <c r="G282" s="476"/>
      <c r="H282" s="476"/>
      <c r="I282" s="476"/>
      <c r="J282" s="476"/>
      <c r="K282" s="404"/>
      <c r="L282" s="404"/>
      <c r="M282" s="476"/>
      <c r="N282" s="515"/>
      <c r="O282" s="774"/>
      <c r="P282" s="547"/>
      <c r="Q282" s="222" t="s">
        <v>576</v>
      </c>
      <c r="R282" s="201">
        <v>0.4</v>
      </c>
      <c r="S282" s="223">
        <v>43863</v>
      </c>
      <c r="T282" s="104">
        <v>44165</v>
      </c>
      <c r="U282" s="528"/>
      <c r="V282" s="550"/>
      <c r="W282" s="550"/>
      <c r="X282" s="528"/>
      <c r="Y282" s="485"/>
      <c r="Z282" s="769"/>
      <c r="AA282" s="484"/>
      <c r="AB282" s="484"/>
      <c r="AC282" s="484"/>
      <c r="AD282" s="771"/>
    </row>
    <row r="283" spans="1:30" ht="102" customHeight="1">
      <c r="A283" s="772" t="s">
        <v>547</v>
      </c>
      <c r="B283" s="510" t="s">
        <v>38</v>
      </c>
      <c r="C283" s="510"/>
      <c r="D283" s="510"/>
      <c r="E283" s="698"/>
      <c r="F283" s="767"/>
      <c r="G283" s="474" t="s">
        <v>38</v>
      </c>
      <c r="H283" s="474" t="s">
        <v>38</v>
      </c>
      <c r="I283" s="474" t="s">
        <v>38</v>
      </c>
      <c r="J283" s="474" t="s">
        <v>38</v>
      </c>
      <c r="K283" s="402"/>
      <c r="L283" s="402"/>
      <c r="M283" s="474" t="s">
        <v>577</v>
      </c>
      <c r="N283" s="513" t="s">
        <v>568</v>
      </c>
      <c r="O283" s="765">
        <v>43863</v>
      </c>
      <c r="P283" s="545">
        <v>44165</v>
      </c>
      <c r="Q283" s="221" t="s">
        <v>578</v>
      </c>
      <c r="R283" s="202">
        <v>0.6</v>
      </c>
      <c r="S283" s="224">
        <v>43863</v>
      </c>
      <c r="T283" s="78">
        <v>44165</v>
      </c>
      <c r="U283" s="526">
        <v>0.25</v>
      </c>
      <c r="V283" s="548">
        <v>0.5</v>
      </c>
      <c r="W283" s="548">
        <v>0.75</v>
      </c>
      <c r="X283" s="526">
        <v>1</v>
      </c>
      <c r="Y283" s="444">
        <v>0</v>
      </c>
      <c r="Z283" s="768">
        <v>211266000</v>
      </c>
      <c r="AA283" s="442" t="s">
        <v>550</v>
      </c>
      <c r="AB283" s="442" t="s">
        <v>561</v>
      </c>
      <c r="AC283" s="442" t="s">
        <v>38</v>
      </c>
      <c r="AD283" s="770">
        <f>Z283</f>
        <v>211266000</v>
      </c>
    </row>
    <row r="284" spans="1:30" ht="67.95" customHeight="1">
      <c r="A284" s="757"/>
      <c r="B284" s="512"/>
      <c r="C284" s="512"/>
      <c r="D284" s="512"/>
      <c r="E284" s="708"/>
      <c r="F284" s="775"/>
      <c r="G284" s="476"/>
      <c r="H284" s="476"/>
      <c r="I284" s="476"/>
      <c r="J284" s="476"/>
      <c r="K284" s="404"/>
      <c r="L284" s="404"/>
      <c r="M284" s="476"/>
      <c r="N284" s="515"/>
      <c r="O284" s="774"/>
      <c r="P284" s="547"/>
      <c r="Q284" s="222" t="s">
        <v>579</v>
      </c>
      <c r="R284" s="201">
        <v>0.4</v>
      </c>
      <c r="S284" s="223">
        <v>43863</v>
      </c>
      <c r="T284" s="104">
        <v>44165</v>
      </c>
      <c r="U284" s="528"/>
      <c r="V284" s="550"/>
      <c r="W284" s="550"/>
      <c r="X284" s="528"/>
      <c r="Y284" s="485"/>
      <c r="Z284" s="769"/>
      <c r="AA284" s="484"/>
      <c r="AB284" s="484"/>
      <c r="AC284" s="484"/>
      <c r="AD284" s="771"/>
    </row>
    <row r="285" spans="1:30" ht="99" customHeight="1">
      <c r="A285" s="204" t="s">
        <v>547</v>
      </c>
      <c r="B285" s="205" t="s">
        <v>38</v>
      </c>
      <c r="C285" s="205"/>
      <c r="D285" s="205"/>
      <c r="E285" s="206"/>
      <c r="F285" s="207"/>
      <c r="G285" s="208" t="s">
        <v>157</v>
      </c>
      <c r="H285" s="208" t="s">
        <v>38</v>
      </c>
      <c r="I285" s="208" t="s">
        <v>38</v>
      </c>
      <c r="J285" s="208" t="s">
        <v>38</v>
      </c>
      <c r="K285" s="118" t="s">
        <v>422</v>
      </c>
      <c r="L285" s="118"/>
      <c r="M285" s="208" t="s">
        <v>580</v>
      </c>
      <c r="N285" s="209" t="s">
        <v>581</v>
      </c>
      <c r="O285" s="225">
        <v>43863</v>
      </c>
      <c r="P285" s="226">
        <v>44165</v>
      </c>
      <c r="Q285" s="227" t="s">
        <v>582</v>
      </c>
      <c r="R285" s="211">
        <v>1</v>
      </c>
      <c r="S285" s="228">
        <v>43863</v>
      </c>
      <c r="T285" s="229">
        <v>44165</v>
      </c>
      <c r="U285" s="211">
        <v>0.2</v>
      </c>
      <c r="V285" s="213">
        <v>0.5</v>
      </c>
      <c r="W285" s="213">
        <v>0.8</v>
      </c>
      <c r="X285" s="211">
        <v>1</v>
      </c>
      <c r="Y285" s="345">
        <v>0</v>
      </c>
      <c r="Z285" s="346">
        <v>204105000</v>
      </c>
      <c r="AA285" s="214" t="s">
        <v>550</v>
      </c>
      <c r="AB285" s="214" t="s">
        <v>561</v>
      </c>
      <c r="AC285" s="214" t="s">
        <v>38</v>
      </c>
      <c r="AD285" s="220">
        <f>Z285</f>
        <v>204105000</v>
      </c>
    </row>
    <row r="286" spans="1:30" ht="106.05" customHeight="1">
      <c r="A286" s="772" t="s">
        <v>547</v>
      </c>
      <c r="B286" s="510" t="s">
        <v>38</v>
      </c>
      <c r="C286" s="510"/>
      <c r="D286" s="510"/>
      <c r="E286" s="698"/>
      <c r="F286" s="767"/>
      <c r="G286" s="474" t="s">
        <v>38</v>
      </c>
      <c r="H286" s="474" t="s">
        <v>38</v>
      </c>
      <c r="I286" s="474" t="s">
        <v>38</v>
      </c>
      <c r="J286" s="474" t="s">
        <v>38</v>
      </c>
      <c r="K286" s="402" t="s">
        <v>422</v>
      </c>
      <c r="L286" s="402"/>
      <c r="M286" s="474" t="s">
        <v>583</v>
      </c>
      <c r="N286" s="513" t="s">
        <v>40</v>
      </c>
      <c r="O286" s="765">
        <v>43892</v>
      </c>
      <c r="P286" s="545">
        <v>44165</v>
      </c>
      <c r="Q286" s="221" t="s">
        <v>584</v>
      </c>
      <c r="R286" s="202">
        <v>0.5</v>
      </c>
      <c r="S286" s="224">
        <v>43892</v>
      </c>
      <c r="T286" s="78">
        <v>44165</v>
      </c>
      <c r="U286" s="526">
        <v>0.1</v>
      </c>
      <c r="V286" s="548">
        <v>0.3</v>
      </c>
      <c r="W286" s="548">
        <v>0.65</v>
      </c>
      <c r="X286" s="526">
        <v>1</v>
      </c>
      <c r="Y286" s="444">
        <v>0</v>
      </c>
      <c r="Z286" s="768">
        <v>40170000</v>
      </c>
      <c r="AA286" s="442" t="s">
        <v>550</v>
      </c>
      <c r="AB286" s="442" t="s">
        <v>561</v>
      </c>
      <c r="AC286" s="442" t="s">
        <v>38</v>
      </c>
      <c r="AD286" s="770">
        <v>40170000</v>
      </c>
    </row>
    <row r="287" spans="1:30" ht="123" customHeight="1" thickBot="1">
      <c r="A287" s="773"/>
      <c r="B287" s="363"/>
      <c r="C287" s="363"/>
      <c r="D287" s="363"/>
      <c r="E287" s="375"/>
      <c r="F287" s="377"/>
      <c r="G287" s="479"/>
      <c r="H287" s="479"/>
      <c r="I287" s="479"/>
      <c r="J287" s="479"/>
      <c r="K287" s="359"/>
      <c r="L287" s="359"/>
      <c r="M287" s="479"/>
      <c r="N287" s="764"/>
      <c r="O287" s="766"/>
      <c r="P287" s="610"/>
      <c r="Q287" s="230" t="s">
        <v>585</v>
      </c>
      <c r="R287" s="231">
        <v>0.5</v>
      </c>
      <c r="S287" s="232">
        <v>43892</v>
      </c>
      <c r="T287" s="40">
        <v>44165</v>
      </c>
      <c r="U287" s="762"/>
      <c r="V287" s="763"/>
      <c r="W287" s="763"/>
      <c r="X287" s="762"/>
      <c r="Y287" s="446"/>
      <c r="Z287" s="777"/>
      <c r="AA287" s="416"/>
      <c r="AB287" s="416"/>
      <c r="AC287" s="416"/>
      <c r="AD287" s="776"/>
    </row>
    <row r="288" spans="1:30" ht="88.95" customHeight="1" thickTop="1">
      <c r="A288" s="598" t="s">
        <v>586</v>
      </c>
      <c r="B288" s="441" t="s">
        <v>49</v>
      </c>
      <c r="C288" s="441" t="s">
        <v>50</v>
      </c>
      <c r="D288" s="441" t="s">
        <v>36</v>
      </c>
      <c r="E288" s="437"/>
      <c r="F288" s="438" t="s">
        <v>587</v>
      </c>
      <c r="G288" s="439" t="s">
        <v>38</v>
      </c>
      <c r="H288" s="439" t="s">
        <v>38</v>
      </c>
      <c r="I288" s="439" t="s">
        <v>38</v>
      </c>
      <c r="J288" s="439" t="s">
        <v>38</v>
      </c>
      <c r="K288" s="759"/>
      <c r="L288" s="555"/>
      <c r="M288" s="441" t="s">
        <v>588</v>
      </c>
      <c r="N288" s="592" t="s">
        <v>589</v>
      </c>
      <c r="O288" s="466">
        <v>43877</v>
      </c>
      <c r="P288" s="466">
        <v>43920</v>
      </c>
      <c r="Q288" s="145" t="s">
        <v>590</v>
      </c>
      <c r="R288" s="83">
        <v>0.2</v>
      </c>
      <c r="S288" s="233">
        <v>43877</v>
      </c>
      <c r="T288" s="233">
        <v>43891</v>
      </c>
      <c r="U288" s="758" t="s">
        <v>43</v>
      </c>
      <c r="V288" s="758"/>
      <c r="W288" s="758"/>
      <c r="X288" s="758"/>
      <c r="Y288" s="580">
        <v>164514456.80000001</v>
      </c>
      <c r="Z288" s="580">
        <v>123378666.66666667</v>
      </c>
      <c r="AA288" s="467" t="s">
        <v>591</v>
      </c>
      <c r="AB288" s="467" t="s">
        <v>592</v>
      </c>
      <c r="AC288" s="467" t="s">
        <v>38</v>
      </c>
      <c r="AD288" s="462">
        <f>+Y288+Z288</f>
        <v>287893123.4666667</v>
      </c>
    </row>
    <row r="289" spans="1:30" ht="88.95" customHeight="1">
      <c r="A289" s="599"/>
      <c r="B289" s="432"/>
      <c r="C289" s="432"/>
      <c r="D289" s="432"/>
      <c r="E289" s="427"/>
      <c r="F289" s="428"/>
      <c r="G289" s="407"/>
      <c r="H289" s="407"/>
      <c r="I289" s="407"/>
      <c r="J289" s="407"/>
      <c r="K289" s="760"/>
      <c r="L289" s="537"/>
      <c r="M289" s="432"/>
      <c r="N289" s="593"/>
      <c r="O289" s="409"/>
      <c r="P289" s="409"/>
      <c r="Q289" s="56" t="s">
        <v>593</v>
      </c>
      <c r="R289" s="57">
        <v>0.25</v>
      </c>
      <c r="S289" s="58">
        <v>43877</v>
      </c>
      <c r="T289" s="58">
        <v>43889</v>
      </c>
      <c r="U289" s="754"/>
      <c r="V289" s="749"/>
      <c r="W289" s="749"/>
      <c r="X289" s="749"/>
      <c r="Y289" s="581"/>
      <c r="Z289" s="581"/>
      <c r="AA289" s="391"/>
      <c r="AB289" s="391"/>
      <c r="AC289" s="391"/>
      <c r="AD289" s="394"/>
    </row>
    <row r="290" spans="1:30" ht="88.95" customHeight="1">
      <c r="A290" s="599"/>
      <c r="B290" s="432"/>
      <c r="C290" s="432"/>
      <c r="D290" s="432"/>
      <c r="E290" s="427"/>
      <c r="F290" s="428"/>
      <c r="G290" s="407"/>
      <c r="H290" s="407"/>
      <c r="I290" s="407"/>
      <c r="J290" s="407"/>
      <c r="K290" s="760"/>
      <c r="L290" s="537"/>
      <c r="M290" s="432"/>
      <c r="N290" s="593"/>
      <c r="O290" s="409"/>
      <c r="P290" s="409"/>
      <c r="Q290" s="56" t="s">
        <v>594</v>
      </c>
      <c r="R290" s="57">
        <v>0.25</v>
      </c>
      <c r="S290" s="58">
        <v>43864</v>
      </c>
      <c r="T290" s="58">
        <v>43920</v>
      </c>
      <c r="U290" s="754"/>
      <c r="V290" s="749"/>
      <c r="W290" s="749"/>
      <c r="X290" s="749"/>
      <c r="Y290" s="581"/>
      <c r="Z290" s="581"/>
      <c r="AA290" s="391"/>
      <c r="AB290" s="391"/>
      <c r="AC290" s="391"/>
      <c r="AD290" s="394"/>
    </row>
    <row r="291" spans="1:30" ht="88.95" customHeight="1">
      <c r="A291" s="583"/>
      <c r="B291" s="433"/>
      <c r="C291" s="433"/>
      <c r="D291" s="433"/>
      <c r="E291" s="425"/>
      <c r="F291" s="429"/>
      <c r="G291" s="408"/>
      <c r="H291" s="408"/>
      <c r="I291" s="408"/>
      <c r="J291" s="408"/>
      <c r="K291" s="761"/>
      <c r="L291" s="538"/>
      <c r="M291" s="433"/>
      <c r="N291" s="594"/>
      <c r="O291" s="410"/>
      <c r="P291" s="410"/>
      <c r="Q291" s="127" t="s">
        <v>595</v>
      </c>
      <c r="R291" s="86">
        <v>0.3</v>
      </c>
      <c r="S291" s="157">
        <v>43863</v>
      </c>
      <c r="T291" s="157">
        <v>43908</v>
      </c>
      <c r="U291" s="755"/>
      <c r="V291" s="750"/>
      <c r="W291" s="750"/>
      <c r="X291" s="750"/>
      <c r="Y291" s="582"/>
      <c r="Z291" s="582"/>
      <c r="AA291" s="392"/>
      <c r="AB291" s="392"/>
      <c r="AC291" s="392"/>
      <c r="AD291" s="395"/>
    </row>
    <row r="292" spans="1:30" ht="88.95" customHeight="1">
      <c r="A292" s="567" t="s">
        <v>586</v>
      </c>
      <c r="B292" s="388" t="s">
        <v>49</v>
      </c>
      <c r="C292" s="388" t="s">
        <v>50</v>
      </c>
      <c r="D292" s="388" t="s">
        <v>36</v>
      </c>
      <c r="E292" s="368"/>
      <c r="F292" s="370" t="s">
        <v>596</v>
      </c>
      <c r="G292" s="661" t="s">
        <v>38</v>
      </c>
      <c r="H292" s="661" t="s">
        <v>38</v>
      </c>
      <c r="I292" s="661" t="s">
        <v>38</v>
      </c>
      <c r="J292" s="661" t="s">
        <v>38</v>
      </c>
      <c r="K292" s="723"/>
      <c r="L292" s="723"/>
      <c r="M292" s="388" t="s">
        <v>597</v>
      </c>
      <c r="N292" s="661" t="s">
        <v>598</v>
      </c>
      <c r="O292" s="380">
        <v>43891</v>
      </c>
      <c r="P292" s="380">
        <v>44000</v>
      </c>
      <c r="Q292" s="88" t="s">
        <v>599</v>
      </c>
      <c r="R292" s="89">
        <v>0.2</v>
      </c>
      <c r="S292" s="155">
        <v>43891</v>
      </c>
      <c r="T292" s="155">
        <v>43924</v>
      </c>
      <c r="U292" s="748">
        <v>0.2</v>
      </c>
      <c r="V292" s="748">
        <v>1</v>
      </c>
      <c r="W292" s="753"/>
      <c r="X292" s="753"/>
      <c r="Y292" s="563">
        <v>164514456.80000001</v>
      </c>
      <c r="Z292" s="563">
        <v>123378666.66666667</v>
      </c>
      <c r="AA292" s="390" t="s">
        <v>591</v>
      </c>
      <c r="AB292" s="390" t="s">
        <v>592</v>
      </c>
      <c r="AC292" s="390" t="s">
        <v>38</v>
      </c>
      <c r="AD292" s="393">
        <f>+Y292+Z292</f>
        <v>287893123.4666667</v>
      </c>
    </row>
    <row r="293" spans="1:30" ht="88.95" customHeight="1">
      <c r="A293" s="756"/>
      <c r="B293" s="432"/>
      <c r="C293" s="432"/>
      <c r="D293" s="432"/>
      <c r="E293" s="427"/>
      <c r="F293" s="428"/>
      <c r="G293" s="504"/>
      <c r="H293" s="504"/>
      <c r="I293" s="504"/>
      <c r="J293" s="593"/>
      <c r="K293" s="596"/>
      <c r="L293" s="596"/>
      <c r="M293" s="432"/>
      <c r="N293" s="504"/>
      <c r="O293" s="409"/>
      <c r="P293" s="409"/>
      <c r="Q293" s="63" t="s">
        <v>600</v>
      </c>
      <c r="R293" s="57">
        <v>0.4</v>
      </c>
      <c r="S293" s="58">
        <v>43927</v>
      </c>
      <c r="T293" s="58">
        <v>43969</v>
      </c>
      <c r="U293" s="751"/>
      <c r="V293" s="751"/>
      <c r="W293" s="754"/>
      <c r="X293" s="754"/>
      <c r="Y293" s="581"/>
      <c r="Z293" s="581"/>
      <c r="AA293" s="391"/>
      <c r="AB293" s="391"/>
      <c r="AC293" s="391"/>
      <c r="AD293" s="394"/>
    </row>
    <row r="294" spans="1:30" ht="88.95" customHeight="1">
      <c r="A294" s="756"/>
      <c r="B294" s="432"/>
      <c r="C294" s="432"/>
      <c r="D294" s="432"/>
      <c r="E294" s="427"/>
      <c r="F294" s="428"/>
      <c r="G294" s="504"/>
      <c r="H294" s="504"/>
      <c r="I294" s="504"/>
      <c r="J294" s="593"/>
      <c r="K294" s="596"/>
      <c r="L294" s="596"/>
      <c r="M294" s="432"/>
      <c r="N294" s="504"/>
      <c r="O294" s="409"/>
      <c r="P294" s="409"/>
      <c r="Q294" s="56" t="s">
        <v>601</v>
      </c>
      <c r="R294" s="57">
        <v>0.2</v>
      </c>
      <c r="S294" s="58">
        <v>43971</v>
      </c>
      <c r="T294" s="58">
        <v>43980</v>
      </c>
      <c r="U294" s="751"/>
      <c r="V294" s="751"/>
      <c r="W294" s="754"/>
      <c r="X294" s="754"/>
      <c r="Y294" s="581"/>
      <c r="Z294" s="581"/>
      <c r="AA294" s="391"/>
      <c r="AB294" s="391"/>
      <c r="AC294" s="391"/>
      <c r="AD294" s="394"/>
    </row>
    <row r="295" spans="1:30" ht="88.95" customHeight="1">
      <c r="A295" s="757"/>
      <c r="B295" s="433"/>
      <c r="C295" s="433"/>
      <c r="D295" s="433"/>
      <c r="E295" s="425"/>
      <c r="F295" s="429"/>
      <c r="G295" s="505"/>
      <c r="H295" s="505"/>
      <c r="I295" s="505"/>
      <c r="J295" s="594"/>
      <c r="K295" s="597"/>
      <c r="L295" s="597"/>
      <c r="M295" s="433"/>
      <c r="N295" s="505"/>
      <c r="O295" s="410"/>
      <c r="P295" s="410"/>
      <c r="Q295" s="127" t="s">
        <v>602</v>
      </c>
      <c r="R295" s="86">
        <v>0.2</v>
      </c>
      <c r="S295" s="157">
        <v>43983</v>
      </c>
      <c r="T295" s="157">
        <v>44000</v>
      </c>
      <c r="U295" s="752"/>
      <c r="V295" s="752"/>
      <c r="W295" s="755"/>
      <c r="X295" s="755"/>
      <c r="Y295" s="582"/>
      <c r="Z295" s="582"/>
      <c r="AA295" s="392"/>
      <c r="AB295" s="392"/>
      <c r="AC295" s="392"/>
      <c r="AD295" s="395"/>
    </row>
    <row r="296" spans="1:30" ht="88.95" customHeight="1">
      <c r="A296" s="567" t="s">
        <v>586</v>
      </c>
      <c r="B296" s="388" t="s">
        <v>927</v>
      </c>
      <c r="C296" s="388" t="s">
        <v>35</v>
      </c>
      <c r="D296" s="388" t="s">
        <v>36</v>
      </c>
      <c r="E296" s="368"/>
      <c r="F296" s="370" t="s">
        <v>603</v>
      </c>
      <c r="G296" s="661" t="s">
        <v>38</v>
      </c>
      <c r="H296" s="661" t="s">
        <v>38</v>
      </c>
      <c r="I296" s="661" t="s">
        <v>38</v>
      </c>
      <c r="J296" s="661" t="s">
        <v>38</v>
      </c>
      <c r="K296" s="614"/>
      <c r="L296" s="723"/>
      <c r="M296" s="388" t="s">
        <v>604</v>
      </c>
      <c r="N296" s="661" t="s">
        <v>58</v>
      </c>
      <c r="O296" s="745">
        <v>43891</v>
      </c>
      <c r="P296" s="745">
        <v>44166</v>
      </c>
      <c r="Q296" s="88" t="s">
        <v>605</v>
      </c>
      <c r="R296" s="89">
        <v>0.2</v>
      </c>
      <c r="S296" s="155">
        <v>43891</v>
      </c>
      <c r="T296" s="155">
        <v>43983</v>
      </c>
      <c r="U296" s="748">
        <v>0.1</v>
      </c>
      <c r="V296" s="748">
        <v>0.5</v>
      </c>
      <c r="W296" s="748">
        <v>0.75</v>
      </c>
      <c r="X296" s="561">
        <v>1</v>
      </c>
      <c r="Y296" s="654">
        <v>164514456.80000001</v>
      </c>
      <c r="Z296" s="654">
        <v>123378666.666667</v>
      </c>
      <c r="AA296" s="742" t="s">
        <v>591</v>
      </c>
      <c r="AB296" s="742" t="s">
        <v>606</v>
      </c>
      <c r="AC296" s="742" t="s">
        <v>38</v>
      </c>
      <c r="AD296" s="393">
        <f>+Y296+Z296</f>
        <v>287893123.466667</v>
      </c>
    </row>
    <row r="297" spans="1:30" ht="88.95" customHeight="1">
      <c r="A297" s="599"/>
      <c r="B297" s="432"/>
      <c r="C297" s="432"/>
      <c r="D297" s="432"/>
      <c r="E297" s="427"/>
      <c r="F297" s="428"/>
      <c r="G297" s="593"/>
      <c r="H297" s="593"/>
      <c r="I297" s="593"/>
      <c r="J297" s="593"/>
      <c r="K297" s="615"/>
      <c r="L297" s="596"/>
      <c r="M297" s="432"/>
      <c r="N297" s="504"/>
      <c r="O297" s="746"/>
      <c r="P297" s="746"/>
      <c r="Q297" s="63" t="s">
        <v>607</v>
      </c>
      <c r="R297" s="57">
        <v>0.25</v>
      </c>
      <c r="S297" s="58">
        <v>43891</v>
      </c>
      <c r="T297" s="58">
        <v>43983</v>
      </c>
      <c r="U297" s="749"/>
      <c r="V297" s="749"/>
      <c r="W297" s="749"/>
      <c r="X297" s="451"/>
      <c r="Y297" s="663"/>
      <c r="Z297" s="663"/>
      <c r="AA297" s="743"/>
      <c r="AB297" s="743"/>
      <c r="AC297" s="743"/>
      <c r="AD297" s="394"/>
    </row>
    <row r="298" spans="1:30" ht="88.95" customHeight="1">
      <c r="A298" s="599"/>
      <c r="B298" s="432"/>
      <c r="C298" s="432"/>
      <c r="D298" s="432"/>
      <c r="E298" s="427"/>
      <c r="F298" s="428"/>
      <c r="G298" s="593"/>
      <c r="H298" s="593"/>
      <c r="I298" s="593"/>
      <c r="J298" s="593"/>
      <c r="K298" s="615"/>
      <c r="L298" s="596"/>
      <c r="M298" s="432"/>
      <c r="N298" s="504"/>
      <c r="O298" s="746"/>
      <c r="P298" s="746"/>
      <c r="Q298" s="56" t="s">
        <v>608</v>
      </c>
      <c r="R298" s="57">
        <v>0.25</v>
      </c>
      <c r="S298" s="58">
        <v>43983</v>
      </c>
      <c r="T298" s="58">
        <v>44166</v>
      </c>
      <c r="U298" s="749"/>
      <c r="V298" s="749"/>
      <c r="W298" s="749"/>
      <c r="X298" s="451"/>
      <c r="Y298" s="663"/>
      <c r="Z298" s="663"/>
      <c r="AA298" s="743"/>
      <c r="AB298" s="743"/>
      <c r="AC298" s="743"/>
      <c r="AD298" s="394"/>
    </row>
    <row r="299" spans="1:30" ht="88.95" customHeight="1">
      <c r="A299" s="583"/>
      <c r="B299" s="433"/>
      <c r="C299" s="433"/>
      <c r="D299" s="433"/>
      <c r="E299" s="425"/>
      <c r="F299" s="429"/>
      <c r="G299" s="594"/>
      <c r="H299" s="594"/>
      <c r="I299" s="594"/>
      <c r="J299" s="594"/>
      <c r="K299" s="671"/>
      <c r="L299" s="597"/>
      <c r="M299" s="433"/>
      <c r="N299" s="505"/>
      <c r="O299" s="747"/>
      <c r="P299" s="747"/>
      <c r="Q299" s="127" t="s">
        <v>609</v>
      </c>
      <c r="R299" s="86">
        <v>0.3</v>
      </c>
      <c r="S299" s="157">
        <v>43983</v>
      </c>
      <c r="T299" s="157">
        <v>44166</v>
      </c>
      <c r="U299" s="750"/>
      <c r="V299" s="750"/>
      <c r="W299" s="750"/>
      <c r="X299" s="502"/>
      <c r="Y299" s="664"/>
      <c r="Z299" s="664"/>
      <c r="AA299" s="744"/>
      <c r="AB299" s="744"/>
      <c r="AC299" s="744"/>
      <c r="AD299" s="395"/>
    </row>
    <row r="300" spans="1:30" ht="88.95" customHeight="1">
      <c r="A300" s="567" t="s">
        <v>586</v>
      </c>
      <c r="B300" s="388" t="s">
        <v>49</v>
      </c>
      <c r="C300" s="388" t="s">
        <v>50</v>
      </c>
      <c r="D300" s="388" t="s">
        <v>36</v>
      </c>
      <c r="E300" s="368"/>
      <c r="F300" s="370" t="s">
        <v>610</v>
      </c>
      <c r="G300" s="661" t="s">
        <v>38</v>
      </c>
      <c r="H300" s="661" t="s">
        <v>38</v>
      </c>
      <c r="I300" s="661" t="s">
        <v>38</v>
      </c>
      <c r="J300" s="661" t="s">
        <v>38</v>
      </c>
      <c r="K300" s="614"/>
      <c r="L300" s="723"/>
      <c r="M300" s="388" t="s">
        <v>611</v>
      </c>
      <c r="N300" s="388" t="s">
        <v>128</v>
      </c>
      <c r="O300" s="380">
        <v>43876</v>
      </c>
      <c r="P300" s="380">
        <v>44104</v>
      </c>
      <c r="Q300" s="88" t="s">
        <v>612</v>
      </c>
      <c r="R300" s="89">
        <v>0.25</v>
      </c>
      <c r="S300" s="155">
        <v>43876</v>
      </c>
      <c r="T300" s="155">
        <v>44104</v>
      </c>
      <c r="U300" s="561">
        <v>0.3</v>
      </c>
      <c r="V300" s="561">
        <v>0.6</v>
      </c>
      <c r="W300" s="561">
        <v>1</v>
      </c>
      <c r="X300" s="561"/>
      <c r="Y300" s="654">
        <v>164514456.80000001</v>
      </c>
      <c r="Z300" s="654">
        <v>123378666.666667</v>
      </c>
      <c r="AA300" s="742" t="s">
        <v>591</v>
      </c>
      <c r="AB300" s="742" t="s">
        <v>606</v>
      </c>
      <c r="AC300" s="742" t="s">
        <v>38</v>
      </c>
      <c r="AD300" s="393">
        <f>Y300+Z300</f>
        <v>287893123.466667</v>
      </c>
    </row>
    <row r="301" spans="1:30" ht="88.95" customHeight="1">
      <c r="A301" s="599"/>
      <c r="B301" s="432"/>
      <c r="C301" s="432"/>
      <c r="D301" s="432"/>
      <c r="E301" s="427"/>
      <c r="F301" s="428"/>
      <c r="G301" s="593"/>
      <c r="H301" s="593"/>
      <c r="I301" s="593"/>
      <c r="J301" s="593"/>
      <c r="K301" s="615"/>
      <c r="L301" s="596"/>
      <c r="M301" s="432"/>
      <c r="N301" s="432"/>
      <c r="O301" s="409"/>
      <c r="P301" s="409"/>
      <c r="Q301" s="63" t="s">
        <v>613</v>
      </c>
      <c r="R301" s="57">
        <v>0.25</v>
      </c>
      <c r="S301" s="58">
        <v>43876</v>
      </c>
      <c r="T301" s="58">
        <v>44104</v>
      </c>
      <c r="U301" s="585"/>
      <c r="V301" s="451"/>
      <c r="W301" s="451"/>
      <c r="X301" s="451"/>
      <c r="Y301" s="663"/>
      <c r="Z301" s="663"/>
      <c r="AA301" s="743"/>
      <c r="AB301" s="743"/>
      <c r="AC301" s="743"/>
      <c r="AD301" s="394"/>
    </row>
    <row r="302" spans="1:30" ht="88.95" customHeight="1">
      <c r="A302" s="599"/>
      <c r="B302" s="432"/>
      <c r="C302" s="432"/>
      <c r="D302" s="432"/>
      <c r="E302" s="427"/>
      <c r="F302" s="428"/>
      <c r="G302" s="593"/>
      <c r="H302" s="593"/>
      <c r="I302" s="593"/>
      <c r="J302" s="593"/>
      <c r="K302" s="615"/>
      <c r="L302" s="596"/>
      <c r="M302" s="432"/>
      <c r="N302" s="432"/>
      <c r="O302" s="409"/>
      <c r="P302" s="409"/>
      <c r="Q302" s="63" t="s">
        <v>614</v>
      </c>
      <c r="R302" s="57">
        <v>0.25</v>
      </c>
      <c r="S302" s="58">
        <v>43876</v>
      </c>
      <c r="T302" s="58">
        <v>44104</v>
      </c>
      <c r="U302" s="585"/>
      <c r="V302" s="451"/>
      <c r="W302" s="451"/>
      <c r="X302" s="451"/>
      <c r="Y302" s="663"/>
      <c r="Z302" s="663"/>
      <c r="AA302" s="743"/>
      <c r="AB302" s="743"/>
      <c r="AC302" s="743"/>
      <c r="AD302" s="394"/>
    </row>
    <row r="303" spans="1:30" ht="88.95" customHeight="1">
      <c r="A303" s="583"/>
      <c r="B303" s="433"/>
      <c r="C303" s="433"/>
      <c r="D303" s="433"/>
      <c r="E303" s="425"/>
      <c r="F303" s="429"/>
      <c r="G303" s="594"/>
      <c r="H303" s="594"/>
      <c r="I303" s="594"/>
      <c r="J303" s="594"/>
      <c r="K303" s="671"/>
      <c r="L303" s="597"/>
      <c r="M303" s="433"/>
      <c r="N303" s="433"/>
      <c r="O303" s="410"/>
      <c r="P303" s="410"/>
      <c r="Q303" s="85" t="s">
        <v>615</v>
      </c>
      <c r="R303" s="86">
        <v>0.25</v>
      </c>
      <c r="S303" s="157">
        <v>43876</v>
      </c>
      <c r="T303" s="157">
        <v>44104</v>
      </c>
      <c r="U303" s="578"/>
      <c r="V303" s="502"/>
      <c r="W303" s="502"/>
      <c r="X303" s="502"/>
      <c r="Y303" s="664"/>
      <c r="Z303" s="664"/>
      <c r="AA303" s="744"/>
      <c r="AB303" s="744"/>
      <c r="AC303" s="744"/>
      <c r="AD303" s="395"/>
    </row>
    <row r="304" spans="1:30" ht="88.95" customHeight="1">
      <c r="A304" s="567" t="s">
        <v>586</v>
      </c>
      <c r="B304" s="388" t="s">
        <v>927</v>
      </c>
      <c r="C304" s="388" t="s">
        <v>35</v>
      </c>
      <c r="D304" s="388" t="s">
        <v>36</v>
      </c>
      <c r="E304" s="368"/>
      <c r="F304" s="370" t="s">
        <v>616</v>
      </c>
      <c r="G304" s="661" t="s">
        <v>38</v>
      </c>
      <c r="H304" s="661" t="s">
        <v>38</v>
      </c>
      <c r="I304" s="661" t="s">
        <v>38</v>
      </c>
      <c r="J304" s="661" t="s">
        <v>38</v>
      </c>
      <c r="K304" s="614"/>
      <c r="L304" s="723"/>
      <c r="M304" s="388" t="s">
        <v>617</v>
      </c>
      <c r="N304" s="388" t="s">
        <v>40</v>
      </c>
      <c r="O304" s="380">
        <v>43922</v>
      </c>
      <c r="P304" s="380">
        <v>44195</v>
      </c>
      <c r="Q304" s="88" t="s">
        <v>618</v>
      </c>
      <c r="R304" s="89">
        <v>0.1</v>
      </c>
      <c r="S304" s="155">
        <v>43922</v>
      </c>
      <c r="T304" s="155">
        <v>43981</v>
      </c>
      <c r="U304" s="561">
        <v>0</v>
      </c>
      <c r="V304" s="561">
        <v>0.3</v>
      </c>
      <c r="W304" s="561">
        <v>0.7</v>
      </c>
      <c r="X304" s="561">
        <v>1</v>
      </c>
      <c r="Y304" s="654">
        <v>164514457.80000001</v>
      </c>
      <c r="Z304" s="654">
        <v>123378667.666667</v>
      </c>
      <c r="AA304" s="742" t="s">
        <v>591</v>
      </c>
      <c r="AB304" s="656" t="s">
        <v>619</v>
      </c>
      <c r="AC304" s="658" t="s">
        <v>38</v>
      </c>
      <c r="AD304" s="393">
        <f>Y304+Z304</f>
        <v>287893125.466667</v>
      </c>
    </row>
    <row r="305" spans="1:30" ht="88.95" customHeight="1">
      <c r="A305" s="599"/>
      <c r="B305" s="432"/>
      <c r="C305" s="432"/>
      <c r="D305" s="432"/>
      <c r="E305" s="427"/>
      <c r="F305" s="428"/>
      <c r="G305" s="593"/>
      <c r="H305" s="593"/>
      <c r="I305" s="593"/>
      <c r="J305" s="593"/>
      <c r="K305" s="615"/>
      <c r="L305" s="596"/>
      <c r="M305" s="432"/>
      <c r="N305" s="432"/>
      <c r="O305" s="409"/>
      <c r="P305" s="409"/>
      <c r="Q305" s="63" t="s">
        <v>620</v>
      </c>
      <c r="R305" s="57">
        <v>0.2</v>
      </c>
      <c r="S305" s="58">
        <v>43983</v>
      </c>
      <c r="T305" s="58">
        <v>44042</v>
      </c>
      <c r="U305" s="451"/>
      <c r="V305" s="451"/>
      <c r="W305" s="451"/>
      <c r="X305" s="451"/>
      <c r="Y305" s="663"/>
      <c r="Z305" s="663"/>
      <c r="AA305" s="743"/>
      <c r="AB305" s="669"/>
      <c r="AC305" s="669"/>
      <c r="AD305" s="394"/>
    </row>
    <row r="306" spans="1:30" ht="88.95" customHeight="1">
      <c r="A306" s="599"/>
      <c r="B306" s="432"/>
      <c r="C306" s="432"/>
      <c r="D306" s="432"/>
      <c r="E306" s="427"/>
      <c r="F306" s="428"/>
      <c r="G306" s="593"/>
      <c r="H306" s="593"/>
      <c r="I306" s="593"/>
      <c r="J306" s="593"/>
      <c r="K306" s="615"/>
      <c r="L306" s="596"/>
      <c r="M306" s="432"/>
      <c r="N306" s="432"/>
      <c r="O306" s="409"/>
      <c r="P306" s="409"/>
      <c r="Q306" s="56" t="s">
        <v>621</v>
      </c>
      <c r="R306" s="57">
        <v>0.3</v>
      </c>
      <c r="S306" s="58">
        <v>44044</v>
      </c>
      <c r="T306" s="58">
        <v>44134</v>
      </c>
      <c r="U306" s="451"/>
      <c r="V306" s="451"/>
      <c r="W306" s="451"/>
      <c r="X306" s="451"/>
      <c r="Y306" s="663"/>
      <c r="Z306" s="663"/>
      <c r="AA306" s="743"/>
      <c r="AB306" s="669"/>
      <c r="AC306" s="669"/>
      <c r="AD306" s="394"/>
    </row>
    <row r="307" spans="1:30" ht="88.95" customHeight="1">
      <c r="A307" s="583"/>
      <c r="B307" s="433"/>
      <c r="C307" s="433"/>
      <c r="D307" s="433"/>
      <c r="E307" s="425"/>
      <c r="F307" s="429"/>
      <c r="G307" s="594"/>
      <c r="H307" s="594"/>
      <c r="I307" s="594"/>
      <c r="J307" s="594"/>
      <c r="K307" s="671"/>
      <c r="L307" s="597"/>
      <c r="M307" s="433"/>
      <c r="N307" s="433"/>
      <c r="O307" s="410"/>
      <c r="P307" s="410"/>
      <c r="Q307" s="127" t="s">
        <v>622</v>
      </c>
      <c r="R307" s="86">
        <v>0.4</v>
      </c>
      <c r="S307" s="157">
        <v>44075</v>
      </c>
      <c r="T307" s="157">
        <v>44195</v>
      </c>
      <c r="U307" s="502"/>
      <c r="V307" s="502"/>
      <c r="W307" s="502"/>
      <c r="X307" s="502"/>
      <c r="Y307" s="664"/>
      <c r="Z307" s="664"/>
      <c r="AA307" s="744"/>
      <c r="AB307" s="670"/>
      <c r="AC307" s="670"/>
      <c r="AD307" s="395"/>
    </row>
    <row r="308" spans="1:30" ht="88.95" customHeight="1">
      <c r="A308" s="567" t="s">
        <v>586</v>
      </c>
      <c r="B308" s="388" t="s">
        <v>927</v>
      </c>
      <c r="C308" s="388" t="s">
        <v>35</v>
      </c>
      <c r="D308" s="388" t="s">
        <v>36</v>
      </c>
      <c r="E308" s="368"/>
      <c r="F308" s="370" t="s">
        <v>623</v>
      </c>
      <c r="G308" s="661" t="s">
        <v>38</v>
      </c>
      <c r="H308" s="661" t="s">
        <v>38</v>
      </c>
      <c r="I308" s="661" t="s">
        <v>38</v>
      </c>
      <c r="J308" s="661" t="s">
        <v>38</v>
      </c>
      <c r="K308" s="614"/>
      <c r="L308" s="723"/>
      <c r="M308" s="388" t="s">
        <v>624</v>
      </c>
      <c r="N308" s="388" t="s">
        <v>58</v>
      </c>
      <c r="O308" s="380">
        <v>43907</v>
      </c>
      <c r="P308" s="380">
        <v>44186</v>
      </c>
      <c r="Q308" s="88" t="s">
        <v>625</v>
      </c>
      <c r="R308" s="89">
        <v>0.1</v>
      </c>
      <c r="S308" s="155">
        <v>43907</v>
      </c>
      <c r="T308" s="155">
        <v>43938</v>
      </c>
      <c r="U308" s="561">
        <v>0.05</v>
      </c>
      <c r="V308" s="561">
        <v>0.5</v>
      </c>
      <c r="W308" s="561">
        <v>0.7</v>
      </c>
      <c r="X308" s="561">
        <v>1</v>
      </c>
      <c r="Y308" s="654">
        <v>164514457.80000001</v>
      </c>
      <c r="Z308" s="654">
        <v>123378667.666667</v>
      </c>
      <c r="AA308" s="656" t="s">
        <v>591</v>
      </c>
      <c r="AB308" s="658" t="s">
        <v>38</v>
      </c>
      <c r="AC308" s="658" t="s">
        <v>38</v>
      </c>
      <c r="AD308" s="393">
        <f>Y308+Z308</f>
        <v>287893125.466667</v>
      </c>
    </row>
    <row r="309" spans="1:30" ht="88.95" customHeight="1">
      <c r="A309" s="599"/>
      <c r="B309" s="432"/>
      <c r="C309" s="432"/>
      <c r="D309" s="432"/>
      <c r="E309" s="427"/>
      <c r="F309" s="428"/>
      <c r="G309" s="593"/>
      <c r="H309" s="593"/>
      <c r="I309" s="593"/>
      <c r="J309" s="593"/>
      <c r="K309" s="615"/>
      <c r="L309" s="596"/>
      <c r="M309" s="432"/>
      <c r="N309" s="432"/>
      <c r="O309" s="409"/>
      <c r="P309" s="409"/>
      <c r="Q309" s="63" t="s">
        <v>626</v>
      </c>
      <c r="R309" s="57">
        <v>0.25</v>
      </c>
      <c r="S309" s="58">
        <v>43941</v>
      </c>
      <c r="T309" s="58">
        <v>44043</v>
      </c>
      <c r="U309" s="451"/>
      <c r="V309" s="451"/>
      <c r="W309" s="451"/>
      <c r="X309" s="451"/>
      <c r="Y309" s="663"/>
      <c r="Z309" s="663"/>
      <c r="AA309" s="665"/>
      <c r="AB309" s="669"/>
      <c r="AC309" s="669"/>
      <c r="AD309" s="394"/>
    </row>
    <row r="310" spans="1:30" ht="88.95" customHeight="1">
      <c r="A310" s="583"/>
      <c r="B310" s="433"/>
      <c r="C310" s="433"/>
      <c r="D310" s="433"/>
      <c r="E310" s="425"/>
      <c r="F310" s="429"/>
      <c r="G310" s="594"/>
      <c r="H310" s="594"/>
      <c r="I310" s="594"/>
      <c r="J310" s="594"/>
      <c r="K310" s="671"/>
      <c r="L310" s="597"/>
      <c r="M310" s="433"/>
      <c r="N310" s="433"/>
      <c r="O310" s="410"/>
      <c r="P310" s="410"/>
      <c r="Q310" s="85" t="s">
        <v>627</v>
      </c>
      <c r="R310" s="86">
        <v>0.65</v>
      </c>
      <c r="S310" s="157">
        <v>44046</v>
      </c>
      <c r="T310" s="157">
        <v>44186</v>
      </c>
      <c r="U310" s="502"/>
      <c r="V310" s="502"/>
      <c r="W310" s="502"/>
      <c r="X310" s="502"/>
      <c r="Y310" s="664"/>
      <c r="Z310" s="664"/>
      <c r="AA310" s="666"/>
      <c r="AB310" s="670"/>
      <c r="AC310" s="670"/>
      <c r="AD310" s="395"/>
    </row>
    <row r="311" spans="1:30" ht="88.95" customHeight="1">
      <c r="A311" s="567" t="s">
        <v>586</v>
      </c>
      <c r="B311" s="388" t="s">
        <v>927</v>
      </c>
      <c r="C311" s="388" t="s">
        <v>35</v>
      </c>
      <c r="D311" s="388" t="s">
        <v>36</v>
      </c>
      <c r="E311" s="368"/>
      <c r="F311" s="370" t="s">
        <v>623</v>
      </c>
      <c r="G311" s="661" t="s">
        <v>38</v>
      </c>
      <c r="H311" s="661" t="s">
        <v>38</v>
      </c>
      <c r="I311" s="661" t="s">
        <v>38</v>
      </c>
      <c r="J311" s="661" t="s">
        <v>38</v>
      </c>
      <c r="K311" s="614"/>
      <c r="L311" s="723"/>
      <c r="M311" s="388" t="s">
        <v>628</v>
      </c>
      <c r="N311" s="388" t="s">
        <v>58</v>
      </c>
      <c r="O311" s="380">
        <v>43878</v>
      </c>
      <c r="P311" s="380">
        <v>44186</v>
      </c>
      <c r="Q311" s="88" t="s">
        <v>625</v>
      </c>
      <c r="R311" s="89">
        <v>0.1</v>
      </c>
      <c r="S311" s="155">
        <v>43878</v>
      </c>
      <c r="T311" s="155">
        <v>43903</v>
      </c>
      <c r="U311" s="561">
        <v>0.2</v>
      </c>
      <c r="V311" s="561">
        <v>0.45</v>
      </c>
      <c r="W311" s="561">
        <v>0.7</v>
      </c>
      <c r="X311" s="561">
        <v>1</v>
      </c>
      <c r="Y311" s="654">
        <v>164514457.80000001</v>
      </c>
      <c r="Z311" s="654">
        <v>123378667.666667</v>
      </c>
      <c r="AA311" s="656" t="s">
        <v>591</v>
      </c>
      <c r="AB311" s="422" t="s">
        <v>629</v>
      </c>
      <c r="AC311" s="658" t="s">
        <v>38</v>
      </c>
      <c r="AD311" s="393">
        <f>Y311+Z311</f>
        <v>287893125.466667</v>
      </c>
    </row>
    <row r="312" spans="1:30" ht="88.95" customHeight="1">
      <c r="A312" s="599"/>
      <c r="B312" s="432"/>
      <c r="C312" s="432"/>
      <c r="D312" s="432"/>
      <c r="E312" s="427"/>
      <c r="F312" s="428"/>
      <c r="G312" s="593"/>
      <c r="H312" s="593"/>
      <c r="I312" s="593"/>
      <c r="J312" s="593"/>
      <c r="K312" s="615"/>
      <c r="L312" s="596"/>
      <c r="M312" s="432"/>
      <c r="N312" s="432"/>
      <c r="O312" s="409"/>
      <c r="P312" s="409"/>
      <c r="Q312" s="63" t="s">
        <v>626</v>
      </c>
      <c r="R312" s="57">
        <v>0.25</v>
      </c>
      <c r="S312" s="58">
        <v>43906</v>
      </c>
      <c r="T312" s="58">
        <v>44043</v>
      </c>
      <c r="U312" s="451"/>
      <c r="V312" s="451"/>
      <c r="W312" s="451"/>
      <c r="X312" s="451"/>
      <c r="Y312" s="663"/>
      <c r="Z312" s="663"/>
      <c r="AA312" s="665"/>
      <c r="AB312" s="741"/>
      <c r="AC312" s="669"/>
      <c r="AD312" s="394"/>
    </row>
    <row r="313" spans="1:30" ht="88.95" customHeight="1">
      <c r="A313" s="583"/>
      <c r="B313" s="433"/>
      <c r="C313" s="433"/>
      <c r="D313" s="433"/>
      <c r="E313" s="425"/>
      <c r="F313" s="429"/>
      <c r="G313" s="594"/>
      <c r="H313" s="594"/>
      <c r="I313" s="594"/>
      <c r="J313" s="594"/>
      <c r="K313" s="671"/>
      <c r="L313" s="597"/>
      <c r="M313" s="433"/>
      <c r="N313" s="433"/>
      <c r="O313" s="410"/>
      <c r="P313" s="410"/>
      <c r="Q313" s="85" t="s">
        <v>630</v>
      </c>
      <c r="R313" s="86">
        <v>0.65</v>
      </c>
      <c r="S313" s="157">
        <v>44046</v>
      </c>
      <c r="T313" s="157">
        <v>44186</v>
      </c>
      <c r="U313" s="502"/>
      <c r="V313" s="502"/>
      <c r="W313" s="502"/>
      <c r="X313" s="502"/>
      <c r="Y313" s="664"/>
      <c r="Z313" s="664"/>
      <c r="AA313" s="666"/>
      <c r="AB313" s="678"/>
      <c r="AC313" s="670"/>
      <c r="AD313" s="395"/>
    </row>
    <row r="314" spans="1:30" ht="88.95" customHeight="1">
      <c r="A314" s="567" t="s">
        <v>586</v>
      </c>
      <c r="B314" s="388" t="s">
        <v>927</v>
      </c>
      <c r="C314" s="388" t="s">
        <v>35</v>
      </c>
      <c r="D314" s="388" t="s">
        <v>36</v>
      </c>
      <c r="E314" s="368"/>
      <c r="F314" s="370" t="s">
        <v>623</v>
      </c>
      <c r="G314" s="661" t="s">
        <v>38</v>
      </c>
      <c r="H314" s="661" t="s">
        <v>38</v>
      </c>
      <c r="I314" s="661" t="s">
        <v>38</v>
      </c>
      <c r="J314" s="661" t="s">
        <v>38</v>
      </c>
      <c r="K314" s="614"/>
      <c r="L314" s="723"/>
      <c r="M314" s="388" t="s">
        <v>631</v>
      </c>
      <c r="N314" s="388" t="s">
        <v>58</v>
      </c>
      <c r="O314" s="380">
        <v>43878</v>
      </c>
      <c r="P314" s="380">
        <v>44186</v>
      </c>
      <c r="Q314" s="88" t="s">
        <v>625</v>
      </c>
      <c r="R314" s="89">
        <v>0.1</v>
      </c>
      <c r="S314" s="155">
        <v>43878</v>
      </c>
      <c r="T314" s="155">
        <v>43903</v>
      </c>
      <c r="U314" s="561">
        <v>0.2</v>
      </c>
      <c r="V314" s="561">
        <v>0.45</v>
      </c>
      <c r="W314" s="561">
        <v>0.7</v>
      </c>
      <c r="X314" s="561">
        <v>1</v>
      </c>
      <c r="Y314" s="654">
        <v>164514457.80000001</v>
      </c>
      <c r="Z314" s="654">
        <v>123378667.666667</v>
      </c>
      <c r="AA314" s="656" t="s">
        <v>591</v>
      </c>
      <c r="AB314" s="656" t="s">
        <v>629</v>
      </c>
      <c r="AC314" s="658" t="s">
        <v>38</v>
      </c>
      <c r="AD314" s="393">
        <f>Y314+Z314</f>
        <v>287893125.466667</v>
      </c>
    </row>
    <row r="315" spans="1:30" ht="88.95" customHeight="1">
      <c r="A315" s="599"/>
      <c r="B315" s="432"/>
      <c r="C315" s="432"/>
      <c r="D315" s="432"/>
      <c r="E315" s="427"/>
      <c r="F315" s="428"/>
      <c r="G315" s="593"/>
      <c r="H315" s="593"/>
      <c r="I315" s="593"/>
      <c r="J315" s="593"/>
      <c r="K315" s="615"/>
      <c r="L315" s="596"/>
      <c r="M315" s="432"/>
      <c r="N315" s="432"/>
      <c r="O315" s="409"/>
      <c r="P315" s="409"/>
      <c r="Q315" s="63" t="s">
        <v>626</v>
      </c>
      <c r="R315" s="57">
        <v>0.25</v>
      </c>
      <c r="S315" s="58">
        <v>43906</v>
      </c>
      <c r="T315" s="58">
        <v>44043</v>
      </c>
      <c r="U315" s="585"/>
      <c r="V315" s="451"/>
      <c r="W315" s="451"/>
      <c r="X315" s="451"/>
      <c r="Y315" s="663"/>
      <c r="Z315" s="663"/>
      <c r="AA315" s="665"/>
      <c r="AB315" s="669"/>
      <c r="AC315" s="669"/>
      <c r="AD315" s="394"/>
    </row>
    <row r="316" spans="1:30" ht="88.95" customHeight="1">
      <c r="A316" s="583"/>
      <c r="B316" s="433"/>
      <c r="C316" s="433"/>
      <c r="D316" s="433"/>
      <c r="E316" s="425"/>
      <c r="F316" s="429"/>
      <c r="G316" s="594"/>
      <c r="H316" s="594"/>
      <c r="I316" s="594"/>
      <c r="J316" s="594"/>
      <c r="K316" s="671"/>
      <c r="L316" s="597"/>
      <c r="M316" s="433"/>
      <c r="N316" s="433"/>
      <c r="O316" s="410"/>
      <c r="P316" s="410"/>
      <c r="Q316" s="85" t="s">
        <v>632</v>
      </c>
      <c r="R316" s="86">
        <v>0.65</v>
      </c>
      <c r="S316" s="157">
        <v>44046</v>
      </c>
      <c r="T316" s="157">
        <v>44186</v>
      </c>
      <c r="U316" s="578"/>
      <c r="V316" s="502"/>
      <c r="W316" s="502"/>
      <c r="X316" s="502"/>
      <c r="Y316" s="664"/>
      <c r="Z316" s="664"/>
      <c r="AA316" s="666"/>
      <c r="AB316" s="670"/>
      <c r="AC316" s="670"/>
      <c r="AD316" s="395"/>
    </row>
    <row r="317" spans="1:30" ht="88.95" customHeight="1">
      <c r="A317" s="567" t="s">
        <v>586</v>
      </c>
      <c r="B317" s="388" t="s">
        <v>927</v>
      </c>
      <c r="C317" s="388" t="s">
        <v>35</v>
      </c>
      <c r="D317" s="388" t="s">
        <v>36</v>
      </c>
      <c r="E317" s="368"/>
      <c r="F317" s="370" t="s">
        <v>623</v>
      </c>
      <c r="G317" s="661" t="s">
        <v>38</v>
      </c>
      <c r="H317" s="661" t="s">
        <v>38</v>
      </c>
      <c r="I317" s="661" t="s">
        <v>38</v>
      </c>
      <c r="J317" s="661" t="s">
        <v>38</v>
      </c>
      <c r="K317" s="614"/>
      <c r="L317" s="723"/>
      <c r="M317" s="388" t="s">
        <v>633</v>
      </c>
      <c r="N317" s="388" t="s">
        <v>58</v>
      </c>
      <c r="O317" s="380">
        <v>43878</v>
      </c>
      <c r="P317" s="380">
        <v>44186</v>
      </c>
      <c r="Q317" s="88" t="s">
        <v>634</v>
      </c>
      <c r="R317" s="89">
        <v>0.5</v>
      </c>
      <c r="S317" s="155">
        <v>43878</v>
      </c>
      <c r="T317" s="155">
        <v>44186</v>
      </c>
      <c r="U317" s="561">
        <v>0.25</v>
      </c>
      <c r="V317" s="561">
        <v>0.5</v>
      </c>
      <c r="W317" s="561">
        <v>0.75</v>
      </c>
      <c r="X317" s="561">
        <v>1</v>
      </c>
      <c r="Y317" s="654">
        <v>164514457.80000001</v>
      </c>
      <c r="Z317" s="654">
        <v>123378667.666667</v>
      </c>
      <c r="AA317" s="656" t="s">
        <v>591</v>
      </c>
      <c r="AB317" s="656" t="s">
        <v>629</v>
      </c>
      <c r="AC317" s="658" t="s">
        <v>38</v>
      </c>
      <c r="AD317" s="393">
        <f>Y317+Z317</f>
        <v>287893125.466667</v>
      </c>
    </row>
    <row r="318" spans="1:30" ht="88.95" customHeight="1">
      <c r="A318" s="583"/>
      <c r="B318" s="433"/>
      <c r="C318" s="433"/>
      <c r="D318" s="433"/>
      <c r="E318" s="425"/>
      <c r="F318" s="429"/>
      <c r="G318" s="594"/>
      <c r="H318" s="594"/>
      <c r="I318" s="594"/>
      <c r="J318" s="594"/>
      <c r="K318" s="671"/>
      <c r="L318" s="597"/>
      <c r="M318" s="433"/>
      <c r="N318" s="433"/>
      <c r="O318" s="410"/>
      <c r="P318" s="410"/>
      <c r="Q318" s="85" t="s">
        <v>635</v>
      </c>
      <c r="R318" s="86">
        <v>0.5</v>
      </c>
      <c r="S318" s="157">
        <v>43878</v>
      </c>
      <c r="T318" s="157">
        <v>44186</v>
      </c>
      <c r="U318" s="502"/>
      <c r="V318" s="502"/>
      <c r="W318" s="502"/>
      <c r="X318" s="502"/>
      <c r="Y318" s="664"/>
      <c r="Z318" s="664"/>
      <c r="AA318" s="666"/>
      <c r="AB318" s="670"/>
      <c r="AC318" s="670"/>
      <c r="AD318" s="395"/>
    </row>
    <row r="319" spans="1:30" ht="88.95" customHeight="1">
      <c r="A319" s="567" t="s">
        <v>586</v>
      </c>
      <c r="B319" s="388" t="s">
        <v>49</v>
      </c>
      <c r="C319" s="388" t="s">
        <v>50</v>
      </c>
      <c r="D319" s="388" t="s">
        <v>36</v>
      </c>
      <c r="E319" s="368"/>
      <c r="F319" s="370" t="s">
        <v>636</v>
      </c>
      <c r="G319" s="661" t="s">
        <v>38</v>
      </c>
      <c r="H319" s="661" t="s">
        <v>38</v>
      </c>
      <c r="I319" s="661" t="s">
        <v>38</v>
      </c>
      <c r="J319" s="661" t="s">
        <v>38</v>
      </c>
      <c r="K319" s="614"/>
      <c r="L319" s="723"/>
      <c r="M319" s="372" t="s">
        <v>637</v>
      </c>
      <c r="N319" s="388" t="s">
        <v>58</v>
      </c>
      <c r="O319" s="380">
        <v>43832</v>
      </c>
      <c r="P319" s="380">
        <v>44012</v>
      </c>
      <c r="Q319" s="88" t="s">
        <v>638</v>
      </c>
      <c r="R319" s="89">
        <v>0.35</v>
      </c>
      <c r="S319" s="155">
        <v>43832</v>
      </c>
      <c r="T319" s="155">
        <v>43905</v>
      </c>
      <c r="U319" s="561">
        <v>0.61</v>
      </c>
      <c r="V319" s="561">
        <v>1</v>
      </c>
      <c r="W319" s="561"/>
      <c r="X319" s="561"/>
      <c r="Y319" s="654">
        <v>164514457.80000001</v>
      </c>
      <c r="Z319" s="654">
        <v>123378667.666667</v>
      </c>
      <c r="AA319" s="656" t="s">
        <v>591</v>
      </c>
      <c r="AB319" s="658" t="s">
        <v>38</v>
      </c>
      <c r="AC319" s="658" t="s">
        <v>38</v>
      </c>
      <c r="AD319" s="393">
        <f>Y319+Z319</f>
        <v>287893125.466667</v>
      </c>
    </row>
    <row r="320" spans="1:30" ht="88.95" customHeight="1">
      <c r="A320" s="599"/>
      <c r="B320" s="432"/>
      <c r="C320" s="432"/>
      <c r="D320" s="432"/>
      <c r="E320" s="427"/>
      <c r="F320" s="428"/>
      <c r="G320" s="593"/>
      <c r="H320" s="593"/>
      <c r="I320" s="593"/>
      <c r="J320" s="593"/>
      <c r="K320" s="615"/>
      <c r="L320" s="596"/>
      <c r="M320" s="407"/>
      <c r="N320" s="432"/>
      <c r="O320" s="409"/>
      <c r="P320" s="409"/>
      <c r="Q320" s="63" t="s">
        <v>639</v>
      </c>
      <c r="R320" s="57">
        <v>0.35</v>
      </c>
      <c r="S320" s="58">
        <v>43832</v>
      </c>
      <c r="T320" s="58">
        <v>43936</v>
      </c>
      <c r="U320" s="451"/>
      <c r="V320" s="451"/>
      <c r="W320" s="451"/>
      <c r="X320" s="451"/>
      <c r="Y320" s="663"/>
      <c r="Z320" s="663"/>
      <c r="AA320" s="665"/>
      <c r="AB320" s="669"/>
      <c r="AC320" s="669"/>
      <c r="AD320" s="394"/>
    </row>
    <row r="321" spans="1:30" ht="88.95" customHeight="1">
      <c r="A321" s="583"/>
      <c r="B321" s="433"/>
      <c r="C321" s="433"/>
      <c r="D321" s="433"/>
      <c r="E321" s="425"/>
      <c r="F321" s="429"/>
      <c r="G321" s="594"/>
      <c r="H321" s="594"/>
      <c r="I321" s="594"/>
      <c r="J321" s="594"/>
      <c r="K321" s="671"/>
      <c r="L321" s="597"/>
      <c r="M321" s="408"/>
      <c r="N321" s="433"/>
      <c r="O321" s="410"/>
      <c r="P321" s="410"/>
      <c r="Q321" s="127" t="s">
        <v>640</v>
      </c>
      <c r="R321" s="86">
        <v>0.3</v>
      </c>
      <c r="S321" s="157">
        <v>43937</v>
      </c>
      <c r="T321" s="157">
        <v>44012</v>
      </c>
      <c r="U321" s="502"/>
      <c r="V321" s="502"/>
      <c r="W321" s="502"/>
      <c r="X321" s="502"/>
      <c r="Y321" s="664"/>
      <c r="Z321" s="664"/>
      <c r="AA321" s="666"/>
      <c r="AB321" s="670"/>
      <c r="AC321" s="670"/>
      <c r="AD321" s="395"/>
    </row>
    <row r="322" spans="1:30" ht="88.95" customHeight="1">
      <c r="A322" s="567" t="s">
        <v>586</v>
      </c>
      <c r="B322" s="388" t="s">
        <v>929</v>
      </c>
      <c r="C322" s="388" t="s">
        <v>257</v>
      </c>
      <c r="D322" s="388" t="s">
        <v>107</v>
      </c>
      <c r="E322" s="368">
        <v>0.33</v>
      </c>
      <c r="F322" s="370" t="s">
        <v>641</v>
      </c>
      <c r="G322" s="661" t="s">
        <v>38</v>
      </c>
      <c r="H322" s="661" t="s">
        <v>38</v>
      </c>
      <c r="I322" s="661" t="s">
        <v>38</v>
      </c>
      <c r="J322" s="661" t="s">
        <v>38</v>
      </c>
      <c r="K322" s="614"/>
      <c r="L322" s="723"/>
      <c r="M322" s="388" t="s">
        <v>642</v>
      </c>
      <c r="N322" s="388" t="s">
        <v>58</v>
      </c>
      <c r="O322" s="738">
        <v>43832</v>
      </c>
      <c r="P322" s="380">
        <v>44012</v>
      </c>
      <c r="Q322" s="88" t="s">
        <v>643</v>
      </c>
      <c r="R322" s="89">
        <v>0.4</v>
      </c>
      <c r="S322" s="155">
        <v>43832</v>
      </c>
      <c r="T322" s="155">
        <v>43936</v>
      </c>
      <c r="U322" s="561">
        <v>0.3</v>
      </c>
      <c r="V322" s="561">
        <v>1</v>
      </c>
      <c r="W322" s="561"/>
      <c r="X322" s="561"/>
      <c r="Y322" s="654">
        <v>164514457.80000001</v>
      </c>
      <c r="Z322" s="654">
        <v>123378667.666667</v>
      </c>
      <c r="AA322" s="656" t="s">
        <v>591</v>
      </c>
      <c r="AB322" s="658" t="s">
        <v>38</v>
      </c>
      <c r="AC322" s="658" t="s">
        <v>38</v>
      </c>
      <c r="AD322" s="393">
        <f>Y322+Z322</f>
        <v>287893125.466667</v>
      </c>
    </row>
    <row r="323" spans="1:30" ht="88.95" customHeight="1">
      <c r="A323" s="599"/>
      <c r="B323" s="432"/>
      <c r="C323" s="432"/>
      <c r="D323" s="432"/>
      <c r="E323" s="427"/>
      <c r="F323" s="428"/>
      <c r="G323" s="593"/>
      <c r="H323" s="593"/>
      <c r="I323" s="593"/>
      <c r="J323" s="593"/>
      <c r="K323" s="615"/>
      <c r="L323" s="596"/>
      <c r="M323" s="432"/>
      <c r="N323" s="432"/>
      <c r="O323" s="739"/>
      <c r="P323" s="409"/>
      <c r="Q323" s="63" t="s">
        <v>644</v>
      </c>
      <c r="R323" s="57">
        <v>0.3</v>
      </c>
      <c r="S323" s="58">
        <v>43937</v>
      </c>
      <c r="T323" s="58">
        <v>43967</v>
      </c>
      <c r="U323" s="451"/>
      <c r="V323" s="451"/>
      <c r="W323" s="451"/>
      <c r="X323" s="451"/>
      <c r="Y323" s="663"/>
      <c r="Z323" s="663"/>
      <c r="AA323" s="665"/>
      <c r="AB323" s="669"/>
      <c r="AC323" s="669"/>
      <c r="AD323" s="394"/>
    </row>
    <row r="324" spans="1:30" ht="88.95" customHeight="1">
      <c r="A324" s="583"/>
      <c r="B324" s="433"/>
      <c r="C324" s="433"/>
      <c r="D324" s="433"/>
      <c r="E324" s="425"/>
      <c r="F324" s="429"/>
      <c r="G324" s="594"/>
      <c r="H324" s="594"/>
      <c r="I324" s="594"/>
      <c r="J324" s="594"/>
      <c r="K324" s="671"/>
      <c r="L324" s="597"/>
      <c r="M324" s="433"/>
      <c r="N324" s="433"/>
      <c r="O324" s="740"/>
      <c r="P324" s="410"/>
      <c r="Q324" s="127" t="s">
        <v>645</v>
      </c>
      <c r="R324" s="86">
        <v>0.3</v>
      </c>
      <c r="S324" s="157">
        <v>43968</v>
      </c>
      <c r="T324" s="157">
        <v>44012</v>
      </c>
      <c r="U324" s="502"/>
      <c r="V324" s="502"/>
      <c r="W324" s="502"/>
      <c r="X324" s="502"/>
      <c r="Y324" s="664"/>
      <c r="Z324" s="664"/>
      <c r="AA324" s="666"/>
      <c r="AB324" s="670"/>
      <c r="AC324" s="670"/>
      <c r="AD324" s="395"/>
    </row>
    <row r="325" spans="1:30" ht="88.95" customHeight="1">
      <c r="A325" s="567" t="s">
        <v>586</v>
      </c>
      <c r="B325" s="388" t="s">
        <v>927</v>
      </c>
      <c r="C325" s="388" t="s">
        <v>35</v>
      </c>
      <c r="D325" s="388" t="s">
        <v>36</v>
      </c>
      <c r="E325" s="368"/>
      <c r="F325" s="370" t="s">
        <v>623</v>
      </c>
      <c r="G325" s="661" t="s">
        <v>38</v>
      </c>
      <c r="H325" s="661" t="s">
        <v>38</v>
      </c>
      <c r="I325" s="661" t="s">
        <v>38</v>
      </c>
      <c r="J325" s="661" t="s">
        <v>38</v>
      </c>
      <c r="K325" s="614"/>
      <c r="L325" s="723"/>
      <c r="M325" s="388" t="s">
        <v>646</v>
      </c>
      <c r="N325" s="388" t="s">
        <v>40</v>
      </c>
      <c r="O325" s="380">
        <v>43862</v>
      </c>
      <c r="P325" s="380">
        <v>44071</v>
      </c>
      <c r="Q325" s="88" t="s">
        <v>647</v>
      </c>
      <c r="R325" s="89">
        <v>0.2</v>
      </c>
      <c r="S325" s="155">
        <v>43862</v>
      </c>
      <c r="T325" s="155">
        <v>43920</v>
      </c>
      <c r="U325" s="561">
        <v>0.2</v>
      </c>
      <c r="V325" s="561">
        <v>0.6</v>
      </c>
      <c r="W325" s="561">
        <v>1</v>
      </c>
      <c r="X325" s="561"/>
      <c r="Y325" s="654">
        <v>164514457.80000001</v>
      </c>
      <c r="Z325" s="654">
        <v>123378667.666667</v>
      </c>
      <c r="AA325" s="656" t="s">
        <v>591</v>
      </c>
      <c r="AB325" s="658" t="s">
        <v>38</v>
      </c>
      <c r="AC325" s="658" t="s">
        <v>38</v>
      </c>
      <c r="AD325" s="393">
        <f>Y325+Z325</f>
        <v>287893125.466667</v>
      </c>
    </row>
    <row r="326" spans="1:30" ht="88.95" customHeight="1">
      <c r="A326" s="599"/>
      <c r="B326" s="432"/>
      <c r="C326" s="432"/>
      <c r="D326" s="432"/>
      <c r="E326" s="427"/>
      <c r="F326" s="428"/>
      <c r="G326" s="593"/>
      <c r="H326" s="593"/>
      <c r="I326" s="593"/>
      <c r="J326" s="593"/>
      <c r="K326" s="615"/>
      <c r="L326" s="596"/>
      <c r="M326" s="432"/>
      <c r="N326" s="432"/>
      <c r="O326" s="409"/>
      <c r="P326" s="409"/>
      <c r="Q326" s="63" t="s">
        <v>648</v>
      </c>
      <c r="R326" s="57">
        <v>0.3</v>
      </c>
      <c r="S326" s="58">
        <v>43922</v>
      </c>
      <c r="T326" s="58">
        <v>44012</v>
      </c>
      <c r="U326" s="451"/>
      <c r="V326" s="451"/>
      <c r="W326" s="451"/>
      <c r="X326" s="451"/>
      <c r="Y326" s="663"/>
      <c r="Z326" s="663"/>
      <c r="AA326" s="665"/>
      <c r="AB326" s="669"/>
      <c r="AC326" s="669"/>
      <c r="AD326" s="394"/>
    </row>
    <row r="327" spans="1:30" ht="88.95" customHeight="1">
      <c r="A327" s="599"/>
      <c r="B327" s="432"/>
      <c r="C327" s="432"/>
      <c r="D327" s="432"/>
      <c r="E327" s="427"/>
      <c r="F327" s="428"/>
      <c r="G327" s="593"/>
      <c r="H327" s="593"/>
      <c r="I327" s="593"/>
      <c r="J327" s="593"/>
      <c r="K327" s="615"/>
      <c r="L327" s="596"/>
      <c r="M327" s="432"/>
      <c r="N327" s="432"/>
      <c r="O327" s="409"/>
      <c r="P327" s="409"/>
      <c r="Q327" s="63" t="s">
        <v>649</v>
      </c>
      <c r="R327" s="57">
        <v>0.3</v>
      </c>
      <c r="S327" s="58">
        <v>43983</v>
      </c>
      <c r="T327" s="58">
        <v>44042</v>
      </c>
      <c r="U327" s="451"/>
      <c r="V327" s="451"/>
      <c r="W327" s="451"/>
      <c r="X327" s="451"/>
      <c r="Y327" s="663"/>
      <c r="Z327" s="663"/>
      <c r="AA327" s="665"/>
      <c r="AB327" s="669"/>
      <c r="AC327" s="669"/>
      <c r="AD327" s="394"/>
    </row>
    <row r="328" spans="1:30" ht="88.95" customHeight="1">
      <c r="A328" s="583"/>
      <c r="B328" s="433"/>
      <c r="C328" s="433"/>
      <c r="D328" s="433"/>
      <c r="E328" s="425"/>
      <c r="F328" s="429"/>
      <c r="G328" s="594"/>
      <c r="H328" s="594"/>
      <c r="I328" s="594"/>
      <c r="J328" s="594"/>
      <c r="K328" s="671"/>
      <c r="L328" s="597"/>
      <c r="M328" s="433"/>
      <c r="N328" s="433"/>
      <c r="O328" s="410"/>
      <c r="P328" s="410"/>
      <c r="Q328" s="127" t="s">
        <v>650</v>
      </c>
      <c r="R328" s="86">
        <v>0.2</v>
      </c>
      <c r="S328" s="157">
        <v>44044</v>
      </c>
      <c r="T328" s="157">
        <v>44071</v>
      </c>
      <c r="U328" s="502"/>
      <c r="V328" s="502"/>
      <c r="W328" s="502"/>
      <c r="X328" s="502"/>
      <c r="Y328" s="664"/>
      <c r="Z328" s="664"/>
      <c r="AA328" s="666"/>
      <c r="AB328" s="670"/>
      <c r="AC328" s="670"/>
      <c r="AD328" s="395"/>
    </row>
    <row r="329" spans="1:30" ht="88.95" customHeight="1">
      <c r="A329" s="567" t="s">
        <v>586</v>
      </c>
      <c r="B329" s="388" t="s">
        <v>927</v>
      </c>
      <c r="C329" s="388" t="s">
        <v>35</v>
      </c>
      <c r="D329" s="388" t="s">
        <v>36</v>
      </c>
      <c r="E329" s="368"/>
      <c r="F329" s="370" t="s">
        <v>623</v>
      </c>
      <c r="G329" s="661" t="s">
        <v>38</v>
      </c>
      <c r="H329" s="661" t="s">
        <v>38</v>
      </c>
      <c r="I329" s="661" t="s">
        <v>38</v>
      </c>
      <c r="J329" s="661" t="s">
        <v>38</v>
      </c>
      <c r="K329" s="614"/>
      <c r="L329" s="723"/>
      <c r="M329" s="388" t="s">
        <v>651</v>
      </c>
      <c r="N329" s="388" t="s">
        <v>40</v>
      </c>
      <c r="O329" s="380">
        <v>43862</v>
      </c>
      <c r="P329" s="380">
        <v>44165</v>
      </c>
      <c r="Q329" s="88" t="s">
        <v>647</v>
      </c>
      <c r="R329" s="89">
        <v>0.2</v>
      </c>
      <c r="S329" s="155">
        <v>43862</v>
      </c>
      <c r="T329" s="155">
        <v>43920</v>
      </c>
      <c r="U329" s="561">
        <v>0.2</v>
      </c>
      <c r="V329" s="561">
        <v>0.5</v>
      </c>
      <c r="W329" s="561">
        <v>0.9</v>
      </c>
      <c r="X329" s="561">
        <v>1</v>
      </c>
      <c r="Y329" s="654">
        <v>164514457.80000001</v>
      </c>
      <c r="Z329" s="654">
        <v>123378667.666667</v>
      </c>
      <c r="AA329" s="656" t="s">
        <v>591</v>
      </c>
      <c r="AB329" s="658" t="s">
        <v>38</v>
      </c>
      <c r="AC329" s="658" t="s">
        <v>38</v>
      </c>
      <c r="AD329" s="393">
        <f>Y329+Z329</f>
        <v>287893125.466667</v>
      </c>
    </row>
    <row r="330" spans="1:30" ht="88.95" customHeight="1">
      <c r="A330" s="599"/>
      <c r="B330" s="432"/>
      <c r="C330" s="432"/>
      <c r="D330" s="432"/>
      <c r="E330" s="427"/>
      <c r="F330" s="428"/>
      <c r="G330" s="593"/>
      <c r="H330" s="593"/>
      <c r="I330" s="593"/>
      <c r="J330" s="593"/>
      <c r="K330" s="615"/>
      <c r="L330" s="596"/>
      <c r="M330" s="432"/>
      <c r="N330" s="432"/>
      <c r="O330" s="409"/>
      <c r="P330" s="409"/>
      <c r="Q330" s="63" t="s">
        <v>652</v>
      </c>
      <c r="R330" s="57">
        <v>0.3</v>
      </c>
      <c r="S330" s="58">
        <v>43922</v>
      </c>
      <c r="T330" s="58">
        <v>44012</v>
      </c>
      <c r="U330" s="451"/>
      <c r="V330" s="451"/>
      <c r="W330" s="451"/>
      <c r="X330" s="451"/>
      <c r="Y330" s="663"/>
      <c r="Z330" s="663"/>
      <c r="AA330" s="665"/>
      <c r="AB330" s="669"/>
      <c r="AC330" s="669"/>
      <c r="AD330" s="394"/>
    </row>
    <row r="331" spans="1:30" ht="88.95" customHeight="1">
      <c r="A331" s="599"/>
      <c r="B331" s="432"/>
      <c r="C331" s="432"/>
      <c r="D331" s="432"/>
      <c r="E331" s="427"/>
      <c r="F331" s="428"/>
      <c r="G331" s="593"/>
      <c r="H331" s="593"/>
      <c r="I331" s="593"/>
      <c r="J331" s="593"/>
      <c r="K331" s="615"/>
      <c r="L331" s="596"/>
      <c r="M331" s="432"/>
      <c r="N331" s="432"/>
      <c r="O331" s="409"/>
      <c r="P331" s="409"/>
      <c r="Q331" s="63" t="s">
        <v>649</v>
      </c>
      <c r="R331" s="57">
        <v>0.3</v>
      </c>
      <c r="S331" s="58">
        <v>44013</v>
      </c>
      <c r="T331" s="58">
        <v>44042</v>
      </c>
      <c r="U331" s="451"/>
      <c r="V331" s="451"/>
      <c r="W331" s="451"/>
      <c r="X331" s="451"/>
      <c r="Y331" s="663"/>
      <c r="Z331" s="663"/>
      <c r="AA331" s="665"/>
      <c r="AB331" s="669"/>
      <c r="AC331" s="669"/>
      <c r="AD331" s="394"/>
    </row>
    <row r="332" spans="1:30" ht="88.95" customHeight="1">
      <c r="A332" s="583"/>
      <c r="B332" s="433"/>
      <c r="C332" s="433"/>
      <c r="D332" s="433"/>
      <c r="E332" s="425"/>
      <c r="F332" s="429"/>
      <c r="G332" s="594"/>
      <c r="H332" s="594"/>
      <c r="I332" s="594"/>
      <c r="J332" s="594"/>
      <c r="K332" s="671"/>
      <c r="L332" s="597"/>
      <c r="M332" s="433"/>
      <c r="N332" s="433"/>
      <c r="O332" s="410"/>
      <c r="P332" s="410"/>
      <c r="Q332" s="127" t="s">
        <v>653</v>
      </c>
      <c r="R332" s="86">
        <v>0.2</v>
      </c>
      <c r="S332" s="157">
        <v>44075</v>
      </c>
      <c r="T332" s="157">
        <v>44165</v>
      </c>
      <c r="U332" s="502"/>
      <c r="V332" s="502"/>
      <c r="W332" s="502"/>
      <c r="X332" s="502"/>
      <c r="Y332" s="664"/>
      <c r="Z332" s="664"/>
      <c r="AA332" s="666"/>
      <c r="AB332" s="670"/>
      <c r="AC332" s="670"/>
      <c r="AD332" s="395"/>
    </row>
    <row r="333" spans="1:30" ht="88.95" customHeight="1">
      <c r="A333" s="567" t="s">
        <v>586</v>
      </c>
      <c r="B333" s="388" t="s">
        <v>927</v>
      </c>
      <c r="C333" s="388" t="s">
        <v>35</v>
      </c>
      <c r="D333" s="388" t="s">
        <v>36</v>
      </c>
      <c r="E333" s="368"/>
      <c r="F333" s="370" t="s">
        <v>623</v>
      </c>
      <c r="G333" s="661" t="s">
        <v>38</v>
      </c>
      <c r="H333" s="661" t="s">
        <v>38</v>
      </c>
      <c r="I333" s="661" t="s">
        <v>38</v>
      </c>
      <c r="J333" s="661" t="s">
        <v>38</v>
      </c>
      <c r="K333" s="614"/>
      <c r="L333" s="723"/>
      <c r="M333" s="388" t="s">
        <v>654</v>
      </c>
      <c r="N333" s="388" t="s">
        <v>58</v>
      </c>
      <c r="O333" s="380">
        <v>43878</v>
      </c>
      <c r="P333" s="380">
        <v>44165</v>
      </c>
      <c r="Q333" s="88" t="s">
        <v>625</v>
      </c>
      <c r="R333" s="89">
        <v>0.1</v>
      </c>
      <c r="S333" s="155">
        <v>43878</v>
      </c>
      <c r="T333" s="155">
        <v>43903</v>
      </c>
      <c r="U333" s="561">
        <v>0.2</v>
      </c>
      <c r="V333" s="561">
        <v>0.45</v>
      </c>
      <c r="W333" s="561">
        <v>0.7</v>
      </c>
      <c r="X333" s="561">
        <v>1</v>
      </c>
      <c r="Y333" s="654">
        <v>164514457.80000001</v>
      </c>
      <c r="Z333" s="654">
        <v>123378667.666667</v>
      </c>
      <c r="AA333" s="656" t="s">
        <v>591</v>
      </c>
      <c r="AB333" s="658" t="s">
        <v>38</v>
      </c>
      <c r="AC333" s="658" t="s">
        <v>38</v>
      </c>
      <c r="AD333" s="393">
        <f>Y333+Z333</f>
        <v>287893125.466667</v>
      </c>
    </row>
    <row r="334" spans="1:30" ht="88.95" customHeight="1">
      <c r="A334" s="599"/>
      <c r="B334" s="432"/>
      <c r="C334" s="432"/>
      <c r="D334" s="432"/>
      <c r="E334" s="427"/>
      <c r="F334" s="428"/>
      <c r="G334" s="593"/>
      <c r="H334" s="593"/>
      <c r="I334" s="593"/>
      <c r="J334" s="593"/>
      <c r="K334" s="615"/>
      <c r="L334" s="596"/>
      <c r="M334" s="432"/>
      <c r="N334" s="432"/>
      <c r="O334" s="409"/>
      <c r="P334" s="409"/>
      <c r="Q334" s="63" t="s">
        <v>626</v>
      </c>
      <c r="R334" s="57">
        <v>0.25</v>
      </c>
      <c r="S334" s="58">
        <v>43906</v>
      </c>
      <c r="T334" s="58">
        <v>43966</v>
      </c>
      <c r="U334" s="451"/>
      <c r="V334" s="451"/>
      <c r="W334" s="451"/>
      <c r="X334" s="451"/>
      <c r="Y334" s="663"/>
      <c r="Z334" s="663"/>
      <c r="AA334" s="665"/>
      <c r="AB334" s="669"/>
      <c r="AC334" s="669"/>
      <c r="AD334" s="394"/>
    </row>
    <row r="335" spans="1:30" ht="88.95" customHeight="1">
      <c r="A335" s="599"/>
      <c r="B335" s="432"/>
      <c r="C335" s="432"/>
      <c r="D335" s="432"/>
      <c r="E335" s="427"/>
      <c r="F335" s="428"/>
      <c r="G335" s="593"/>
      <c r="H335" s="593"/>
      <c r="I335" s="593"/>
      <c r="J335" s="593"/>
      <c r="K335" s="615"/>
      <c r="L335" s="596"/>
      <c r="M335" s="432"/>
      <c r="N335" s="432"/>
      <c r="O335" s="409"/>
      <c r="P335" s="409"/>
      <c r="Q335" s="63" t="s">
        <v>630</v>
      </c>
      <c r="R335" s="57">
        <v>0.25</v>
      </c>
      <c r="S335" s="58">
        <v>43969</v>
      </c>
      <c r="T335" s="58">
        <v>44046</v>
      </c>
      <c r="U335" s="451"/>
      <c r="V335" s="451"/>
      <c r="W335" s="451"/>
      <c r="X335" s="451"/>
      <c r="Y335" s="663"/>
      <c r="Z335" s="663"/>
      <c r="AA335" s="665"/>
      <c r="AB335" s="669"/>
      <c r="AC335" s="669"/>
      <c r="AD335" s="394"/>
    </row>
    <row r="336" spans="1:30" ht="88.95" customHeight="1" thickBot="1">
      <c r="A336" s="568"/>
      <c r="B336" s="389"/>
      <c r="C336" s="389"/>
      <c r="D336" s="389"/>
      <c r="E336" s="369"/>
      <c r="F336" s="371"/>
      <c r="G336" s="383"/>
      <c r="H336" s="383"/>
      <c r="I336" s="383"/>
      <c r="J336" s="383"/>
      <c r="K336" s="616"/>
      <c r="L336" s="736"/>
      <c r="M336" s="389"/>
      <c r="N336" s="389"/>
      <c r="O336" s="381"/>
      <c r="P336" s="381"/>
      <c r="Q336" s="162" t="s">
        <v>655</v>
      </c>
      <c r="R336" s="68">
        <v>0.4</v>
      </c>
      <c r="S336" s="69">
        <v>44075</v>
      </c>
      <c r="T336" s="69">
        <v>44165</v>
      </c>
      <c r="U336" s="452"/>
      <c r="V336" s="452"/>
      <c r="W336" s="452"/>
      <c r="X336" s="452"/>
      <c r="Y336" s="655"/>
      <c r="Z336" s="655"/>
      <c r="AA336" s="657"/>
      <c r="AB336" s="659"/>
      <c r="AC336" s="659"/>
      <c r="AD336" s="449"/>
    </row>
    <row r="337" spans="1:30" ht="100.95" customHeight="1" thickTop="1">
      <c r="A337" s="721" t="s">
        <v>656</v>
      </c>
      <c r="B337" s="715" t="s">
        <v>932</v>
      </c>
      <c r="C337" s="715" t="s">
        <v>205</v>
      </c>
      <c r="D337" s="715" t="s">
        <v>36</v>
      </c>
      <c r="E337" s="735"/>
      <c r="F337" s="719" t="s">
        <v>657</v>
      </c>
      <c r="G337" s="715" t="s">
        <v>192</v>
      </c>
      <c r="H337" s="649" t="s">
        <v>181</v>
      </c>
      <c r="I337" s="649" t="s">
        <v>181</v>
      </c>
      <c r="J337" s="734" t="s">
        <v>182</v>
      </c>
      <c r="K337" s="725"/>
      <c r="L337" s="595"/>
      <c r="M337" s="715" t="s">
        <v>658</v>
      </c>
      <c r="N337" s="715" t="s">
        <v>40</v>
      </c>
      <c r="O337" s="733">
        <v>43845</v>
      </c>
      <c r="P337" s="733">
        <v>44196</v>
      </c>
      <c r="Q337" s="234" t="s">
        <v>659</v>
      </c>
      <c r="R337" s="235">
        <v>0.2</v>
      </c>
      <c r="S337" s="236">
        <v>43845</v>
      </c>
      <c r="T337" s="236">
        <v>44196</v>
      </c>
      <c r="U337" s="714">
        <v>0.8</v>
      </c>
      <c r="V337" s="714">
        <v>0.8</v>
      </c>
      <c r="W337" s="714">
        <v>0.8</v>
      </c>
      <c r="X337" s="714">
        <v>0.8</v>
      </c>
      <c r="Y337" s="551">
        <v>24000000</v>
      </c>
      <c r="Z337" s="737">
        <v>0</v>
      </c>
      <c r="AA337" s="711" t="s">
        <v>186</v>
      </c>
      <c r="AB337" s="711" t="s">
        <v>660</v>
      </c>
      <c r="AC337" s="632" t="s">
        <v>38</v>
      </c>
      <c r="AD337" s="680">
        <v>24000000</v>
      </c>
    </row>
    <row r="338" spans="1:30" ht="100.95" customHeight="1">
      <c r="A338" s="713"/>
      <c r="B338" s="707"/>
      <c r="C338" s="707"/>
      <c r="D338" s="707"/>
      <c r="E338" s="732"/>
      <c r="F338" s="710"/>
      <c r="G338" s="707"/>
      <c r="H338" s="651"/>
      <c r="I338" s="651"/>
      <c r="J338" s="505"/>
      <c r="K338" s="671"/>
      <c r="L338" s="597"/>
      <c r="M338" s="707"/>
      <c r="N338" s="707"/>
      <c r="O338" s="730"/>
      <c r="P338" s="730"/>
      <c r="Q338" s="237" t="s">
        <v>661</v>
      </c>
      <c r="R338" s="238">
        <v>0.8</v>
      </c>
      <c r="S338" s="239">
        <v>43845</v>
      </c>
      <c r="T338" s="239">
        <v>44196</v>
      </c>
      <c r="U338" s="706"/>
      <c r="V338" s="706"/>
      <c r="W338" s="706"/>
      <c r="X338" s="706"/>
      <c r="Y338" s="544"/>
      <c r="Z338" s="727"/>
      <c r="AA338" s="712"/>
      <c r="AB338" s="712"/>
      <c r="AC338" s="634"/>
      <c r="AD338" s="674"/>
    </row>
    <row r="339" spans="1:30" ht="100.95" customHeight="1">
      <c r="A339" s="694" t="s">
        <v>656</v>
      </c>
      <c r="B339" s="620" t="s">
        <v>930</v>
      </c>
      <c r="C339" s="620" t="s">
        <v>88</v>
      </c>
      <c r="D339" s="620" t="s">
        <v>36</v>
      </c>
      <c r="E339" s="731"/>
      <c r="F339" s="709" t="s">
        <v>662</v>
      </c>
      <c r="G339" s="620" t="s">
        <v>215</v>
      </c>
      <c r="H339" s="691" t="s">
        <v>38</v>
      </c>
      <c r="I339" s="691" t="s">
        <v>38</v>
      </c>
      <c r="J339" s="510" t="s">
        <v>285</v>
      </c>
      <c r="K339" s="723"/>
      <c r="L339" s="723"/>
      <c r="M339" s="620" t="s">
        <v>663</v>
      </c>
      <c r="N339" s="620" t="s">
        <v>58</v>
      </c>
      <c r="O339" s="607">
        <v>43831</v>
      </c>
      <c r="P339" s="607">
        <v>44165</v>
      </c>
      <c r="Q339" s="240" t="s">
        <v>664</v>
      </c>
      <c r="R339" s="241">
        <v>0.2</v>
      </c>
      <c r="S339" s="242">
        <v>43831</v>
      </c>
      <c r="T339" s="242">
        <v>43889</v>
      </c>
      <c r="U339" s="682">
        <v>0.2</v>
      </c>
      <c r="V339" s="682">
        <v>0.5</v>
      </c>
      <c r="W339" s="682">
        <v>0.8</v>
      </c>
      <c r="X339" s="682">
        <v>1</v>
      </c>
      <c r="Y339" s="726">
        <v>0</v>
      </c>
      <c r="Z339" s="728">
        <f>+((3000000*1.6)/176)*30</f>
        <v>818181.81818181812</v>
      </c>
      <c r="AA339" s="604" t="s">
        <v>60</v>
      </c>
      <c r="AB339" s="604" t="s">
        <v>665</v>
      </c>
      <c r="AC339" s="647" t="s">
        <v>38</v>
      </c>
      <c r="AD339" s="393">
        <f>+((3000000*1.6)/176)*30</f>
        <v>818181.81818181812</v>
      </c>
    </row>
    <row r="340" spans="1:30" ht="100.95" customHeight="1">
      <c r="A340" s="713"/>
      <c r="B340" s="707"/>
      <c r="C340" s="707"/>
      <c r="D340" s="707"/>
      <c r="E340" s="732"/>
      <c r="F340" s="710"/>
      <c r="G340" s="707"/>
      <c r="H340" s="651"/>
      <c r="I340" s="651"/>
      <c r="J340" s="512"/>
      <c r="K340" s="597"/>
      <c r="L340" s="597"/>
      <c r="M340" s="707"/>
      <c r="N340" s="707"/>
      <c r="O340" s="730"/>
      <c r="P340" s="730"/>
      <c r="Q340" s="237" t="s">
        <v>666</v>
      </c>
      <c r="R340" s="238">
        <v>0.8</v>
      </c>
      <c r="S340" s="239">
        <v>43862</v>
      </c>
      <c r="T340" s="239">
        <v>44165</v>
      </c>
      <c r="U340" s="706"/>
      <c r="V340" s="706"/>
      <c r="W340" s="706"/>
      <c r="X340" s="706"/>
      <c r="Y340" s="727"/>
      <c r="Z340" s="729"/>
      <c r="AA340" s="712"/>
      <c r="AB340" s="712"/>
      <c r="AC340" s="634"/>
      <c r="AD340" s="395"/>
    </row>
    <row r="341" spans="1:30" ht="100.95" customHeight="1" thickBot="1">
      <c r="A341" s="243" t="s">
        <v>656</v>
      </c>
      <c r="B341" s="244" t="s">
        <v>38</v>
      </c>
      <c r="C341" s="244"/>
      <c r="D341" s="244" t="s">
        <v>38</v>
      </c>
      <c r="E341" s="245"/>
      <c r="F341" s="246"/>
      <c r="G341" s="244" t="s">
        <v>157</v>
      </c>
      <c r="H341" s="247" t="s">
        <v>181</v>
      </c>
      <c r="I341" s="247" t="s">
        <v>181</v>
      </c>
      <c r="J341" s="248" t="s">
        <v>667</v>
      </c>
      <c r="K341" s="249"/>
      <c r="L341" s="249"/>
      <c r="M341" s="244" t="s">
        <v>668</v>
      </c>
      <c r="N341" s="244" t="s">
        <v>58</v>
      </c>
      <c r="O341" s="250">
        <v>43862</v>
      </c>
      <c r="P341" s="250">
        <v>44165</v>
      </c>
      <c r="Q341" s="251" t="s">
        <v>669</v>
      </c>
      <c r="R341" s="252">
        <v>1</v>
      </c>
      <c r="S341" s="253">
        <v>43862</v>
      </c>
      <c r="T341" s="253">
        <v>44165</v>
      </c>
      <c r="U341" s="254"/>
      <c r="V341" s="254">
        <v>0.5</v>
      </c>
      <c r="W341" s="254"/>
      <c r="X341" s="254">
        <v>1</v>
      </c>
      <c r="Y341" s="347">
        <v>0</v>
      </c>
      <c r="Z341" s="348">
        <f>+((5000000*1.6)/176)*10</f>
        <v>454545.45454545459</v>
      </c>
      <c r="AA341" s="255" t="s">
        <v>60</v>
      </c>
      <c r="AB341" s="255" t="s">
        <v>665</v>
      </c>
      <c r="AC341" s="256" t="s">
        <v>38</v>
      </c>
      <c r="AD341" s="257">
        <f>+((5000000*1.6)/176)*10</f>
        <v>454545.45454545459</v>
      </c>
    </row>
    <row r="342" spans="1:30" ht="100.95" customHeight="1" thickTop="1">
      <c r="A342" s="598" t="s">
        <v>670</v>
      </c>
      <c r="B342" s="441" t="s">
        <v>938</v>
      </c>
      <c r="C342" s="441" t="s">
        <v>117</v>
      </c>
      <c r="D342" s="441" t="s">
        <v>36</v>
      </c>
      <c r="E342" s="437"/>
      <c r="F342" s="438" t="s">
        <v>671</v>
      </c>
      <c r="G342" s="441" t="s">
        <v>157</v>
      </c>
      <c r="H342" s="592" t="s">
        <v>181</v>
      </c>
      <c r="I342" s="592" t="s">
        <v>181</v>
      </c>
      <c r="J342" s="441" t="s">
        <v>38</v>
      </c>
      <c r="K342" s="725"/>
      <c r="L342" s="724"/>
      <c r="M342" s="441" t="s">
        <v>672</v>
      </c>
      <c r="N342" s="441" t="s">
        <v>184</v>
      </c>
      <c r="O342" s="681">
        <v>43845</v>
      </c>
      <c r="P342" s="681">
        <v>44180</v>
      </c>
      <c r="Q342" s="82" t="s">
        <v>673</v>
      </c>
      <c r="R342" s="42">
        <v>0.1</v>
      </c>
      <c r="S342" s="43">
        <v>43845</v>
      </c>
      <c r="T342" s="43">
        <v>43921</v>
      </c>
      <c r="U342" s="584">
        <v>0.1</v>
      </c>
      <c r="V342" s="584">
        <v>0.3</v>
      </c>
      <c r="W342" s="584">
        <v>0.6</v>
      </c>
      <c r="X342" s="584">
        <v>1</v>
      </c>
      <c r="Y342" s="675">
        <v>10000000</v>
      </c>
      <c r="Z342" s="467">
        <v>0</v>
      </c>
      <c r="AA342" s="676" t="s">
        <v>38</v>
      </c>
      <c r="AB342" s="679" t="s">
        <v>38</v>
      </c>
      <c r="AC342" s="679" t="s">
        <v>38</v>
      </c>
      <c r="AD342" s="462">
        <v>10000000</v>
      </c>
    </row>
    <row r="343" spans="1:30" ht="100.95" customHeight="1">
      <c r="A343" s="599"/>
      <c r="B343" s="432"/>
      <c r="C343" s="432"/>
      <c r="D343" s="432"/>
      <c r="E343" s="427"/>
      <c r="F343" s="428"/>
      <c r="G343" s="432"/>
      <c r="H343" s="593"/>
      <c r="I343" s="593"/>
      <c r="J343" s="432"/>
      <c r="K343" s="615"/>
      <c r="L343" s="507"/>
      <c r="M343" s="432"/>
      <c r="N343" s="432"/>
      <c r="O343" s="667"/>
      <c r="P343" s="667"/>
      <c r="Q343" s="63" t="s">
        <v>674</v>
      </c>
      <c r="R343" s="51">
        <v>0.8</v>
      </c>
      <c r="S343" s="52">
        <v>43922</v>
      </c>
      <c r="T343" s="52">
        <v>44135</v>
      </c>
      <c r="U343" s="585"/>
      <c r="V343" s="585"/>
      <c r="W343" s="585"/>
      <c r="X343" s="585"/>
      <c r="Y343" s="663"/>
      <c r="Z343" s="391"/>
      <c r="AA343" s="665"/>
      <c r="AB343" s="669"/>
      <c r="AC343" s="669"/>
      <c r="AD343" s="394"/>
    </row>
    <row r="344" spans="1:30" ht="100.95" customHeight="1">
      <c r="A344" s="583"/>
      <c r="B344" s="433"/>
      <c r="C344" s="433"/>
      <c r="D344" s="433"/>
      <c r="E344" s="425"/>
      <c r="F344" s="429"/>
      <c r="G344" s="433"/>
      <c r="H344" s="594"/>
      <c r="I344" s="594"/>
      <c r="J344" s="433"/>
      <c r="K344" s="671"/>
      <c r="L344" s="508"/>
      <c r="M344" s="433"/>
      <c r="N344" s="433"/>
      <c r="O344" s="577"/>
      <c r="P344" s="577"/>
      <c r="Q344" s="85" t="s">
        <v>675</v>
      </c>
      <c r="R344" s="112">
        <v>0.1</v>
      </c>
      <c r="S344" s="128">
        <v>44136</v>
      </c>
      <c r="T344" s="128">
        <v>44180</v>
      </c>
      <c r="U344" s="578"/>
      <c r="V344" s="578"/>
      <c r="W344" s="578"/>
      <c r="X344" s="578"/>
      <c r="Y344" s="664"/>
      <c r="Z344" s="392"/>
      <c r="AA344" s="666"/>
      <c r="AB344" s="670"/>
      <c r="AC344" s="670"/>
      <c r="AD344" s="395"/>
    </row>
    <row r="345" spans="1:30" ht="100.95" customHeight="1">
      <c r="A345" s="567" t="s">
        <v>670</v>
      </c>
      <c r="B345" s="388" t="s">
        <v>125</v>
      </c>
      <c r="C345" s="388" t="s">
        <v>230</v>
      </c>
      <c r="D345" s="422" t="s">
        <v>107</v>
      </c>
      <c r="E345" s="368">
        <v>7.0000000000000007E-2</v>
      </c>
      <c r="F345" s="370" t="s">
        <v>676</v>
      </c>
      <c r="G345" s="388" t="s">
        <v>215</v>
      </c>
      <c r="H345" s="661" t="s">
        <v>181</v>
      </c>
      <c r="I345" s="661" t="s">
        <v>181</v>
      </c>
      <c r="J345" s="388" t="s">
        <v>285</v>
      </c>
      <c r="K345" s="723"/>
      <c r="L345" s="509" t="s">
        <v>300</v>
      </c>
      <c r="M345" s="388" t="s">
        <v>677</v>
      </c>
      <c r="N345" s="388" t="s">
        <v>184</v>
      </c>
      <c r="O345" s="565">
        <v>43845</v>
      </c>
      <c r="P345" s="565">
        <v>44165</v>
      </c>
      <c r="Q345" s="88" t="s">
        <v>678</v>
      </c>
      <c r="R345" s="258">
        <v>0.1</v>
      </c>
      <c r="S345" s="126">
        <v>43845</v>
      </c>
      <c r="T345" s="126">
        <v>43921</v>
      </c>
      <c r="U345" s="561">
        <v>0.1</v>
      </c>
      <c r="V345" s="561">
        <v>0.3</v>
      </c>
      <c r="W345" s="561">
        <v>0.6</v>
      </c>
      <c r="X345" s="561">
        <v>1</v>
      </c>
      <c r="Y345" s="654">
        <v>0</v>
      </c>
      <c r="Z345" s="563">
        <v>0</v>
      </c>
      <c r="AA345" s="656"/>
      <c r="AB345" s="658"/>
      <c r="AC345" s="658"/>
      <c r="AD345" s="393"/>
    </row>
    <row r="346" spans="1:30" ht="100.95" customHeight="1">
      <c r="A346" s="583"/>
      <c r="B346" s="433"/>
      <c r="C346" s="433"/>
      <c r="D346" s="433"/>
      <c r="E346" s="425"/>
      <c r="F346" s="429"/>
      <c r="G346" s="433"/>
      <c r="H346" s="594"/>
      <c r="I346" s="594"/>
      <c r="J346" s="433"/>
      <c r="K346" s="597"/>
      <c r="L346" s="406"/>
      <c r="M346" s="433"/>
      <c r="N346" s="433"/>
      <c r="O346" s="577"/>
      <c r="P346" s="577"/>
      <c r="Q346" s="85" t="s">
        <v>679</v>
      </c>
      <c r="R346" s="112">
        <v>0.9</v>
      </c>
      <c r="S346" s="128">
        <v>43922</v>
      </c>
      <c r="T346" s="128">
        <v>44165</v>
      </c>
      <c r="U346" s="578"/>
      <c r="V346" s="578"/>
      <c r="W346" s="578"/>
      <c r="X346" s="578"/>
      <c r="Y346" s="664"/>
      <c r="Z346" s="582"/>
      <c r="AA346" s="666"/>
      <c r="AB346" s="670"/>
      <c r="AC346" s="670"/>
      <c r="AD346" s="395"/>
    </row>
    <row r="347" spans="1:30" ht="100.95" customHeight="1">
      <c r="A347" s="567" t="s">
        <v>670</v>
      </c>
      <c r="B347" s="388" t="s">
        <v>927</v>
      </c>
      <c r="C347" s="388" t="s">
        <v>138</v>
      </c>
      <c r="D347" s="388" t="s">
        <v>36</v>
      </c>
      <c r="E347" s="368"/>
      <c r="F347" s="370" t="s">
        <v>680</v>
      </c>
      <c r="G347" s="661" t="s">
        <v>38</v>
      </c>
      <c r="H347" s="661" t="s">
        <v>181</v>
      </c>
      <c r="I347" s="388" t="s">
        <v>681</v>
      </c>
      <c r="J347" s="388" t="s">
        <v>38</v>
      </c>
      <c r="K347" s="662"/>
      <c r="L347" s="509"/>
      <c r="M347" s="388" t="s">
        <v>682</v>
      </c>
      <c r="N347" s="388" t="s">
        <v>184</v>
      </c>
      <c r="O347" s="380">
        <v>43845</v>
      </c>
      <c r="P347" s="380">
        <v>44180</v>
      </c>
      <c r="Q347" s="88" t="s">
        <v>683</v>
      </c>
      <c r="R347" s="258">
        <v>0.22</v>
      </c>
      <c r="S347" s="155">
        <v>43845</v>
      </c>
      <c r="T347" s="155">
        <v>43889</v>
      </c>
      <c r="U347" s="561">
        <v>0.44</v>
      </c>
      <c r="V347" s="561">
        <v>0.88</v>
      </c>
      <c r="W347" s="561">
        <v>0.9</v>
      </c>
      <c r="X347" s="561">
        <v>1</v>
      </c>
      <c r="Y347" s="654">
        <v>0</v>
      </c>
      <c r="Z347" s="563">
        <v>0</v>
      </c>
      <c r="AA347" s="656"/>
      <c r="AB347" s="658"/>
      <c r="AC347" s="658"/>
      <c r="AD347" s="393"/>
    </row>
    <row r="348" spans="1:30" ht="100.95" customHeight="1">
      <c r="A348" s="599"/>
      <c r="B348" s="432"/>
      <c r="C348" s="432"/>
      <c r="D348" s="432"/>
      <c r="E348" s="427"/>
      <c r="F348" s="428"/>
      <c r="G348" s="593"/>
      <c r="H348" s="593"/>
      <c r="I348" s="432"/>
      <c r="J348" s="432"/>
      <c r="K348" s="535"/>
      <c r="L348" s="405"/>
      <c r="M348" s="432"/>
      <c r="N348" s="432"/>
      <c r="O348" s="409"/>
      <c r="P348" s="409"/>
      <c r="Q348" s="63" t="s">
        <v>684</v>
      </c>
      <c r="R348" s="51">
        <v>0.22</v>
      </c>
      <c r="S348" s="58">
        <v>43891</v>
      </c>
      <c r="T348" s="58">
        <v>43921</v>
      </c>
      <c r="U348" s="585"/>
      <c r="V348" s="585"/>
      <c r="W348" s="585"/>
      <c r="X348" s="585"/>
      <c r="Y348" s="663"/>
      <c r="Z348" s="581"/>
      <c r="AA348" s="665"/>
      <c r="AB348" s="669"/>
      <c r="AC348" s="669"/>
      <c r="AD348" s="394"/>
    </row>
    <row r="349" spans="1:30" ht="100.95" customHeight="1">
      <c r="A349" s="599"/>
      <c r="B349" s="432"/>
      <c r="C349" s="432"/>
      <c r="D349" s="432"/>
      <c r="E349" s="427"/>
      <c r="F349" s="428"/>
      <c r="G349" s="593"/>
      <c r="H349" s="593"/>
      <c r="I349" s="432"/>
      <c r="J349" s="432"/>
      <c r="K349" s="535"/>
      <c r="L349" s="405"/>
      <c r="M349" s="432"/>
      <c r="N349" s="432"/>
      <c r="O349" s="409"/>
      <c r="P349" s="409"/>
      <c r="Q349" s="63" t="s">
        <v>685</v>
      </c>
      <c r="R349" s="51">
        <v>0.22</v>
      </c>
      <c r="S349" s="58">
        <v>43922</v>
      </c>
      <c r="T349" s="58">
        <v>43951</v>
      </c>
      <c r="U349" s="585"/>
      <c r="V349" s="585"/>
      <c r="W349" s="585"/>
      <c r="X349" s="585"/>
      <c r="Y349" s="663"/>
      <c r="Z349" s="581"/>
      <c r="AA349" s="665"/>
      <c r="AB349" s="669"/>
      <c r="AC349" s="669"/>
      <c r="AD349" s="394"/>
    </row>
    <row r="350" spans="1:30" ht="100.95" customHeight="1">
      <c r="A350" s="599"/>
      <c r="B350" s="432"/>
      <c r="C350" s="432"/>
      <c r="D350" s="432"/>
      <c r="E350" s="427"/>
      <c r="F350" s="428"/>
      <c r="G350" s="593"/>
      <c r="H350" s="593"/>
      <c r="I350" s="432"/>
      <c r="J350" s="432"/>
      <c r="K350" s="535"/>
      <c r="L350" s="405"/>
      <c r="M350" s="432"/>
      <c r="N350" s="432"/>
      <c r="O350" s="409"/>
      <c r="P350" s="409"/>
      <c r="Q350" s="63" t="s">
        <v>686</v>
      </c>
      <c r="R350" s="51">
        <v>0.22</v>
      </c>
      <c r="S350" s="58">
        <v>43952</v>
      </c>
      <c r="T350" s="58">
        <v>43982</v>
      </c>
      <c r="U350" s="585"/>
      <c r="V350" s="585"/>
      <c r="W350" s="585"/>
      <c r="X350" s="585"/>
      <c r="Y350" s="663"/>
      <c r="Z350" s="581"/>
      <c r="AA350" s="665"/>
      <c r="AB350" s="669"/>
      <c r="AC350" s="669"/>
      <c r="AD350" s="394"/>
    </row>
    <row r="351" spans="1:30" ht="100.95" customHeight="1" thickBot="1">
      <c r="A351" s="568"/>
      <c r="B351" s="389"/>
      <c r="C351" s="389"/>
      <c r="D351" s="389"/>
      <c r="E351" s="369"/>
      <c r="F351" s="371"/>
      <c r="G351" s="383"/>
      <c r="H351" s="383"/>
      <c r="I351" s="389"/>
      <c r="J351" s="389"/>
      <c r="K351" s="379"/>
      <c r="L351" s="361"/>
      <c r="M351" s="389"/>
      <c r="N351" s="389"/>
      <c r="O351" s="381"/>
      <c r="P351" s="381"/>
      <c r="Q351" s="91" t="s">
        <v>687</v>
      </c>
      <c r="R351" s="259">
        <v>0.12</v>
      </c>
      <c r="S351" s="69">
        <v>43983</v>
      </c>
      <c r="T351" s="69">
        <v>44180</v>
      </c>
      <c r="U351" s="562"/>
      <c r="V351" s="562"/>
      <c r="W351" s="562"/>
      <c r="X351" s="562"/>
      <c r="Y351" s="655"/>
      <c r="Z351" s="564"/>
      <c r="AA351" s="657"/>
      <c r="AB351" s="659"/>
      <c r="AC351" s="659"/>
      <c r="AD351" s="449"/>
    </row>
    <row r="352" spans="1:30" ht="100.95" customHeight="1" thickTop="1">
      <c r="A352" s="721" t="s">
        <v>688</v>
      </c>
      <c r="B352" s="715" t="s">
        <v>932</v>
      </c>
      <c r="C352" s="715" t="s">
        <v>205</v>
      </c>
      <c r="D352" s="715" t="s">
        <v>36</v>
      </c>
      <c r="E352" s="722"/>
      <c r="F352" s="719" t="s">
        <v>933</v>
      </c>
      <c r="G352" s="649" t="s">
        <v>38</v>
      </c>
      <c r="H352" s="649" t="s">
        <v>181</v>
      </c>
      <c r="I352" s="715" t="s">
        <v>38</v>
      </c>
      <c r="J352" s="720" t="s">
        <v>285</v>
      </c>
      <c r="K352" s="641"/>
      <c r="L352" s="586"/>
      <c r="M352" s="715" t="s">
        <v>689</v>
      </c>
      <c r="N352" s="715" t="s">
        <v>184</v>
      </c>
      <c r="O352" s="716">
        <v>43862</v>
      </c>
      <c r="P352" s="716">
        <v>44187</v>
      </c>
      <c r="Q352" s="260" t="s">
        <v>690</v>
      </c>
      <c r="R352" s="261">
        <v>0.3</v>
      </c>
      <c r="S352" s="262">
        <v>43862</v>
      </c>
      <c r="T352" s="262">
        <v>44167</v>
      </c>
      <c r="U352" s="714">
        <v>0.1</v>
      </c>
      <c r="V352" s="714">
        <v>0.4</v>
      </c>
      <c r="W352" s="714">
        <v>0.7</v>
      </c>
      <c r="X352" s="714">
        <v>1</v>
      </c>
      <c r="Y352" s="551">
        <v>19200000</v>
      </c>
      <c r="Z352" s="551">
        <v>33000000</v>
      </c>
      <c r="AA352" s="711" t="s">
        <v>38</v>
      </c>
      <c r="AB352" s="632" t="s">
        <v>38</v>
      </c>
      <c r="AC352" s="632" t="s">
        <v>38</v>
      </c>
      <c r="AD352" s="462">
        <f>Y352+Z352</f>
        <v>52200000</v>
      </c>
    </row>
    <row r="353" spans="1:30" ht="100.95" customHeight="1">
      <c r="A353" s="695"/>
      <c r="B353" s="621"/>
      <c r="C353" s="621"/>
      <c r="D353" s="621"/>
      <c r="E353" s="699"/>
      <c r="F353" s="701"/>
      <c r="G353" s="650"/>
      <c r="H353" s="650"/>
      <c r="I353" s="621"/>
      <c r="J353" s="511"/>
      <c r="K353" s="642"/>
      <c r="L353" s="405"/>
      <c r="M353" s="621"/>
      <c r="N353" s="621"/>
      <c r="O353" s="717"/>
      <c r="P353" s="717"/>
      <c r="Q353" s="263" t="s">
        <v>691</v>
      </c>
      <c r="R353" s="264">
        <v>0.2</v>
      </c>
      <c r="S353" s="265">
        <v>43896</v>
      </c>
      <c r="T353" s="265">
        <v>44167</v>
      </c>
      <c r="U353" s="683"/>
      <c r="V353" s="683"/>
      <c r="W353" s="683"/>
      <c r="X353" s="683"/>
      <c r="Y353" s="543"/>
      <c r="Z353" s="543"/>
      <c r="AA353" s="605"/>
      <c r="AB353" s="633"/>
      <c r="AC353" s="633"/>
      <c r="AD353" s="394"/>
    </row>
    <row r="354" spans="1:30" ht="100.95" customHeight="1">
      <c r="A354" s="713"/>
      <c r="B354" s="707"/>
      <c r="C354" s="707"/>
      <c r="D354" s="707"/>
      <c r="E354" s="708"/>
      <c r="F354" s="710"/>
      <c r="G354" s="651"/>
      <c r="H354" s="651"/>
      <c r="I354" s="707"/>
      <c r="J354" s="512"/>
      <c r="K354" s="643"/>
      <c r="L354" s="406"/>
      <c r="M354" s="707"/>
      <c r="N354" s="707"/>
      <c r="O354" s="718"/>
      <c r="P354" s="718"/>
      <c r="Q354" s="266" t="s">
        <v>692</v>
      </c>
      <c r="R354" s="267">
        <v>0.5</v>
      </c>
      <c r="S354" s="268">
        <v>43923</v>
      </c>
      <c r="T354" s="268">
        <v>44187</v>
      </c>
      <c r="U354" s="706"/>
      <c r="V354" s="706"/>
      <c r="W354" s="706"/>
      <c r="X354" s="706"/>
      <c r="Y354" s="544"/>
      <c r="Z354" s="544"/>
      <c r="AA354" s="712"/>
      <c r="AB354" s="634"/>
      <c r="AC354" s="634"/>
      <c r="AD354" s="395"/>
    </row>
    <row r="355" spans="1:30" ht="100.95" customHeight="1">
      <c r="A355" s="694" t="s">
        <v>688</v>
      </c>
      <c r="B355" s="620" t="s">
        <v>178</v>
      </c>
      <c r="C355" s="620" t="s">
        <v>205</v>
      </c>
      <c r="D355" s="697" t="s">
        <v>36</v>
      </c>
      <c r="E355" s="698"/>
      <c r="F355" s="709" t="s">
        <v>934</v>
      </c>
      <c r="G355" s="691" t="s">
        <v>38</v>
      </c>
      <c r="H355" s="691" t="s">
        <v>181</v>
      </c>
      <c r="I355" s="620" t="s">
        <v>38</v>
      </c>
      <c r="J355" s="510" t="s">
        <v>285</v>
      </c>
      <c r="K355" s="668"/>
      <c r="L355" s="509"/>
      <c r="M355" s="620" t="s">
        <v>693</v>
      </c>
      <c r="N355" s="620" t="s">
        <v>184</v>
      </c>
      <c r="O355" s="703">
        <v>43864</v>
      </c>
      <c r="P355" s="703">
        <v>44183</v>
      </c>
      <c r="Q355" s="269" t="s">
        <v>694</v>
      </c>
      <c r="R355" s="270">
        <v>0.2</v>
      </c>
      <c r="S355" s="271">
        <v>43864</v>
      </c>
      <c r="T355" s="271">
        <v>43889</v>
      </c>
      <c r="U355" s="682">
        <v>0.1</v>
      </c>
      <c r="V355" s="682">
        <v>0.3</v>
      </c>
      <c r="W355" s="682">
        <v>0.6</v>
      </c>
      <c r="X355" s="682">
        <v>1</v>
      </c>
      <c r="Y355" s="542">
        <v>42840000</v>
      </c>
      <c r="Z355" s="542">
        <v>73500000</v>
      </c>
      <c r="AA355" s="604" t="s">
        <v>38</v>
      </c>
      <c r="AB355" s="647" t="s">
        <v>38</v>
      </c>
      <c r="AC355" s="647" t="s">
        <v>38</v>
      </c>
      <c r="AD355" s="393">
        <f>Y355+Z355</f>
        <v>116340000</v>
      </c>
    </row>
    <row r="356" spans="1:30" ht="100.95" customHeight="1">
      <c r="A356" s="695"/>
      <c r="B356" s="621"/>
      <c r="C356" s="621"/>
      <c r="D356" s="621"/>
      <c r="E356" s="699"/>
      <c r="F356" s="701"/>
      <c r="G356" s="650"/>
      <c r="H356" s="650"/>
      <c r="I356" s="621"/>
      <c r="J356" s="511"/>
      <c r="K356" s="642"/>
      <c r="L356" s="405"/>
      <c r="M356" s="621"/>
      <c r="N356" s="621"/>
      <c r="O356" s="704"/>
      <c r="P356" s="704"/>
      <c r="Q356" s="263" t="s">
        <v>695</v>
      </c>
      <c r="R356" s="272">
        <v>0.2</v>
      </c>
      <c r="S356" s="273">
        <v>43892</v>
      </c>
      <c r="T356" s="273">
        <v>43945</v>
      </c>
      <c r="U356" s="683"/>
      <c r="V356" s="683"/>
      <c r="W356" s="683"/>
      <c r="X356" s="683"/>
      <c r="Y356" s="543"/>
      <c r="Z356" s="543"/>
      <c r="AA356" s="605"/>
      <c r="AB356" s="633"/>
      <c r="AC356" s="633"/>
      <c r="AD356" s="394"/>
    </row>
    <row r="357" spans="1:30" ht="100.95" customHeight="1">
      <c r="A357" s="695"/>
      <c r="B357" s="621"/>
      <c r="C357" s="621"/>
      <c r="D357" s="621"/>
      <c r="E357" s="699"/>
      <c r="F357" s="701"/>
      <c r="G357" s="650"/>
      <c r="H357" s="650"/>
      <c r="I357" s="621"/>
      <c r="J357" s="511"/>
      <c r="K357" s="642"/>
      <c r="L357" s="405"/>
      <c r="M357" s="621"/>
      <c r="N357" s="621"/>
      <c r="O357" s="704"/>
      <c r="P357" s="704"/>
      <c r="Q357" s="263" t="s">
        <v>696</v>
      </c>
      <c r="R357" s="272">
        <v>0.3</v>
      </c>
      <c r="S357" s="273">
        <v>43948</v>
      </c>
      <c r="T357" s="273">
        <v>44029</v>
      </c>
      <c r="U357" s="683"/>
      <c r="V357" s="683"/>
      <c r="W357" s="683"/>
      <c r="X357" s="683"/>
      <c r="Y357" s="543"/>
      <c r="Z357" s="543"/>
      <c r="AA357" s="605"/>
      <c r="AB357" s="633"/>
      <c r="AC357" s="633"/>
      <c r="AD357" s="394"/>
    </row>
    <row r="358" spans="1:30" ht="100.95" customHeight="1">
      <c r="A358" s="713"/>
      <c r="B358" s="707"/>
      <c r="C358" s="707"/>
      <c r="D358" s="707"/>
      <c r="E358" s="708"/>
      <c r="F358" s="710"/>
      <c r="G358" s="651"/>
      <c r="H358" s="651"/>
      <c r="I358" s="707"/>
      <c r="J358" s="512"/>
      <c r="K358" s="643"/>
      <c r="L358" s="406"/>
      <c r="M358" s="707"/>
      <c r="N358" s="707"/>
      <c r="O358" s="705"/>
      <c r="P358" s="705"/>
      <c r="Q358" s="266" t="s">
        <v>697</v>
      </c>
      <c r="R358" s="274">
        <v>0.3</v>
      </c>
      <c r="S358" s="275">
        <v>44075</v>
      </c>
      <c r="T358" s="275">
        <v>44183</v>
      </c>
      <c r="U358" s="706"/>
      <c r="V358" s="706"/>
      <c r="W358" s="706"/>
      <c r="X358" s="706"/>
      <c r="Y358" s="544"/>
      <c r="Z358" s="544"/>
      <c r="AA358" s="712"/>
      <c r="AB358" s="634"/>
      <c r="AC358" s="634"/>
      <c r="AD358" s="395"/>
    </row>
    <row r="359" spans="1:30" ht="100.95" customHeight="1">
      <c r="A359" s="694" t="s">
        <v>688</v>
      </c>
      <c r="B359" s="620" t="s">
        <v>927</v>
      </c>
      <c r="C359" s="620" t="s">
        <v>698</v>
      </c>
      <c r="D359" s="697" t="s">
        <v>107</v>
      </c>
      <c r="E359" s="698">
        <v>0.249</v>
      </c>
      <c r="F359" s="700" t="s">
        <v>935</v>
      </c>
      <c r="G359" s="691" t="s">
        <v>38</v>
      </c>
      <c r="H359" s="691" t="s">
        <v>38</v>
      </c>
      <c r="I359" s="620" t="s">
        <v>38</v>
      </c>
      <c r="J359" s="510" t="s">
        <v>285</v>
      </c>
      <c r="K359" s="668"/>
      <c r="L359" s="509" t="s">
        <v>300</v>
      </c>
      <c r="M359" s="474" t="s">
        <v>699</v>
      </c>
      <c r="N359" s="620" t="s">
        <v>40</v>
      </c>
      <c r="O359" s="688">
        <v>43836</v>
      </c>
      <c r="P359" s="688">
        <v>44196</v>
      </c>
      <c r="Q359" s="276" t="s">
        <v>700</v>
      </c>
      <c r="R359" s="277">
        <v>0.4</v>
      </c>
      <c r="S359" s="271">
        <v>43836</v>
      </c>
      <c r="T359" s="271">
        <v>43889</v>
      </c>
      <c r="U359" s="682">
        <v>0.96</v>
      </c>
      <c r="V359" s="682">
        <v>0.97</v>
      </c>
      <c r="W359" s="682">
        <v>0.98</v>
      </c>
      <c r="X359" s="682">
        <v>0.98</v>
      </c>
      <c r="Y359" s="685">
        <v>302500000</v>
      </c>
      <c r="Z359" s="685">
        <v>88000000</v>
      </c>
      <c r="AA359" s="604" t="s">
        <v>38</v>
      </c>
      <c r="AB359" s="647" t="s">
        <v>38</v>
      </c>
      <c r="AC359" s="647" t="s">
        <v>38</v>
      </c>
      <c r="AD359" s="393">
        <f>Y359+Z359</f>
        <v>390500000</v>
      </c>
    </row>
    <row r="360" spans="1:30" ht="100.95" customHeight="1">
      <c r="A360" s="695"/>
      <c r="B360" s="621"/>
      <c r="C360" s="621"/>
      <c r="D360" s="621"/>
      <c r="E360" s="699"/>
      <c r="F360" s="701"/>
      <c r="G360" s="650"/>
      <c r="H360" s="650"/>
      <c r="I360" s="621"/>
      <c r="J360" s="511"/>
      <c r="K360" s="642"/>
      <c r="L360" s="405"/>
      <c r="M360" s="475"/>
      <c r="N360" s="621"/>
      <c r="O360" s="689"/>
      <c r="P360" s="689"/>
      <c r="Q360" s="278" t="s">
        <v>701</v>
      </c>
      <c r="R360" s="279">
        <v>0.3</v>
      </c>
      <c r="S360" s="273">
        <v>43864</v>
      </c>
      <c r="T360" s="273">
        <v>44195</v>
      </c>
      <c r="U360" s="683"/>
      <c r="V360" s="683"/>
      <c r="W360" s="683"/>
      <c r="X360" s="683"/>
      <c r="Y360" s="686"/>
      <c r="Z360" s="686"/>
      <c r="AA360" s="605"/>
      <c r="AB360" s="633"/>
      <c r="AC360" s="633"/>
      <c r="AD360" s="394"/>
    </row>
    <row r="361" spans="1:30" ht="100.95" customHeight="1">
      <c r="A361" s="695"/>
      <c r="B361" s="621"/>
      <c r="C361" s="621"/>
      <c r="D361" s="621"/>
      <c r="E361" s="699"/>
      <c r="F361" s="701"/>
      <c r="G361" s="650"/>
      <c r="H361" s="650"/>
      <c r="I361" s="621"/>
      <c r="J361" s="511"/>
      <c r="K361" s="642"/>
      <c r="L361" s="405"/>
      <c r="M361" s="475"/>
      <c r="N361" s="621"/>
      <c r="O361" s="689"/>
      <c r="P361" s="689"/>
      <c r="Q361" s="278" t="s">
        <v>702</v>
      </c>
      <c r="R361" s="279">
        <v>0.3</v>
      </c>
      <c r="S361" s="273">
        <v>43892</v>
      </c>
      <c r="T361" s="273">
        <v>44196</v>
      </c>
      <c r="U361" s="683"/>
      <c r="V361" s="683"/>
      <c r="W361" s="683"/>
      <c r="X361" s="683"/>
      <c r="Y361" s="686"/>
      <c r="Z361" s="686"/>
      <c r="AA361" s="605"/>
      <c r="AB361" s="633"/>
      <c r="AC361" s="633"/>
      <c r="AD361" s="394"/>
    </row>
    <row r="362" spans="1:30" ht="100.95" customHeight="1" thickBot="1">
      <c r="A362" s="696"/>
      <c r="B362" s="622"/>
      <c r="C362" s="622"/>
      <c r="D362" s="622"/>
      <c r="E362" s="375"/>
      <c r="F362" s="702"/>
      <c r="G362" s="692"/>
      <c r="H362" s="692"/>
      <c r="I362" s="622"/>
      <c r="J362" s="363"/>
      <c r="K362" s="693"/>
      <c r="L362" s="361"/>
      <c r="M362" s="479"/>
      <c r="N362" s="622"/>
      <c r="O362" s="690"/>
      <c r="P362" s="690"/>
      <c r="Q362" s="280" t="s">
        <v>703</v>
      </c>
      <c r="R362" s="281">
        <v>0.2</v>
      </c>
      <c r="S362" s="282">
        <v>43836</v>
      </c>
      <c r="T362" s="282">
        <v>43980</v>
      </c>
      <c r="U362" s="684"/>
      <c r="V362" s="684"/>
      <c r="W362" s="684"/>
      <c r="X362" s="684"/>
      <c r="Y362" s="687"/>
      <c r="Z362" s="687"/>
      <c r="AA362" s="606"/>
      <c r="AB362" s="648"/>
      <c r="AC362" s="648"/>
      <c r="AD362" s="449"/>
    </row>
    <row r="363" spans="1:30" ht="151.94999999999999" customHeight="1" thickTop="1">
      <c r="A363" s="598" t="s">
        <v>704</v>
      </c>
      <c r="B363" s="441" t="s">
        <v>931</v>
      </c>
      <c r="C363" s="441" t="s">
        <v>705</v>
      </c>
      <c r="D363" s="441" t="s">
        <v>36</v>
      </c>
      <c r="E363" s="437"/>
      <c r="F363" s="438" t="s">
        <v>706</v>
      </c>
      <c r="G363" s="592" t="s">
        <v>181</v>
      </c>
      <c r="H363" s="592" t="s">
        <v>181</v>
      </c>
      <c r="I363" s="592" t="s">
        <v>181</v>
      </c>
      <c r="J363" s="592" t="s">
        <v>181</v>
      </c>
      <c r="K363" s="595"/>
      <c r="L363" s="586"/>
      <c r="M363" s="439" t="s">
        <v>707</v>
      </c>
      <c r="N363" s="466" t="s">
        <v>58</v>
      </c>
      <c r="O363" s="681">
        <v>43861</v>
      </c>
      <c r="P363" s="681">
        <v>44165</v>
      </c>
      <c r="Q363" s="41" t="s">
        <v>708</v>
      </c>
      <c r="R363" s="42">
        <v>0.3</v>
      </c>
      <c r="S363" s="43">
        <v>43861</v>
      </c>
      <c r="T363" s="43">
        <v>44042</v>
      </c>
      <c r="U363" s="584">
        <v>0.15</v>
      </c>
      <c r="V363" s="584">
        <v>0.3</v>
      </c>
      <c r="W363" s="584">
        <v>0.65</v>
      </c>
      <c r="X363" s="584">
        <v>1</v>
      </c>
      <c r="Y363" s="675">
        <v>4500000</v>
      </c>
      <c r="Z363" s="675">
        <v>0</v>
      </c>
      <c r="AA363" s="676" t="s">
        <v>38</v>
      </c>
      <c r="AB363" s="677" t="s">
        <v>38</v>
      </c>
      <c r="AC363" s="679" t="s">
        <v>38</v>
      </c>
      <c r="AD363" s="680">
        <v>4500000</v>
      </c>
    </row>
    <row r="364" spans="1:30" ht="151.94999999999999" customHeight="1">
      <c r="A364" s="583"/>
      <c r="B364" s="433"/>
      <c r="C364" s="433"/>
      <c r="D364" s="433"/>
      <c r="E364" s="425"/>
      <c r="F364" s="429"/>
      <c r="G364" s="594"/>
      <c r="H364" s="594"/>
      <c r="I364" s="594"/>
      <c r="J364" s="594"/>
      <c r="K364" s="597"/>
      <c r="L364" s="406"/>
      <c r="M364" s="408"/>
      <c r="N364" s="410"/>
      <c r="O364" s="577"/>
      <c r="P364" s="577"/>
      <c r="Q364" s="111" t="s">
        <v>709</v>
      </c>
      <c r="R364" s="112">
        <v>0.7</v>
      </c>
      <c r="S364" s="128">
        <v>43922</v>
      </c>
      <c r="T364" s="128">
        <v>44165</v>
      </c>
      <c r="U364" s="578"/>
      <c r="V364" s="578"/>
      <c r="W364" s="578"/>
      <c r="X364" s="578"/>
      <c r="Y364" s="664"/>
      <c r="Z364" s="664"/>
      <c r="AA364" s="666"/>
      <c r="AB364" s="678"/>
      <c r="AC364" s="670"/>
      <c r="AD364" s="674"/>
    </row>
    <row r="365" spans="1:30" ht="151.94999999999999" customHeight="1">
      <c r="A365" s="567" t="s">
        <v>704</v>
      </c>
      <c r="B365" s="388" t="s">
        <v>38</v>
      </c>
      <c r="C365" s="388"/>
      <c r="D365" s="388"/>
      <c r="E365" s="368"/>
      <c r="F365" s="370"/>
      <c r="G365" s="372" t="s">
        <v>157</v>
      </c>
      <c r="H365" s="661" t="s">
        <v>181</v>
      </c>
      <c r="I365" s="661" t="s">
        <v>181</v>
      </c>
      <c r="J365" s="388" t="s">
        <v>285</v>
      </c>
      <c r="K365" s="614"/>
      <c r="L365" s="509" t="s">
        <v>300</v>
      </c>
      <c r="M365" s="388" t="s">
        <v>710</v>
      </c>
      <c r="N365" s="380" t="s">
        <v>40</v>
      </c>
      <c r="O365" s="565">
        <v>43861</v>
      </c>
      <c r="P365" s="565">
        <v>44165</v>
      </c>
      <c r="Q365" s="129" t="s">
        <v>711</v>
      </c>
      <c r="R365" s="258">
        <v>0.3</v>
      </c>
      <c r="S365" s="126">
        <v>43861</v>
      </c>
      <c r="T365" s="126">
        <v>44104</v>
      </c>
      <c r="U365" s="561">
        <v>0.2</v>
      </c>
      <c r="V365" s="561">
        <v>0.4</v>
      </c>
      <c r="W365" s="561">
        <v>0.8</v>
      </c>
      <c r="X365" s="561">
        <v>1</v>
      </c>
      <c r="Y365" s="654">
        <v>10500000</v>
      </c>
      <c r="Z365" s="654">
        <v>0</v>
      </c>
      <c r="AA365" s="656" t="s">
        <v>38</v>
      </c>
      <c r="AB365" s="658" t="s">
        <v>38</v>
      </c>
      <c r="AC365" s="658" t="s">
        <v>38</v>
      </c>
      <c r="AD365" s="672">
        <v>10500000</v>
      </c>
    </row>
    <row r="366" spans="1:30" ht="151.94999999999999" customHeight="1">
      <c r="A366" s="599"/>
      <c r="B366" s="432"/>
      <c r="C366" s="432"/>
      <c r="D366" s="432"/>
      <c r="E366" s="427"/>
      <c r="F366" s="428"/>
      <c r="G366" s="407"/>
      <c r="H366" s="593"/>
      <c r="I366" s="593"/>
      <c r="J366" s="432"/>
      <c r="K366" s="615"/>
      <c r="L366" s="405"/>
      <c r="M366" s="432"/>
      <c r="N366" s="409"/>
      <c r="O366" s="667"/>
      <c r="P366" s="667"/>
      <c r="Q366" s="50" t="s">
        <v>712</v>
      </c>
      <c r="R366" s="51">
        <v>0.2</v>
      </c>
      <c r="S366" s="52">
        <v>43861</v>
      </c>
      <c r="T366" s="52">
        <v>43981</v>
      </c>
      <c r="U366" s="585"/>
      <c r="V366" s="585"/>
      <c r="W366" s="585"/>
      <c r="X366" s="585"/>
      <c r="Y366" s="663"/>
      <c r="Z366" s="663"/>
      <c r="AA366" s="665"/>
      <c r="AB366" s="669"/>
      <c r="AC366" s="669"/>
      <c r="AD366" s="673"/>
    </row>
    <row r="367" spans="1:30" ht="151.94999999999999" customHeight="1">
      <c r="A367" s="599"/>
      <c r="B367" s="432"/>
      <c r="C367" s="432"/>
      <c r="D367" s="432"/>
      <c r="E367" s="427"/>
      <c r="F367" s="428"/>
      <c r="G367" s="407"/>
      <c r="H367" s="593"/>
      <c r="I367" s="593"/>
      <c r="J367" s="432"/>
      <c r="K367" s="615"/>
      <c r="L367" s="405"/>
      <c r="M367" s="432"/>
      <c r="N367" s="409"/>
      <c r="O367" s="667"/>
      <c r="P367" s="667"/>
      <c r="Q367" s="50" t="s">
        <v>713</v>
      </c>
      <c r="R367" s="51">
        <v>0.2</v>
      </c>
      <c r="S367" s="52">
        <v>43983</v>
      </c>
      <c r="T367" s="52">
        <v>44042</v>
      </c>
      <c r="U367" s="585"/>
      <c r="V367" s="585"/>
      <c r="W367" s="585"/>
      <c r="X367" s="585"/>
      <c r="Y367" s="663"/>
      <c r="Z367" s="663"/>
      <c r="AA367" s="665"/>
      <c r="AB367" s="669"/>
      <c r="AC367" s="669"/>
      <c r="AD367" s="673"/>
    </row>
    <row r="368" spans="1:30" ht="151.94999999999999" customHeight="1">
      <c r="A368" s="599"/>
      <c r="B368" s="432"/>
      <c r="C368" s="432"/>
      <c r="D368" s="432"/>
      <c r="E368" s="427"/>
      <c r="F368" s="428"/>
      <c r="G368" s="407"/>
      <c r="H368" s="593"/>
      <c r="I368" s="593"/>
      <c r="J368" s="432"/>
      <c r="K368" s="615"/>
      <c r="L368" s="405"/>
      <c r="M368" s="432"/>
      <c r="N368" s="409"/>
      <c r="O368" s="667"/>
      <c r="P368" s="667"/>
      <c r="Q368" s="50" t="s">
        <v>714</v>
      </c>
      <c r="R368" s="51">
        <v>0.1</v>
      </c>
      <c r="S368" s="52">
        <v>44044</v>
      </c>
      <c r="T368" s="52">
        <v>44104</v>
      </c>
      <c r="U368" s="585"/>
      <c r="V368" s="585"/>
      <c r="W368" s="585"/>
      <c r="X368" s="585"/>
      <c r="Y368" s="663"/>
      <c r="Z368" s="663"/>
      <c r="AA368" s="665"/>
      <c r="AB368" s="669"/>
      <c r="AC368" s="669"/>
      <c r="AD368" s="673"/>
    </row>
    <row r="369" spans="1:30" ht="151.94999999999999" customHeight="1">
      <c r="A369" s="583"/>
      <c r="B369" s="433"/>
      <c r="C369" s="433"/>
      <c r="D369" s="433"/>
      <c r="E369" s="425"/>
      <c r="F369" s="429"/>
      <c r="G369" s="408"/>
      <c r="H369" s="594"/>
      <c r="I369" s="594"/>
      <c r="J369" s="433"/>
      <c r="K369" s="671"/>
      <c r="L369" s="406"/>
      <c r="M369" s="433"/>
      <c r="N369" s="410"/>
      <c r="O369" s="577"/>
      <c r="P369" s="577"/>
      <c r="Q369" s="111" t="s">
        <v>715</v>
      </c>
      <c r="R369" s="112">
        <v>0.2</v>
      </c>
      <c r="S369" s="128">
        <v>44105</v>
      </c>
      <c r="T369" s="128">
        <v>44165</v>
      </c>
      <c r="U369" s="578"/>
      <c r="V369" s="578"/>
      <c r="W369" s="578"/>
      <c r="X369" s="578"/>
      <c r="Y369" s="664"/>
      <c r="Z369" s="664"/>
      <c r="AA369" s="666"/>
      <c r="AB369" s="670"/>
      <c r="AC369" s="670"/>
      <c r="AD369" s="674"/>
    </row>
    <row r="370" spans="1:30" ht="184.05" customHeight="1">
      <c r="A370" s="567" t="s">
        <v>704</v>
      </c>
      <c r="B370" s="388" t="s">
        <v>929</v>
      </c>
      <c r="C370" s="388" t="s">
        <v>257</v>
      </c>
      <c r="D370" s="388" t="s">
        <v>36</v>
      </c>
      <c r="E370" s="368"/>
      <c r="F370" s="370" t="s">
        <v>716</v>
      </c>
      <c r="G370" s="661" t="s">
        <v>181</v>
      </c>
      <c r="H370" s="661" t="s">
        <v>181</v>
      </c>
      <c r="I370" s="388" t="s">
        <v>717</v>
      </c>
      <c r="J370" s="388" t="s">
        <v>718</v>
      </c>
      <c r="K370" s="668"/>
      <c r="L370" s="509"/>
      <c r="M370" s="388" t="s">
        <v>719</v>
      </c>
      <c r="N370" s="380" t="s">
        <v>58</v>
      </c>
      <c r="O370" s="565">
        <v>43861</v>
      </c>
      <c r="P370" s="565">
        <v>44165</v>
      </c>
      <c r="Q370" s="88" t="s">
        <v>720</v>
      </c>
      <c r="R370" s="258">
        <v>0.1</v>
      </c>
      <c r="S370" s="126">
        <v>43861</v>
      </c>
      <c r="T370" s="126">
        <v>43920</v>
      </c>
      <c r="U370" s="561">
        <v>0.15</v>
      </c>
      <c r="V370" s="561">
        <v>0.5</v>
      </c>
      <c r="W370" s="561">
        <v>0.75</v>
      </c>
      <c r="X370" s="561">
        <v>1</v>
      </c>
      <c r="Y370" s="654">
        <v>1000000</v>
      </c>
      <c r="Z370" s="654">
        <v>0</v>
      </c>
      <c r="AA370" s="656" t="s">
        <v>38</v>
      </c>
      <c r="AB370" s="658" t="s">
        <v>38</v>
      </c>
      <c r="AC370" s="658" t="s">
        <v>38</v>
      </c>
      <c r="AD370" s="672">
        <v>1000000</v>
      </c>
    </row>
    <row r="371" spans="1:30" ht="184.05" customHeight="1">
      <c r="A371" s="599"/>
      <c r="B371" s="432"/>
      <c r="C371" s="432"/>
      <c r="D371" s="432"/>
      <c r="E371" s="427"/>
      <c r="F371" s="428"/>
      <c r="G371" s="593"/>
      <c r="H371" s="593"/>
      <c r="I371" s="432"/>
      <c r="J371" s="432"/>
      <c r="K371" s="642"/>
      <c r="L371" s="405"/>
      <c r="M371" s="432"/>
      <c r="N371" s="409"/>
      <c r="O371" s="667"/>
      <c r="P371" s="667"/>
      <c r="Q371" s="56" t="s">
        <v>721</v>
      </c>
      <c r="R371" s="51">
        <v>0.15</v>
      </c>
      <c r="S371" s="52">
        <v>43891</v>
      </c>
      <c r="T371" s="52">
        <v>44012</v>
      </c>
      <c r="U371" s="585"/>
      <c r="V371" s="585"/>
      <c r="W371" s="585"/>
      <c r="X371" s="585"/>
      <c r="Y371" s="663"/>
      <c r="Z371" s="663"/>
      <c r="AA371" s="665"/>
      <c r="AB371" s="669"/>
      <c r="AC371" s="669"/>
      <c r="AD371" s="673"/>
    </row>
    <row r="372" spans="1:30" ht="184.05" customHeight="1">
      <c r="A372" s="583"/>
      <c r="B372" s="433"/>
      <c r="C372" s="433"/>
      <c r="D372" s="433"/>
      <c r="E372" s="425"/>
      <c r="F372" s="429"/>
      <c r="G372" s="594"/>
      <c r="H372" s="594"/>
      <c r="I372" s="433"/>
      <c r="J372" s="433"/>
      <c r="K372" s="643"/>
      <c r="L372" s="406"/>
      <c r="M372" s="433"/>
      <c r="N372" s="410"/>
      <c r="O372" s="577"/>
      <c r="P372" s="577"/>
      <c r="Q372" s="127" t="s">
        <v>722</v>
      </c>
      <c r="R372" s="112">
        <v>0.75</v>
      </c>
      <c r="S372" s="128">
        <v>43891</v>
      </c>
      <c r="T372" s="128">
        <v>44165</v>
      </c>
      <c r="U372" s="578"/>
      <c r="V372" s="578"/>
      <c r="W372" s="578"/>
      <c r="X372" s="578"/>
      <c r="Y372" s="664"/>
      <c r="Z372" s="664"/>
      <c r="AA372" s="666"/>
      <c r="AB372" s="670"/>
      <c r="AC372" s="670"/>
      <c r="AD372" s="674"/>
    </row>
    <row r="373" spans="1:30" ht="184.05" customHeight="1">
      <c r="A373" s="567" t="s">
        <v>704</v>
      </c>
      <c r="B373" s="388" t="s">
        <v>931</v>
      </c>
      <c r="C373" s="388" t="s">
        <v>705</v>
      </c>
      <c r="D373" s="388" t="s">
        <v>36</v>
      </c>
      <c r="E373" s="368"/>
      <c r="F373" s="370" t="s">
        <v>723</v>
      </c>
      <c r="G373" s="661" t="s">
        <v>181</v>
      </c>
      <c r="H373" s="661" t="s">
        <v>181</v>
      </c>
      <c r="I373" s="388" t="s">
        <v>717</v>
      </c>
      <c r="J373" s="388" t="s">
        <v>38</v>
      </c>
      <c r="K373" s="662"/>
      <c r="L373" s="509"/>
      <c r="M373" s="372" t="s">
        <v>724</v>
      </c>
      <c r="N373" s="380" t="s">
        <v>58</v>
      </c>
      <c r="O373" s="565">
        <v>43861</v>
      </c>
      <c r="P373" s="565">
        <v>44165</v>
      </c>
      <c r="Q373" s="129" t="s">
        <v>725</v>
      </c>
      <c r="R373" s="258">
        <v>0.6</v>
      </c>
      <c r="S373" s="126">
        <v>43861</v>
      </c>
      <c r="T373" s="126">
        <v>44165</v>
      </c>
      <c r="U373" s="561">
        <v>0.2</v>
      </c>
      <c r="V373" s="561">
        <v>0.4</v>
      </c>
      <c r="W373" s="561">
        <v>0.86</v>
      </c>
      <c r="X373" s="561">
        <v>1</v>
      </c>
      <c r="Y373" s="654">
        <v>1000000</v>
      </c>
      <c r="Z373" s="654">
        <v>1500000</v>
      </c>
      <c r="AA373" s="656" t="s">
        <v>38</v>
      </c>
      <c r="AB373" s="658" t="s">
        <v>38</v>
      </c>
      <c r="AC373" s="658" t="s">
        <v>38</v>
      </c>
      <c r="AD373" s="393">
        <f>Y373+Z373</f>
        <v>2500000</v>
      </c>
    </row>
    <row r="374" spans="1:30" ht="184.05" customHeight="1" thickBot="1">
      <c r="A374" s="568"/>
      <c r="B374" s="389"/>
      <c r="C374" s="389"/>
      <c r="D374" s="389"/>
      <c r="E374" s="369"/>
      <c r="F374" s="371"/>
      <c r="G374" s="383"/>
      <c r="H374" s="383"/>
      <c r="I374" s="389"/>
      <c r="J374" s="389"/>
      <c r="K374" s="379"/>
      <c r="L374" s="361"/>
      <c r="M374" s="373"/>
      <c r="N374" s="381"/>
      <c r="O374" s="566"/>
      <c r="P374" s="566"/>
      <c r="Q374" s="133" t="s">
        <v>726</v>
      </c>
      <c r="R374" s="259">
        <v>0.4</v>
      </c>
      <c r="S374" s="135">
        <v>43861</v>
      </c>
      <c r="T374" s="135">
        <v>44165</v>
      </c>
      <c r="U374" s="562"/>
      <c r="V374" s="562"/>
      <c r="W374" s="562"/>
      <c r="X374" s="562"/>
      <c r="Y374" s="655"/>
      <c r="Z374" s="655"/>
      <c r="AA374" s="657"/>
      <c r="AB374" s="659"/>
      <c r="AC374" s="659"/>
      <c r="AD374" s="449"/>
    </row>
    <row r="375" spans="1:30" ht="100.95" customHeight="1" thickTop="1">
      <c r="A375" s="660" t="s">
        <v>727</v>
      </c>
      <c r="B375" s="644" t="s">
        <v>493</v>
      </c>
      <c r="C375" s="644" t="s">
        <v>50</v>
      </c>
      <c r="D375" s="644" t="s">
        <v>36</v>
      </c>
      <c r="E375" s="644"/>
      <c r="F375" s="558" t="s">
        <v>936</v>
      </c>
      <c r="G375" s="645" t="s">
        <v>191</v>
      </c>
      <c r="H375" s="649" t="s">
        <v>181</v>
      </c>
      <c r="I375" s="652" t="s">
        <v>181</v>
      </c>
      <c r="J375" s="638" t="s">
        <v>718</v>
      </c>
      <c r="K375" s="641"/>
      <c r="L375" s="586"/>
      <c r="M375" s="556" t="s">
        <v>728</v>
      </c>
      <c r="N375" s="557" t="s">
        <v>58</v>
      </c>
      <c r="O375" s="635">
        <v>43867</v>
      </c>
      <c r="P375" s="635">
        <v>44195</v>
      </c>
      <c r="Q375" s="70" t="s">
        <v>729</v>
      </c>
      <c r="R375" s="71">
        <v>0.2</v>
      </c>
      <c r="S375" s="72">
        <v>43867</v>
      </c>
      <c r="T375" s="72">
        <v>43875</v>
      </c>
      <c r="U375" s="636">
        <v>0.4</v>
      </c>
      <c r="V375" s="636">
        <v>0.9</v>
      </c>
      <c r="W375" s="636">
        <v>0.95</v>
      </c>
      <c r="X375" s="636">
        <v>1</v>
      </c>
      <c r="Y375" s="551">
        <v>15000000</v>
      </c>
      <c r="Z375" s="551">
        <v>10000000</v>
      </c>
      <c r="AA375" s="552" t="s">
        <v>730</v>
      </c>
      <c r="AB375" s="632" t="s">
        <v>38</v>
      </c>
      <c r="AC375" s="632" t="s">
        <v>38</v>
      </c>
      <c r="AD375" s="462">
        <f>Y375+Z375</f>
        <v>25000000</v>
      </c>
    </row>
    <row r="376" spans="1:30" ht="100.95" customHeight="1">
      <c r="A376" s="540"/>
      <c r="B376" s="533"/>
      <c r="C376" s="533"/>
      <c r="D376" s="533"/>
      <c r="E376" s="533"/>
      <c r="F376" s="517"/>
      <c r="G376" s="454"/>
      <c r="H376" s="650"/>
      <c r="I376" s="624"/>
      <c r="J376" s="639"/>
      <c r="K376" s="642"/>
      <c r="L376" s="405"/>
      <c r="M376" s="475"/>
      <c r="N376" s="514"/>
      <c r="O376" s="546"/>
      <c r="P376" s="546"/>
      <c r="Q376" s="23" t="s">
        <v>731</v>
      </c>
      <c r="R376" s="24">
        <v>0.2</v>
      </c>
      <c r="S376" s="25">
        <v>43867</v>
      </c>
      <c r="T376" s="25">
        <v>43875</v>
      </c>
      <c r="U376" s="601"/>
      <c r="V376" s="601"/>
      <c r="W376" s="601"/>
      <c r="X376" s="601"/>
      <c r="Y376" s="543"/>
      <c r="Z376" s="543"/>
      <c r="AA376" s="443"/>
      <c r="AB376" s="633"/>
      <c r="AC376" s="633"/>
      <c r="AD376" s="394"/>
    </row>
    <row r="377" spans="1:30" ht="100.95" customHeight="1">
      <c r="A377" s="540"/>
      <c r="B377" s="533"/>
      <c r="C377" s="533"/>
      <c r="D377" s="533"/>
      <c r="E377" s="533"/>
      <c r="F377" s="517"/>
      <c r="G377" s="454"/>
      <c r="H377" s="650"/>
      <c r="I377" s="624"/>
      <c r="J377" s="639"/>
      <c r="K377" s="642"/>
      <c r="L377" s="405"/>
      <c r="M377" s="475"/>
      <c r="N377" s="514"/>
      <c r="O377" s="546"/>
      <c r="P377" s="546"/>
      <c r="Q377" s="23" t="s">
        <v>732</v>
      </c>
      <c r="R377" s="24">
        <v>0.5</v>
      </c>
      <c r="S377" s="25">
        <v>43922</v>
      </c>
      <c r="T377" s="25">
        <v>43981</v>
      </c>
      <c r="U377" s="601"/>
      <c r="V377" s="601"/>
      <c r="W377" s="601"/>
      <c r="X377" s="601"/>
      <c r="Y377" s="543"/>
      <c r="Z377" s="543"/>
      <c r="AA377" s="443"/>
      <c r="AB377" s="633"/>
      <c r="AC377" s="633"/>
      <c r="AD377" s="394"/>
    </row>
    <row r="378" spans="1:30" ht="100.95" customHeight="1">
      <c r="A378" s="540"/>
      <c r="B378" s="533"/>
      <c r="C378" s="533"/>
      <c r="D378" s="533"/>
      <c r="E378" s="533"/>
      <c r="F378" s="517"/>
      <c r="G378" s="454"/>
      <c r="H378" s="650"/>
      <c r="I378" s="624"/>
      <c r="J378" s="639"/>
      <c r="K378" s="642"/>
      <c r="L378" s="405"/>
      <c r="M378" s="475"/>
      <c r="N378" s="514"/>
      <c r="O378" s="546"/>
      <c r="P378" s="546"/>
      <c r="Q378" s="23" t="s">
        <v>733</v>
      </c>
      <c r="R378" s="24">
        <v>0.05</v>
      </c>
      <c r="S378" s="25">
        <v>43983</v>
      </c>
      <c r="T378" s="25">
        <v>44012</v>
      </c>
      <c r="U378" s="601"/>
      <c r="V378" s="601"/>
      <c r="W378" s="601"/>
      <c r="X378" s="601"/>
      <c r="Y378" s="543"/>
      <c r="Z378" s="543"/>
      <c r="AA378" s="443"/>
      <c r="AB378" s="633"/>
      <c r="AC378" s="633"/>
      <c r="AD378" s="394"/>
    </row>
    <row r="379" spans="1:30" ht="100.95" customHeight="1">
      <c r="A379" s="541"/>
      <c r="B379" s="534"/>
      <c r="C379" s="534"/>
      <c r="D379" s="534"/>
      <c r="E379" s="534"/>
      <c r="F379" s="518"/>
      <c r="G379" s="646"/>
      <c r="H379" s="651"/>
      <c r="I379" s="653"/>
      <c r="J379" s="640"/>
      <c r="K379" s="643"/>
      <c r="L379" s="406"/>
      <c r="M379" s="476"/>
      <c r="N379" s="515"/>
      <c r="O379" s="547"/>
      <c r="P379" s="547"/>
      <c r="Q379" s="95" t="s">
        <v>734</v>
      </c>
      <c r="R379" s="96">
        <v>0.05</v>
      </c>
      <c r="S379" s="104">
        <v>44105</v>
      </c>
      <c r="T379" s="104">
        <v>44195</v>
      </c>
      <c r="U379" s="637"/>
      <c r="V379" s="637"/>
      <c r="W379" s="637"/>
      <c r="X379" s="637"/>
      <c r="Y379" s="544"/>
      <c r="Z379" s="544"/>
      <c r="AA379" s="484"/>
      <c r="AB379" s="634"/>
      <c r="AC379" s="634"/>
      <c r="AD379" s="395"/>
    </row>
    <row r="380" spans="1:30" ht="100.95" customHeight="1">
      <c r="A380" s="617" t="s">
        <v>727</v>
      </c>
      <c r="B380" s="620" t="s">
        <v>493</v>
      </c>
      <c r="C380" s="623" t="s">
        <v>50</v>
      </c>
      <c r="D380" s="623" t="s">
        <v>36</v>
      </c>
      <c r="E380" s="626"/>
      <c r="F380" s="629" t="s">
        <v>735</v>
      </c>
      <c r="G380" s="474" t="s">
        <v>157</v>
      </c>
      <c r="H380" s="456" t="s">
        <v>181</v>
      </c>
      <c r="I380" s="456" t="s">
        <v>38</v>
      </c>
      <c r="J380" s="611" t="s">
        <v>38</v>
      </c>
      <c r="K380" s="614"/>
      <c r="L380" s="509"/>
      <c r="M380" s="453" t="s">
        <v>736</v>
      </c>
      <c r="N380" s="607" t="s">
        <v>40</v>
      </c>
      <c r="O380" s="545">
        <v>43927</v>
      </c>
      <c r="P380" s="545">
        <v>44195</v>
      </c>
      <c r="Q380" s="99" t="s">
        <v>737</v>
      </c>
      <c r="R380" s="103">
        <v>0.2</v>
      </c>
      <c r="S380" s="78">
        <v>43927</v>
      </c>
      <c r="T380" s="78">
        <v>44134</v>
      </c>
      <c r="U380" s="600">
        <v>0</v>
      </c>
      <c r="V380" s="600">
        <v>0.3</v>
      </c>
      <c r="W380" s="600">
        <v>0.7</v>
      </c>
      <c r="X380" s="600">
        <v>1</v>
      </c>
      <c r="Y380" s="542">
        <v>15000000</v>
      </c>
      <c r="Z380" s="542">
        <v>8000000</v>
      </c>
      <c r="AA380" s="604" t="s">
        <v>730</v>
      </c>
      <c r="AB380" s="647" t="s">
        <v>38</v>
      </c>
      <c r="AC380" s="647" t="s">
        <v>38</v>
      </c>
      <c r="AD380" s="393">
        <f>Y380+Z380</f>
        <v>23000000</v>
      </c>
    </row>
    <row r="381" spans="1:30" ht="100.95" customHeight="1">
      <c r="A381" s="618"/>
      <c r="B381" s="621"/>
      <c r="C381" s="624"/>
      <c r="D381" s="624"/>
      <c r="E381" s="627"/>
      <c r="F381" s="630"/>
      <c r="G381" s="475"/>
      <c r="H381" s="457"/>
      <c r="I381" s="457"/>
      <c r="J381" s="612"/>
      <c r="K381" s="615"/>
      <c r="L381" s="405"/>
      <c r="M381" s="454"/>
      <c r="N381" s="608"/>
      <c r="O381" s="546"/>
      <c r="P381" s="546"/>
      <c r="Q381" s="23" t="s">
        <v>738</v>
      </c>
      <c r="R381" s="24">
        <v>0.5</v>
      </c>
      <c r="S381" s="25">
        <v>43927</v>
      </c>
      <c r="T381" s="25">
        <v>44134</v>
      </c>
      <c r="U381" s="601"/>
      <c r="V381" s="601"/>
      <c r="W381" s="601"/>
      <c r="X381" s="601"/>
      <c r="Y381" s="543"/>
      <c r="Z381" s="543"/>
      <c r="AA381" s="605"/>
      <c r="AB381" s="633"/>
      <c r="AC381" s="633"/>
      <c r="AD381" s="394"/>
    </row>
    <row r="382" spans="1:30" ht="100.95" customHeight="1" thickBot="1">
      <c r="A382" s="619"/>
      <c r="B382" s="622"/>
      <c r="C382" s="625"/>
      <c r="D382" s="625"/>
      <c r="E382" s="628"/>
      <c r="F382" s="631"/>
      <c r="G382" s="479"/>
      <c r="H382" s="458"/>
      <c r="I382" s="458"/>
      <c r="J382" s="613"/>
      <c r="K382" s="616"/>
      <c r="L382" s="361"/>
      <c r="M382" s="455"/>
      <c r="N382" s="609"/>
      <c r="O382" s="610"/>
      <c r="P382" s="610"/>
      <c r="Q382" s="38" t="s">
        <v>739</v>
      </c>
      <c r="R382" s="105">
        <v>0.3</v>
      </c>
      <c r="S382" s="40">
        <v>44136</v>
      </c>
      <c r="T382" s="40">
        <v>44195</v>
      </c>
      <c r="U382" s="602"/>
      <c r="V382" s="602"/>
      <c r="W382" s="602"/>
      <c r="X382" s="602"/>
      <c r="Y382" s="603"/>
      <c r="Z382" s="603"/>
      <c r="AA382" s="606"/>
      <c r="AB382" s="648"/>
      <c r="AC382" s="648"/>
      <c r="AD382" s="449"/>
    </row>
    <row r="383" spans="1:30" ht="100.95" customHeight="1" thickTop="1">
      <c r="A383" s="598" t="s">
        <v>740</v>
      </c>
      <c r="B383" s="441" t="s">
        <v>931</v>
      </c>
      <c r="C383" s="569" t="s">
        <v>705</v>
      </c>
      <c r="D383" s="569" t="s">
        <v>36</v>
      </c>
      <c r="E383" s="571"/>
      <c r="F383" s="573" t="s">
        <v>937</v>
      </c>
      <c r="G383" s="590" t="s">
        <v>157</v>
      </c>
      <c r="H383" s="592" t="s">
        <v>181</v>
      </c>
      <c r="I383" s="592" t="s">
        <v>181</v>
      </c>
      <c r="J383" s="592" t="s">
        <v>181</v>
      </c>
      <c r="K383" s="595"/>
      <c r="L383" s="586" t="s">
        <v>300</v>
      </c>
      <c r="M383" s="439" t="s">
        <v>741</v>
      </c>
      <c r="N383" s="466" t="s">
        <v>58</v>
      </c>
      <c r="O383" s="587">
        <v>43862</v>
      </c>
      <c r="P383" s="587">
        <v>44180</v>
      </c>
      <c r="Q383" s="107" t="s">
        <v>742</v>
      </c>
      <c r="R383" s="283">
        <v>0.2</v>
      </c>
      <c r="S383" s="43">
        <v>43862</v>
      </c>
      <c r="T383" s="43">
        <v>43920</v>
      </c>
      <c r="U383" s="584">
        <v>0.2</v>
      </c>
      <c r="V383" s="584">
        <v>0.3</v>
      </c>
      <c r="W383" s="584">
        <v>0.5</v>
      </c>
      <c r="X383" s="584">
        <v>1</v>
      </c>
      <c r="Y383" s="580">
        <v>41800000</v>
      </c>
      <c r="Z383" s="580">
        <v>36000000</v>
      </c>
      <c r="AA383" s="467" t="s">
        <v>743</v>
      </c>
      <c r="AB383" s="467" t="s">
        <v>744</v>
      </c>
      <c r="AC383" s="467" t="s">
        <v>38</v>
      </c>
      <c r="AD383" s="462">
        <f>+Y383+Z383</f>
        <v>77800000</v>
      </c>
    </row>
    <row r="384" spans="1:30" ht="100.95" customHeight="1">
      <c r="A384" s="599"/>
      <c r="B384" s="432"/>
      <c r="C384" s="569"/>
      <c r="D384" s="569"/>
      <c r="E384" s="571"/>
      <c r="F384" s="573"/>
      <c r="G384" s="591"/>
      <c r="H384" s="593"/>
      <c r="I384" s="593"/>
      <c r="J384" s="593"/>
      <c r="K384" s="596"/>
      <c r="L384" s="405"/>
      <c r="M384" s="407"/>
      <c r="N384" s="409"/>
      <c r="O384" s="588"/>
      <c r="P384" s="588"/>
      <c r="Q384" s="109" t="s">
        <v>745</v>
      </c>
      <c r="R384" s="284">
        <v>0.3</v>
      </c>
      <c r="S384" s="52">
        <v>43922</v>
      </c>
      <c r="T384" s="52">
        <v>44104</v>
      </c>
      <c r="U384" s="585"/>
      <c r="V384" s="585"/>
      <c r="W384" s="585"/>
      <c r="X384" s="585"/>
      <c r="Y384" s="581"/>
      <c r="Z384" s="581"/>
      <c r="AA384" s="391"/>
      <c r="AB384" s="391"/>
      <c r="AC384" s="391"/>
      <c r="AD384" s="394"/>
    </row>
    <row r="385" spans="1:30" ht="100.95" customHeight="1">
      <c r="A385" s="583"/>
      <c r="B385" s="433"/>
      <c r="C385" s="569"/>
      <c r="D385" s="569"/>
      <c r="E385" s="571"/>
      <c r="F385" s="573"/>
      <c r="G385" s="579"/>
      <c r="H385" s="594"/>
      <c r="I385" s="594"/>
      <c r="J385" s="594"/>
      <c r="K385" s="597"/>
      <c r="L385" s="406"/>
      <c r="M385" s="408"/>
      <c r="N385" s="410"/>
      <c r="O385" s="589"/>
      <c r="P385" s="589"/>
      <c r="Q385" s="149" t="s">
        <v>746</v>
      </c>
      <c r="R385" s="285">
        <v>0.5</v>
      </c>
      <c r="S385" s="128">
        <v>44013</v>
      </c>
      <c r="T385" s="128">
        <v>44180</v>
      </c>
      <c r="U385" s="578"/>
      <c r="V385" s="578"/>
      <c r="W385" s="578"/>
      <c r="X385" s="578"/>
      <c r="Y385" s="582"/>
      <c r="Z385" s="582"/>
      <c r="AA385" s="392"/>
      <c r="AB385" s="392"/>
      <c r="AC385" s="392"/>
      <c r="AD385" s="395"/>
    </row>
    <row r="386" spans="1:30" ht="100.95" customHeight="1">
      <c r="A386" s="567" t="s">
        <v>740</v>
      </c>
      <c r="B386" s="388" t="s">
        <v>930</v>
      </c>
      <c r="C386" s="569" t="s">
        <v>88</v>
      </c>
      <c r="D386" s="569" t="s">
        <v>36</v>
      </c>
      <c r="E386" s="571"/>
      <c r="F386" s="573" t="s">
        <v>747</v>
      </c>
      <c r="G386" s="575" t="s">
        <v>157</v>
      </c>
      <c r="H386" s="372" t="s">
        <v>38</v>
      </c>
      <c r="I386" s="372" t="s">
        <v>38</v>
      </c>
      <c r="J386" s="372" t="s">
        <v>718</v>
      </c>
      <c r="K386" s="378"/>
      <c r="L386" s="402"/>
      <c r="M386" s="372" t="s">
        <v>748</v>
      </c>
      <c r="N386" s="380" t="s">
        <v>58</v>
      </c>
      <c r="O386" s="565">
        <v>43862</v>
      </c>
      <c r="P386" s="565">
        <v>44165</v>
      </c>
      <c r="Q386" s="125" t="s">
        <v>749</v>
      </c>
      <c r="R386" s="89">
        <v>0.5</v>
      </c>
      <c r="S386" s="126">
        <v>43862</v>
      </c>
      <c r="T386" s="126">
        <v>44165</v>
      </c>
      <c r="U386" s="561">
        <v>0.2</v>
      </c>
      <c r="V386" s="561">
        <v>0.3</v>
      </c>
      <c r="W386" s="561">
        <v>0.5</v>
      </c>
      <c r="X386" s="561">
        <v>1</v>
      </c>
      <c r="Y386" s="563">
        <v>41800000</v>
      </c>
      <c r="Z386" s="563">
        <v>36000000</v>
      </c>
      <c r="AA386" s="390" t="s">
        <v>329</v>
      </c>
      <c r="AB386" s="390" t="s">
        <v>750</v>
      </c>
      <c r="AC386" s="390" t="s">
        <v>38</v>
      </c>
      <c r="AD386" s="393">
        <f>+Y386+Z386</f>
        <v>77800000</v>
      </c>
    </row>
    <row r="387" spans="1:30" ht="100.95" customHeight="1">
      <c r="A387" s="583"/>
      <c r="B387" s="433"/>
      <c r="C387" s="569"/>
      <c r="D387" s="569"/>
      <c r="E387" s="571"/>
      <c r="F387" s="573"/>
      <c r="G387" s="579"/>
      <c r="H387" s="408"/>
      <c r="I387" s="408"/>
      <c r="J387" s="408"/>
      <c r="K387" s="538"/>
      <c r="L387" s="406"/>
      <c r="M387" s="408"/>
      <c r="N387" s="410"/>
      <c r="O387" s="577"/>
      <c r="P387" s="577"/>
      <c r="Q387" s="127" t="s">
        <v>751</v>
      </c>
      <c r="R387" s="86">
        <v>0.5</v>
      </c>
      <c r="S387" s="128">
        <v>43862</v>
      </c>
      <c r="T387" s="128">
        <v>44165</v>
      </c>
      <c r="U387" s="578"/>
      <c r="V387" s="578"/>
      <c r="W387" s="578"/>
      <c r="X387" s="578"/>
      <c r="Y387" s="582"/>
      <c r="Z387" s="582"/>
      <c r="AA387" s="392"/>
      <c r="AB387" s="392"/>
      <c r="AC387" s="392"/>
      <c r="AD387" s="395"/>
    </row>
    <row r="388" spans="1:30" ht="100.95" customHeight="1">
      <c r="A388" s="567" t="s">
        <v>740</v>
      </c>
      <c r="B388" s="388" t="s">
        <v>930</v>
      </c>
      <c r="C388" s="569" t="s">
        <v>88</v>
      </c>
      <c r="D388" s="569" t="s">
        <v>36</v>
      </c>
      <c r="E388" s="571"/>
      <c r="F388" s="573" t="s">
        <v>752</v>
      </c>
      <c r="G388" s="575" t="s">
        <v>157</v>
      </c>
      <c r="H388" s="372" t="s">
        <v>38</v>
      </c>
      <c r="I388" s="372" t="s">
        <v>38</v>
      </c>
      <c r="J388" s="372" t="s">
        <v>718</v>
      </c>
      <c r="K388" s="378"/>
      <c r="L388" s="402"/>
      <c r="M388" s="372" t="s">
        <v>753</v>
      </c>
      <c r="N388" s="380" t="s">
        <v>58</v>
      </c>
      <c r="O388" s="565">
        <v>43862</v>
      </c>
      <c r="P388" s="565">
        <v>44165</v>
      </c>
      <c r="Q388" s="125" t="s">
        <v>754</v>
      </c>
      <c r="R388" s="89">
        <v>0.5</v>
      </c>
      <c r="S388" s="126">
        <v>43862</v>
      </c>
      <c r="T388" s="126">
        <v>44165</v>
      </c>
      <c r="U388" s="561">
        <v>0.2</v>
      </c>
      <c r="V388" s="561">
        <v>0.3</v>
      </c>
      <c r="W388" s="561">
        <v>0.5</v>
      </c>
      <c r="X388" s="561">
        <v>1</v>
      </c>
      <c r="Y388" s="563">
        <v>41800000</v>
      </c>
      <c r="Z388" s="563">
        <v>36000000</v>
      </c>
      <c r="AA388" s="390" t="s">
        <v>186</v>
      </c>
      <c r="AB388" s="390" t="s">
        <v>750</v>
      </c>
      <c r="AC388" s="390" t="s">
        <v>38</v>
      </c>
      <c r="AD388" s="393">
        <f>+Y388+Z388</f>
        <v>77800000</v>
      </c>
    </row>
    <row r="389" spans="1:30" ht="100.95" customHeight="1" thickBot="1">
      <c r="A389" s="568"/>
      <c r="B389" s="389"/>
      <c r="C389" s="570"/>
      <c r="D389" s="570"/>
      <c r="E389" s="572"/>
      <c r="F389" s="574"/>
      <c r="G389" s="576"/>
      <c r="H389" s="373"/>
      <c r="I389" s="373"/>
      <c r="J389" s="373"/>
      <c r="K389" s="414"/>
      <c r="L389" s="361"/>
      <c r="M389" s="373"/>
      <c r="N389" s="381"/>
      <c r="O389" s="566"/>
      <c r="P389" s="566"/>
      <c r="Q389" s="162" t="s">
        <v>755</v>
      </c>
      <c r="R389" s="68">
        <v>0.5</v>
      </c>
      <c r="S389" s="135">
        <v>43862</v>
      </c>
      <c r="T389" s="135">
        <v>44165</v>
      </c>
      <c r="U389" s="562"/>
      <c r="V389" s="562"/>
      <c r="W389" s="562"/>
      <c r="X389" s="562"/>
      <c r="Y389" s="564"/>
      <c r="Z389" s="564"/>
      <c r="AA389" s="419"/>
      <c r="AB389" s="419"/>
      <c r="AC389" s="419"/>
      <c r="AD389" s="449"/>
    </row>
    <row r="390" spans="1:30" ht="100.95" customHeight="1" thickTop="1">
      <c r="A390" s="559" t="s">
        <v>756</v>
      </c>
      <c r="B390" s="560" t="s">
        <v>125</v>
      </c>
      <c r="C390" s="560" t="s">
        <v>230</v>
      </c>
      <c r="D390" s="560" t="s">
        <v>36</v>
      </c>
      <c r="E390" s="560" t="s">
        <v>118</v>
      </c>
      <c r="F390" s="558" t="s">
        <v>757</v>
      </c>
      <c r="G390" s="556" t="s">
        <v>758</v>
      </c>
      <c r="H390" s="556" t="s">
        <v>759</v>
      </c>
      <c r="I390" s="556" t="s">
        <v>760</v>
      </c>
      <c r="J390" s="556" t="s">
        <v>761</v>
      </c>
      <c r="K390" s="555"/>
      <c r="L390" s="555"/>
      <c r="M390" s="556" t="s">
        <v>762</v>
      </c>
      <c r="N390" s="556" t="s">
        <v>58</v>
      </c>
      <c r="O390" s="557">
        <v>43845</v>
      </c>
      <c r="P390" s="557">
        <v>44012</v>
      </c>
      <c r="Q390" s="286" t="s">
        <v>763</v>
      </c>
      <c r="R390" s="71">
        <v>0.5</v>
      </c>
      <c r="S390" s="72">
        <v>43845</v>
      </c>
      <c r="T390" s="72">
        <v>43951</v>
      </c>
      <c r="U390" s="554">
        <v>0.5</v>
      </c>
      <c r="V390" s="553">
        <v>1</v>
      </c>
      <c r="W390" s="553">
        <v>0</v>
      </c>
      <c r="X390" s="554">
        <v>0</v>
      </c>
      <c r="Y390" s="552">
        <v>0</v>
      </c>
      <c r="Z390" s="551">
        <f>((48000000/2)/2)</f>
        <v>12000000</v>
      </c>
      <c r="AA390" s="552" t="s">
        <v>60</v>
      </c>
      <c r="AB390" s="552" t="s">
        <v>288</v>
      </c>
      <c r="AC390" s="552" t="s">
        <v>38</v>
      </c>
      <c r="AD390" s="462">
        <f>+Y390+Z390</f>
        <v>12000000</v>
      </c>
    </row>
    <row r="391" spans="1:30" ht="100.95" customHeight="1">
      <c r="A391" s="481"/>
      <c r="B391" s="469"/>
      <c r="C391" s="469"/>
      <c r="D391" s="469"/>
      <c r="E391" s="469"/>
      <c r="F391" s="517"/>
      <c r="G391" s="475"/>
      <c r="H391" s="475"/>
      <c r="I391" s="475"/>
      <c r="J391" s="475"/>
      <c r="K391" s="537"/>
      <c r="L391" s="535"/>
      <c r="M391" s="475"/>
      <c r="N391" s="475"/>
      <c r="O391" s="514"/>
      <c r="P391" s="514"/>
      <c r="Q391" s="287" t="s">
        <v>764</v>
      </c>
      <c r="R391" s="24">
        <v>0.35</v>
      </c>
      <c r="S391" s="25">
        <v>43952</v>
      </c>
      <c r="T391" s="25">
        <v>43997</v>
      </c>
      <c r="U391" s="527"/>
      <c r="V391" s="549"/>
      <c r="W391" s="549"/>
      <c r="X391" s="527"/>
      <c r="Y391" s="443"/>
      <c r="Z391" s="543"/>
      <c r="AA391" s="443"/>
      <c r="AB391" s="443"/>
      <c r="AC391" s="443"/>
      <c r="AD391" s="394"/>
    </row>
    <row r="392" spans="1:30" ht="100.95" customHeight="1">
      <c r="A392" s="483"/>
      <c r="B392" s="470"/>
      <c r="C392" s="470"/>
      <c r="D392" s="470"/>
      <c r="E392" s="470"/>
      <c r="F392" s="518"/>
      <c r="G392" s="476"/>
      <c r="H392" s="476"/>
      <c r="I392" s="476"/>
      <c r="J392" s="476"/>
      <c r="K392" s="538"/>
      <c r="L392" s="536"/>
      <c r="M392" s="476"/>
      <c r="N392" s="476"/>
      <c r="O392" s="515"/>
      <c r="P392" s="515"/>
      <c r="Q392" s="288" t="s">
        <v>765</v>
      </c>
      <c r="R392" s="96">
        <v>0.15</v>
      </c>
      <c r="S392" s="104">
        <v>43998</v>
      </c>
      <c r="T392" s="104">
        <v>44012</v>
      </c>
      <c r="U392" s="528"/>
      <c r="V392" s="550"/>
      <c r="W392" s="550"/>
      <c r="X392" s="528"/>
      <c r="Y392" s="484"/>
      <c r="Z392" s="544"/>
      <c r="AA392" s="484"/>
      <c r="AB392" s="484"/>
      <c r="AC392" s="484"/>
      <c r="AD392" s="395"/>
    </row>
    <row r="393" spans="1:30" ht="100.95" customHeight="1">
      <c r="A393" s="480" t="s">
        <v>756</v>
      </c>
      <c r="B393" s="468" t="s">
        <v>125</v>
      </c>
      <c r="C393" s="468" t="s">
        <v>230</v>
      </c>
      <c r="D393" s="468" t="s">
        <v>36</v>
      </c>
      <c r="E393" s="468" t="s">
        <v>118</v>
      </c>
      <c r="F393" s="516" t="s">
        <v>766</v>
      </c>
      <c r="G393" s="474" t="s">
        <v>758</v>
      </c>
      <c r="H393" s="474" t="s">
        <v>759</v>
      </c>
      <c r="I393" s="474" t="s">
        <v>760</v>
      </c>
      <c r="J393" s="474" t="s">
        <v>761</v>
      </c>
      <c r="K393" s="378"/>
      <c r="L393" s="378"/>
      <c r="M393" s="474" t="s">
        <v>767</v>
      </c>
      <c r="N393" s="474" t="s">
        <v>58</v>
      </c>
      <c r="O393" s="545">
        <v>43845</v>
      </c>
      <c r="P393" s="545">
        <v>44195</v>
      </c>
      <c r="Q393" s="289" t="s">
        <v>768</v>
      </c>
      <c r="R393" s="103">
        <v>0.4</v>
      </c>
      <c r="S393" s="78">
        <v>43845</v>
      </c>
      <c r="T393" s="78">
        <v>43982</v>
      </c>
      <c r="U393" s="526">
        <v>0.2</v>
      </c>
      <c r="V393" s="548">
        <v>0.4</v>
      </c>
      <c r="W393" s="548">
        <v>0.8</v>
      </c>
      <c r="X393" s="526">
        <v>1</v>
      </c>
      <c r="Y393" s="442">
        <v>0</v>
      </c>
      <c r="Z393" s="542">
        <f>(48000000/2)</f>
        <v>24000000</v>
      </c>
      <c r="AA393" s="442" t="s">
        <v>60</v>
      </c>
      <c r="AB393" s="442" t="s">
        <v>288</v>
      </c>
      <c r="AC393" s="442" t="s">
        <v>38</v>
      </c>
      <c r="AD393" s="393">
        <f>+Y393+Z393</f>
        <v>24000000</v>
      </c>
    </row>
    <row r="394" spans="1:30" ht="100.95" customHeight="1">
      <c r="A394" s="481"/>
      <c r="B394" s="469"/>
      <c r="C394" s="469"/>
      <c r="D394" s="469"/>
      <c r="E394" s="469"/>
      <c r="F394" s="517"/>
      <c r="G394" s="475"/>
      <c r="H394" s="475"/>
      <c r="I394" s="475"/>
      <c r="J394" s="475"/>
      <c r="K394" s="537"/>
      <c r="L394" s="535"/>
      <c r="M394" s="475"/>
      <c r="N394" s="475"/>
      <c r="O394" s="546"/>
      <c r="P394" s="546"/>
      <c r="Q394" s="287" t="s">
        <v>769</v>
      </c>
      <c r="R394" s="24">
        <v>0.4</v>
      </c>
      <c r="S394" s="25">
        <v>43983</v>
      </c>
      <c r="T394" s="25">
        <v>44165</v>
      </c>
      <c r="U394" s="527"/>
      <c r="V394" s="549"/>
      <c r="W394" s="549"/>
      <c r="X394" s="527"/>
      <c r="Y394" s="443"/>
      <c r="Z394" s="543"/>
      <c r="AA394" s="443"/>
      <c r="AB394" s="443"/>
      <c r="AC394" s="443"/>
      <c r="AD394" s="394"/>
    </row>
    <row r="395" spans="1:30" ht="100.95" customHeight="1">
      <c r="A395" s="483"/>
      <c r="B395" s="470"/>
      <c r="C395" s="470"/>
      <c r="D395" s="470"/>
      <c r="E395" s="470"/>
      <c r="F395" s="518"/>
      <c r="G395" s="476"/>
      <c r="H395" s="476"/>
      <c r="I395" s="476"/>
      <c r="J395" s="476"/>
      <c r="K395" s="538"/>
      <c r="L395" s="536"/>
      <c r="M395" s="476"/>
      <c r="N395" s="476"/>
      <c r="O395" s="547"/>
      <c r="P395" s="547"/>
      <c r="Q395" s="288" t="s">
        <v>770</v>
      </c>
      <c r="R395" s="96">
        <v>0.2</v>
      </c>
      <c r="S395" s="104">
        <v>44136</v>
      </c>
      <c r="T395" s="104">
        <v>44195</v>
      </c>
      <c r="U395" s="528"/>
      <c r="V395" s="550"/>
      <c r="W395" s="550"/>
      <c r="X395" s="528"/>
      <c r="Y395" s="484"/>
      <c r="Z395" s="544"/>
      <c r="AA395" s="484"/>
      <c r="AB395" s="484"/>
      <c r="AC395" s="484"/>
      <c r="AD395" s="395"/>
    </row>
    <row r="396" spans="1:30" ht="100.95" customHeight="1">
      <c r="A396" s="480" t="s">
        <v>756</v>
      </c>
      <c r="B396" s="468" t="s">
        <v>125</v>
      </c>
      <c r="C396" s="468" t="s">
        <v>230</v>
      </c>
      <c r="D396" s="468" t="s">
        <v>36</v>
      </c>
      <c r="E396" s="468" t="s">
        <v>118</v>
      </c>
      <c r="F396" s="471" t="s">
        <v>771</v>
      </c>
      <c r="G396" s="474" t="s">
        <v>758</v>
      </c>
      <c r="H396" s="474" t="s">
        <v>772</v>
      </c>
      <c r="I396" s="474" t="s">
        <v>773</v>
      </c>
      <c r="J396" s="474" t="s">
        <v>285</v>
      </c>
      <c r="K396" s="378"/>
      <c r="L396" s="378"/>
      <c r="M396" s="490" t="s">
        <v>774</v>
      </c>
      <c r="N396" s="474" t="s">
        <v>40</v>
      </c>
      <c r="O396" s="513">
        <v>43831</v>
      </c>
      <c r="P396" s="513">
        <v>44185</v>
      </c>
      <c r="Q396" s="289" t="s">
        <v>775</v>
      </c>
      <c r="R396" s="202">
        <v>0.25</v>
      </c>
      <c r="S396" s="176">
        <v>43831</v>
      </c>
      <c r="T396" s="176">
        <v>43921</v>
      </c>
      <c r="U396" s="526">
        <v>0.25</v>
      </c>
      <c r="V396" s="526">
        <v>0.5</v>
      </c>
      <c r="W396" s="526">
        <v>0.75</v>
      </c>
      <c r="X396" s="526">
        <v>1</v>
      </c>
      <c r="Y396" s="442">
        <f>80000000+70000000</f>
        <v>150000000</v>
      </c>
      <c r="Z396" s="442">
        <v>1000000000</v>
      </c>
      <c r="AA396" s="442" t="s">
        <v>776</v>
      </c>
      <c r="AB396" s="442" t="s">
        <v>777</v>
      </c>
      <c r="AC396" s="442" t="s">
        <v>38</v>
      </c>
      <c r="AD396" s="393">
        <f>+Y396+Z396</f>
        <v>1150000000</v>
      </c>
    </row>
    <row r="397" spans="1:30" ht="100.95" customHeight="1">
      <c r="A397" s="481"/>
      <c r="B397" s="469"/>
      <c r="C397" s="469"/>
      <c r="D397" s="469"/>
      <c r="E397" s="469"/>
      <c r="F397" s="472"/>
      <c r="G397" s="475"/>
      <c r="H397" s="475"/>
      <c r="I397" s="475"/>
      <c r="J397" s="475"/>
      <c r="K397" s="537"/>
      <c r="L397" s="535"/>
      <c r="M397" s="491"/>
      <c r="N397" s="475"/>
      <c r="O397" s="514"/>
      <c r="P397" s="514"/>
      <c r="Q397" s="287" t="s">
        <v>778</v>
      </c>
      <c r="R397" s="203">
        <v>0.25</v>
      </c>
      <c r="S397" s="168">
        <v>43922</v>
      </c>
      <c r="T397" s="168">
        <v>44012</v>
      </c>
      <c r="U397" s="527"/>
      <c r="V397" s="527"/>
      <c r="W397" s="527"/>
      <c r="X397" s="527"/>
      <c r="Y397" s="443"/>
      <c r="Z397" s="443"/>
      <c r="AA397" s="443"/>
      <c r="AB397" s="443"/>
      <c r="AC397" s="443"/>
      <c r="AD397" s="394"/>
    </row>
    <row r="398" spans="1:30" ht="100.95" customHeight="1">
      <c r="A398" s="483"/>
      <c r="B398" s="470"/>
      <c r="C398" s="470"/>
      <c r="D398" s="470"/>
      <c r="E398" s="470"/>
      <c r="F398" s="473"/>
      <c r="G398" s="476"/>
      <c r="H398" s="476"/>
      <c r="I398" s="476"/>
      <c r="J398" s="476"/>
      <c r="K398" s="538"/>
      <c r="L398" s="536"/>
      <c r="M398" s="492"/>
      <c r="N398" s="476"/>
      <c r="O398" s="515"/>
      <c r="P398" s="515"/>
      <c r="Q398" s="288" t="s">
        <v>779</v>
      </c>
      <c r="R398" s="201">
        <v>0.5</v>
      </c>
      <c r="S398" s="172">
        <v>44013</v>
      </c>
      <c r="T398" s="172">
        <v>44185</v>
      </c>
      <c r="U398" s="528"/>
      <c r="V398" s="528"/>
      <c r="W398" s="528"/>
      <c r="X398" s="528"/>
      <c r="Y398" s="484"/>
      <c r="Z398" s="484"/>
      <c r="AA398" s="484"/>
      <c r="AB398" s="484"/>
      <c r="AC398" s="484"/>
      <c r="AD398" s="395"/>
    </row>
    <row r="399" spans="1:30" ht="162" customHeight="1">
      <c r="A399" s="539" t="s">
        <v>780</v>
      </c>
      <c r="B399" s="532" t="s">
        <v>125</v>
      </c>
      <c r="C399" s="532" t="s">
        <v>230</v>
      </c>
      <c r="D399" s="1060" t="s">
        <v>107</v>
      </c>
      <c r="E399" s="532">
        <v>0.06</v>
      </c>
      <c r="F399" s="516" t="s">
        <v>781</v>
      </c>
      <c r="G399" s="474" t="s">
        <v>157</v>
      </c>
      <c r="H399" s="474" t="s">
        <v>38</v>
      </c>
      <c r="I399" s="474" t="s">
        <v>38</v>
      </c>
      <c r="J399" s="474" t="s">
        <v>119</v>
      </c>
      <c r="K399" s="378"/>
      <c r="L399" s="378"/>
      <c r="M399" s="474" t="s">
        <v>782</v>
      </c>
      <c r="N399" s="513" t="s">
        <v>40</v>
      </c>
      <c r="O399" s="513">
        <v>43850</v>
      </c>
      <c r="P399" s="513">
        <v>44180</v>
      </c>
      <c r="Q399" s="289" t="s">
        <v>783</v>
      </c>
      <c r="R399" s="202">
        <v>0.35</v>
      </c>
      <c r="S399" s="176">
        <v>43850</v>
      </c>
      <c r="T399" s="176">
        <v>43951</v>
      </c>
      <c r="U399" s="526">
        <v>0.35</v>
      </c>
      <c r="V399" s="450">
        <v>0.7</v>
      </c>
      <c r="W399" s="450">
        <v>0.9</v>
      </c>
      <c r="X399" s="450">
        <v>1</v>
      </c>
      <c r="Y399" s="442">
        <v>3572878</v>
      </c>
      <c r="Z399" s="444">
        <v>0</v>
      </c>
      <c r="AA399" s="447" t="s">
        <v>38</v>
      </c>
      <c r="AB399" s="447" t="s">
        <v>38</v>
      </c>
      <c r="AC399" s="447" t="s">
        <v>38</v>
      </c>
      <c r="AD399" s="393">
        <f>Y399</f>
        <v>3572878</v>
      </c>
    </row>
    <row r="400" spans="1:30" ht="100.95" customHeight="1">
      <c r="A400" s="540"/>
      <c r="B400" s="533"/>
      <c r="C400" s="533"/>
      <c r="D400" s="533"/>
      <c r="E400" s="533"/>
      <c r="F400" s="517"/>
      <c r="G400" s="475"/>
      <c r="H400" s="475"/>
      <c r="I400" s="475"/>
      <c r="J400" s="475"/>
      <c r="K400" s="537"/>
      <c r="L400" s="535"/>
      <c r="M400" s="475"/>
      <c r="N400" s="514"/>
      <c r="O400" s="514"/>
      <c r="P400" s="514"/>
      <c r="Q400" s="287" t="s">
        <v>784</v>
      </c>
      <c r="R400" s="203">
        <v>0.35</v>
      </c>
      <c r="S400" s="168">
        <v>43952</v>
      </c>
      <c r="T400" s="168">
        <v>44042</v>
      </c>
      <c r="U400" s="527"/>
      <c r="V400" s="451"/>
      <c r="W400" s="451"/>
      <c r="X400" s="451"/>
      <c r="Y400" s="443"/>
      <c r="Z400" s="445"/>
      <c r="AA400" s="448"/>
      <c r="AB400" s="448"/>
      <c r="AC400" s="448"/>
      <c r="AD400" s="394"/>
    </row>
    <row r="401" spans="1:30" ht="100.95" customHeight="1">
      <c r="A401" s="540"/>
      <c r="B401" s="533"/>
      <c r="C401" s="533"/>
      <c r="D401" s="533"/>
      <c r="E401" s="533"/>
      <c r="F401" s="517"/>
      <c r="G401" s="475"/>
      <c r="H401" s="475"/>
      <c r="I401" s="475"/>
      <c r="J401" s="475"/>
      <c r="K401" s="537"/>
      <c r="L401" s="535"/>
      <c r="M401" s="475"/>
      <c r="N401" s="514"/>
      <c r="O401" s="514"/>
      <c r="P401" s="514"/>
      <c r="Q401" s="287" t="s">
        <v>785</v>
      </c>
      <c r="R401" s="203">
        <v>0.2</v>
      </c>
      <c r="S401" s="168">
        <v>44044</v>
      </c>
      <c r="T401" s="168">
        <v>44135</v>
      </c>
      <c r="U401" s="527"/>
      <c r="V401" s="451"/>
      <c r="W401" s="451"/>
      <c r="X401" s="451"/>
      <c r="Y401" s="443"/>
      <c r="Z401" s="445"/>
      <c r="AA401" s="448"/>
      <c r="AB401" s="448"/>
      <c r="AC401" s="448"/>
      <c r="AD401" s="394"/>
    </row>
    <row r="402" spans="1:30" ht="100.95" customHeight="1">
      <c r="A402" s="541"/>
      <c r="B402" s="534"/>
      <c r="C402" s="534"/>
      <c r="D402" s="534"/>
      <c r="E402" s="534"/>
      <c r="F402" s="518"/>
      <c r="G402" s="476"/>
      <c r="H402" s="476"/>
      <c r="I402" s="476"/>
      <c r="J402" s="476"/>
      <c r="K402" s="538"/>
      <c r="L402" s="536"/>
      <c r="M402" s="476"/>
      <c r="N402" s="515"/>
      <c r="O402" s="515"/>
      <c r="P402" s="515"/>
      <c r="Q402" s="288" t="s">
        <v>786</v>
      </c>
      <c r="R402" s="201">
        <v>0.1</v>
      </c>
      <c r="S402" s="172">
        <v>44136</v>
      </c>
      <c r="T402" s="172">
        <v>44180</v>
      </c>
      <c r="U402" s="528"/>
      <c r="V402" s="502"/>
      <c r="W402" s="502"/>
      <c r="X402" s="502"/>
      <c r="Y402" s="484"/>
      <c r="Z402" s="485"/>
      <c r="AA402" s="486"/>
      <c r="AB402" s="486"/>
      <c r="AC402" s="486"/>
      <c r="AD402" s="395"/>
    </row>
    <row r="403" spans="1:30" ht="100.95" customHeight="1">
      <c r="A403" s="480" t="s">
        <v>787</v>
      </c>
      <c r="B403" s="468" t="s">
        <v>49</v>
      </c>
      <c r="C403" s="468" t="s">
        <v>50</v>
      </c>
      <c r="D403" s="468" t="s">
        <v>788</v>
      </c>
      <c r="E403" s="532" t="s">
        <v>118</v>
      </c>
      <c r="F403" s="471" t="s">
        <v>789</v>
      </c>
      <c r="G403" s="474" t="s">
        <v>758</v>
      </c>
      <c r="H403" s="503" t="s">
        <v>38</v>
      </c>
      <c r="I403" s="503" t="s">
        <v>38</v>
      </c>
      <c r="J403" s="510" t="s">
        <v>295</v>
      </c>
      <c r="K403" s="506"/>
      <c r="L403" s="509" t="s">
        <v>272</v>
      </c>
      <c r="M403" s="474" t="s">
        <v>790</v>
      </c>
      <c r="N403" s="513" t="s">
        <v>40</v>
      </c>
      <c r="O403" s="513">
        <v>43850</v>
      </c>
      <c r="P403" s="513">
        <v>44195</v>
      </c>
      <c r="Q403" s="290" t="s">
        <v>791</v>
      </c>
      <c r="R403" s="295">
        <v>0.33</v>
      </c>
      <c r="S403" s="291">
        <v>43850</v>
      </c>
      <c r="T403" s="291">
        <v>44195</v>
      </c>
      <c r="U403" s="529" t="s">
        <v>792</v>
      </c>
      <c r="V403" s="526">
        <v>0.5</v>
      </c>
      <c r="W403" s="526">
        <v>0.75</v>
      </c>
      <c r="X403" s="526">
        <v>1</v>
      </c>
      <c r="Y403" s="442">
        <v>79910319</v>
      </c>
      <c r="Z403" s="442">
        <v>0</v>
      </c>
      <c r="AA403" s="442" t="s">
        <v>38</v>
      </c>
      <c r="AB403" s="442" t="s">
        <v>38</v>
      </c>
      <c r="AC403" s="442" t="s">
        <v>38</v>
      </c>
      <c r="AD403" s="393">
        <f>Y403</f>
        <v>79910319</v>
      </c>
    </row>
    <row r="404" spans="1:30" ht="100.95" customHeight="1">
      <c r="A404" s="481"/>
      <c r="B404" s="469"/>
      <c r="C404" s="469"/>
      <c r="D404" s="469"/>
      <c r="E404" s="533"/>
      <c r="F404" s="472"/>
      <c r="G404" s="475"/>
      <c r="H404" s="504"/>
      <c r="I404" s="504"/>
      <c r="J404" s="511"/>
      <c r="K404" s="507"/>
      <c r="L404" s="405"/>
      <c r="M404" s="475"/>
      <c r="N404" s="514"/>
      <c r="O404" s="514"/>
      <c r="P404" s="514"/>
      <c r="Q404" s="287" t="s">
        <v>793</v>
      </c>
      <c r="R404" s="292">
        <v>0.34</v>
      </c>
      <c r="S404" s="168">
        <v>43850</v>
      </c>
      <c r="T404" s="168">
        <v>44195</v>
      </c>
      <c r="U404" s="530"/>
      <c r="V404" s="527"/>
      <c r="W404" s="527"/>
      <c r="X404" s="527"/>
      <c r="Y404" s="443"/>
      <c r="Z404" s="443"/>
      <c r="AA404" s="443"/>
      <c r="AB404" s="443"/>
      <c r="AC404" s="443"/>
      <c r="AD404" s="394"/>
    </row>
    <row r="405" spans="1:30" ht="100.95" customHeight="1">
      <c r="A405" s="483"/>
      <c r="B405" s="470"/>
      <c r="C405" s="470"/>
      <c r="D405" s="470"/>
      <c r="E405" s="534"/>
      <c r="F405" s="473"/>
      <c r="G405" s="476"/>
      <c r="H405" s="505"/>
      <c r="I405" s="505"/>
      <c r="J405" s="512"/>
      <c r="K405" s="508"/>
      <c r="L405" s="406"/>
      <c r="M405" s="476"/>
      <c r="N405" s="515"/>
      <c r="O405" s="515"/>
      <c r="P405" s="515"/>
      <c r="Q405" s="288" t="s">
        <v>794</v>
      </c>
      <c r="R405" s="293">
        <v>0.33</v>
      </c>
      <c r="S405" s="172">
        <v>43876</v>
      </c>
      <c r="T405" s="172">
        <v>44195</v>
      </c>
      <c r="U405" s="531"/>
      <c r="V405" s="528"/>
      <c r="W405" s="528"/>
      <c r="X405" s="528"/>
      <c r="Y405" s="484"/>
      <c r="Z405" s="484"/>
      <c r="AA405" s="484"/>
      <c r="AB405" s="484"/>
      <c r="AC405" s="484"/>
      <c r="AD405" s="395"/>
    </row>
    <row r="406" spans="1:30" ht="100.95" customHeight="1">
      <c r="A406" s="480" t="s">
        <v>795</v>
      </c>
      <c r="B406" s="468" t="s">
        <v>125</v>
      </c>
      <c r="C406" s="468" t="s">
        <v>230</v>
      </c>
      <c r="D406" s="468" t="s">
        <v>36</v>
      </c>
      <c r="E406" s="468" t="s">
        <v>118</v>
      </c>
      <c r="F406" s="471" t="s">
        <v>796</v>
      </c>
      <c r="G406" s="474" t="s">
        <v>157</v>
      </c>
      <c r="H406" s="474" t="s">
        <v>38</v>
      </c>
      <c r="I406" s="474" t="s">
        <v>38</v>
      </c>
      <c r="J406" s="474" t="s">
        <v>285</v>
      </c>
      <c r="K406" s="402"/>
      <c r="L406" s="402"/>
      <c r="M406" s="474" t="s">
        <v>797</v>
      </c>
      <c r="N406" s="474" t="s">
        <v>40</v>
      </c>
      <c r="O406" s="513">
        <v>43875</v>
      </c>
      <c r="P406" s="513">
        <v>44150</v>
      </c>
      <c r="Q406" s="294" t="s">
        <v>798</v>
      </c>
      <c r="R406" s="295">
        <v>0.5</v>
      </c>
      <c r="S406" s="176">
        <v>43875</v>
      </c>
      <c r="T406" s="176">
        <v>44150</v>
      </c>
      <c r="U406" s="522">
        <v>0.25</v>
      </c>
      <c r="V406" s="522">
        <v>0.5</v>
      </c>
      <c r="W406" s="522">
        <v>0.75</v>
      </c>
      <c r="X406" s="522">
        <v>1</v>
      </c>
      <c r="Y406" s="524"/>
      <c r="Z406" s="524"/>
      <c r="AA406" s="447"/>
      <c r="AB406" s="447"/>
      <c r="AC406" s="447"/>
      <c r="AD406" s="393">
        <f>Y407+Z407</f>
        <v>0</v>
      </c>
    </row>
    <row r="407" spans="1:30" ht="100.95" customHeight="1">
      <c r="A407" s="483"/>
      <c r="B407" s="470"/>
      <c r="C407" s="470"/>
      <c r="D407" s="470"/>
      <c r="E407" s="470"/>
      <c r="F407" s="473"/>
      <c r="G407" s="476"/>
      <c r="H407" s="476"/>
      <c r="I407" s="476"/>
      <c r="J407" s="476"/>
      <c r="K407" s="404"/>
      <c r="L407" s="406"/>
      <c r="M407" s="476"/>
      <c r="N407" s="476"/>
      <c r="O407" s="515"/>
      <c r="P407" s="515"/>
      <c r="Q407" s="296" t="s">
        <v>799</v>
      </c>
      <c r="R407" s="293">
        <v>0.5</v>
      </c>
      <c r="S407" s="172">
        <v>43876</v>
      </c>
      <c r="T407" s="172">
        <v>44150</v>
      </c>
      <c r="U407" s="523"/>
      <c r="V407" s="523"/>
      <c r="W407" s="523"/>
      <c r="X407" s="523"/>
      <c r="Y407" s="525"/>
      <c r="Z407" s="525"/>
      <c r="AA407" s="486"/>
      <c r="AB407" s="486"/>
      <c r="AC407" s="486"/>
      <c r="AD407" s="395"/>
    </row>
    <row r="408" spans="1:30" ht="100.95" customHeight="1">
      <c r="A408" s="480" t="s">
        <v>795</v>
      </c>
      <c r="B408" s="468" t="s">
        <v>38</v>
      </c>
      <c r="C408" s="519"/>
      <c r="D408" s="519"/>
      <c r="E408" s="519"/>
      <c r="F408" s="519"/>
      <c r="G408" s="503" t="s">
        <v>800</v>
      </c>
      <c r="H408" s="503" t="s">
        <v>758</v>
      </c>
      <c r="I408" s="503" t="s">
        <v>38</v>
      </c>
      <c r="J408" s="503" t="s">
        <v>242</v>
      </c>
      <c r="K408" s="506"/>
      <c r="L408" s="509"/>
      <c r="M408" s="474" t="s">
        <v>801</v>
      </c>
      <c r="N408" s="513" t="s">
        <v>40</v>
      </c>
      <c r="O408" s="513">
        <v>44013</v>
      </c>
      <c r="P408" s="513">
        <v>44104</v>
      </c>
      <c r="Q408" s="79" t="s">
        <v>802</v>
      </c>
      <c r="R408" s="295">
        <v>0.4</v>
      </c>
      <c r="S408" s="176">
        <v>44013</v>
      </c>
      <c r="T408" s="176">
        <v>44074</v>
      </c>
      <c r="U408" s="450">
        <v>0</v>
      </c>
      <c r="V408" s="450">
        <v>0</v>
      </c>
      <c r="W408" s="450">
        <v>1</v>
      </c>
      <c r="X408" s="450">
        <v>1</v>
      </c>
      <c r="Y408" s="442">
        <v>1840000</v>
      </c>
      <c r="Z408" s="442">
        <v>900000</v>
      </c>
      <c r="AA408" s="442" t="s">
        <v>60</v>
      </c>
      <c r="AB408" s="447" t="s">
        <v>38</v>
      </c>
      <c r="AC408" s="447" t="s">
        <v>38</v>
      </c>
      <c r="AD408" s="393">
        <f>Y408+Z408</f>
        <v>2740000</v>
      </c>
    </row>
    <row r="409" spans="1:30" ht="100.95" customHeight="1">
      <c r="A409" s="481"/>
      <c r="B409" s="469"/>
      <c r="C409" s="520"/>
      <c r="D409" s="520"/>
      <c r="E409" s="520"/>
      <c r="F409" s="520"/>
      <c r="G409" s="504"/>
      <c r="H409" s="504"/>
      <c r="I409" s="504"/>
      <c r="J409" s="504"/>
      <c r="K409" s="507"/>
      <c r="L409" s="405"/>
      <c r="M409" s="475"/>
      <c r="N409" s="514"/>
      <c r="O409" s="514"/>
      <c r="P409" s="514"/>
      <c r="Q409" s="263" t="s">
        <v>803</v>
      </c>
      <c r="R409" s="203">
        <v>0.4</v>
      </c>
      <c r="S409" s="168">
        <v>44013</v>
      </c>
      <c r="T409" s="168">
        <v>44074</v>
      </c>
      <c r="U409" s="451"/>
      <c r="V409" s="451"/>
      <c r="W409" s="451"/>
      <c r="X409" s="451"/>
      <c r="Y409" s="443"/>
      <c r="Z409" s="443"/>
      <c r="AA409" s="443"/>
      <c r="AB409" s="448"/>
      <c r="AC409" s="448"/>
      <c r="AD409" s="394"/>
    </row>
    <row r="410" spans="1:30" ht="100.95" customHeight="1">
      <c r="A410" s="483"/>
      <c r="B410" s="470"/>
      <c r="C410" s="521"/>
      <c r="D410" s="521"/>
      <c r="E410" s="521"/>
      <c r="F410" s="521"/>
      <c r="G410" s="505"/>
      <c r="H410" s="505"/>
      <c r="I410" s="505"/>
      <c r="J410" s="505"/>
      <c r="K410" s="508"/>
      <c r="L410" s="406"/>
      <c r="M410" s="476"/>
      <c r="N410" s="515"/>
      <c r="O410" s="515"/>
      <c r="P410" s="515"/>
      <c r="Q410" s="266" t="s">
        <v>804</v>
      </c>
      <c r="R410" s="201">
        <v>0.2</v>
      </c>
      <c r="S410" s="172">
        <v>44075</v>
      </c>
      <c r="T410" s="172">
        <v>44104</v>
      </c>
      <c r="U410" s="502"/>
      <c r="V410" s="502"/>
      <c r="W410" s="502"/>
      <c r="X410" s="502"/>
      <c r="Y410" s="484"/>
      <c r="Z410" s="484"/>
      <c r="AA410" s="484"/>
      <c r="AB410" s="486"/>
      <c r="AC410" s="486"/>
      <c r="AD410" s="395"/>
    </row>
    <row r="411" spans="1:30" ht="100.95" customHeight="1">
      <c r="A411" s="480" t="s">
        <v>795</v>
      </c>
      <c r="B411" s="468" t="s">
        <v>49</v>
      </c>
      <c r="C411" s="468" t="s">
        <v>50</v>
      </c>
      <c r="D411" s="468" t="s">
        <v>36</v>
      </c>
      <c r="E411" s="468" t="s">
        <v>118</v>
      </c>
      <c r="F411" s="471" t="s">
        <v>805</v>
      </c>
      <c r="G411" s="474" t="s">
        <v>800</v>
      </c>
      <c r="H411" s="474" t="s">
        <v>38</v>
      </c>
      <c r="I411" s="474" t="s">
        <v>38</v>
      </c>
      <c r="J411" s="474" t="s">
        <v>285</v>
      </c>
      <c r="K411" s="402"/>
      <c r="L411" s="402" t="s">
        <v>259</v>
      </c>
      <c r="M411" s="474" t="s">
        <v>806</v>
      </c>
      <c r="N411" s="513" t="s">
        <v>40</v>
      </c>
      <c r="O411" s="513">
        <v>43832</v>
      </c>
      <c r="P411" s="513">
        <v>44195</v>
      </c>
      <c r="Q411" s="79" t="s">
        <v>807</v>
      </c>
      <c r="R411" s="202">
        <v>0.4</v>
      </c>
      <c r="S411" s="176">
        <v>43832</v>
      </c>
      <c r="T411" s="176">
        <v>43981</v>
      </c>
      <c r="U411" s="450">
        <v>0.2</v>
      </c>
      <c r="V411" s="450">
        <v>0.6</v>
      </c>
      <c r="W411" s="450">
        <v>0.8</v>
      </c>
      <c r="X411" s="450">
        <v>1</v>
      </c>
      <c r="Y411" s="442">
        <v>1840000</v>
      </c>
      <c r="Z411" s="442">
        <v>900000</v>
      </c>
      <c r="AA411" s="442" t="s">
        <v>60</v>
      </c>
      <c r="AB411" s="447" t="s">
        <v>38</v>
      </c>
      <c r="AC411" s="447" t="s">
        <v>38</v>
      </c>
      <c r="AD411" s="393">
        <f>+Y411+Z411</f>
        <v>2740000</v>
      </c>
    </row>
    <row r="412" spans="1:30" ht="100.95" customHeight="1">
      <c r="A412" s="481"/>
      <c r="B412" s="469"/>
      <c r="C412" s="469"/>
      <c r="D412" s="469"/>
      <c r="E412" s="469"/>
      <c r="F412" s="472"/>
      <c r="G412" s="475"/>
      <c r="H412" s="475"/>
      <c r="I412" s="475"/>
      <c r="J412" s="475"/>
      <c r="K412" s="403"/>
      <c r="L412" s="405"/>
      <c r="M412" s="475"/>
      <c r="N412" s="514"/>
      <c r="O412" s="514"/>
      <c r="P412" s="514"/>
      <c r="Q412" s="287" t="s">
        <v>808</v>
      </c>
      <c r="R412" s="203">
        <v>0.3</v>
      </c>
      <c r="S412" s="168">
        <v>43983</v>
      </c>
      <c r="T412" s="168">
        <v>44074</v>
      </c>
      <c r="U412" s="451"/>
      <c r="V412" s="451"/>
      <c r="W412" s="451"/>
      <c r="X412" s="451"/>
      <c r="Y412" s="443"/>
      <c r="Z412" s="443"/>
      <c r="AA412" s="443"/>
      <c r="AB412" s="448"/>
      <c r="AC412" s="448"/>
      <c r="AD412" s="394"/>
    </row>
    <row r="413" spans="1:30" ht="100.95" customHeight="1">
      <c r="A413" s="483"/>
      <c r="B413" s="470"/>
      <c r="C413" s="470"/>
      <c r="D413" s="470"/>
      <c r="E413" s="470"/>
      <c r="F413" s="473"/>
      <c r="G413" s="476"/>
      <c r="H413" s="476"/>
      <c r="I413" s="476"/>
      <c r="J413" s="476"/>
      <c r="K413" s="404"/>
      <c r="L413" s="406"/>
      <c r="M413" s="476"/>
      <c r="N413" s="515"/>
      <c r="O413" s="515"/>
      <c r="P413" s="515"/>
      <c r="Q413" s="288" t="s">
        <v>809</v>
      </c>
      <c r="R413" s="201">
        <v>0.3</v>
      </c>
      <c r="S413" s="172">
        <v>44136</v>
      </c>
      <c r="T413" s="172">
        <v>44195</v>
      </c>
      <c r="U413" s="502"/>
      <c r="V413" s="502"/>
      <c r="W413" s="502"/>
      <c r="X413" s="502"/>
      <c r="Y413" s="484"/>
      <c r="Z413" s="484"/>
      <c r="AA413" s="484"/>
      <c r="AB413" s="486"/>
      <c r="AC413" s="486"/>
      <c r="AD413" s="395"/>
    </row>
    <row r="414" spans="1:30" ht="100.95" customHeight="1">
      <c r="A414" s="480" t="s">
        <v>795</v>
      </c>
      <c r="B414" s="468" t="s">
        <v>125</v>
      </c>
      <c r="C414" s="468" t="s">
        <v>230</v>
      </c>
      <c r="D414" s="468" t="s">
        <v>36</v>
      </c>
      <c r="E414" s="468" t="s">
        <v>118</v>
      </c>
      <c r="F414" s="516" t="s">
        <v>810</v>
      </c>
      <c r="G414" s="503" t="s">
        <v>38</v>
      </c>
      <c r="H414" s="503" t="s">
        <v>38</v>
      </c>
      <c r="I414" s="503" t="s">
        <v>38</v>
      </c>
      <c r="J414" s="510" t="s">
        <v>285</v>
      </c>
      <c r="K414" s="506"/>
      <c r="L414" s="509" t="s">
        <v>300</v>
      </c>
      <c r="M414" s="474" t="s">
        <v>811</v>
      </c>
      <c r="N414" s="513" t="s">
        <v>40</v>
      </c>
      <c r="O414" s="513">
        <v>43891</v>
      </c>
      <c r="P414" s="513">
        <v>44195</v>
      </c>
      <c r="Q414" s="79" t="s">
        <v>812</v>
      </c>
      <c r="R414" s="295">
        <v>0.4</v>
      </c>
      <c r="S414" s="176">
        <v>43891</v>
      </c>
      <c r="T414" s="176">
        <v>44012</v>
      </c>
      <c r="U414" s="450">
        <v>0</v>
      </c>
      <c r="V414" s="450">
        <v>0.15</v>
      </c>
      <c r="W414" s="450">
        <v>0.5</v>
      </c>
      <c r="X414" s="450">
        <v>1</v>
      </c>
      <c r="Y414" s="442">
        <v>1226000</v>
      </c>
      <c r="Z414" s="442">
        <v>600000</v>
      </c>
      <c r="AA414" s="442" t="s">
        <v>60</v>
      </c>
      <c r="AB414" s="447" t="s">
        <v>38</v>
      </c>
      <c r="AC414" s="447" t="s">
        <v>38</v>
      </c>
      <c r="AD414" s="393">
        <f>Y414+Z414</f>
        <v>1826000</v>
      </c>
    </row>
    <row r="415" spans="1:30" ht="100.95" customHeight="1">
      <c r="A415" s="481"/>
      <c r="B415" s="469"/>
      <c r="C415" s="469"/>
      <c r="D415" s="469"/>
      <c r="E415" s="469"/>
      <c r="F415" s="517"/>
      <c r="G415" s="504"/>
      <c r="H415" s="504"/>
      <c r="I415" s="504"/>
      <c r="J415" s="511"/>
      <c r="K415" s="507"/>
      <c r="L415" s="405"/>
      <c r="M415" s="475"/>
      <c r="N415" s="514"/>
      <c r="O415" s="514"/>
      <c r="P415" s="514"/>
      <c r="Q415" s="26" t="s">
        <v>813</v>
      </c>
      <c r="R415" s="203">
        <v>0.3</v>
      </c>
      <c r="S415" s="168">
        <v>44105</v>
      </c>
      <c r="T415" s="168">
        <v>44195</v>
      </c>
      <c r="U415" s="451"/>
      <c r="V415" s="451"/>
      <c r="W415" s="451"/>
      <c r="X415" s="451"/>
      <c r="Y415" s="443"/>
      <c r="Z415" s="443"/>
      <c r="AA415" s="443"/>
      <c r="AB415" s="448"/>
      <c r="AC415" s="448"/>
      <c r="AD415" s="394"/>
    </row>
    <row r="416" spans="1:30" ht="100.95" customHeight="1">
      <c r="A416" s="483"/>
      <c r="B416" s="470"/>
      <c r="C416" s="470"/>
      <c r="D416" s="470"/>
      <c r="E416" s="470"/>
      <c r="F416" s="518"/>
      <c r="G416" s="505"/>
      <c r="H416" s="505"/>
      <c r="I416" s="505"/>
      <c r="J416" s="512"/>
      <c r="K416" s="508"/>
      <c r="L416" s="406"/>
      <c r="M416" s="476"/>
      <c r="N416" s="515"/>
      <c r="O416" s="515"/>
      <c r="P416" s="515"/>
      <c r="Q416" s="98" t="s">
        <v>814</v>
      </c>
      <c r="R416" s="201">
        <v>0.3</v>
      </c>
      <c r="S416" s="172" t="s">
        <v>815</v>
      </c>
      <c r="T416" s="172">
        <v>44195</v>
      </c>
      <c r="U416" s="502"/>
      <c r="V416" s="502"/>
      <c r="W416" s="502"/>
      <c r="X416" s="502"/>
      <c r="Y416" s="484"/>
      <c r="Z416" s="484"/>
      <c r="AA416" s="484"/>
      <c r="AB416" s="486"/>
      <c r="AC416" s="486"/>
      <c r="AD416" s="395"/>
    </row>
    <row r="417" spans="1:30" ht="100.95" customHeight="1">
      <c r="A417" s="480" t="s">
        <v>795</v>
      </c>
      <c r="B417" s="468" t="s">
        <v>49</v>
      </c>
      <c r="C417" s="468" t="s">
        <v>50</v>
      </c>
      <c r="D417" s="468" t="s">
        <v>36</v>
      </c>
      <c r="E417" s="468" t="s">
        <v>118</v>
      </c>
      <c r="F417" s="471" t="s">
        <v>816</v>
      </c>
      <c r="G417" s="503" t="s">
        <v>38</v>
      </c>
      <c r="H417" s="503" t="s">
        <v>38</v>
      </c>
      <c r="I417" s="503" t="s">
        <v>38</v>
      </c>
      <c r="J417" s="510" t="s">
        <v>285</v>
      </c>
      <c r="K417" s="506"/>
      <c r="L417" s="509"/>
      <c r="M417" s="474" t="s">
        <v>817</v>
      </c>
      <c r="N417" s="513" t="s">
        <v>40</v>
      </c>
      <c r="O417" s="513">
        <v>43891</v>
      </c>
      <c r="P417" s="513">
        <v>44104</v>
      </c>
      <c r="Q417" s="79" t="s">
        <v>818</v>
      </c>
      <c r="R417" s="295">
        <v>0.3</v>
      </c>
      <c r="S417" s="176">
        <v>43891</v>
      </c>
      <c r="T417" s="176">
        <v>43951</v>
      </c>
      <c r="U417" s="450">
        <v>0.15</v>
      </c>
      <c r="V417" s="450">
        <v>0.6</v>
      </c>
      <c r="W417" s="450">
        <v>1</v>
      </c>
      <c r="X417" s="450">
        <v>1</v>
      </c>
      <c r="Y417" s="442">
        <v>920000</v>
      </c>
      <c r="Z417" s="442">
        <v>450000</v>
      </c>
      <c r="AA417" s="442" t="s">
        <v>60</v>
      </c>
      <c r="AB417" s="447" t="s">
        <v>38</v>
      </c>
      <c r="AC417" s="447" t="s">
        <v>38</v>
      </c>
      <c r="AD417" s="393">
        <f t="shared" ref="AD417" si="6">+Y417+Z417</f>
        <v>1370000</v>
      </c>
    </row>
    <row r="418" spans="1:30" ht="100.95" customHeight="1">
      <c r="A418" s="481"/>
      <c r="B418" s="469"/>
      <c r="C418" s="469"/>
      <c r="D418" s="469"/>
      <c r="E418" s="469"/>
      <c r="F418" s="472"/>
      <c r="G418" s="504"/>
      <c r="H418" s="504"/>
      <c r="I418" s="504"/>
      <c r="J418" s="511"/>
      <c r="K418" s="507"/>
      <c r="L418" s="405"/>
      <c r="M418" s="475"/>
      <c r="N418" s="514"/>
      <c r="O418" s="514"/>
      <c r="P418" s="514"/>
      <c r="Q418" s="263" t="s">
        <v>819</v>
      </c>
      <c r="R418" s="292">
        <v>0.3</v>
      </c>
      <c r="S418" s="168">
        <v>43952</v>
      </c>
      <c r="T418" s="168">
        <v>44012</v>
      </c>
      <c r="U418" s="451"/>
      <c r="V418" s="451"/>
      <c r="W418" s="451"/>
      <c r="X418" s="451"/>
      <c r="Y418" s="443"/>
      <c r="Z418" s="443"/>
      <c r="AA418" s="443"/>
      <c r="AB418" s="448"/>
      <c r="AC418" s="448"/>
      <c r="AD418" s="394"/>
    </row>
    <row r="419" spans="1:30" ht="100.95" customHeight="1">
      <c r="A419" s="483"/>
      <c r="B419" s="470"/>
      <c r="C419" s="470"/>
      <c r="D419" s="470"/>
      <c r="E419" s="470"/>
      <c r="F419" s="473"/>
      <c r="G419" s="505"/>
      <c r="H419" s="505"/>
      <c r="I419" s="505"/>
      <c r="J419" s="512"/>
      <c r="K419" s="508"/>
      <c r="L419" s="406"/>
      <c r="M419" s="476"/>
      <c r="N419" s="515"/>
      <c r="O419" s="515"/>
      <c r="P419" s="515"/>
      <c r="Q419" s="266" t="s">
        <v>820</v>
      </c>
      <c r="R419" s="293">
        <v>0.4</v>
      </c>
      <c r="S419" s="172">
        <v>44013</v>
      </c>
      <c r="T419" s="172">
        <v>44104</v>
      </c>
      <c r="U419" s="502"/>
      <c r="V419" s="502"/>
      <c r="W419" s="502"/>
      <c r="X419" s="502"/>
      <c r="Y419" s="484"/>
      <c r="Z419" s="484"/>
      <c r="AA419" s="484"/>
      <c r="AB419" s="486"/>
      <c r="AC419" s="486"/>
      <c r="AD419" s="395"/>
    </row>
    <row r="420" spans="1:30" ht="100.95" customHeight="1">
      <c r="A420" s="480" t="s">
        <v>821</v>
      </c>
      <c r="B420" s="468" t="s">
        <v>125</v>
      </c>
      <c r="C420" s="468" t="s">
        <v>230</v>
      </c>
      <c r="D420" s="468" t="s">
        <v>107</v>
      </c>
      <c r="E420" s="468">
        <v>0.1</v>
      </c>
      <c r="F420" s="471" t="s">
        <v>822</v>
      </c>
      <c r="G420" s="474" t="s">
        <v>823</v>
      </c>
      <c r="H420" s="503" t="s">
        <v>215</v>
      </c>
      <c r="I420" s="503" t="s">
        <v>181</v>
      </c>
      <c r="J420" s="503" t="s">
        <v>824</v>
      </c>
      <c r="K420" s="506"/>
      <c r="L420" s="509"/>
      <c r="M420" s="490" t="s">
        <v>825</v>
      </c>
      <c r="N420" s="493" t="s">
        <v>58</v>
      </c>
      <c r="O420" s="493">
        <v>43891</v>
      </c>
      <c r="P420" s="493">
        <v>44160</v>
      </c>
      <c r="Q420" s="177" t="s">
        <v>826</v>
      </c>
      <c r="R420" s="175">
        <v>0.2</v>
      </c>
      <c r="S420" s="176">
        <v>43891</v>
      </c>
      <c r="T420" s="176">
        <v>44007</v>
      </c>
      <c r="U420" s="450">
        <v>0.25</v>
      </c>
      <c r="V420" s="450">
        <v>0.4</v>
      </c>
      <c r="W420" s="450">
        <v>0.55000000000000004</v>
      </c>
      <c r="X420" s="450">
        <v>1</v>
      </c>
      <c r="Y420" s="442">
        <v>24300000</v>
      </c>
      <c r="Z420" s="444">
        <v>0</v>
      </c>
      <c r="AA420" s="447" t="s">
        <v>38</v>
      </c>
      <c r="AB420" s="447" t="s">
        <v>38</v>
      </c>
      <c r="AC420" s="447" t="s">
        <v>38</v>
      </c>
      <c r="AD420" s="393">
        <f>Y420</f>
        <v>24300000</v>
      </c>
    </row>
    <row r="421" spans="1:30" ht="100.95" customHeight="1">
      <c r="A421" s="481"/>
      <c r="B421" s="469"/>
      <c r="C421" s="469"/>
      <c r="D421" s="469"/>
      <c r="E421" s="469"/>
      <c r="F421" s="472"/>
      <c r="G421" s="475"/>
      <c r="H421" s="504"/>
      <c r="I421" s="504"/>
      <c r="J421" s="504"/>
      <c r="K421" s="507"/>
      <c r="L421" s="405"/>
      <c r="M421" s="491"/>
      <c r="N421" s="494"/>
      <c r="O421" s="494"/>
      <c r="P421" s="494"/>
      <c r="Q421" s="169" t="s">
        <v>827</v>
      </c>
      <c r="R421" s="167">
        <v>0.2</v>
      </c>
      <c r="S421" s="168">
        <v>43910</v>
      </c>
      <c r="T421" s="168">
        <v>44007</v>
      </c>
      <c r="U421" s="451"/>
      <c r="V421" s="451"/>
      <c r="W421" s="451"/>
      <c r="X421" s="451"/>
      <c r="Y421" s="443"/>
      <c r="Z421" s="445"/>
      <c r="AA421" s="448"/>
      <c r="AB421" s="448"/>
      <c r="AC421" s="448"/>
      <c r="AD421" s="394"/>
    </row>
    <row r="422" spans="1:30" ht="100.95" customHeight="1">
      <c r="A422" s="481"/>
      <c r="B422" s="469"/>
      <c r="C422" s="469"/>
      <c r="D422" s="469"/>
      <c r="E422" s="469"/>
      <c r="F422" s="472"/>
      <c r="G422" s="475"/>
      <c r="H422" s="504"/>
      <c r="I422" s="504"/>
      <c r="J422" s="504"/>
      <c r="K422" s="507"/>
      <c r="L422" s="405"/>
      <c r="M422" s="491"/>
      <c r="N422" s="494"/>
      <c r="O422" s="494"/>
      <c r="P422" s="494"/>
      <c r="Q422" s="169" t="s">
        <v>828</v>
      </c>
      <c r="R422" s="167">
        <v>0.2</v>
      </c>
      <c r="S422" s="168">
        <v>44008</v>
      </c>
      <c r="T422" s="168">
        <v>44037</v>
      </c>
      <c r="U422" s="451"/>
      <c r="V422" s="451"/>
      <c r="W422" s="451"/>
      <c r="X422" s="451"/>
      <c r="Y422" s="443"/>
      <c r="Z422" s="445"/>
      <c r="AA422" s="448"/>
      <c r="AB422" s="448"/>
      <c r="AC422" s="448"/>
      <c r="AD422" s="394"/>
    </row>
    <row r="423" spans="1:30" ht="100.95" customHeight="1">
      <c r="A423" s="483"/>
      <c r="B423" s="470"/>
      <c r="C423" s="470"/>
      <c r="D423" s="470"/>
      <c r="E423" s="470"/>
      <c r="F423" s="473"/>
      <c r="G423" s="476"/>
      <c r="H423" s="505"/>
      <c r="I423" s="505"/>
      <c r="J423" s="505"/>
      <c r="K423" s="508"/>
      <c r="L423" s="406"/>
      <c r="M423" s="492"/>
      <c r="N423" s="495"/>
      <c r="O423" s="495"/>
      <c r="P423" s="495"/>
      <c r="Q423" s="173" t="s">
        <v>829</v>
      </c>
      <c r="R423" s="171">
        <v>0.4</v>
      </c>
      <c r="S423" s="172">
        <v>44075</v>
      </c>
      <c r="T423" s="172">
        <v>44160</v>
      </c>
      <c r="U423" s="502"/>
      <c r="V423" s="502"/>
      <c r="W423" s="502"/>
      <c r="X423" s="502"/>
      <c r="Y423" s="484"/>
      <c r="Z423" s="485"/>
      <c r="AA423" s="486"/>
      <c r="AB423" s="486"/>
      <c r="AC423" s="486"/>
      <c r="AD423" s="395"/>
    </row>
    <row r="424" spans="1:30" ht="100.95" customHeight="1">
      <c r="A424" s="480" t="s">
        <v>821</v>
      </c>
      <c r="B424" s="468" t="s">
        <v>125</v>
      </c>
      <c r="C424" s="468" t="s">
        <v>230</v>
      </c>
      <c r="D424" s="468" t="s">
        <v>36</v>
      </c>
      <c r="E424" s="468" t="s">
        <v>118</v>
      </c>
      <c r="F424" s="471" t="s">
        <v>830</v>
      </c>
      <c r="G424" s="474" t="s">
        <v>831</v>
      </c>
      <c r="H424" s="510" t="s">
        <v>832</v>
      </c>
      <c r="I424" s="503" t="s">
        <v>215</v>
      </c>
      <c r="J424" s="503" t="s">
        <v>824</v>
      </c>
      <c r="K424" s="506"/>
      <c r="L424" s="509"/>
      <c r="M424" s="490" t="s">
        <v>833</v>
      </c>
      <c r="N424" s="493" t="s">
        <v>58</v>
      </c>
      <c r="O424" s="493">
        <v>43862</v>
      </c>
      <c r="P424" s="493">
        <v>44185</v>
      </c>
      <c r="Q424" s="174" t="s">
        <v>834</v>
      </c>
      <c r="R424" s="175">
        <v>0.4</v>
      </c>
      <c r="S424" s="176">
        <v>43864</v>
      </c>
      <c r="T424" s="176">
        <v>43974</v>
      </c>
      <c r="U424" s="450">
        <v>0.5</v>
      </c>
      <c r="V424" s="450">
        <v>0.8</v>
      </c>
      <c r="W424" s="450">
        <v>1</v>
      </c>
      <c r="X424" s="450"/>
      <c r="Y424" s="442">
        <v>10800000</v>
      </c>
      <c r="Z424" s="444">
        <v>0</v>
      </c>
      <c r="AA424" s="447" t="s">
        <v>38</v>
      </c>
      <c r="AB424" s="447" t="s">
        <v>38</v>
      </c>
      <c r="AC424" s="447" t="s">
        <v>38</v>
      </c>
      <c r="AD424" s="393">
        <f>Y424</f>
        <v>10800000</v>
      </c>
    </row>
    <row r="425" spans="1:30" ht="100.95" customHeight="1">
      <c r="A425" s="481"/>
      <c r="B425" s="469"/>
      <c r="C425" s="469"/>
      <c r="D425" s="469"/>
      <c r="E425" s="469"/>
      <c r="F425" s="472"/>
      <c r="G425" s="475"/>
      <c r="H425" s="511"/>
      <c r="I425" s="504"/>
      <c r="J425" s="504"/>
      <c r="K425" s="507"/>
      <c r="L425" s="405"/>
      <c r="M425" s="491"/>
      <c r="N425" s="494"/>
      <c r="O425" s="494"/>
      <c r="P425" s="494"/>
      <c r="Q425" s="166" t="s">
        <v>835</v>
      </c>
      <c r="R425" s="167">
        <v>0.4</v>
      </c>
      <c r="S425" s="168">
        <v>43984</v>
      </c>
      <c r="T425" s="168">
        <v>44068</v>
      </c>
      <c r="U425" s="451"/>
      <c r="V425" s="451"/>
      <c r="W425" s="451"/>
      <c r="X425" s="451"/>
      <c r="Y425" s="443"/>
      <c r="Z425" s="445"/>
      <c r="AA425" s="448"/>
      <c r="AB425" s="448"/>
      <c r="AC425" s="448"/>
      <c r="AD425" s="394"/>
    </row>
    <row r="426" spans="1:30" ht="100.95" customHeight="1">
      <c r="A426" s="483"/>
      <c r="B426" s="470"/>
      <c r="C426" s="470"/>
      <c r="D426" s="470"/>
      <c r="E426" s="470"/>
      <c r="F426" s="473"/>
      <c r="G426" s="476"/>
      <c r="H426" s="512"/>
      <c r="I426" s="505"/>
      <c r="J426" s="505"/>
      <c r="K426" s="508"/>
      <c r="L426" s="406"/>
      <c r="M426" s="492"/>
      <c r="N426" s="495"/>
      <c r="O426" s="495"/>
      <c r="P426" s="495"/>
      <c r="Q426" s="170" t="s">
        <v>836</v>
      </c>
      <c r="R426" s="171">
        <v>0.2</v>
      </c>
      <c r="S426" s="172">
        <v>44075</v>
      </c>
      <c r="T426" s="172">
        <v>44185</v>
      </c>
      <c r="U426" s="502"/>
      <c r="V426" s="502"/>
      <c r="W426" s="502"/>
      <c r="X426" s="502"/>
      <c r="Y426" s="484"/>
      <c r="Z426" s="485"/>
      <c r="AA426" s="486"/>
      <c r="AB426" s="486"/>
      <c r="AC426" s="486"/>
      <c r="AD426" s="395"/>
    </row>
    <row r="427" spans="1:30" ht="100.95" customHeight="1">
      <c r="A427" s="480" t="s">
        <v>821</v>
      </c>
      <c r="B427" s="468" t="s">
        <v>125</v>
      </c>
      <c r="C427" s="468" t="s">
        <v>230</v>
      </c>
      <c r="D427" s="1061" t="s">
        <v>107</v>
      </c>
      <c r="E427" s="468">
        <v>0.1</v>
      </c>
      <c r="F427" s="471" t="s">
        <v>837</v>
      </c>
      <c r="G427" s="474" t="s">
        <v>823</v>
      </c>
      <c r="H427" s="474" t="s">
        <v>38</v>
      </c>
      <c r="I427" s="474" t="s">
        <v>38</v>
      </c>
      <c r="J427" s="474" t="s">
        <v>824</v>
      </c>
      <c r="K427" s="402" t="s">
        <v>838</v>
      </c>
      <c r="L427" s="402"/>
      <c r="M427" s="490" t="s">
        <v>839</v>
      </c>
      <c r="N427" s="493" t="s">
        <v>58</v>
      </c>
      <c r="O427" s="493">
        <v>43862</v>
      </c>
      <c r="P427" s="493">
        <v>44196</v>
      </c>
      <c r="Q427" s="297" t="s">
        <v>840</v>
      </c>
      <c r="R427" s="175">
        <v>0.3</v>
      </c>
      <c r="S427" s="176">
        <v>43845</v>
      </c>
      <c r="T427" s="176">
        <v>43905</v>
      </c>
      <c r="U427" s="450">
        <v>0.4</v>
      </c>
      <c r="V427" s="450">
        <v>0.6</v>
      </c>
      <c r="W427" s="450">
        <v>0.8</v>
      </c>
      <c r="X427" s="450">
        <v>1</v>
      </c>
      <c r="Y427" s="442">
        <v>60000000</v>
      </c>
      <c r="Z427" s="444">
        <v>0</v>
      </c>
      <c r="AA427" s="447" t="s">
        <v>38</v>
      </c>
      <c r="AB427" s="447" t="s">
        <v>38</v>
      </c>
      <c r="AC427" s="447" t="s">
        <v>38</v>
      </c>
      <c r="AD427" s="393">
        <f>Y427</f>
        <v>60000000</v>
      </c>
    </row>
    <row r="428" spans="1:30" ht="100.95" customHeight="1">
      <c r="A428" s="481"/>
      <c r="B428" s="469"/>
      <c r="C428" s="469"/>
      <c r="D428" s="469"/>
      <c r="E428" s="469"/>
      <c r="F428" s="472"/>
      <c r="G428" s="475"/>
      <c r="H428" s="475"/>
      <c r="I428" s="475"/>
      <c r="J428" s="475"/>
      <c r="K428" s="403"/>
      <c r="L428" s="405"/>
      <c r="M428" s="491"/>
      <c r="N428" s="494"/>
      <c r="O428" s="494"/>
      <c r="P428" s="494"/>
      <c r="Q428" s="298" t="s">
        <v>841</v>
      </c>
      <c r="R428" s="167">
        <v>0.1</v>
      </c>
      <c r="S428" s="168">
        <v>43845</v>
      </c>
      <c r="T428" s="168">
        <v>43951</v>
      </c>
      <c r="U428" s="451"/>
      <c r="V428" s="451"/>
      <c r="W428" s="451"/>
      <c r="X428" s="451"/>
      <c r="Y428" s="443"/>
      <c r="Z428" s="445"/>
      <c r="AA428" s="448"/>
      <c r="AB428" s="448"/>
      <c r="AC428" s="448"/>
      <c r="AD428" s="394"/>
    </row>
    <row r="429" spans="1:30" ht="100.95" customHeight="1">
      <c r="A429" s="481"/>
      <c r="B429" s="469"/>
      <c r="C429" s="469"/>
      <c r="D429" s="469"/>
      <c r="E429" s="469"/>
      <c r="F429" s="472"/>
      <c r="G429" s="475"/>
      <c r="H429" s="475"/>
      <c r="I429" s="475"/>
      <c r="J429" s="475"/>
      <c r="K429" s="403"/>
      <c r="L429" s="405"/>
      <c r="M429" s="491"/>
      <c r="N429" s="494"/>
      <c r="O429" s="494"/>
      <c r="P429" s="494"/>
      <c r="Q429" s="298" t="s">
        <v>842</v>
      </c>
      <c r="R429" s="167">
        <v>0.2</v>
      </c>
      <c r="S429" s="168">
        <v>43952</v>
      </c>
      <c r="T429" s="168">
        <v>44058</v>
      </c>
      <c r="U429" s="451"/>
      <c r="V429" s="451"/>
      <c r="W429" s="451"/>
      <c r="X429" s="451"/>
      <c r="Y429" s="443"/>
      <c r="Z429" s="445"/>
      <c r="AA429" s="448"/>
      <c r="AB429" s="448"/>
      <c r="AC429" s="448"/>
      <c r="AD429" s="394"/>
    </row>
    <row r="430" spans="1:30" ht="100.95" customHeight="1">
      <c r="A430" s="481"/>
      <c r="B430" s="469"/>
      <c r="C430" s="469"/>
      <c r="D430" s="469"/>
      <c r="E430" s="469"/>
      <c r="F430" s="472"/>
      <c r="G430" s="475"/>
      <c r="H430" s="475"/>
      <c r="I430" s="475"/>
      <c r="J430" s="475"/>
      <c r="K430" s="403"/>
      <c r="L430" s="405"/>
      <c r="M430" s="491"/>
      <c r="N430" s="494"/>
      <c r="O430" s="494"/>
      <c r="P430" s="494"/>
      <c r="Q430" s="298" t="s">
        <v>843</v>
      </c>
      <c r="R430" s="167">
        <v>0.2</v>
      </c>
      <c r="S430" s="168">
        <v>44073</v>
      </c>
      <c r="T430" s="168">
        <v>44196</v>
      </c>
      <c r="U430" s="451"/>
      <c r="V430" s="451"/>
      <c r="W430" s="451"/>
      <c r="X430" s="451"/>
      <c r="Y430" s="443"/>
      <c r="Z430" s="445"/>
      <c r="AA430" s="448"/>
      <c r="AB430" s="448"/>
      <c r="AC430" s="448"/>
      <c r="AD430" s="394"/>
    </row>
    <row r="431" spans="1:30" ht="100.95" customHeight="1">
      <c r="A431" s="483"/>
      <c r="B431" s="470"/>
      <c r="C431" s="470"/>
      <c r="D431" s="470"/>
      <c r="E431" s="470"/>
      <c r="F431" s="473"/>
      <c r="G431" s="476"/>
      <c r="H431" s="476"/>
      <c r="I431" s="476"/>
      <c r="J431" s="476"/>
      <c r="K431" s="404"/>
      <c r="L431" s="406"/>
      <c r="M431" s="492"/>
      <c r="N431" s="495"/>
      <c r="O431" s="495"/>
      <c r="P431" s="495"/>
      <c r="Q431" s="299" t="s">
        <v>844</v>
      </c>
      <c r="R431" s="171">
        <v>0.2</v>
      </c>
      <c r="S431" s="172">
        <v>44166</v>
      </c>
      <c r="T431" s="172">
        <v>44196</v>
      </c>
      <c r="U431" s="502"/>
      <c r="V431" s="502"/>
      <c r="W431" s="502"/>
      <c r="X431" s="502"/>
      <c r="Y431" s="484"/>
      <c r="Z431" s="485"/>
      <c r="AA431" s="486"/>
      <c r="AB431" s="486"/>
      <c r="AC431" s="486"/>
      <c r="AD431" s="395"/>
    </row>
    <row r="432" spans="1:30" ht="100.95" customHeight="1">
      <c r="A432" s="480" t="s">
        <v>821</v>
      </c>
      <c r="B432" s="468" t="s">
        <v>38</v>
      </c>
      <c r="C432" s="468"/>
      <c r="D432" s="468"/>
      <c r="E432" s="468"/>
      <c r="F432" s="471"/>
      <c r="G432" s="474" t="s">
        <v>823</v>
      </c>
      <c r="H432" s="474" t="s">
        <v>38</v>
      </c>
      <c r="I432" s="474" t="s">
        <v>38</v>
      </c>
      <c r="J432" s="474" t="s">
        <v>824</v>
      </c>
      <c r="K432" s="402"/>
      <c r="L432" s="402"/>
      <c r="M432" s="490" t="s">
        <v>845</v>
      </c>
      <c r="N432" s="493" t="s">
        <v>40</v>
      </c>
      <c r="O432" s="496">
        <v>44013</v>
      </c>
      <c r="P432" s="499">
        <v>44195</v>
      </c>
      <c r="Q432" s="217" t="s">
        <v>846</v>
      </c>
      <c r="R432" s="300">
        <v>0.6</v>
      </c>
      <c r="S432" s="301">
        <v>44013</v>
      </c>
      <c r="T432" s="301">
        <v>44073</v>
      </c>
      <c r="U432" s="487">
        <v>0</v>
      </c>
      <c r="V432" s="487">
        <v>0</v>
      </c>
      <c r="W432" s="487">
        <v>0.7</v>
      </c>
      <c r="X432" s="487">
        <v>1</v>
      </c>
      <c r="Y432" s="442">
        <v>11000000</v>
      </c>
      <c r="Z432" s="444">
        <v>0</v>
      </c>
      <c r="AA432" s="447" t="s">
        <v>38</v>
      </c>
      <c r="AB432" s="447" t="s">
        <v>38</v>
      </c>
      <c r="AC432" s="447" t="s">
        <v>38</v>
      </c>
      <c r="AD432" s="393">
        <f>Y432</f>
        <v>11000000</v>
      </c>
    </row>
    <row r="433" spans="1:30" ht="100.95" customHeight="1">
      <c r="A433" s="481"/>
      <c r="B433" s="469"/>
      <c r="C433" s="469"/>
      <c r="D433" s="469"/>
      <c r="E433" s="469"/>
      <c r="F433" s="472"/>
      <c r="G433" s="475"/>
      <c r="H433" s="475"/>
      <c r="I433" s="475"/>
      <c r="J433" s="475"/>
      <c r="K433" s="403"/>
      <c r="L433" s="405"/>
      <c r="M433" s="491"/>
      <c r="N433" s="494"/>
      <c r="O433" s="497"/>
      <c r="P433" s="500"/>
      <c r="Q433" s="344" t="s">
        <v>847</v>
      </c>
      <c r="R433" s="302">
        <v>0.15</v>
      </c>
      <c r="S433" s="303">
        <v>44075</v>
      </c>
      <c r="T433" s="303">
        <v>44165</v>
      </c>
      <c r="U433" s="488"/>
      <c r="V433" s="488"/>
      <c r="W433" s="488"/>
      <c r="X433" s="488"/>
      <c r="Y433" s="443"/>
      <c r="Z433" s="445"/>
      <c r="AA433" s="448"/>
      <c r="AB433" s="448"/>
      <c r="AC433" s="448"/>
      <c r="AD433" s="394"/>
    </row>
    <row r="434" spans="1:30" ht="100.95" customHeight="1">
      <c r="A434" s="483"/>
      <c r="B434" s="470"/>
      <c r="C434" s="470"/>
      <c r="D434" s="470"/>
      <c r="E434" s="470"/>
      <c r="F434" s="473"/>
      <c r="G434" s="476"/>
      <c r="H434" s="476"/>
      <c r="I434" s="476"/>
      <c r="J434" s="476"/>
      <c r="K434" s="404"/>
      <c r="L434" s="406"/>
      <c r="M434" s="492"/>
      <c r="N434" s="495"/>
      <c r="O434" s="498"/>
      <c r="P434" s="501"/>
      <c r="Q434" s="218" t="s">
        <v>848</v>
      </c>
      <c r="R434" s="304">
        <v>0.25</v>
      </c>
      <c r="S434" s="305">
        <v>44166</v>
      </c>
      <c r="T434" s="305">
        <v>44195</v>
      </c>
      <c r="U434" s="489"/>
      <c r="V434" s="489"/>
      <c r="W434" s="489"/>
      <c r="X434" s="489"/>
      <c r="Y434" s="484"/>
      <c r="Z434" s="485"/>
      <c r="AA434" s="486"/>
      <c r="AB434" s="486"/>
      <c r="AC434" s="486"/>
      <c r="AD434" s="395"/>
    </row>
    <row r="435" spans="1:30" ht="100.95" customHeight="1">
      <c r="A435" s="480" t="s">
        <v>821</v>
      </c>
      <c r="B435" s="468" t="s">
        <v>125</v>
      </c>
      <c r="C435" s="468" t="s">
        <v>230</v>
      </c>
      <c r="D435" s="1061" t="s">
        <v>107</v>
      </c>
      <c r="E435" s="468">
        <v>0.1</v>
      </c>
      <c r="F435" s="471" t="s">
        <v>849</v>
      </c>
      <c r="G435" s="474" t="s">
        <v>850</v>
      </c>
      <c r="H435" s="474" t="s">
        <v>851</v>
      </c>
      <c r="I435" s="474" t="s">
        <v>38</v>
      </c>
      <c r="J435" s="474" t="s">
        <v>824</v>
      </c>
      <c r="K435" s="402"/>
      <c r="L435" s="402"/>
      <c r="M435" s="490" t="s">
        <v>852</v>
      </c>
      <c r="N435" s="503" t="s">
        <v>58</v>
      </c>
      <c r="O435" s="499">
        <v>43862</v>
      </c>
      <c r="P435" s="499">
        <v>44073</v>
      </c>
      <c r="Q435" s="217" t="s">
        <v>853</v>
      </c>
      <c r="R435" s="306">
        <v>0.1</v>
      </c>
      <c r="S435" s="301">
        <v>43832</v>
      </c>
      <c r="T435" s="301">
        <v>43884</v>
      </c>
      <c r="U435" s="450">
        <v>0.3</v>
      </c>
      <c r="V435" s="450">
        <v>1</v>
      </c>
      <c r="W435" s="450">
        <v>1</v>
      </c>
      <c r="X435" s="450">
        <v>1</v>
      </c>
      <c r="Y435" s="442">
        <v>600000000</v>
      </c>
      <c r="Z435" s="444">
        <v>0</v>
      </c>
      <c r="AA435" s="447" t="s">
        <v>38</v>
      </c>
      <c r="AB435" s="447" t="s">
        <v>38</v>
      </c>
      <c r="AC435" s="447" t="s">
        <v>38</v>
      </c>
      <c r="AD435" s="393">
        <f>Y435</f>
        <v>600000000</v>
      </c>
    </row>
    <row r="436" spans="1:30" ht="100.95" customHeight="1">
      <c r="A436" s="481"/>
      <c r="B436" s="469"/>
      <c r="C436" s="469"/>
      <c r="D436" s="469"/>
      <c r="E436" s="469"/>
      <c r="F436" s="472"/>
      <c r="G436" s="475"/>
      <c r="H436" s="475"/>
      <c r="I436" s="475"/>
      <c r="J436" s="475"/>
      <c r="K436" s="403"/>
      <c r="L436" s="405"/>
      <c r="M436" s="491"/>
      <c r="N436" s="504"/>
      <c r="O436" s="500"/>
      <c r="P436" s="500"/>
      <c r="Q436" s="344" t="s">
        <v>854</v>
      </c>
      <c r="R436" s="307">
        <v>0.7</v>
      </c>
      <c r="S436" s="303">
        <v>43892</v>
      </c>
      <c r="T436" s="303">
        <v>44042</v>
      </c>
      <c r="U436" s="451"/>
      <c r="V436" s="451"/>
      <c r="W436" s="451"/>
      <c r="X436" s="451"/>
      <c r="Y436" s="443"/>
      <c r="Z436" s="445"/>
      <c r="AA436" s="448"/>
      <c r="AB436" s="448"/>
      <c r="AC436" s="448"/>
      <c r="AD436" s="394"/>
    </row>
    <row r="437" spans="1:30" ht="100.95" customHeight="1">
      <c r="A437" s="483"/>
      <c r="B437" s="470"/>
      <c r="C437" s="470"/>
      <c r="D437" s="470"/>
      <c r="E437" s="470"/>
      <c r="F437" s="473"/>
      <c r="G437" s="476"/>
      <c r="H437" s="476"/>
      <c r="I437" s="476"/>
      <c r="J437" s="476"/>
      <c r="K437" s="404"/>
      <c r="L437" s="406"/>
      <c r="M437" s="492"/>
      <c r="N437" s="505"/>
      <c r="O437" s="501"/>
      <c r="P437" s="501"/>
      <c r="Q437" s="218" t="s">
        <v>855</v>
      </c>
      <c r="R437" s="308">
        <v>0.2</v>
      </c>
      <c r="S437" s="305">
        <v>43984</v>
      </c>
      <c r="T437" s="305">
        <v>44073</v>
      </c>
      <c r="U437" s="502"/>
      <c r="V437" s="502"/>
      <c r="W437" s="502"/>
      <c r="X437" s="502"/>
      <c r="Y437" s="484"/>
      <c r="Z437" s="485"/>
      <c r="AA437" s="486"/>
      <c r="AB437" s="486"/>
      <c r="AC437" s="486"/>
      <c r="AD437" s="395"/>
    </row>
    <row r="438" spans="1:30" ht="100.95" customHeight="1">
      <c r="A438" s="480" t="s">
        <v>821</v>
      </c>
      <c r="B438" s="468" t="s">
        <v>38</v>
      </c>
      <c r="C438" s="468"/>
      <c r="D438" s="468"/>
      <c r="E438" s="468"/>
      <c r="F438" s="471"/>
      <c r="G438" s="474" t="s">
        <v>823</v>
      </c>
      <c r="H438" s="474" t="s">
        <v>38</v>
      </c>
      <c r="I438" s="474" t="s">
        <v>38</v>
      </c>
      <c r="J438" s="474" t="s">
        <v>824</v>
      </c>
      <c r="K438" s="402"/>
      <c r="L438" s="402"/>
      <c r="M438" s="453" t="s">
        <v>856</v>
      </c>
      <c r="N438" s="456" t="s">
        <v>40</v>
      </c>
      <c r="O438" s="459">
        <v>43952</v>
      </c>
      <c r="P438" s="459">
        <v>44196</v>
      </c>
      <c r="Q438" s="309" t="s">
        <v>857</v>
      </c>
      <c r="R438" s="310">
        <v>0.25</v>
      </c>
      <c r="S438" s="311">
        <v>43955</v>
      </c>
      <c r="T438" s="311">
        <v>43998</v>
      </c>
      <c r="U438" s="450">
        <v>0</v>
      </c>
      <c r="V438" s="450">
        <v>0.25</v>
      </c>
      <c r="W438" s="450">
        <v>0.5</v>
      </c>
      <c r="X438" s="450">
        <v>1</v>
      </c>
      <c r="Y438" s="442">
        <v>40500000</v>
      </c>
      <c r="Z438" s="444">
        <v>0</v>
      </c>
      <c r="AA438" s="447" t="s">
        <v>38</v>
      </c>
      <c r="AB438" s="447" t="s">
        <v>38</v>
      </c>
      <c r="AC438" s="447" t="s">
        <v>38</v>
      </c>
      <c r="AD438" s="393">
        <f>Y438</f>
        <v>40500000</v>
      </c>
    </row>
    <row r="439" spans="1:30" ht="100.95" customHeight="1">
      <c r="A439" s="481"/>
      <c r="B439" s="469"/>
      <c r="C439" s="469"/>
      <c r="D439" s="469"/>
      <c r="E439" s="469"/>
      <c r="F439" s="472"/>
      <c r="G439" s="475"/>
      <c r="H439" s="475"/>
      <c r="I439" s="475"/>
      <c r="J439" s="475"/>
      <c r="K439" s="403"/>
      <c r="L439" s="405"/>
      <c r="M439" s="454"/>
      <c r="N439" s="457"/>
      <c r="O439" s="460"/>
      <c r="P439" s="460"/>
      <c r="Q439" s="312" t="s">
        <v>858</v>
      </c>
      <c r="R439" s="313">
        <v>0.25</v>
      </c>
      <c r="S439" s="314">
        <v>43998</v>
      </c>
      <c r="T439" s="314">
        <v>44042</v>
      </c>
      <c r="U439" s="451"/>
      <c r="V439" s="451"/>
      <c r="W439" s="451"/>
      <c r="X439" s="451"/>
      <c r="Y439" s="443"/>
      <c r="Z439" s="445"/>
      <c r="AA439" s="448"/>
      <c r="AB439" s="448"/>
      <c r="AC439" s="448"/>
      <c r="AD439" s="394"/>
    </row>
    <row r="440" spans="1:30" ht="100.95" customHeight="1" thickBot="1">
      <c r="A440" s="482"/>
      <c r="B440" s="477"/>
      <c r="C440" s="477"/>
      <c r="D440" s="477"/>
      <c r="E440" s="477"/>
      <c r="F440" s="478"/>
      <c r="G440" s="479"/>
      <c r="H440" s="479"/>
      <c r="I440" s="479"/>
      <c r="J440" s="479"/>
      <c r="K440" s="359"/>
      <c r="L440" s="361"/>
      <c r="M440" s="455"/>
      <c r="N440" s="458"/>
      <c r="O440" s="461"/>
      <c r="P440" s="461"/>
      <c r="Q440" s="315" t="s">
        <v>859</v>
      </c>
      <c r="R440" s="316">
        <v>0.5</v>
      </c>
      <c r="S440" s="317">
        <v>44046</v>
      </c>
      <c r="T440" s="317">
        <v>44196</v>
      </c>
      <c r="U440" s="452"/>
      <c r="V440" s="452"/>
      <c r="W440" s="452"/>
      <c r="X440" s="452"/>
      <c r="Y440" s="416"/>
      <c r="Z440" s="446"/>
      <c r="AA440" s="352"/>
      <c r="AB440" s="352"/>
      <c r="AC440" s="352"/>
      <c r="AD440" s="449"/>
    </row>
    <row r="441" spans="1:30" ht="150" customHeight="1" thickTop="1">
      <c r="A441" s="440" t="s">
        <v>860</v>
      </c>
      <c r="B441" s="441" t="s">
        <v>49</v>
      </c>
      <c r="C441" s="441" t="s">
        <v>50</v>
      </c>
      <c r="D441" s="441" t="s">
        <v>36</v>
      </c>
      <c r="E441" s="437"/>
      <c r="F441" s="438" t="s">
        <v>861</v>
      </c>
      <c r="G441" s="439" t="s">
        <v>38</v>
      </c>
      <c r="H441" s="439" t="s">
        <v>38</v>
      </c>
      <c r="I441" s="439" t="s">
        <v>38</v>
      </c>
      <c r="J441" s="439" t="s">
        <v>38</v>
      </c>
      <c r="K441" s="465"/>
      <c r="L441" s="465"/>
      <c r="M441" s="439" t="s">
        <v>944</v>
      </c>
      <c r="N441" s="466" t="s">
        <v>40</v>
      </c>
      <c r="O441" s="466">
        <v>43862</v>
      </c>
      <c r="P441" s="466">
        <v>44012</v>
      </c>
      <c r="Q441" s="318" t="s">
        <v>862</v>
      </c>
      <c r="R441" s="319">
        <v>0.2</v>
      </c>
      <c r="S441" s="108">
        <v>43862</v>
      </c>
      <c r="T441" s="108">
        <v>43889</v>
      </c>
      <c r="U441" s="463">
        <v>0.4</v>
      </c>
      <c r="V441" s="464">
        <v>1</v>
      </c>
      <c r="W441" s="464">
        <v>1</v>
      </c>
      <c r="X441" s="463">
        <v>1</v>
      </c>
      <c r="Y441" s="467">
        <v>11061877</v>
      </c>
      <c r="Z441" s="467">
        <v>11160000</v>
      </c>
      <c r="AA441" s="467" t="s">
        <v>730</v>
      </c>
      <c r="AB441" s="467" t="s">
        <v>863</v>
      </c>
      <c r="AC441" s="467" t="s">
        <v>38</v>
      </c>
      <c r="AD441" s="462">
        <f>+Y441+Z441</f>
        <v>22221877</v>
      </c>
    </row>
    <row r="442" spans="1:30" ht="127.95" customHeight="1">
      <c r="A442" s="431"/>
      <c r="B442" s="433"/>
      <c r="C442" s="433"/>
      <c r="D442" s="433"/>
      <c r="E442" s="425"/>
      <c r="F442" s="426"/>
      <c r="G442" s="408"/>
      <c r="H442" s="408"/>
      <c r="I442" s="408"/>
      <c r="J442" s="408"/>
      <c r="K442" s="404"/>
      <c r="L442" s="406"/>
      <c r="M442" s="408"/>
      <c r="N442" s="410"/>
      <c r="O442" s="410"/>
      <c r="P442" s="410"/>
      <c r="Q442" s="320" t="s">
        <v>864</v>
      </c>
      <c r="R442" s="321">
        <v>0.8</v>
      </c>
      <c r="S442" s="113">
        <v>43891</v>
      </c>
      <c r="T442" s="113">
        <v>44012</v>
      </c>
      <c r="U442" s="398"/>
      <c r="V442" s="401"/>
      <c r="W442" s="401"/>
      <c r="X442" s="398"/>
      <c r="Y442" s="392"/>
      <c r="Z442" s="392"/>
      <c r="AA442" s="392"/>
      <c r="AB442" s="392"/>
      <c r="AC442" s="392"/>
      <c r="AD442" s="395"/>
    </row>
    <row r="443" spans="1:30" ht="100.95" customHeight="1">
      <c r="A443" s="386" t="s">
        <v>860</v>
      </c>
      <c r="B443" s="388" t="s">
        <v>927</v>
      </c>
      <c r="C443" s="422" t="s">
        <v>138</v>
      </c>
      <c r="D443" s="388" t="s">
        <v>36</v>
      </c>
      <c r="E443" s="368"/>
      <c r="F443" s="370" t="s">
        <v>865</v>
      </c>
      <c r="G443" s="372" t="s">
        <v>38</v>
      </c>
      <c r="H443" s="372" t="s">
        <v>38</v>
      </c>
      <c r="I443" s="372" t="s">
        <v>38</v>
      </c>
      <c r="J443" s="372" t="s">
        <v>38</v>
      </c>
      <c r="K443" s="402"/>
      <c r="L443" s="402" t="s">
        <v>199</v>
      </c>
      <c r="M443" s="372" t="s">
        <v>866</v>
      </c>
      <c r="N443" s="380" t="s">
        <v>40</v>
      </c>
      <c r="O443" s="380">
        <v>43907</v>
      </c>
      <c r="P443" s="380">
        <v>44044</v>
      </c>
      <c r="Q443" s="322" t="s">
        <v>867</v>
      </c>
      <c r="R443" s="323">
        <v>0.5</v>
      </c>
      <c r="S443" s="324">
        <v>43907</v>
      </c>
      <c r="T443" s="324">
        <v>44012</v>
      </c>
      <c r="U443" s="396">
        <v>0.05</v>
      </c>
      <c r="V443" s="399">
        <v>0.5</v>
      </c>
      <c r="W443" s="399">
        <v>1</v>
      </c>
      <c r="X443" s="396">
        <v>1</v>
      </c>
      <c r="Y443" s="390">
        <v>0</v>
      </c>
      <c r="Z443" s="390">
        <v>8361449445</v>
      </c>
      <c r="AA443" s="390" t="s">
        <v>730</v>
      </c>
      <c r="AB443" s="390" t="s">
        <v>868</v>
      </c>
      <c r="AC443" s="390" t="s">
        <v>38</v>
      </c>
      <c r="AD443" s="393">
        <f>+Y443+Z443</f>
        <v>8361449445</v>
      </c>
    </row>
    <row r="444" spans="1:30" ht="100.95" customHeight="1">
      <c r="A444" s="430"/>
      <c r="B444" s="432"/>
      <c r="C444" s="432"/>
      <c r="D444" s="432"/>
      <c r="E444" s="427"/>
      <c r="F444" s="428"/>
      <c r="G444" s="407"/>
      <c r="H444" s="407"/>
      <c r="I444" s="407"/>
      <c r="J444" s="407"/>
      <c r="K444" s="403"/>
      <c r="L444" s="405"/>
      <c r="M444" s="407"/>
      <c r="N444" s="409"/>
      <c r="O444" s="409"/>
      <c r="P444" s="409"/>
      <c r="Q444" s="325" t="s">
        <v>869</v>
      </c>
      <c r="R444" s="326">
        <v>0.5</v>
      </c>
      <c r="S444" s="110">
        <v>43983</v>
      </c>
      <c r="T444" s="110">
        <v>44044</v>
      </c>
      <c r="U444" s="397"/>
      <c r="V444" s="400"/>
      <c r="W444" s="400"/>
      <c r="X444" s="397"/>
      <c r="Y444" s="391"/>
      <c r="Z444" s="391"/>
      <c r="AA444" s="391"/>
      <c r="AB444" s="391"/>
      <c r="AC444" s="391"/>
      <c r="AD444" s="394"/>
    </row>
    <row r="445" spans="1:30" ht="100.95" customHeight="1">
      <c r="A445" s="386" t="s">
        <v>860</v>
      </c>
      <c r="B445" s="388" t="s">
        <v>49</v>
      </c>
      <c r="C445" s="388" t="s">
        <v>50</v>
      </c>
      <c r="D445" s="388" t="s">
        <v>36</v>
      </c>
      <c r="E445" s="368"/>
      <c r="F445" s="370" t="s">
        <v>870</v>
      </c>
      <c r="G445" s="372" t="s">
        <v>180</v>
      </c>
      <c r="H445" s="372" t="s">
        <v>38</v>
      </c>
      <c r="I445" s="372" t="s">
        <v>38</v>
      </c>
      <c r="J445" s="372" t="s">
        <v>38</v>
      </c>
      <c r="K445" s="402"/>
      <c r="L445" s="402"/>
      <c r="M445" s="372" t="s">
        <v>871</v>
      </c>
      <c r="N445" s="380" t="s">
        <v>40</v>
      </c>
      <c r="O445" s="380">
        <v>43832</v>
      </c>
      <c r="P445" s="380">
        <v>44196</v>
      </c>
      <c r="Q445" s="322" t="s">
        <v>862</v>
      </c>
      <c r="R445" s="323">
        <v>0.5</v>
      </c>
      <c r="S445" s="324">
        <v>43832</v>
      </c>
      <c r="T445" s="324">
        <v>43951</v>
      </c>
      <c r="U445" s="396">
        <v>0.4</v>
      </c>
      <c r="V445" s="399">
        <v>0.7</v>
      </c>
      <c r="W445" s="399">
        <v>0.85</v>
      </c>
      <c r="X445" s="396">
        <v>1</v>
      </c>
      <c r="Y445" s="390">
        <v>11185611</v>
      </c>
      <c r="Z445" s="390">
        <v>14880000</v>
      </c>
      <c r="AA445" s="390" t="s">
        <v>730</v>
      </c>
      <c r="AB445" s="390" t="s">
        <v>872</v>
      </c>
      <c r="AC445" s="390" t="s">
        <v>38</v>
      </c>
      <c r="AD445" s="393">
        <f>+Y443+Z443</f>
        <v>8361449445</v>
      </c>
    </row>
    <row r="446" spans="1:30" ht="100.95" customHeight="1">
      <c r="A446" s="430"/>
      <c r="B446" s="432"/>
      <c r="C446" s="432"/>
      <c r="D446" s="432"/>
      <c r="E446" s="427"/>
      <c r="F446" s="428"/>
      <c r="G446" s="407"/>
      <c r="H446" s="407"/>
      <c r="I446" s="407"/>
      <c r="J446" s="407"/>
      <c r="K446" s="403"/>
      <c r="L446" s="405"/>
      <c r="M446" s="407"/>
      <c r="N446" s="409"/>
      <c r="O446" s="409"/>
      <c r="P446" s="409"/>
      <c r="Q446" s="325" t="s">
        <v>873</v>
      </c>
      <c r="R446" s="326">
        <v>0.2</v>
      </c>
      <c r="S446" s="110">
        <v>43952</v>
      </c>
      <c r="T446" s="110">
        <v>43981</v>
      </c>
      <c r="U446" s="397"/>
      <c r="V446" s="400"/>
      <c r="W446" s="400"/>
      <c r="X446" s="397"/>
      <c r="Y446" s="391"/>
      <c r="Z446" s="391"/>
      <c r="AA446" s="391"/>
      <c r="AB446" s="391"/>
      <c r="AC446" s="391"/>
      <c r="AD446" s="394"/>
    </row>
    <row r="447" spans="1:30" ht="100.95" customHeight="1">
      <c r="A447" s="431"/>
      <c r="B447" s="433"/>
      <c r="C447" s="433"/>
      <c r="D447" s="433"/>
      <c r="E447" s="425"/>
      <c r="F447" s="429"/>
      <c r="G447" s="408"/>
      <c r="H447" s="408"/>
      <c r="I447" s="408"/>
      <c r="J447" s="408"/>
      <c r="K447" s="404"/>
      <c r="L447" s="406"/>
      <c r="M447" s="408"/>
      <c r="N447" s="410"/>
      <c r="O447" s="410"/>
      <c r="P447" s="410"/>
      <c r="Q447" s="320" t="s">
        <v>874</v>
      </c>
      <c r="R447" s="321">
        <v>0.3</v>
      </c>
      <c r="S447" s="113">
        <v>43983</v>
      </c>
      <c r="T447" s="113">
        <v>44196</v>
      </c>
      <c r="U447" s="398"/>
      <c r="V447" s="401"/>
      <c r="W447" s="401"/>
      <c r="X447" s="398"/>
      <c r="Y447" s="392"/>
      <c r="Z447" s="392"/>
      <c r="AA447" s="392"/>
      <c r="AB447" s="392"/>
      <c r="AC447" s="392"/>
      <c r="AD447" s="395"/>
    </row>
    <row r="448" spans="1:30" ht="139.94999999999999" customHeight="1">
      <c r="A448" s="386" t="s">
        <v>860</v>
      </c>
      <c r="B448" s="388" t="s">
        <v>49</v>
      </c>
      <c r="C448" s="388" t="s">
        <v>50</v>
      </c>
      <c r="D448" s="388" t="s">
        <v>36</v>
      </c>
      <c r="E448" s="368"/>
      <c r="F448" s="370" t="s">
        <v>875</v>
      </c>
      <c r="G448" s="372" t="s">
        <v>180</v>
      </c>
      <c r="H448" s="372" t="s">
        <v>38</v>
      </c>
      <c r="I448" s="372" t="s">
        <v>38</v>
      </c>
      <c r="J448" s="372" t="s">
        <v>38</v>
      </c>
      <c r="K448" s="402"/>
      <c r="L448" s="402"/>
      <c r="M448" s="372" t="s">
        <v>876</v>
      </c>
      <c r="N448" s="380" t="s">
        <v>40</v>
      </c>
      <c r="O448" s="380">
        <v>43832</v>
      </c>
      <c r="P448" s="380">
        <v>44073</v>
      </c>
      <c r="Q448" s="322" t="s">
        <v>862</v>
      </c>
      <c r="R448" s="323">
        <v>0.5</v>
      </c>
      <c r="S448" s="324">
        <v>43832</v>
      </c>
      <c r="T448" s="324" t="s">
        <v>877</v>
      </c>
      <c r="U448" s="396">
        <v>0.3</v>
      </c>
      <c r="V448" s="399">
        <v>0.6</v>
      </c>
      <c r="W448" s="399">
        <v>1</v>
      </c>
      <c r="X448" s="396">
        <v>1</v>
      </c>
      <c r="Y448" s="390">
        <v>8685060</v>
      </c>
      <c r="Z448" s="390">
        <v>26040000</v>
      </c>
      <c r="AA448" s="390" t="s">
        <v>730</v>
      </c>
      <c r="AB448" s="390" t="s">
        <v>878</v>
      </c>
      <c r="AC448" s="390" t="s">
        <v>38</v>
      </c>
      <c r="AD448" s="393">
        <f>+Y448+Z448</f>
        <v>34725060</v>
      </c>
    </row>
    <row r="449" spans="1:30" ht="100.95" customHeight="1">
      <c r="A449" s="431"/>
      <c r="B449" s="433"/>
      <c r="C449" s="433"/>
      <c r="D449" s="433"/>
      <c r="E449" s="425"/>
      <c r="F449" s="429"/>
      <c r="G449" s="408"/>
      <c r="H449" s="408"/>
      <c r="I449" s="408"/>
      <c r="J449" s="408"/>
      <c r="K449" s="404"/>
      <c r="L449" s="406"/>
      <c r="M449" s="408"/>
      <c r="N449" s="410"/>
      <c r="O449" s="410"/>
      <c r="P449" s="410"/>
      <c r="Q449" s="320" t="s">
        <v>879</v>
      </c>
      <c r="R449" s="321">
        <v>0.5</v>
      </c>
      <c r="S449" s="113">
        <v>43955</v>
      </c>
      <c r="T449" s="113">
        <v>44073</v>
      </c>
      <c r="U449" s="398"/>
      <c r="V449" s="401"/>
      <c r="W449" s="401"/>
      <c r="X449" s="398"/>
      <c r="Y449" s="392"/>
      <c r="Z449" s="392"/>
      <c r="AA449" s="392"/>
      <c r="AB449" s="392"/>
      <c r="AC449" s="392"/>
      <c r="AD449" s="395"/>
    </row>
    <row r="450" spans="1:30" ht="100.95" customHeight="1">
      <c r="A450" s="386" t="s">
        <v>860</v>
      </c>
      <c r="B450" s="388" t="s">
        <v>49</v>
      </c>
      <c r="C450" s="388" t="s">
        <v>50</v>
      </c>
      <c r="D450" s="388" t="s">
        <v>36</v>
      </c>
      <c r="E450" s="368"/>
      <c r="F450" s="370" t="s">
        <v>880</v>
      </c>
      <c r="G450" s="372" t="s">
        <v>38</v>
      </c>
      <c r="H450" s="372" t="s">
        <v>38</v>
      </c>
      <c r="I450" s="372" t="s">
        <v>38</v>
      </c>
      <c r="J450" s="372" t="s">
        <v>38</v>
      </c>
      <c r="K450" s="402" t="s">
        <v>198</v>
      </c>
      <c r="L450" s="402"/>
      <c r="M450" s="372" t="s">
        <v>881</v>
      </c>
      <c r="N450" s="380" t="s">
        <v>40</v>
      </c>
      <c r="O450" s="380">
        <v>43864</v>
      </c>
      <c r="P450" s="380">
        <v>44165</v>
      </c>
      <c r="Q450" s="322" t="s">
        <v>882</v>
      </c>
      <c r="R450" s="323">
        <v>0.3</v>
      </c>
      <c r="S450" s="324">
        <v>43864</v>
      </c>
      <c r="T450" s="324">
        <v>43921</v>
      </c>
      <c r="U450" s="396">
        <v>0.4</v>
      </c>
      <c r="V450" s="399">
        <v>0.75</v>
      </c>
      <c r="W450" s="399">
        <v>0.9</v>
      </c>
      <c r="X450" s="396">
        <v>1</v>
      </c>
      <c r="Y450" s="390">
        <v>20498899</v>
      </c>
      <c r="Z450" s="390">
        <v>16740000</v>
      </c>
      <c r="AA450" s="390" t="s">
        <v>730</v>
      </c>
      <c r="AB450" s="390" t="s">
        <v>883</v>
      </c>
      <c r="AC450" s="390" t="s">
        <v>38</v>
      </c>
      <c r="AD450" s="393">
        <f>+Y450+Z450</f>
        <v>37238899</v>
      </c>
    </row>
    <row r="451" spans="1:30" ht="100.95" customHeight="1">
      <c r="A451" s="430"/>
      <c r="B451" s="432"/>
      <c r="C451" s="432"/>
      <c r="D451" s="432"/>
      <c r="E451" s="427"/>
      <c r="F451" s="428"/>
      <c r="G451" s="407"/>
      <c r="H451" s="407"/>
      <c r="I451" s="407"/>
      <c r="J451" s="407"/>
      <c r="K451" s="403"/>
      <c r="L451" s="405"/>
      <c r="M451" s="407"/>
      <c r="N451" s="409"/>
      <c r="O451" s="409"/>
      <c r="P451" s="409"/>
      <c r="Q451" s="325" t="s">
        <v>884</v>
      </c>
      <c r="R451" s="326">
        <v>0.3</v>
      </c>
      <c r="S451" s="110">
        <v>43892</v>
      </c>
      <c r="T451" s="110">
        <v>43982</v>
      </c>
      <c r="U451" s="397"/>
      <c r="V451" s="400"/>
      <c r="W451" s="400"/>
      <c r="X451" s="397"/>
      <c r="Y451" s="391"/>
      <c r="Z451" s="391"/>
      <c r="AA451" s="391"/>
      <c r="AB451" s="391"/>
      <c r="AC451" s="391"/>
      <c r="AD451" s="394"/>
    </row>
    <row r="452" spans="1:30" ht="100.95" customHeight="1">
      <c r="A452" s="431"/>
      <c r="B452" s="433"/>
      <c r="C452" s="433"/>
      <c r="D452" s="433"/>
      <c r="E452" s="425"/>
      <c r="F452" s="429"/>
      <c r="G452" s="408"/>
      <c r="H452" s="408"/>
      <c r="I452" s="408"/>
      <c r="J452" s="408"/>
      <c r="K452" s="404"/>
      <c r="L452" s="406"/>
      <c r="M452" s="408"/>
      <c r="N452" s="410"/>
      <c r="O452" s="410"/>
      <c r="P452" s="410"/>
      <c r="Q452" s="320" t="s">
        <v>862</v>
      </c>
      <c r="R452" s="321">
        <v>0.4</v>
      </c>
      <c r="S452" s="113">
        <v>43922</v>
      </c>
      <c r="T452" s="113">
        <v>44165</v>
      </c>
      <c r="U452" s="398"/>
      <c r="V452" s="401"/>
      <c r="W452" s="401"/>
      <c r="X452" s="398"/>
      <c r="Y452" s="392"/>
      <c r="Z452" s="392"/>
      <c r="AA452" s="392"/>
      <c r="AB452" s="392"/>
      <c r="AC452" s="392"/>
      <c r="AD452" s="395"/>
    </row>
    <row r="453" spans="1:30" ht="285" customHeight="1">
      <c r="A453" s="386" t="s">
        <v>860</v>
      </c>
      <c r="B453" s="388" t="s">
        <v>927</v>
      </c>
      <c r="C453" s="388" t="s">
        <v>138</v>
      </c>
      <c r="D453" s="388" t="s">
        <v>36</v>
      </c>
      <c r="E453" s="368"/>
      <c r="F453" s="370" t="s">
        <v>885</v>
      </c>
      <c r="G453" s="372" t="s">
        <v>180</v>
      </c>
      <c r="H453" s="372" t="s">
        <v>38</v>
      </c>
      <c r="I453" s="372" t="s">
        <v>38</v>
      </c>
      <c r="J453" s="372" t="s">
        <v>38</v>
      </c>
      <c r="K453" s="402"/>
      <c r="L453" s="402"/>
      <c r="M453" s="372" t="s">
        <v>886</v>
      </c>
      <c r="N453" s="380" t="s">
        <v>40</v>
      </c>
      <c r="O453" s="380">
        <v>43891</v>
      </c>
      <c r="P453" s="380">
        <v>44180</v>
      </c>
      <c r="Q453" s="322" t="s">
        <v>887</v>
      </c>
      <c r="R453" s="323">
        <v>0.5</v>
      </c>
      <c r="S453" s="324">
        <v>43891</v>
      </c>
      <c r="T453" s="324">
        <v>44042</v>
      </c>
      <c r="U453" s="396">
        <v>0.1</v>
      </c>
      <c r="V453" s="399">
        <v>0.5</v>
      </c>
      <c r="W453" s="399">
        <v>0.75</v>
      </c>
      <c r="X453" s="396">
        <v>1</v>
      </c>
      <c r="Y453" s="390">
        <v>35271299</v>
      </c>
      <c r="Z453" s="390">
        <v>0</v>
      </c>
      <c r="AA453" s="390" t="s">
        <v>730</v>
      </c>
      <c r="AB453" s="435" t="s">
        <v>888</v>
      </c>
      <c r="AC453" s="390" t="s">
        <v>38</v>
      </c>
      <c r="AD453" s="393">
        <f>+Y453+Z453</f>
        <v>35271299</v>
      </c>
    </row>
    <row r="454" spans="1:30" ht="100.95" customHeight="1">
      <c r="A454" s="431"/>
      <c r="B454" s="433"/>
      <c r="C454" s="433"/>
      <c r="D454" s="433"/>
      <c r="E454" s="425"/>
      <c r="F454" s="429"/>
      <c r="G454" s="408"/>
      <c r="H454" s="408"/>
      <c r="I454" s="408"/>
      <c r="J454" s="408"/>
      <c r="K454" s="404"/>
      <c r="L454" s="406"/>
      <c r="M454" s="408"/>
      <c r="N454" s="410"/>
      <c r="O454" s="410"/>
      <c r="P454" s="410"/>
      <c r="Q454" s="320" t="s">
        <v>889</v>
      </c>
      <c r="R454" s="321">
        <v>0.5</v>
      </c>
      <c r="S454" s="113">
        <v>44044</v>
      </c>
      <c r="T454" s="113">
        <v>44180</v>
      </c>
      <c r="U454" s="398"/>
      <c r="V454" s="401"/>
      <c r="W454" s="401"/>
      <c r="X454" s="398"/>
      <c r="Y454" s="392"/>
      <c r="Z454" s="392"/>
      <c r="AA454" s="392"/>
      <c r="AB454" s="436"/>
      <c r="AC454" s="392"/>
      <c r="AD454" s="395"/>
    </row>
    <row r="455" spans="1:30" ht="100.95" customHeight="1">
      <c r="A455" s="386" t="s">
        <v>860</v>
      </c>
      <c r="B455" s="388" t="s">
        <v>49</v>
      </c>
      <c r="C455" s="388" t="s">
        <v>50</v>
      </c>
      <c r="D455" s="388" t="s">
        <v>36</v>
      </c>
      <c r="E455" s="368"/>
      <c r="F455" s="370" t="s">
        <v>890</v>
      </c>
      <c r="G455" s="372" t="s">
        <v>180</v>
      </c>
      <c r="H455" s="372" t="s">
        <v>38</v>
      </c>
      <c r="I455" s="372" t="s">
        <v>38</v>
      </c>
      <c r="J455" s="372" t="s">
        <v>38</v>
      </c>
      <c r="K455" s="402"/>
      <c r="L455" s="402"/>
      <c r="M455" s="372" t="s">
        <v>891</v>
      </c>
      <c r="N455" s="380" t="s">
        <v>40</v>
      </c>
      <c r="O455" s="380">
        <v>43891</v>
      </c>
      <c r="P455" s="380">
        <v>44180</v>
      </c>
      <c r="Q455" s="322" t="s">
        <v>892</v>
      </c>
      <c r="R455" s="323">
        <v>0.5</v>
      </c>
      <c r="S455" s="324">
        <v>43891</v>
      </c>
      <c r="T455" s="324">
        <v>43980</v>
      </c>
      <c r="U455" s="396">
        <v>0.15</v>
      </c>
      <c r="V455" s="399">
        <v>0.5</v>
      </c>
      <c r="W455" s="399">
        <v>0.75</v>
      </c>
      <c r="X455" s="396">
        <v>1</v>
      </c>
      <c r="Y455" s="390">
        <v>5408525</v>
      </c>
      <c r="Z455" s="390">
        <v>0</v>
      </c>
      <c r="AA455" s="390" t="s">
        <v>730</v>
      </c>
      <c r="AB455" s="390" t="s">
        <v>893</v>
      </c>
      <c r="AC455" s="390" t="s">
        <v>38</v>
      </c>
      <c r="AD455" s="393">
        <f>+Y455+Z455</f>
        <v>5408525</v>
      </c>
    </row>
    <row r="456" spans="1:30" ht="100.95" customHeight="1">
      <c r="A456" s="431"/>
      <c r="B456" s="433"/>
      <c r="C456" s="433"/>
      <c r="D456" s="433"/>
      <c r="E456" s="425"/>
      <c r="F456" s="426"/>
      <c r="G456" s="408"/>
      <c r="H456" s="408"/>
      <c r="I456" s="408"/>
      <c r="J456" s="408"/>
      <c r="K456" s="404"/>
      <c r="L456" s="406"/>
      <c r="M456" s="408"/>
      <c r="N456" s="410"/>
      <c r="O456" s="410"/>
      <c r="P456" s="410"/>
      <c r="Q456" s="320" t="s">
        <v>889</v>
      </c>
      <c r="R456" s="321">
        <v>0.5</v>
      </c>
      <c r="S456" s="113">
        <v>43983</v>
      </c>
      <c r="T456" s="113">
        <v>44180</v>
      </c>
      <c r="U456" s="398"/>
      <c r="V456" s="401"/>
      <c r="W456" s="401"/>
      <c r="X456" s="398"/>
      <c r="Y456" s="392"/>
      <c r="Z456" s="392"/>
      <c r="AA456" s="392"/>
      <c r="AB456" s="392"/>
      <c r="AC456" s="392"/>
      <c r="AD456" s="395"/>
    </row>
    <row r="457" spans="1:30" ht="199.05" customHeight="1">
      <c r="A457" s="386" t="s">
        <v>860</v>
      </c>
      <c r="B457" s="388" t="s">
        <v>49</v>
      </c>
      <c r="C457" s="388" t="s">
        <v>50</v>
      </c>
      <c r="D457" s="388" t="s">
        <v>36</v>
      </c>
      <c r="E457" s="368"/>
      <c r="F457" s="370" t="s">
        <v>894</v>
      </c>
      <c r="G457" s="372" t="s">
        <v>38</v>
      </c>
      <c r="H457" s="372" t="s">
        <v>38</v>
      </c>
      <c r="I457" s="372" t="s">
        <v>38</v>
      </c>
      <c r="J457" s="372" t="s">
        <v>38</v>
      </c>
      <c r="K457" s="402" t="s">
        <v>895</v>
      </c>
      <c r="L457" s="402" t="s">
        <v>272</v>
      </c>
      <c r="M457" s="372" t="s">
        <v>943</v>
      </c>
      <c r="N457" s="380" t="s">
        <v>40</v>
      </c>
      <c r="O457" s="380">
        <v>43862</v>
      </c>
      <c r="P457" s="380">
        <v>44104</v>
      </c>
      <c r="Q457" s="327" t="s">
        <v>896</v>
      </c>
      <c r="R457" s="323">
        <v>0.05</v>
      </c>
      <c r="S457" s="324">
        <v>43862</v>
      </c>
      <c r="T457" s="324">
        <v>43980</v>
      </c>
      <c r="U457" s="396">
        <v>0.03</v>
      </c>
      <c r="V457" s="399">
        <v>0.2</v>
      </c>
      <c r="W457" s="399">
        <v>1</v>
      </c>
      <c r="X457" s="396"/>
      <c r="Y457" s="390">
        <v>0</v>
      </c>
      <c r="Z457" s="390">
        <v>697352938</v>
      </c>
      <c r="AA457" s="390" t="s">
        <v>897</v>
      </c>
      <c r="AB457" s="390" t="s">
        <v>898</v>
      </c>
      <c r="AC457" s="390" t="s">
        <v>38</v>
      </c>
      <c r="AD457" s="393">
        <f>+Y457+Z457</f>
        <v>697352938</v>
      </c>
    </row>
    <row r="458" spans="1:30" ht="100.95" customHeight="1">
      <c r="A458" s="430"/>
      <c r="B458" s="432"/>
      <c r="C458" s="432"/>
      <c r="D458" s="432"/>
      <c r="E458" s="427"/>
      <c r="F458" s="434"/>
      <c r="G458" s="407"/>
      <c r="H458" s="407"/>
      <c r="I458" s="407"/>
      <c r="J458" s="407"/>
      <c r="K458" s="403"/>
      <c r="L458" s="405"/>
      <c r="M458" s="407"/>
      <c r="N458" s="409"/>
      <c r="O458" s="409"/>
      <c r="P458" s="409"/>
      <c r="Q458" s="328" t="s">
        <v>899</v>
      </c>
      <c r="R458" s="326">
        <v>0.05</v>
      </c>
      <c r="S458" s="110">
        <v>43951</v>
      </c>
      <c r="T458" s="110">
        <v>43966</v>
      </c>
      <c r="U458" s="397"/>
      <c r="V458" s="400"/>
      <c r="W458" s="400"/>
      <c r="X458" s="397"/>
      <c r="Y458" s="391"/>
      <c r="Z458" s="391"/>
      <c r="AA458" s="391"/>
      <c r="AB458" s="391"/>
      <c r="AC458" s="391"/>
      <c r="AD458" s="394"/>
    </row>
    <row r="459" spans="1:30" ht="100.95" customHeight="1">
      <c r="A459" s="430"/>
      <c r="B459" s="432"/>
      <c r="C459" s="432"/>
      <c r="D459" s="432"/>
      <c r="E459" s="427"/>
      <c r="F459" s="434"/>
      <c r="G459" s="407"/>
      <c r="H459" s="407"/>
      <c r="I459" s="407"/>
      <c r="J459" s="407"/>
      <c r="K459" s="403"/>
      <c r="L459" s="405"/>
      <c r="M459" s="407"/>
      <c r="N459" s="409"/>
      <c r="O459" s="409"/>
      <c r="P459" s="409"/>
      <c r="Q459" s="328" t="s">
        <v>900</v>
      </c>
      <c r="R459" s="326">
        <v>0.1</v>
      </c>
      <c r="S459" s="110">
        <v>44004</v>
      </c>
      <c r="T459" s="110">
        <v>44008</v>
      </c>
      <c r="U459" s="397"/>
      <c r="V459" s="400"/>
      <c r="W459" s="400"/>
      <c r="X459" s="397"/>
      <c r="Y459" s="391"/>
      <c r="Z459" s="391"/>
      <c r="AA459" s="391"/>
      <c r="AB459" s="391"/>
      <c r="AC459" s="391"/>
      <c r="AD459" s="394"/>
    </row>
    <row r="460" spans="1:30" ht="100.95" customHeight="1">
      <c r="A460" s="430"/>
      <c r="B460" s="432"/>
      <c r="C460" s="432"/>
      <c r="D460" s="432"/>
      <c r="E460" s="427"/>
      <c r="F460" s="434"/>
      <c r="G460" s="407"/>
      <c r="H460" s="407"/>
      <c r="I460" s="407"/>
      <c r="J460" s="407"/>
      <c r="K460" s="403"/>
      <c r="L460" s="405"/>
      <c r="M460" s="407"/>
      <c r="N460" s="409"/>
      <c r="O460" s="409"/>
      <c r="P460" s="409"/>
      <c r="Q460" s="329" t="s">
        <v>901</v>
      </c>
      <c r="R460" s="326">
        <v>0.1</v>
      </c>
      <c r="S460" s="110">
        <v>44008</v>
      </c>
      <c r="T460" s="110">
        <v>44011</v>
      </c>
      <c r="U460" s="397"/>
      <c r="V460" s="400"/>
      <c r="W460" s="400"/>
      <c r="X460" s="397"/>
      <c r="Y460" s="391"/>
      <c r="Z460" s="391"/>
      <c r="AA460" s="391"/>
      <c r="AB460" s="391"/>
      <c r="AC460" s="391"/>
      <c r="AD460" s="394"/>
    </row>
    <row r="461" spans="1:30" ht="100.95" customHeight="1">
      <c r="A461" s="430"/>
      <c r="B461" s="432"/>
      <c r="C461" s="432"/>
      <c r="D461" s="432"/>
      <c r="E461" s="427"/>
      <c r="F461" s="434"/>
      <c r="G461" s="407"/>
      <c r="H461" s="407"/>
      <c r="I461" s="407"/>
      <c r="J461" s="407"/>
      <c r="K461" s="403"/>
      <c r="L461" s="405"/>
      <c r="M461" s="407"/>
      <c r="N461" s="409"/>
      <c r="O461" s="409"/>
      <c r="P461" s="409"/>
      <c r="Q461" s="328" t="s">
        <v>902</v>
      </c>
      <c r="R461" s="326">
        <v>0.2</v>
      </c>
      <c r="S461" s="110">
        <v>44046</v>
      </c>
      <c r="T461" s="110">
        <v>44071</v>
      </c>
      <c r="U461" s="397"/>
      <c r="V461" s="400"/>
      <c r="W461" s="400"/>
      <c r="X461" s="397"/>
      <c r="Y461" s="391"/>
      <c r="Z461" s="391"/>
      <c r="AA461" s="391"/>
      <c r="AB461" s="391"/>
      <c r="AC461" s="391"/>
      <c r="AD461" s="394"/>
    </row>
    <row r="462" spans="1:30" ht="100.95" customHeight="1">
      <c r="A462" s="430"/>
      <c r="B462" s="432"/>
      <c r="C462" s="432"/>
      <c r="D462" s="432"/>
      <c r="E462" s="427"/>
      <c r="F462" s="434"/>
      <c r="G462" s="407"/>
      <c r="H462" s="407"/>
      <c r="I462" s="407"/>
      <c r="J462" s="407"/>
      <c r="K462" s="403"/>
      <c r="L462" s="405"/>
      <c r="M462" s="407"/>
      <c r="N462" s="409"/>
      <c r="O462" s="409"/>
      <c r="P462" s="409"/>
      <c r="Q462" s="328" t="s">
        <v>903</v>
      </c>
      <c r="R462" s="326">
        <v>0.2</v>
      </c>
      <c r="S462" s="110">
        <v>44046</v>
      </c>
      <c r="T462" s="110">
        <v>44071</v>
      </c>
      <c r="U462" s="397"/>
      <c r="V462" s="400"/>
      <c r="W462" s="400"/>
      <c r="X462" s="397"/>
      <c r="Y462" s="391"/>
      <c r="Z462" s="391"/>
      <c r="AA462" s="391"/>
      <c r="AB462" s="391"/>
      <c r="AC462" s="391"/>
      <c r="AD462" s="394"/>
    </row>
    <row r="463" spans="1:30" ht="100.95" customHeight="1">
      <c r="A463" s="430"/>
      <c r="B463" s="432"/>
      <c r="C463" s="432"/>
      <c r="D463" s="432"/>
      <c r="E463" s="427"/>
      <c r="F463" s="434"/>
      <c r="G463" s="407"/>
      <c r="H463" s="407"/>
      <c r="I463" s="407"/>
      <c r="J463" s="407"/>
      <c r="K463" s="403"/>
      <c r="L463" s="405"/>
      <c r="M463" s="407"/>
      <c r="N463" s="409"/>
      <c r="O463" s="409"/>
      <c r="P463" s="409"/>
      <c r="Q463" s="328" t="s">
        <v>904</v>
      </c>
      <c r="R463" s="326">
        <v>0.2</v>
      </c>
      <c r="S463" s="110">
        <v>44058</v>
      </c>
      <c r="T463" s="110">
        <v>44088</v>
      </c>
      <c r="U463" s="397"/>
      <c r="V463" s="400"/>
      <c r="W463" s="400"/>
      <c r="X463" s="397"/>
      <c r="Y463" s="391"/>
      <c r="Z463" s="391"/>
      <c r="AA463" s="391"/>
      <c r="AB463" s="391"/>
      <c r="AC463" s="391"/>
      <c r="AD463" s="394"/>
    </row>
    <row r="464" spans="1:30" ht="100.95" customHeight="1">
      <c r="A464" s="431"/>
      <c r="B464" s="433"/>
      <c r="C464" s="433"/>
      <c r="D464" s="433"/>
      <c r="E464" s="425"/>
      <c r="F464" s="426"/>
      <c r="G464" s="408"/>
      <c r="H464" s="408"/>
      <c r="I464" s="408"/>
      <c r="J464" s="408"/>
      <c r="K464" s="404"/>
      <c r="L464" s="406"/>
      <c r="M464" s="408"/>
      <c r="N464" s="410"/>
      <c r="O464" s="410"/>
      <c r="P464" s="410"/>
      <c r="Q464" s="330" t="s">
        <v>905</v>
      </c>
      <c r="R464" s="321">
        <v>0.1</v>
      </c>
      <c r="S464" s="113">
        <v>44089</v>
      </c>
      <c r="T464" s="113">
        <v>44104</v>
      </c>
      <c r="U464" s="398"/>
      <c r="V464" s="401"/>
      <c r="W464" s="401"/>
      <c r="X464" s="398"/>
      <c r="Y464" s="392"/>
      <c r="Z464" s="392"/>
      <c r="AA464" s="392"/>
      <c r="AB464" s="392"/>
      <c r="AC464" s="392"/>
      <c r="AD464" s="395"/>
    </row>
    <row r="465" spans="1:30" ht="100.95" customHeight="1">
      <c r="A465" s="386" t="s">
        <v>860</v>
      </c>
      <c r="B465" s="388" t="s">
        <v>49</v>
      </c>
      <c r="C465" s="388" t="s">
        <v>50</v>
      </c>
      <c r="D465" s="388" t="s">
        <v>36</v>
      </c>
      <c r="E465" s="368"/>
      <c r="F465" s="370" t="s">
        <v>906</v>
      </c>
      <c r="G465" s="372" t="s">
        <v>38</v>
      </c>
      <c r="H465" s="372" t="s">
        <v>38</v>
      </c>
      <c r="I465" s="372" t="s">
        <v>38</v>
      </c>
      <c r="J465" s="372" t="s">
        <v>38</v>
      </c>
      <c r="K465" s="402" t="s">
        <v>895</v>
      </c>
      <c r="L465" s="402" t="s">
        <v>272</v>
      </c>
      <c r="M465" s="372" t="s">
        <v>945</v>
      </c>
      <c r="N465" s="380" t="s">
        <v>40</v>
      </c>
      <c r="O465" s="380">
        <v>44125</v>
      </c>
      <c r="P465" s="380">
        <v>44162</v>
      </c>
      <c r="Q465" s="331" t="s">
        <v>907</v>
      </c>
      <c r="R465" s="323">
        <v>0.5</v>
      </c>
      <c r="S465" s="324">
        <v>44125</v>
      </c>
      <c r="T465" s="324">
        <v>44148</v>
      </c>
      <c r="U465" s="396">
        <v>0</v>
      </c>
      <c r="V465" s="399">
        <v>0</v>
      </c>
      <c r="W465" s="399">
        <v>0</v>
      </c>
      <c r="X465" s="396">
        <v>1</v>
      </c>
      <c r="Y465" s="390">
        <v>0</v>
      </c>
      <c r="Z465" s="390">
        <v>11430800</v>
      </c>
      <c r="AA465" s="390" t="s">
        <v>897</v>
      </c>
      <c r="AB465" s="390" t="s">
        <v>898</v>
      </c>
      <c r="AC465" s="390" t="s">
        <v>38</v>
      </c>
      <c r="AD465" s="393">
        <f>+Y465+Z465</f>
        <v>11430800</v>
      </c>
    </row>
    <row r="466" spans="1:30" ht="100.95" customHeight="1">
      <c r="A466" s="431"/>
      <c r="B466" s="433"/>
      <c r="C466" s="433"/>
      <c r="D466" s="433"/>
      <c r="E466" s="425"/>
      <c r="F466" s="426"/>
      <c r="G466" s="408"/>
      <c r="H466" s="408"/>
      <c r="I466" s="408"/>
      <c r="J466" s="408"/>
      <c r="K466" s="404"/>
      <c r="L466" s="406"/>
      <c r="M466" s="408"/>
      <c r="N466" s="410"/>
      <c r="O466" s="410"/>
      <c r="P466" s="410"/>
      <c r="Q466" s="330" t="s">
        <v>908</v>
      </c>
      <c r="R466" s="321">
        <v>0.5</v>
      </c>
      <c r="S466" s="113">
        <v>44137</v>
      </c>
      <c r="T466" s="113">
        <v>44162</v>
      </c>
      <c r="U466" s="398"/>
      <c r="V466" s="401"/>
      <c r="W466" s="401"/>
      <c r="X466" s="398"/>
      <c r="Y466" s="392"/>
      <c r="Z466" s="392"/>
      <c r="AA466" s="392"/>
      <c r="AB466" s="392"/>
      <c r="AC466" s="392"/>
      <c r="AD466" s="395"/>
    </row>
    <row r="467" spans="1:30" ht="162" customHeight="1">
      <c r="A467" s="386" t="s">
        <v>860</v>
      </c>
      <c r="B467" s="388" t="s">
        <v>493</v>
      </c>
      <c r="C467" s="388" t="s">
        <v>50</v>
      </c>
      <c r="D467" s="388" t="s">
        <v>36</v>
      </c>
      <c r="E467" s="368"/>
      <c r="F467" s="370" t="s">
        <v>909</v>
      </c>
      <c r="G467" s="372" t="s">
        <v>180</v>
      </c>
      <c r="H467" s="372" t="s">
        <v>38</v>
      </c>
      <c r="I467" s="372" t="s">
        <v>38</v>
      </c>
      <c r="J467" s="372" t="s">
        <v>718</v>
      </c>
      <c r="K467" s="402"/>
      <c r="L467" s="402"/>
      <c r="M467" s="372" t="s">
        <v>910</v>
      </c>
      <c r="N467" s="380" t="s">
        <v>40</v>
      </c>
      <c r="O467" s="380">
        <v>43853</v>
      </c>
      <c r="P467" s="380">
        <v>44180</v>
      </c>
      <c r="Q467" s="331" t="s">
        <v>911</v>
      </c>
      <c r="R467" s="323">
        <v>0.2</v>
      </c>
      <c r="S467" s="110">
        <v>43853</v>
      </c>
      <c r="T467" s="110">
        <v>43920</v>
      </c>
      <c r="U467" s="396">
        <v>0.5</v>
      </c>
      <c r="V467" s="399">
        <v>0.65</v>
      </c>
      <c r="W467" s="399">
        <v>0.85</v>
      </c>
      <c r="X467" s="399">
        <v>1</v>
      </c>
      <c r="Y467" s="390">
        <v>98650864</v>
      </c>
      <c r="Z467" s="390">
        <v>86520000</v>
      </c>
      <c r="AA467" s="390" t="s">
        <v>730</v>
      </c>
      <c r="AB467" s="390" t="s">
        <v>863</v>
      </c>
      <c r="AC467" s="390" t="s">
        <v>38</v>
      </c>
      <c r="AD467" s="393">
        <f>+Y467+Z467</f>
        <v>185170864</v>
      </c>
    </row>
    <row r="468" spans="1:30" ht="100.95" customHeight="1">
      <c r="A468" s="430"/>
      <c r="B468" s="432"/>
      <c r="C468" s="432"/>
      <c r="D468" s="432"/>
      <c r="E468" s="427"/>
      <c r="F468" s="428"/>
      <c r="G468" s="407"/>
      <c r="H468" s="407"/>
      <c r="I468" s="407"/>
      <c r="J468" s="407"/>
      <c r="K468" s="403"/>
      <c r="L468" s="405"/>
      <c r="M468" s="407"/>
      <c r="N468" s="409"/>
      <c r="O468" s="409"/>
      <c r="P468" s="409"/>
      <c r="Q468" s="329" t="s">
        <v>912</v>
      </c>
      <c r="R468" s="326">
        <v>0.3</v>
      </c>
      <c r="S468" s="110">
        <v>43922</v>
      </c>
      <c r="T468" s="110">
        <v>43966</v>
      </c>
      <c r="U468" s="397"/>
      <c r="V468" s="400"/>
      <c r="W468" s="400"/>
      <c r="X468" s="400"/>
      <c r="Y468" s="391"/>
      <c r="Z468" s="391"/>
      <c r="AA468" s="391"/>
      <c r="AB468" s="391"/>
      <c r="AC468" s="391"/>
      <c r="AD468" s="394"/>
    </row>
    <row r="469" spans="1:30" ht="100.95" customHeight="1">
      <c r="A469" s="430"/>
      <c r="B469" s="432"/>
      <c r="C469" s="432"/>
      <c r="D469" s="432"/>
      <c r="E469" s="427"/>
      <c r="F469" s="428"/>
      <c r="G469" s="407"/>
      <c r="H469" s="407"/>
      <c r="I469" s="407"/>
      <c r="J469" s="407"/>
      <c r="K469" s="403"/>
      <c r="L469" s="405"/>
      <c r="M469" s="407"/>
      <c r="N469" s="409"/>
      <c r="O469" s="409"/>
      <c r="P469" s="409"/>
      <c r="Q469" s="329" t="s">
        <v>913</v>
      </c>
      <c r="R469" s="326">
        <v>0.2</v>
      </c>
      <c r="S469" s="110">
        <v>43966</v>
      </c>
      <c r="T469" s="110">
        <v>44043</v>
      </c>
      <c r="U469" s="397"/>
      <c r="V469" s="400"/>
      <c r="W469" s="400"/>
      <c r="X469" s="400"/>
      <c r="Y469" s="391"/>
      <c r="Z469" s="391"/>
      <c r="AA469" s="391"/>
      <c r="AB469" s="391"/>
      <c r="AC469" s="391"/>
      <c r="AD469" s="394"/>
    </row>
    <row r="470" spans="1:30" ht="100.95" customHeight="1">
      <c r="A470" s="431"/>
      <c r="B470" s="433"/>
      <c r="C470" s="433"/>
      <c r="D470" s="433"/>
      <c r="E470" s="425"/>
      <c r="F470" s="429"/>
      <c r="G470" s="408"/>
      <c r="H470" s="408"/>
      <c r="I470" s="408"/>
      <c r="J470" s="408"/>
      <c r="K470" s="404"/>
      <c r="L470" s="406"/>
      <c r="M470" s="408"/>
      <c r="N470" s="410"/>
      <c r="O470" s="410"/>
      <c r="P470" s="410"/>
      <c r="Q470" s="330" t="s">
        <v>914</v>
      </c>
      <c r="R470" s="321">
        <v>0.3</v>
      </c>
      <c r="S470" s="113">
        <v>44044</v>
      </c>
      <c r="T470" s="113">
        <v>44180</v>
      </c>
      <c r="U470" s="398"/>
      <c r="V470" s="401"/>
      <c r="W470" s="401"/>
      <c r="X470" s="401"/>
      <c r="Y470" s="392"/>
      <c r="Z470" s="392"/>
      <c r="AA470" s="392"/>
      <c r="AB470" s="392"/>
      <c r="AC470" s="392"/>
      <c r="AD470" s="395"/>
    </row>
    <row r="471" spans="1:30" ht="100.95" customHeight="1">
      <c r="A471" s="386" t="s">
        <v>860</v>
      </c>
      <c r="B471" s="388" t="s">
        <v>493</v>
      </c>
      <c r="C471" s="388" t="s">
        <v>50</v>
      </c>
      <c r="D471" s="388" t="s">
        <v>36</v>
      </c>
      <c r="E471" s="368"/>
      <c r="F471" s="370" t="s">
        <v>915</v>
      </c>
      <c r="G471" s="372" t="s">
        <v>38</v>
      </c>
      <c r="H471" s="372" t="s">
        <v>38</v>
      </c>
      <c r="I471" s="372" t="s">
        <v>38</v>
      </c>
      <c r="J471" s="372" t="s">
        <v>824</v>
      </c>
      <c r="K471" s="378"/>
      <c r="L471" s="378"/>
      <c r="M471" s="372" t="s">
        <v>916</v>
      </c>
      <c r="N471" s="380" t="s">
        <v>40</v>
      </c>
      <c r="O471" s="382">
        <v>43853</v>
      </c>
      <c r="P471" s="382">
        <v>44180</v>
      </c>
      <c r="Q471" s="322" t="s">
        <v>917</v>
      </c>
      <c r="R471" s="332">
        <v>0.3</v>
      </c>
      <c r="S471" s="324">
        <v>43905</v>
      </c>
      <c r="T471" s="324">
        <v>44042</v>
      </c>
      <c r="U471" s="396">
        <v>0.15</v>
      </c>
      <c r="V471" s="399">
        <v>0.3</v>
      </c>
      <c r="W471" s="399">
        <v>0.6</v>
      </c>
      <c r="X471" s="399">
        <v>1</v>
      </c>
      <c r="Y471" s="390">
        <v>7913736</v>
      </c>
      <c r="Z471" s="420">
        <v>0</v>
      </c>
      <c r="AA471" s="422" t="s">
        <v>730</v>
      </c>
      <c r="AB471" s="422" t="s">
        <v>863</v>
      </c>
      <c r="AC471" s="424" t="s">
        <v>38</v>
      </c>
      <c r="AD471" s="411">
        <f>+Y471+Z471</f>
        <v>7913736</v>
      </c>
    </row>
    <row r="472" spans="1:30" ht="100.95" customHeight="1" thickBot="1">
      <c r="A472" s="387"/>
      <c r="B472" s="389"/>
      <c r="C472" s="389"/>
      <c r="D472" s="389"/>
      <c r="E472" s="369"/>
      <c r="F472" s="371"/>
      <c r="G472" s="373"/>
      <c r="H472" s="373"/>
      <c r="I472" s="373"/>
      <c r="J472" s="373"/>
      <c r="K472" s="414"/>
      <c r="L472" s="379"/>
      <c r="M472" s="373"/>
      <c r="N472" s="381"/>
      <c r="O472" s="383"/>
      <c r="P472" s="383"/>
      <c r="Q472" s="333" t="s">
        <v>918</v>
      </c>
      <c r="R472" s="334">
        <v>0.2</v>
      </c>
      <c r="S472" s="335">
        <v>44042</v>
      </c>
      <c r="T472" s="335">
        <v>44180</v>
      </c>
      <c r="U472" s="412"/>
      <c r="V472" s="413"/>
      <c r="W472" s="413"/>
      <c r="X472" s="413"/>
      <c r="Y472" s="419"/>
      <c r="Z472" s="421"/>
      <c r="AA472" s="423"/>
      <c r="AB472" s="423"/>
      <c r="AC472" s="423"/>
      <c r="AD472" s="355"/>
    </row>
    <row r="473" spans="1:30" ht="100.95" customHeight="1" thickTop="1">
      <c r="A473" s="384" t="s">
        <v>919</v>
      </c>
      <c r="B473" s="362" t="s">
        <v>927</v>
      </c>
      <c r="C473" s="362" t="s">
        <v>35</v>
      </c>
      <c r="D473" s="362" t="s">
        <v>107</v>
      </c>
      <c r="E473" s="374">
        <v>0.23</v>
      </c>
      <c r="F473" s="376"/>
      <c r="G473" s="364" t="s">
        <v>38</v>
      </c>
      <c r="H473" s="364" t="s">
        <v>38</v>
      </c>
      <c r="I473" s="364" t="s">
        <v>38</v>
      </c>
      <c r="J473" s="364" t="s">
        <v>38</v>
      </c>
      <c r="K473" s="358" t="s">
        <v>326</v>
      </c>
      <c r="L473" s="360" t="s">
        <v>300</v>
      </c>
      <c r="M473" s="362" t="s">
        <v>920</v>
      </c>
      <c r="N473" s="364" t="s">
        <v>40</v>
      </c>
      <c r="O473" s="366">
        <v>43845</v>
      </c>
      <c r="P473" s="366">
        <v>44180</v>
      </c>
      <c r="Q473" s="336" t="s">
        <v>921</v>
      </c>
      <c r="R473" s="337">
        <v>0.5</v>
      </c>
      <c r="S473" s="338">
        <v>43845</v>
      </c>
      <c r="T473" s="338">
        <v>44180</v>
      </c>
      <c r="U473" s="356">
        <v>0.25</v>
      </c>
      <c r="V473" s="356">
        <v>0.5</v>
      </c>
      <c r="W473" s="356">
        <v>0.75</v>
      </c>
      <c r="X473" s="356">
        <v>1</v>
      </c>
      <c r="Y473" s="415">
        <v>0</v>
      </c>
      <c r="Z473" s="417">
        <v>41489000000</v>
      </c>
      <c r="AA473" s="351" t="s">
        <v>922</v>
      </c>
      <c r="AB473" s="351" t="s">
        <v>923</v>
      </c>
      <c r="AC473" s="351" t="s">
        <v>924</v>
      </c>
      <c r="AD473" s="354">
        <f>+Y473+Z473</f>
        <v>41489000000</v>
      </c>
    </row>
    <row r="474" spans="1:30" ht="100.95" customHeight="1" thickBot="1">
      <c r="A474" s="385"/>
      <c r="B474" s="363"/>
      <c r="C474" s="363"/>
      <c r="D474" s="363"/>
      <c r="E474" s="375"/>
      <c r="F474" s="377"/>
      <c r="G474" s="365"/>
      <c r="H474" s="365"/>
      <c r="I474" s="365"/>
      <c r="J474" s="365"/>
      <c r="K474" s="359"/>
      <c r="L474" s="361"/>
      <c r="M474" s="363"/>
      <c r="N474" s="365"/>
      <c r="O474" s="367"/>
      <c r="P474" s="367"/>
      <c r="Q474" s="230" t="s">
        <v>925</v>
      </c>
      <c r="R474" s="316">
        <v>0.5</v>
      </c>
      <c r="S474" s="339">
        <v>43845</v>
      </c>
      <c r="T474" s="339">
        <v>44180</v>
      </c>
      <c r="U474" s="357"/>
      <c r="V474" s="357"/>
      <c r="W474" s="357"/>
      <c r="X474" s="357"/>
      <c r="Y474" s="416"/>
      <c r="Z474" s="418"/>
      <c r="AA474" s="352"/>
      <c r="AB474" s="353"/>
      <c r="AC474" s="353"/>
      <c r="AD474" s="355"/>
    </row>
    <row r="475" spans="1:30" ht="19.8" thickTop="1"/>
  </sheetData>
  <mergeCells count="3703">
    <mergeCell ref="C4:C6"/>
    <mergeCell ref="D4:D6"/>
    <mergeCell ref="A1:AD1"/>
    <mergeCell ref="C2:F2"/>
    <mergeCell ref="G2:J2"/>
    <mergeCell ref="K2:L2"/>
    <mergeCell ref="M2:X2"/>
    <mergeCell ref="Y2:AD2"/>
    <mergeCell ref="A2:A3"/>
    <mergeCell ref="B143:B146"/>
    <mergeCell ref="B7:B8"/>
    <mergeCell ref="C7:C8"/>
    <mergeCell ref="D7:D8"/>
    <mergeCell ref="Y4:Y6"/>
    <mergeCell ref="Z4:Z6"/>
    <mergeCell ref="AA4:AA6"/>
    <mergeCell ref="AB4:AB6"/>
    <mergeCell ref="AC4:AC6"/>
    <mergeCell ref="AD4:AD6"/>
    <mergeCell ref="U4:U6"/>
    <mergeCell ref="V4:V6"/>
    <mergeCell ref="W4:W6"/>
    <mergeCell ref="X4:X6"/>
    <mergeCell ref="K4:K6"/>
    <mergeCell ref="L4:L6"/>
    <mergeCell ref="M4:M6"/>
    <mergeCell ref="N4:N6"/>
    <mergeCell ref="O4:O6"/>
    <mergeCell ref="P4:P6"/>
    <mergeCell ref="E4:E6"/>
    <mergeCell ref="F4:F6"/>
    <mergeCell ref="G4:G6"/>
    <mergeCell ref="H4:H6"/>
    <mergeCell ref="I4:I6"/>
    <mergeCell ref="J4:J6"/>
    <mergeCell ref="A9:A12"/>
    <mergeCell ref="B9:B12"/>
    <mergeCell ref="C9:C12"/>
    <mergeCell ref="D9:D12"/>
    <mergeCell ref="Y7:Y8"/>
    <mergeCell ref="Z7:Z8"/>
    <mergeCell ref="AA7:AA8"/>
    <mergeCell ref="AB7:AB8"/>
    <mergeCell ref="AC7:AC8"/>
    <mergeCell ref="AD7:AD8"/>
    <mergeCell ref="U7:U8"/>
    <mergeCell ref="V7:V8"/>
    <mergeCell ref="W7:W8"/>
    <mergeCell ref="X7:X8"/>
    <mergeCell ref="K7:K8"/>
    <mergeCell ref="L7:L8"/>
    <mergeCell ref="M7:M8"/>
    <mergeCell ref="N7:N8"/>
    <mergeCell ref="O7:O8"/>
    <mergeCell ref="P7:P8"/>
    <mergeCell ref="E7:E8"/>
    <mergeCell ref="F7:F8"/>
    <mergeCell ref="G7:G8"/>
    <mergeCell ref="H7:H8"/>
    <mergeCell ref="I7:I8"/>
    <mergeCell ref="A4:A6"/>
    <mergeCell ref="B4:B6"/>
    <mergeCell ref="A13:A16"/>
    <mergeCell ref="J7:J8"/>
    <mergeCell ref="A7:A8"/>
    <mergeCell ref="B13:B16"/>
    <mergeCell ref="C13:C16"/>
    <mergeCell ref="D13:D16"/>
    <mergeCell ref="Y9:Y12"/>
    <mergeCell ref="Z9:Z12"/>
    <mergeCell ref="AA9:AA12"/>
    <mergeCell ref="AB9:AB12"/>
    <mergeCell ref="AC9:AC12"/>
    <mergeCell ref="AD9:AD12"/>
    <mergeCell ref="U9:U12"/>
    <mergeCell ref="V9:V12"/>
    <mergeCell ref="W9:W12"/>
    <mergeCell ref="X9:X12"/>
    <mergeCell ref="K9:K12"/>
    <mergeCell ref="L9:L12"/>
    <mergeCell ref="M9:M12"/>
    <mergeCell ref="N9:N12"/>
    <mergeCell ref="O9:O12"/>
    <mergeCell ref="P9:P12"/>
    <mergeCell ref="E9:E12"/>
    <mergeCell ref="F9:F12"/>
    <mergeCell ref="G9:G12"/>
    <mergeCell ref="H9:H12"/>
    <mergeCell ref="I9:I12"/>
    <mergeCell ref="J9:J12"/>
    <mergeCell ref="Y13:Y16"/>
    <mergeCell ref="Z13:Z16"/>
    <mergeCell ref="AA13:AA16"/>
    <mergeCell ref="AB13:AB16"/>
    <mergeCell ref="AC13:AC16"/>
    <mergeCell ref="AD13:AD16"/>
    <mergeCell ref="U13:U16"/>
    <mergeCell ref="V13:V16"/>
    <mergeCell ref="W13:W16"/>
    <mergeCell ref="X13:X16"/>
    <mergeCell ref="K13:K16"/>
    <mergeCell ref="L13:L16"/>
    <mergeCell ref="M13:M16"/>
    <mergeCell ref="N13:N16"/>
    <mergeCell ref="O13:O16"/>
    <mergeCell ref="P13:P16"/>
    <mergeCell ref="E13:E16"/>
    <mergeCell ref="F13:F16"/>
    <mergeCell ref="G13:G16"/>
    <mergeCell ref="H13:H16"/>
    <mergeCell ref="I13:I16"/>
    <mergeCell ref="J13:J16"/>
    <mergeCell ref="A20:A22"/>
    <mergeCell ref="B20:B22"/>
    <mergeCell ref="C20:C22"/>
    <mergeCell ref="D20:D22"/>
    <mergeCell ref="Y17:Y19"/>
    <mergeCell ref="Z17:Z19"/>
    <mergeCell ref="AA17:AA19"/>
    <mergeCell ref="AB17:AB19"/>
    <mergeCell ref="AC17:AC19"/>
    <mergeCell ref="AD17:AD19"/>
    <mergeCell ref="U17:U19"/>
    <mergeCell ref="V17:V19"/>
    <mergeCell ref="W17:W19"/>
    <mergeCell ref="X17:X19"/>
    <mergeCell ref="K17:K19"/>
    <mergeCell ref="L17:L19"/>
    <mergeCell ref="M17:M19"/>
    <mergeCell ref="N17:N19"/>
    <mergeCell ref="O17:O19"/>
    <mergeCell ref="P17:P19"/>
    <mergeCell ref="E17:E19"/>
    <mergeCell ref="F17:F19"/>
    <mergeCell ref="G17:G19"/>
    <mergeCell ref="H17:H19"/>
    <mergeCell ref="I17:I19"/>
    <mergeCell ref="J17:J19"/>
    <mergeCell ref="A17:A19"/>
    <mergeCell ref="B17:B19"/>
    <mergeCell ref="C17:C19"/>
    <mergeCell ref="D17:D19"/>
    <mergeCell ref="Y20:Y22"/>
    <mergeCell ref="Z20:Z22"/>
    <mergeCell ref="AA20:AA22"/>
    <mergeCell ref="AB20:AB22"/>
    <mergeCell ref="AC20:AC22"/>
    <mergeCell ref="AD20:AD22"/>
    <mergeCell ref="U20:U22"/>
    <mergeCell ref="V20:V22"/>
    <mergeCell ref="W20:W22"/>
    <mergeCell ref="X20:X22"/>
    <mergeCell ref="K20:K22"/>
    <mergeCell ref="L20:L22"/>
    <mergeCell ref="M20:M22"/>
    <mergeCell ref="N20:N22"/>
    <mergeCell ref="O20:O22"/>
    <mergeCell ref="P20:P22"/>
    <mergeCell ref="E20:E22"/>
    <mergeCell ref="F20:F22"/>
    <mergeCell ref="G20:G22"/>
    <mergeCell ref="H20:H22"/>
    <mergeCell ref="I20:I22"/>
    <mergeCell ref="J20:J22"/>
    <mergeCell ref="A27:A30"/>
    <mergeCell ref="B27:B30"/>
    <mergeCell ref="C27:C30"/>
    <mergeCell ref="D27:D30"/>
    <mergeCell ref="Y23:Y26"/>
    <mergeCell ref="Z23:Z26"/>
    <mergeCell ref="AA23:AA26"/>
    <mergeCell ref="AB23:AB26"/>
    <mergeCell ref="AC23:AC26"/>
    <mergeCell ref="AD23:AD26"/>
    <mergeCell ref="U23:U26"/>
    <mergeCell ref="V23:V26"/>
    <mergeCell ref="W23:W26"/>
    <mergeCell ref="X23:X26"/>
    <mergeCell ref="K23:K26"/>
    <mergeCell ref="L23:L26"/>
    <mergeCell ref="M23:M26"/>
    <mergeCell ref="N23:N26"/>
    <mergeCell ref="O23:O26"/>
    <mergeCell ref="P23:P26"/>
    <mergeCell ref="E23:E26"/>
    <mergeCell ref="F23:F26"/>
    <mergeCell ref="G23:G26"/>
    <mergeCell ref="H23:H26"/>
    <mergeCell ref="I23:I26"/>
    <mergeCell ref="J23:J26"/>
    <mergeCell ref="A23:A26"/>
    <mergeCell ref="B23:B26"/>
    <mergeCell ref="C23:C26"/>
    <mergeCell ref="D23:D26"/>
    <mergeCell ref="D31:D34"/>
    <mergeCell ref="Y27:Y30"/>
    <mergeCell ref="Z27:Z30"/>
    <mergeCell ref="AA27:AA30"/>
    <mergeCell ref="AB27:AB30"/>
    <mergeCell ref="AC27:AC30"/>
    <mergeCell ref="AD27:AD30"/>
    <mergeCell ref="U27:U30"/>
    <mergeCell ref="V27:V30"/>
    <mergeCell ref="W27:W30"/>
    <mergeCell ref="X27:X30"/>
    <mergeCell ref="K27:K30"/>
    <mergeCell ref="L27:L30"/>
    <mergeCell ref="M27:M30"/>
    <mergeCell ref="N27:N30"/>
    <mergeCell ref="O27:O30"/>
    <mergeCell ref="P27:P30"/>
    <mergeCell ref="E27:E30"/>
    <mergeCell ref="F27:F30"/>
    <mergeCell ref="G27:G30"/>
    <mergeCell ref="H27:H30"/>
    <mergeCell ref="I27:I30"/>
    <mergeCell ref="J27:J30"/>
    <mergeCell ref="A35:A38"/>
    <mergeCell ref="B35:B38"/>
    <mergeCell ref="C35:C38"/>
    <mergeCell ref="D35:D38"/>
    <mergeCell ref="Y31:Y34"/>
    <mergeCell ref="Z31:Z34"/>
    <mergeCell ref="AA31:AA34"/>
    <mergeCell ref="AB31:AB34"/>
    <mergeCell ref="AC31:AC34"/>
    <mergeCell ref="AD31:AD34"/>
    <mergeCell ref="U31:U34"/>
    <mergeCell ref="V31:V34"/>
    <mergeCell ref="W31:W34"/>
    <mergeCell ref="X31:X34"/>
    <mergeCell ref="K31:K34"/>
    <mergeCell ref="L31:L34"/>
    <mergeCell ref="M31:M34"/>
    <mergeCell ref="N31:N34"/>
    <mergeCell ref="O31:O34"/>
    <mergeCell ref="P31:P34"/>
    <mergeCell ref="E31:E34"/>
    <mergeCell ref="F31:F34"/>
    <mergeCell ref="G31:G34"/>
    <mergeCell ref="H31:H34"/>
    <mergeCell ref="I31:I34"/>
    <mergeCell ref="J31:J34"/>
    <mergeCell ref="AD35:AD38"/>
    <mergeCell ref="Y35:Y38"/>
    <mergeCell ref="Z35:Z38"/>
    <mergeCell ref="A31:A34"/>
    <mergeCell ref="B31:B34"/>
    <mergeCell ref="C31:C34"/>
    <mergeCell ref="AA35:AA38"/>
    <mergeCell ref="AB35:AB38"/>
    <mergeCell ref="AC35:AC38"/>
    <mergeCell ref="U35:U38"/>
    <mergeCell ref="V35:V38"/>
    <mergeCell ref="W35:W38"/>
    <mergeCell ref="X35:X38"/>
    <mergeCell ref="K35:K38"/>
    <mergeCell ref="L35:L38"/>
    <mergeCell ref="M35:M38"/>
    <mergeCell ref="N35:N38"/>
    <mergeCell ref="O35:O38"/>
    <mergeCell ref="P35:P38"/>
    <mergeCell ref="E35:E38"/>
    <mergeCell ref="F35:F38"/>
    <mergeCell ref="G35:G38"/>
    <mergeCell ref="H35:H38"/>
    <mergeCell ref="I35:I38"/>
    <mergeCell ref="J35:J38"/>
    <mergeCell ref="AD39:AD40"/>
    <mergeCell ref="A41:A42"/>
    <mergeCell ref="B41:B42"/>
    <mergeCell ref="C41:C42"/>
    <mergeCell ref="D41:D42"/>
    <mergeCell ref="E41:E42"/>
    <mergeCell ref="X39:X40"/>
    <mergeCell ref="Y39:Y40"/>
    <mergeCell ref="Z39:Z40"/>
    <mergeCell ref="AA39:AA40"/>
    <mergeCell ref="N39:N40"/>
    <mergeCell ref="O39:O40"/>
    <mergeCell ref="P39:P40"/>
    <mergeCell ref="U39:U40"/>
    <mergeCell ref="V39:V40"/>
    <mergeCell ref="W39:W40"/>
    <mergeCell ref="H39:H40"/>
    <mergeCell ref="I39:I40"/>
    <mergeCell ref="J39:J40"/>
    <mergeCell ref="K39:K40"/>
    <mergeCell ref="L39:L40"/>
    <mergeCell ref="M39:M40"/>
    <mergeCell ref="A39:A40"/>
    <mergeCell ref="B39:B40"/>
    <mergeCell ref="C39:C40"/>
    <mergeCell ref="D39:D40"/>
    <mergeCell ref="E39:E40"/>
    <mergeCell ref="F39:F40"/>
    <mergeCell ref="G39:G40"/>
    <mergeCell ref="AB39:AB40"/>
    <mergeCell ref="AC39:AC40"/>
    <mergeCell ref="AD46:AD49"/>
    <mergeCell ref="AB46:AB49"/>
    <mergeCell ref="AC46:AC49"/>
    <mergeCell ref="H43:H45"/>
    <mergeCell ref="I43:I45"/>
    <mergeCell ref="Z41:Z42"/>
    <mergeCell ref="AA41:AA42"/>
    <mergeCell ref="AB41:AB42"/>
    <mergeCell ref="AC41:AC42"/>
    <mergeCell ref="AD41:AD42"/>
    <mergeCell ref="A43:A45"/>
    <mergeCell ref="B43:B45"/>
    <mergeCell ref="C43:C45"/>
    <mergeCell ref="V41:V42"/>
    <mergeCell ref="W41:W42"/>
    <mergeCell ref="X41:X42"/>
    <mergeCell ref="Y41:Y42"/>
    <mergeCell ref="L41:L42"/>
    <mergeCell ref="M41:M42"/>
    <mergeCell ref="N41:N42"/>
    <mergeCell ref="O41:O42"/>
    <mergeCell ref="P41:P42"/>
    <mergeCell ref="U41:U42"/>
    <mergeCell ref="F41:F42"/>
    <mergeCell ref="G41:G42"/>
    <mergeCell ref="H41:H42"/>
    <mergeCell ref="I41:I42"/>
    <mergeCell ref="J41:J42"/>
    <mergeCell ref="K41:K42"/>
    <mergeCell ref="AD43:AD45"/>
    <mergeCell ref="Y43:Y45"/>
    <mergeCell ref="Z43:Z45"/>
    <mergeCell ref="A46:A49"/>
    <mergeCell ref="B46:B49"/>
    <mergeCell ref="C46:C49"/>
    <mergeCell ref="D46:D49"/>
    <mergeCell ref="E46:E49"/>
    <mergeCell ref="F46:F49"/>
    <mergeCell ref="G46:G49"/>
    <mergeCell ref="AC43:AC45"/>
    <mergeCell ref="P43:P45"/>
    <mergeCell ref="U43:U45"/>
    <mergeCell ref="V43:V45"/>
    <mergeCell ref="W43:W45"/>
    <mergeCell ref="X43:X45"/>
    <mergeCell ref="J43:J45"/>
    <mergeCell ref="K43:K45"/>
    <mergeCell ref="L43:L45"/>
    <mergeCell ref="M43:M45"/>
    <mergeCell ref="N43:N45"/>
    <mergeCell ref="O43:O45"/>
    <mergeCell ref="D43:D45"/>
    <mergeCell ref="E43:E45"/>
    <mergeCell ref="F43:F45"/>
    <mergeCell ref="G43:G45"/>
    <mergeCell ref="AA43:AA45"/>
    <mergeCell ref="AB43:AB45"/>
    <mergeCell ref="D50:D52"/>
    <mergeCell ref="E50:E52"/>
    <mergeCell ref="X46:X49"/>
    <mergeCell ref="Y46:Y49"/>
    <mergeCell ref="Z46:Z49"/>
    <mergeCell ref="AA46:AA49"/>
    <mergeCell ref="N46:N49"/>
    <mergeCell ref="O46:O49"/>
    <mergeCell ref="P46:P49"/>
    <mergeCell ref="U46:U49"/>
    <mergeCell ref="V46:V49"/>
    <mergeCell ref="W46:W49"/>
    <mergeCell ref="H46:H49"/>
    <mergeCell ref="I46:I49"/>
    <mergeCell ref="J46:J49"/>
    <mergeCell ref="K46:K49"/>
    <mergeCell ref="L46:L49"/>
    <mergeCell ref="M46:M49"/>
    <mergeCell ref="Z50:Z52"/>
    <mergeCell ref="AA50:AA52"/>
    <mergeCell ref="AB50:AB52"/>
    <mergeCell ref="AC50:AC52"/>
    <mergeCell ref="AD50:AD52"/>
    <mergeCell ref="A53:A64"/>
    <mergeCell ref="B53:B64"/>
    <mergeCell ref="C53:C64"/>
    <mergeCell ref="V50:V52"/>
    <mergeCell ref="W50:W52"/>
    <mergeCell ref="X50:X52"/>
    <mergeCell ref="Y50:Y52"/>
    <mergeCell ref="L50:L52"/>
    <mergeCell ref="M50:M52"/>
    <mergeCell ref="N50:N52"/>
    <mergeCell ref="O50:O52"/>
    <mergeCell ref="P50:P52"/>
    <mergeCell ref="U50:U52"/>
    <mergeCell ref="F50:F52"/>
    <mergeCell ref="G50:G52"/>
    <mergeCell ref="H50:H52"/>
    <mergeCell ref="I50:I52"/>
    <mergeCell ref="J50:J52"/>
    <mergeCell ref="K50:K52"/>
    <mergeCell ref="AD53:AD64"/>
    <mergeCell ref="Y53:Y64"/>
    <mergeCell ref="Z53:Z64"/>
    <mergeCell ref="AA53:AA64"/>
    <mergeCell ref="AB53:AB64"/>
    <mergeCell ref="A50:A52"/>
    <mergeCell ref="B50:B52"/>
    <mergeCell ref="C50:C52"/>
    <mergeCell ref="AC53:AC64"/>
    <mergeCell ref="P53:P64"/>
    <mergeCell ref="U53:U64"/>
    <mergeCell ref="V53:V64"/>
    <mergeCell ref="W53:W64"/>
    <mergeCell ref="X53:X64"/>
    <mergeCell ref="J53:J64"/>
    <mergeCell ref="K53:K64"/>
    <mergeCell ref="L53:L64"/>
    <mergeCell ref="M53:M64"/>
    <mergeCell ref="N53:N64"/>
    <mergeCell ref="O53:O64"/>
    <mergeCell ref="D53:D64"/>
    <mergeCell ref="E53:E64"/>
    <mergeCell ref="F53:F64"/>
    <mergeCell ref="G53:G64"/>
    <mergeCell ref="AD65:AD67"/>
    <mergeCell ref="AB65:AB67"/>
    <mergeCell ref="AC65:AC67"/>
    <mergeCell ref="H53:H64"/>
    <mergeCell ref="I53:I64"/>
    <mergeCell ref="X65:X67"/>
    <mergeCell ref="Y65:Y67"/>
    <mergeCell ref="Z65:Z67"/>
    <mergeCell ref="AA65:AA67"/>
    <mergeCell ref="N65:N67"/>
    <mergeCell ref="O65:O67"/>
    <mergeCell ref="P65:P67"/>
    <mergeCell ref="U65:U67"/>
    <mergeCell ref="V65:V67"/>
    <mergeCell ref="W65:W67"/>
    <mergeCell ref="H65:H67"/>
    <mergeCell ref="I65:I67"/>
    <mergeCell ref="J65:J67"/>
    <mergeCell ref="K65:K67"/>
    <mergeCell ref="L65:L67"/>
    <mergeCell ref="M65:M67"/>
    <mergeCell ref="A65:A67"/>
    <mergeCell ref="B65:B67"/>
    <mergeCell ref="C65:C67"/>
    <mergeCell ref="D65:D67"/>
    <mergeCell ref="E65:E67"/>
    <mergeCell ref="F65:F67"/>
    <mergeCell ref="G65:G67"/>
    <mergeCell ref="AB68:AB70"/>
    <mergeCell ref="AC68:AC70"/>
    <mergeCell ref="AD68:AD70"/>
    <mergeCell ref="A71:A73"/>
    <mergeCell ref="B71:B73"/>
    <mergeCell ref="C71:C73"/>
    <mergeCell ref="V68:V70"/>
    <mergeCell ref="W68:W70"/>
    <mergeCell ref="X68:X70"/>
    <mergeCell ref="Y68:Y70"/>
    <mergeCell ref="L68:L70"/>
    <mergeCell ref="M68:M70"/>
    <mergeCell ref="N68:N70"/>
    <mergeCell ref="O68:O70"/>
    <mergeCell ref="P68:P70"/>
    <mergeCell ref="U68:U70"/>
    <mergeCell ref="F68:F70"/>
    <mergeCell ref="G68:G70"/>
    <mergeCell ref="H68:H70"/>
    <mergeCell ref="I68:I70"/>
    <mergeCell ref="J68:J70"/>
    <mergeCell ref="K68:K70"/>
    <mergeCell ref="AD71:AD73"/>
    <mergeCell ref="A68:A70"/>
    <mergeCell ref="B68:B70"/>
    <mergeCell ref="C68:C70"/>
    <mergeCell ref="D68:D70"/>
    <mergeCell ref="E68:E70"/>
    <mergeCell ref="Z68:Z70"/>
    <mergeCell ref="AA68:AA70"/>
    <mergeCell ref="Y71:Y73"/>
    <mergeCell ref="Z71:Z73"/>
    <mergeCell ref="AA71:AA73"/>
    <mergeCell ref="AB71:AB73"/>
    <mergeCell ref="AC71:AC73"/>
    <mergeCell ref="P71:P73"/>
    <mergeCell ref="U71:U73"/>
    <mergeCell ref="V71:V73"/>
    <mergeCell ref="W71:W73"/>
    <mergeCell ref="X71:X73"/>
    <mergeCell ref="J71:J73"/>
    <mergeCell ref="K71:K73"/>
    <mergeCell ref="L71:L73"/>
    <mergeCell ref="M71:M73"/>
    <mergeCell ref="N71:N73"/>
    <mergeCell ref="O71:O73"/>
    <mergeCell ref="D71:D73"/>
    <mergeCell ref="E71:E73"/>
    <mergeCell ref="F71:F73"/>
    <mergeCell ref="G71:G73"/>
    <mergeCell ref="H71:H73"/>
    <mergeCell ref="I71:I73"/>
    <mergeCell ref="A77:A79"/>
    <mergeCell ref="B77:B79"/>
    <mergeCell ref="C77:C79"/>
    <mergeCell ref="D77:D79"/>
    <mergeCell ref="E77:E79"/>
    <mergeCell ref="X74:X76"/>
    <mergeCell ref="Y74:Y76"/>
    <mergeCell ref="Z74:Z76"/>
    <mergeCell ref="AA74:AA76"/>
    <mergeCell ref="N74:N76"/>
    <mergeCell ref="O74:O76"/>
    <mergeCell ref="P74:P76"/>
    <mergeCell ref="U74:U76"/>
    <mergeCell ref="V74:V76"/>
    <mergeCell ref="W74:W76"/>
    <mergeCell ref="H74:H76"/>
    <mergeCell ref="I74:I76"/>
    <mergeCell ref="J74:J76"/>
    <mergeCell ref="K74:K76"/>
    <mergeCell ref="L74:L76"/>
    <mergeCell ref="M74:M76"/>
    <mergeCell ref="Z77:Z79"/>
    <mergeCell ref="AA77:AA79"/>
    <mergeCell ref="A74:A76"/>
    <mergeCell ref="B74:B76"/>
    <mergeCell ref="C74:C76"/>
    <mergeCell ref="D74:D76"/>
    <mergeCell ref="E74:E76"/>
    <mergeCell ref="F74:F76"/>
    <mergeCell ref="G74:G76"/>
    <mergeCell ref="V77:V79"/>
    <mergeCell ref="W77:W79"/>
    <mergeCell ref="X77:X79"/>
    <mergeCell ref="Y77:Y79"/>
    <mergeCell ref="L77:L79"/>
    <mergeCell ref="M77:M79"/>
    <mergeCell ref="N77:N79"/>
    <mergeCell ref="O77:O79"/>
    <mergeCell ref="P77:P79"/>
    <mergeCell ref="U77:U79"/>
    <mergeCell ref="F77:F79"/>
    <mergeCell ref="G77:G79"/>
    <mergeCell ref="H77:H79"/>
    <mergeCell ref="I77:I79"/>
    <mergeCell ref="J77:J79"/>
    <mergeCell ref="K77:K79"/>
    <mergeCell ref="AD74:AD76"/>
    <mergeCell ref="AB77:AB79"/>
    <mergeCell ref="AC77:AC79"/>
    <mergeCell ref="AD77:AD79"/>
    <mergeCell ref="AB74:AB76"/>
    <mergeCell ref="AC74:AC76"/>
    <mergeCell ref="Z80:Z81"/>
    <mergeCell ref="AA80:AA81"/>
    <mergeCell ref="AB80:AB81"/>
    <mergeCell ref="AC80:AC81"/>
    <mergeCell ref="AD80:AD81"/>
    <mergeCell ref="A82:A85"/>
    <mergeCell ref="B82:B85"/>
    <mergeCell ref="C82:C85"/>
    <mergeCell ref="P80:P81"/>
    <mergeCell ref="U80:U81"/>
    <mergeCell ref="V80:V81"/>
    <mergeCell ref="W80:W81"/>
    <mergeCell ref="X80:X81"/>
    <mergeCell ref="Y80:Y81"/>
    <mergeCell ref="J80:J81"/>
    <mergeCell ref="K80:K81"/>
    <mergeCell ref="L80:L81"/>
    <mergeCell ref="M80:M81"/>
    <mergeCell ref="N80:N81"/>
    <mergeCell ref="O80:O81"/>
    <mergeCell ref="D80:D81"/>
    <mergeCell ref="E80:E81"/>
    <mergeCell ref="F80:F81"/>
    <mergeCell ref="G80:G81"/>
    <mergeCell ref="H80:H81"/>
    <mergeCell ref="I80:I81"/>
    <mergeCell ref="AD82:AD85"/>
    <mergeCell ref="Y82:Y85"/>
    <mergeCell ref="Z82:Z85"/>
    <mergeCell ref="A80:A81"/>
    <mergeCell ref="B80:B81"/>
    <mergeCell ref="C80:C81"/>
    <mergeCell ref="AA82:AA85"/>
    <mergeCell ref="AB82:AB85"/>
    <mergeCell ref="AC82:AC85"/>
    <mergeCell ref="P82:P85"/>
    <mergeCell ref="U82:U85"/>
    <mergeCell ref="V82:V85"/>
    <mergeCell ref="W82:W85"/>
    <mergeCell ref="X82:X85"/>
    <mergeCell ref="J82:J85"/>
    <mergeCell ref="K82:K85"/>
    <mergeCell ref="L82:L85"/>
    <mergeCell ref="M82:M85"/>
    <mergeCell ref="N82:N85"/>
    <mergeCell ref="O82:O85"/>
    <mergeCell ref="D82:D85"/>
    <mergeCell ref="E82:E85"/>
    <mergeCell ref="F82:F85"/>
    <mergeCell ref="G82:G85"/>
    <mergeCell ref="H82:H85"/>
    <mergeCell ref="I82:I85"/>
    <mergeCell ref="AD86:AD91"/>
    <mergeCell ref="A92:A93"/>
    <mergeCell ref="B92:B93"/>
    <mergeCell ref="C92:C93"/>
    <mergeCell ref="D92:D93"/>
    <mergeCell ref="E92:E93"/>
    <mergeCell ref="X86:X91"/>
    <mergeCell ref="Y86:Y91"/>
    <mergeCell ref="Z86:Z91"/>
    <mergeCell ref="AA86:AA91"/>
    <mergeCell ref="N86:N91"/>
    <mergeCell ref="O86:O91"/>
    <mergeCell ref="P86:P91"/>
    <mergeCell ref="U86:U91"/>
    <mergeCell ref="V86:V91"/>
    <mergeCell ref="W86:W91"/>
    <mergeCell ref="H86:H91"/>
    <mergeCell ref="I86:I91"/>
    <mergeCell ref="J86:J91"/>
    <mergeCell ref="K86:K91"/>
    <mergeCell ref="L86:L91"/>
    <mergeCell ref="M86:M91"/>
    <mergeCell ref="A86:A91"/>
    <mergeCell ref="B86:B91"/>
    <mergeCell ref="C86:C91"/>
    <mergeCell ref="D86:D91"/>
    <mergeCell ref="E86:E91"/>
    <mergeCell ref="F86:F91"/>
    <mergeCell ref="G86:G91"/>
    <mergeCell ref="AB86:AB91"/>
    <mergeCell ref="AC86:AC91"/>
    <mergeCell ref="AD96:AD97"/>
    <mergeCell ref="AB96:AB97"/>
    <mergeCell ref="AC96:AC97"/>
    <mergeCell ref="H94:H95"/>
    <mergeCell ref="I94:I95"/>
    <mergeCell ref="Z92:Z93"/>
    <mergeCell ref="AA92:AA93"/>
    <mergeCell ref="AB92:AB93"/>
    <mergeCell ref="AC92:AC93"/>
    <mergeCell ref="AD92:AD93"/>
    <mergeCell ref="A94:A95"/>
    <mergeCell ref="B94:B95"/>
    <mergeCell ref="C94:C95"/>
    <mergeCell ref="V92:V93"/>
    <mergeCell ref="W92:W93"/>
    <mergeCell ref="X92:X93"/>
    <mergeCell ref="Y92:Y93"/>
    <mergeCell ref="L92:L93"/>
    <mergeCell ref="M92:M93"/>
    <mergeCell ref="N92:N93"/>
    <mergeCell ref="O92:O93"/>
    <mergeCell ref="P92:P93"/>
    <mergeCell ref="U92:U93"/>
    <mergeCell ref="F92:F93"/>
    <mergeCell ref="G92:G93"/>
    <mergeCell ref="H92:H93"/>
    <mergeCell ref="I92:I93"/>
    <mergeCell ref="J92:J93"/>
    <mergeCell ref="K92:K93"/>
    <mergeCell ref="AD94:AD95"/>
    <mergeCell ref="Y94:Y95"/>
    <mergeCell ref="Z94:Z95"/>
    <mergeCell ref="A96:A97"/>
    <mergeCell ref="B96:B97"/>
    <mergeCell ref="C96:C97"/>
    <mergeCell ref="D96:D97"/>
    <mergeCell ref="E96:E97"/>
    <mergeCell ref="F96:F97"/>
    <mergeCell ref="G96:G97"/>
    <mergeCell ref="Z98:Z99"/>
    <mergeCell ref="AA98:AA99"/>
    <mergeCell ref="AC94:AC95"/>
    <mergeCell ref="P94:P95"/>
    <mergeCell ref="U94:U95"/>
    <mergeCell ref="V94:V95"/>
    <mergeCell ref="W94:W95"/>
    <mergeCell ref="X94:X95"/>
    <mergeCell ref="J94:J95"/>
    <mergeCell ref="K94:K95"/>
    <mergeCell ref="L94:L95"/>
    <mergeCell ref="M94:M95"/>
    <mergeCell ref="N94:N95"/>
    <mergeCell ref="O94:O95"/>
    <mergeCell ref="D94:D95"/>
    <mergeCell ref="E94:E95"/>
    <mergeCell ref="F94:F95"/>
    <mergeCell ref="G94:G95"/>
    <mergeCell ref="AA94:AA95"/>
    <mergeCell ref="AB94:AB95"/>
    <mergeCell ref="C98:C99"/>
    <mergeCell ref="D98:D99"/>
    <mergeCell ref="E98:E99"/>
    <mergeCell ref="X96:X97"/>
    <mergeCell ref="Y96:Y97"/>
    <mergeCell ref="Z96:Z97"/>
    <mergeCell ref="AA96:AA97"/>
    <mergeCell ref="N96:N97"/>
    <mergeCell ref="O96:O97"/>
    <mergeCell ref="P96:P97"/>
    <mergeCell ref="U96:U97"/>
    <mergeCell ref="V96:V97"/>
    <mergeCell ref="W96:W97"/>
    <mergeCell ref="H96:H97"/>
    <mergeCell ref="I96:I97"/>
    <mergeCell ref="J96:J97"/>
    <mergeCell ref="K96:K97"/>
    <mergeCell ref="L96:L97"/>
    <mergeCell ref="M96:M97"/>
    <mergeCell ref="D100:D102"/>
    <mergeCell ref="E100:E102"/>
    <mergeCell ref="F100:F102"/>
    <mergeCell ref="G100:G102"/>
    <mergeCell ref="AC103:AC105"/>
    <mergeCell ref="H100:H102"/>
    <mergeCell ref="I100:I102"/>
    <mergeCell ref="AB98:AB99"/>
    <mergeCell ref="AC98:AC99"/>
    <mergeCell ref="AD98:AD99"/>
    <mergeCell ref="A100:A102"/>
    <mergeCell ref="B100:B102"/>
    <mergeCell ref="C100:C102"/>
    <mergeCell ref="V98:V99"/>
    <mergeCell ref="W98:W99"/>
    <mergeCell ref="X98:X99"/>
    <mergeCell ref="Y98:Y99"/>
    <mergeCell ref="L98:L99"/>
    <mergeCell ref="M98:M99"/>
    <mergeCell ref="N98:N99"/>
    <mergeCell ref="O98:O99"/>
    <mergeCell ref="P98:P99"/>
    <mergeCell ref="U98:U99"/>
    <mergeCell ref="F98:F99"/>
    <mergeCell ref="G98:G99"/>
    <mergeCell ref="H98:H99"/>
    <mergeCell ref="I98:I99"/>
    <mergeCell ref="J98:J99"/>
    <mergeCell ref="K98:K99"/>
    <mergeCell ref="AD100:AD102"/>
    <mergeCell ref="A98:A99"/>
    <mergeCell ref="B98:B99"/>
    <mergeCell ref="E103:E105"/>
    <mergeCell ref="F103:F105"/>
    <mergeCell ref="G103:G105"/>
    <mergeCell ref="Y100:Y102"/>
    <mergeCell ref="Z100:Z102"/>
    <mergeCell ref="AA100:AA102"/>
    <mergeCell ref="AB100:AB102"/>
    <mergeCell ref="AC100:AC102"/>
    <mergeCell ref="P100:P102"/>
    <mergeCell ref="U100:U102"/>
    <mergeCell ref="V100:V102"/>
    <mergeCell ref="W100:W102"/>
    <mergeCell ref="X100:X102"/>
    <mergeCell ref="J100:J102"/>
    <mergeCell ref="K100:K102"/>
    <mergeCell ref="L100:L102"/>
    <mergeCell ref="M100:M102"/>
    <mergeCell ref="N100:N102"/>
    <mergeCell ref="O100:O102"/>
    <mergeCell ref="AD103:AD105"/>
    <mergeCell ref="A106:A108"/>
    <mergeCell ref="B106:B108"/>
    <mergeCell ref="C106:C108"/>
    <mergeCell ref="D106:D108"/>
    <mergeCell ref="E106:E108"/>
    <mergeCell ref="F106:F108"/>
    <mergeCell ref="X103:X105"/>
    <mergeCell ref="Y103:Y105"/>
    <mergeCell ref="Z103:Z105"/>
    <mergeCell ref="AA103:AA105"/>
    <mergeCell ref="AB103:AB105"/>
    <mergeCell ref="N103:N105"/>
    <mergeCell ref="O103:O105"/>
    <mergeCell ref="P103:P105"/>
    <mergeCell ref="U103:U105"/>
    <mergeCell ref="V103:V105"/>
    <mergeCell ref="W103:W105"/>
    <mergeCell ref="H103:H105"/>
    <mergeCell ref="I103:I105"/>
    <mergeCell ref="J103:J105"/>
    <mergeCell ref="K103:K105"/>
    <mergeCell ref="L103:L105"/>
    <mergeCell ref="M103:M105"/>
    <mergeCell ref="AA106:AA108"/>
    <mergeCell ref="AB106:AB108"/>
    <mergeCell ref="AC106:AC108"/>
    <mergeCell ref="AD106:AD108"/>
    <mergeCell ref="A103:A105"/>
    <mergeCell ref="B103:B105"/>
    <mergeCell ref="C103:C105"/>
    <mergeCell ref="D103:D105"/>
    <mergeCell ref="W106:W108"/>
    <mergeCell ref="X106:X108"/>
    <mergeCell ref="Y106:Y108"/>
    <mergeCell ref="Z106:Z108"/>
    <mergeCell ref="M106:M108"/>
    <mergeCell ref="N106:N108"/>
    <mergeCell ref="O106:O108"/>
    <mergeCell ref="P106:P108"/>
    <mergeCell ref="U106:U108"/>
    <mergeCell ref="V106:V108"/>
    <mergeCell ref="G106:G108"/>
    <mergeCell ref="H106:H108"/>
    <mergeCell ref="I106:I108"/>
    <mergeCell ref="J106:J108"/>
    <mergeCell ref="K106:K108"/>
    <mergeCell ref="L106:L108"/>
    <mergeCell ref="Y109:Y111"/>
    <mergeCell ref="Z109:Z111"/>
    <mergeCell ref="H112:H113"/>
    <mergeCell ref="I112:I113"/>
    <mergeCell ref="J112:J113"/>
    <mergeCell ref="A112:A113"/>
    <mergeCell ref="B112:B113"/>
    <mergeCell ref="C112:C113"/>
    <mergeCell ref="D112:D113"/>
    <mergeCell ref="AA109:AA111"/>
    <mergeCell ref="AB109:AB111"/>
    <mergeCell ref="AC109:AC111"/>
    <mergeCell ref="AD109:AD111"/>
    <mergeCell ref="U109:U111"/>
    <mergeCell ref="V109:V111"/>
    <mergeCell ref="W109:W111"/>
    <mergeCell ref="X109:X111"/>
    <mergeCell ref="K109:K111"/>
    <mergeCell ref="L109:L111"/>
    <mergeCell ref="M109:M111"/>
    <mergeCell ref="N109:N111"/>
    <mergeCell ref="O109:O111"/>
    <mergeCell ref="P109:P111"/>
    <mergeCell ref="E109:E111"/>
    <mergeCell ref="F109:F111"/>
    <mergeCell ref="G109:G111"/>
    <mergeCell ref="H109:H111"/>
    <mergeCell ref="I109:I111"/>
    <mergeCell ref="J109:J111"/>
    <mergeCell ref="A109:A111"/>
    <mergeCell ref="B109:B111"/>
    <mergeCell ref="C109:C111"/>
    <mergeCell ref="D109:D111"/>
    <mergeCell ref="Y118:Y123"/>
    <mergeCell ref="Z118:Z123"/>
    <mergeCell ref="AA118:AA123"/>
    <mergeCell ref="AB118:AB123"/>
    <mergeCell ref="AC118:AC123"/>
    <mergeCell ref="AD118:AD123"/>
    <mergeCell ref="U118:U123"/>
    <mergeCell ref="V118:V123"/>
    <mergeCell ref="W118:W123"/>
    <mergeCell ref="A114:A117"/>
    <mergeCell ref="B114:B117"/>
    <mergeCell ref="C114:C117"/>
    <mergeCell ref="D114:D117"/>
    <mergeCell ref="Y112:Y113"/>
    <mergeCell ref="Z112:Z113"/>
    <mergeCell ref="AA112:AA113"/>
    <mergeCell ref="AB112:AB113"/>
    <mergeCell ref="AC112:AC113"/>
    <mergeCell ref="AD112:AD113"/>
    <mergeCell ref="U112:U113"/>
    <mergeCell ref="V112:V113"/>
    <mergeCell ref="W112:W113"/>
    <mergeCell ref="X112:X113"/>
    <mergeCell ref="K112:K113"/>
    <mergeCell ref="L112:L113"/>
    <mergeCell ref="M112:M113"/>
    <mergeCell ref="N112:N113"/>
    <mergeCell ref="O112:O113"/>
    <mergeCell ref="P112:P113"/>
    <mergeCell ref="E112:E113"/>
    <mergeCell ref="F112:F113"/>
    <mergeCell ref="G112:G113"/>
    <mergeCell ref="Y114:Y117"/>
    <mergeCell ref="Z114:Z117"/>
    <mergeCell ref="AA114:AA117"/>
    <mergeCell ref="AB114:AB117"/>
    <mergeCell ref="AC114:AC117"/>
    <mergeCell ref="AD114:AD117"/>
    <mergeCell ref="U114:U117"/>
    <mergeCell ref="V114:V117"/>
    <mergeCell ref="W114:W117"/>
    <mergeCell ref="X114:X117"/>
    <mergeCell ref="K114:K117"/>
    <mergeCell ref="L114:L117"/>
    <mergeCell ref="M114:M117"/>
    <mergeCell ref="N114:N117"/>
    <mergeCell ref="O114:O117"/>
    <mergeCell ref="P114:P117"/>
    <mergeCell ref="E114:E117"/>
    <mergeCell ref="F114:F117"/>
    <mergeCell ref="G114:G117"/>
    <mergeCell ref="H114:H117"/>
    <mergeCell ref="I114:I117"/>
    <mergeCell ref="J114:J117"/>
    <mergeCell ref="X118:X123"/>
    <mergeCell ref="K118:K123"/>
    <mergeCell ref="L118:L120"/>
    <mergeCell ref="M118:M123"/>
    <mergeCell ref="N118:N123"/>
    <mergeCell ref="O118:O123"/>
    <mergeCell ref="P118:P123"/>
    <mergeCell ref="L121:L123"/>
    <mergeCell ref="E118:E123"/>
    <mergeCell ref="F118:F123"/>
    <mergeCell ref="G118:G123"/>
    <mergeCell ref="H118:H123"/>
    <mergeCell ref="I118:I123"/>
    <mergeCell ref="J118:J123"/>
    <mergeCell ref="A118:A123"/>
    <mergeCell ref="B118:B123"/>
    <mergeCell ref="C118:C123"/>
    <mergeCell ref="D118:D123"/>
    <mergeCell ref="A127:A129"/>
    <mergeCell ref="B127:B129"/>
    <mergeCell ref="C127:C129"/>
    <mergeCell ref="D127:D129"/>
    <mergeCell ref="Y125:Y126"/>
    <mergeCell ref="Z125:Z126"/>
    <mergeCell ref="AA125:AA126"/>
    <mergeCell ref="AB125:AB126"/>
    <mergeCell ref="AC125:AC126"/>
    <mergeCell ref="AD125:AD126"/>
    <mergeCell ref="U125:U126"/>
    <mergeCell ref="V125:V126"/>
    <mergeCell ref="W125:W126"/>
    <mergeCell ref="X125:X126"/>
    <mergeCell ref="K125:K126"/>
    <mergeCell ref="L125:L126"/>
    <mergeCell ref="M125:M126"/>
    <mergeCell ref="N125:N126"/>
    <mergeCell ref="O125:O126"/>
    <mergeCell ref="P125:P126"/>
    <mergeCell ref="E125:E126"/>
    <mergeCell ref="F125:F126"/>
    <mergeCell ref="G125:G126"/>
    <mergeCell ref="H125:H126"/>
    <mergeCell ref="I125:I126"/>
    <mergeCell ref="J125:J126"/>
    <mergeCell ref="A125:A126"/>
    <mergeCell ref="B125:B126"/>
    <mergeCell ref="C125:C126"/>
    <mergeCell ref="D125:D126"/>
    <mergeCell ref="Y127:Y129"/>
    <mergeCell ref="Z127:Z129"/>
    <mergeCell ref="AA127:AA129"/>
    <mergeCell ref="AB127:AB129"/>
    <mergeCell ref="AC127:AC129"/>
    <mergeCell ref="AD127:AD129"/>
    <mergeCell ref="U127:U129"/>
    <mergeCell ref="V127:V129"/>
    <mergeCell ref="W127:W129"/>
    <mergeCell ref="X127:X129"/>
    <mergeCell ref="K127:K129"/>
    <mergeCell ref="L127:L129"/>
    <mergeCell ref="M127:M129"/>
    <mergeCell ref="N127:N129"/>
    <mergeCell ref="O127:O129"/>
    <mergeCell ref="P127:P129"/>
    <mergeCell ref="E127:E129"/>
    <mergeCell ref="F127:F129"/>
    <mergeCell ref="G127:G129"/>
    <mergeCell ref="H127:H129"/>
    <mergeCell ref="I127:I129"/>
    <mergeCell ref="J127:J129"/>
    <mergeCell ref="A132:A137"/>
    <mergeCell ref="B132:B137"/>
    <mergeCell ref="C132:C137"/>
    <mergeCell ref="D132:D137"/>
    <mergeCell ref="Y130:Y131"/>
    <mergeCell ref="Z130:Z131"/>
    <mergeCell ref="AA130:AA131"/>
    <mergeCell ref="AB130:AB131"/>
    <mergeCell ref="AC130:AC131"/>
    <mergeCell ref="AD130:AD131"/>
    <mergeCell ref="U130:U131"/>
    <mergeCell ref="V130:V131"/>
    <mergeCell ref="W130:W131"/>
    <mergeCell ref="X130:X131"/>
    <mergeCell ref="K130:K131"/>
    <mergeCell ref="L130:L131"/>
    <mergeCell ref="M130:M131"/>
    <mergeCell ref="N130:N131"/>
    <mergeCell ref="O130:O131"/>
    <mergeCell ref="P130:P131"/>
    <mergeCell ref="E130:E131"/>
    <mergeCell ref="F130:F131"/>
    <mergeCell ref="G130:G131"/>
    <mergeCell ref="H130:H131"/>
    <mergeCell ref="I130:I131"/>
    <mergeCell ref="J130:J131"/>
    <mergeCell ref="A130:A131"/>
    <mergeCell ref="B130:B131"/>
    <mergeCell ref="C130:C131"/>
    <mergeCell ref="D130:D131"/>
    <mergeCell ref="Y132:Y137"/>
    <mergeCell ref="Z132:Z137"/>
    <mergeCell ref="AA132:AA137"/>
    <mergeCell ref="AB132:AB137"/>
    <mergeCell ref="AC132:AC137"/>
    <mergeCell ref="AD132:AD137"/>
    <mergeCell ref="U132:U137"/>
    <mergeCell ref="V132:V137"/>
    <mergeCell ref="W132:W137"/>
    <mergeCell ref="X132:X137"/>
    <mergeCell ref="K132:K137"/>
    <mergeCell ref="L132:L137"/>
    <mergeCell ref="M132:M137"/>
    <mergeCell ref="N132:N137"/>
    <mergeCell ref="O132:O137"/>
    <mergeCell ref="P132:P137"/>
    <mergeCell ref="E132:E137"/>
    <mergeCell ref="F132:F137"/>
    <mergeCell ref="G132:G137"/>
    <mergeCell ref="H132:H137"/>
    <mergeCell ref="I132:I137"/>
    <mergeCell ref="J132:J137"/>
    <mergeCell ref="A142:A146"/>
    <mergeCell ref="G142:G146"/>
    <mergeCell ref="H142:H146"/>
    <mergeCell ref="Y138:Y141"/>
    <mergeCell ref="Z138:Z141"/>
    <mergeCell ref="AA138:AA141"/>
    <mergeCell ref="AB138:AB141"/>
    <mergeCell ref="AC138:AC141"/>
    <mergeCell ref="AD138:AD141"/>
    <mergeCell ref="U138:U141"/>
    <mergeCell ref="V138:V141"/>
    <mergeCell ref="W138:W141"/>
    <mergeCell ref="X138:X141"/>
    <mergeCell ref="K138:K141"/>
    <mergeCell ref="L138:L141"/>
    <mergeCell ref="M138:M141"/>
    <mergeCell ref="N138:N141"/>
    <mergeCell ref="O138:O141"/>
    <mergeCell ref="P138:P141"/>
    <mergeCell ref="E138:E141"/>
    <mergeCell ref="F138:F141"/>
    <mergeCell ref="G138:G141"/>
    <mergeCell ref="H138:H141"/>
    <mergeCell ref="I138:I141"/>
    <mergeCell ref="J138:J141"/>
    <mergeCell ref="A138:A141"/>
    <mergeCell ref="B138:B141"/>
    <mergeCell ref="C138:C141"/>
    <mergeCell ref="D138:D141"/>
    <mergeCell ref="AC142:AC146"/>
    <mergeCell ref="AD142:AD146"/>
    <mergeCell ref="C143:C146"/>
    <mergeCell ref="B147:B148"/>
    <mergeCell ref="C147:C148"/>
    <mergeCell ref="D147:D148"/>
    <mergeCell ref="Y149:Y153"/>
    <mergeCell ref="Z149:Z153"/>
    <mergeCell ref="D143:D146"/>
    <mergeCell ref="E143:E146"/>
    <mergeCell ref="F143:F146"/>
    <mergeCell ref="K144:K146"/>
    <mergeCell ref="L144:L146"/>
    <mergeCell ref="Y142:Y146"/>
    <mergeCell ref="Z142:Z146"/>
    <mergeCell ref="AA142:AA146"/>
    <mergeCell ref="AB142:AB146"/>
    <mergeCell ref="O142:O146"/>
    <mergeCell ref="P142:P146"/>
    <mergeCell ref="U142:U146"/>
    <mergeCell ref="V142:V146"/>
    <mergeCell ref="W142:W146"/>
    <mergeCell ref="X142:X146"/>
    <mergeCell ref="I142:I146"/>
    <mergeCell ref="J142:J146"/>
    <mergeCell ref="K142:K143"/>
    <mergeCell ref="L142:L143"/>
    <mergeCell ref="M142:M146"/>
    <mergeCell ref="N142:N146"/>
    <mergeCell ref="D149:D153"/>
    <mergeCell ref="E149:E153"/>
    <mergeCell ref="F149:F153"/>
    <mergeCell ref="G149:G153"/>
    <mergeCell ref="H149:H153"/>
    <mergeCell ref="I149:I153"/>
    <mergeCell ref="Z147:Z148"/>
    <mergeCell ref="AA147:AA148"/>
    <mergeCell ref="AB147:AB148"/>
    <mergeCell ref="AC147:AC148"/>
    <mergeCell ref="AD147:AD148"/>
    <mergeCell ref="A149:A153"/>
    <mergeCell ref="B149:B153"/>
    <mergeCell ref="C149:C153"/>
    <mergeCell ref="V147:V148"/>
    <mergeCell ref="W147:W148"/>
    <mergeCell ref="X147:X148"/>
    <mergeCell ref="Y147:Y148"/>
    <mergeCell ref="L147:L148"/>
    <mergeCell ref="M147:M148"/>
    <mergeCell ref="N147:N148"/>
    <mergeCell ref="O147:O148"/>
    <mergeCell ref="P147:P148"/>
    <mergeCell ref="U147:U148"/>
    <mergeCell ref="E147:E148"/>
    <mergeCell ref="F147:F148"/>
    <mergeCell ref="G147:G148"/>
    <mergeCell ref="H147:H148"/>
    <mergeCell ref="I147:I148"/>
    <mergeCell ref="J147:J148"/>
    <mergeCell ref="A147:A148"/>
    <mergeCell ref="AD149:AD153"/>
    <mergeCell ref="F154:F156"/>
    <mergeCell ref="AA154:AA156"/>
    <mergeCell ref="AB154:AB156"/>
    <mergeCell ref="AC154:AC156"/>
    <mergeCell ref="AA149:AA153"/>
    <mergeCell ref="AB149:AB153"/>
    <mergeCell ref="AC149:AC153"/>
    <mergeCell ref="P149:P153"/>
    <mergeCell ref="U149:U153"/>
    <mergeCell ref="V149:V153"/>
    <mergeCell ref="W149:W153"/>
    <mergeCell ref="X149:X153"/>
    <mergeCell ref="J149:J153"/>
    <mergeCell ref="K149:K150"/>
    <mergeCell ref="L149:L153"/>
    <mergeCell ref="M149:M153"/>
    <mergeCell ref="N149:N153"/>
    <mergeCell ref="O149:O153"/>
    <mergeCell ref="K151:K153"/>
    <mergeCell ref="Y160:Y162"/>
    <mergeCell ref="Z160:Z162"/>
    <mergeCell ref="AA160:AA162"/>
    <mergeCell ref="AB160:AB162"/>
    <mergeCell ref="AC160:AC162"/>
    <mergeCell ref="AD160:AD162"/>
    <mergeCell ref="AD154:AD156"/>
    <mergeCell ref="A157:A159"/>
    <mergeCell ref="B157:B159"/>
    <mergeCell ref="C157:C159"/>
    <mergeCell ref="D157:D159"/>
    <mergeCell ref="W154:W156"/>
    <mergeCell ref="X154:X156"/>
    <mergeCell ref="Y154:Y156"/>
    <mergeCell ref="Z154:Z156"/>
    <mergeCell ref="M154:M156"/>
    <mergeCell ref="N154:N156"/>
    <mergeCell ref="O154:O156"/>
    <mergeCell ref="P154:P156"/>
    <mergeCell ref="U154:U156"/>
    <mergeCell ref="V154:V156"/>
    <mergeCell ref="G154:G156"/>
    <mergeCell ref="H154:H156"/>
    <mergeCell ref="I154:I156"/>
    <mergeCell ref="J154:J156"/>
    <mergeCell ref="K154:K156"/>
    <mergeCell ref="L154:L156"/>
    <mergeCell ref="A154:A156"/>
    <mergeCell ref="B154:B156"/>
    <mergeCell ref="C154:C156"/>
    <mergeCell ref="D154:D156"/>
    <mergeCell ref="E154:E156"/>
    <mergeCell ref="Y157:Y159"/>
    <mergeCell ref="Z157:Z159"/>
    <mergeCell ref="AA157:AA159"/>
    <mergeCell ref="AB157:AB159"/>
    <mergeCell ref="AC157:AC159"/>
    <mergeCell ref="AD157:AD159"/>
    <mergeCell ref="U157:U159"/>
    <mergeCell ref="V157:V159"/>
    <mergeCell ref="W157:W159"/>
    <mergeCell ref="X157:X159"/>
    <mergeCell ref="K157:K159"/>
    <mergeCell ref="L157:L159"/>
    <mergeCell ref="M157:M159"/>
    <mergeCell ref="N157:N159"/>
    <mergeCell ref="O157:O159"/>
    <mergeCell ref="P157:P159"/>
    <mergeCell ref="E157:E159"/>
    <mergeCell ref="F157:F159"/>
    <mergeCell ref="G157:G159"/>
    <mergeCell ref="H157:H159"/>
    <mergeCell ref="I157:I159"/>
    <mergeCell ref="J157:J159"/>
    <mergeCell ref="U160:U162"/>
    <mergeCell ref="V160:V162"/>
    <mergeCell ref="W160:W162"/>
    <mergeCell ref="X160:X162"/>
    <mergeCell ref="K160:K162"/>
    <mergeCell ref="L160:L162"/>
    <mergeCell ref="M160:M162"/>
    <mergeCell ref="N160:N162"/>
    <mergeCell ref="O160:O162"/>
    <mergeCell ref="P160:P162"/>
    <mergeCell ref="E160:E162"/>
    <mergeCell ref="F160:F162"/>
    <mergeCell ref="G160:G162"/>
    <mergeCell ref="H160:H162"/>
    <mergeCell ref="I160:I162"/>
    <mergeCell ref="J160:J162"/>
    <mergeCell ref="A168:A172"/>
    <mergeCell ref="B168:B172"/>
    <mergeCell ref="C168:C172"/>
    <mergeCell ref="D168:D172"/>
    <mergeCell ref="A163:A167"/>
    <mergeCell ref="B163:B167"/>
    <mergeCell ref="C163:C167"/>
    <mergeCell ref="D163:D167"/>
    <mergeCell ref="A160:A162"/>
    <mergeCell ref="B160:B162"/>
    <mergeCell ref="C160:C162"/>
    <mergeCell ref="D160:D162"/>
    <mergeCell ref="Y163:Y167"/>
    <mergeCell ref="Z163:Z167"/>
    <mergeCell ref="AA163:AA167"/>
    <mergeCell ref="AB163:AB167"/>
    <mergeCell ref="AC163:AC167"/>
    <mergeCell ref="AD163:AD167"/>
    <mergeCell ref="U163:U167"/>
    <mergeCell ref="V163:V167"/>
    <mergeCell ref="W163:W167"/>
    <mergeCell ref="X163:X167"/>
    <mergeCell ref="K163:K167"/>
    <mergeCell ref="L163:L167"/>
    <mergeCell ref="M163:M167"/>
    <mergeCell ref="N163:N167"/>
    <mergeCell ref="O163:O167"/>
    <mergeCell ref="P163:P167"/>
    <mergeCell ref="E163:E167"/>
    <mergeCell ref="F163:F167"/>
    <mergeCell ref="G163:G167"/>
    <mergeCell ref="H163:H167"/>
    <mergeCell ref="I163:I167"/>
    <mergeCell ref="J163:J167"/>
    <mergeCell ref="Y168:Y172"/>
    <mergeCell ref="Z168:Z172"/>
    <mergeCell ref="AA168:AA172"/>
    <mergeCell ref="AB168:AB172"/>
    <mergeCell ref="AC168:AC172"/>
    <mergeCell ref="AD168:AD172"/>
    <mergeCell ref="U168:U172"/>
    <mergeCell ref="V168:V172"/>
    <mergeCell ref="W168:W172"/>
    <mergeCell ref="X168:X172"/>
    <mergeCell ref="K168:K172"/>
    <mergeCell ref="L168:L172"/>
    <mergeCell ref="M168:M172"/>
    <mergeCell ref="N168:N172"/>
    <mergeCell ref="O168:O172"/>
    <mergeCell ref="P168:P172"/>
    <mergeCell ref="E168:E172"/>
    <mergeCell ref="F168:F172"/>
    <mergeCell ref="G168:G172"/>
    <mergeCell ref="H168:H172"/>
    <mergeCell ref="I168:I172"/>
    <mergeCell ref="J168:J172"/>
    <mergeCell ref="A178:A179"/>
    <mergeCell ref="B178:B179"/>
    <mergeCell ref="C178:C179"/>
    <mergeCell ref="D178:D179"/>
    <mergeCell ref="Y173:Y177"/>
    <mergeCell ref="Z173:Z177"/>
    <mergeCell ref="AA173:AA177"/>
    <mergeCell ref="AB173:AB177"/>
    <mergeCell ref="AC173:AC177"/>
    <mergeCell ref="AD173:AD177"/>
    <mergeCell ref="U173:U177"/>
    <mergeCell ref="V173:V177"/>
    <mergeCell ref="W173:W177"/>
    <mergeCell ref="X173:X177"/>
    <mergeCell ref="K173:K174"/>
    <mergeCell ref="L173:L177"/>
    <mergeCell ref="M173:M177"/>
    <mergeCell ref="N173:N177"/>
    <mergeCell ref="O173:O177"/>
    <mergeCell ref="P173:P177"/>
    <mergeCell ref="K175:K177"/>
    <mergeCell ref="E173:E177"/>
    <mergeCell ref="F173:F177"/>
    <mergeCell ref="G173:G177"/>
    <mergeCell ref="H173:H177"/>
    <mergeCell ref="I173:I177"/>
    <mergeCell ref="J173:J177"/>
    <mergeCell ref="A173:A177"/>
    <mergeCell ref="B173:B177"/>
    <mergeCell ref="C173:C177"/>
    <mergeCell ref="D173:D177"/>
    <mergeCell ref="Y178:Y179"/>
    <mergeCell ref="Z178:Z179"/>
    <mergeCell ref="AA178:AA179"/>
    <mergeCell ref="AB178:AB179"/>
    <mergeCell ref="AC178:AC179"/>
    <mergeCell ref="AD178:AD179"/>
    <mergeCell ref="U178:U179"/>
    <mergeCell ref="V178:V179"/>
    <mergeCell ref="W178:W179"/>
    <mergeCell ref="X178:X179"/>
    <mergeCell ref="K178:K179"/>
    <mergeCell ref="L178:L179"/>
    <mergeCell ref="M178:M179"/>
    <mergeCell ref="N178:N179"/>
    <mergeCell ref="O178:O179"/>
    <mergeCell ref="P178:P179"/>
    <mergeCell ref="E178:E179"/>
    <mergeCell ref="F178:F179"/>
    <mergeCell ref="G178:G179"/>
    <mergeCell ref="H178:H179"/>
    <mergeCell ref="I178:I179"/>
    <mergeCell ref="J178:J179"/>
    <mergeCell ref="J185:J189"/>
    <mergeCell ref="A185:A189"/>
    <mergeCell ref="B185:B189"/>
    <mergeCell ref="C185:C189"/>
    <mergeCell ref="D185:D189"/>
    <mergeCell ref="Y180:Y184"/>
    <mergeCell ref="Z180:Z184"/>
    <mergeCell ref="AA180:AA184"/>
    <mergeCell ref="AB180:AB184"/>
    <mergeCell ref="AC180:AC184"/>
    <mergeCell ref="AD180:AD184"/>
    <mergeCell ref="U180:U184"/>
    <mergeCell ref="V180:V184"/>
    <mergeCell ref="W180:W184"/>
    <mergeCell ref="X180:X184"/>
    <mergeCell ref="K180:K184"/>
    <mergeCell ref="L180:L184"/>
    <mergeCell ref="M180:M184"/>
    <mergeCell ref="N180:N184"/>
    <mergeCell ref="O180:O184"/>
    <mergeCell ref="P180:P184"/>
    <mergeCell ref="E180:E184"/>
    <mergeCell ref="F180:F184"/>
    <mergeCell ref="G180:G184"/>
    <mergeCell ref="H180:H184"/>
    <mergeCell ref="I180:I184"/>
    <mergeCell ref="J180:J184"/>
    <mergeCell ref="A180:A184"/>
    <mergeCell ref="B180:B184"/>
    <mergeCell ref="C180:C184"/>
    <mergeCell ref="D180:D184"/>
    <mergeCell ref="E190:E194"/>
    <mergeCell ref="F190:F194"/>
    <mergeCell ref="G190:G194"/>
    <mergeCell ref="H190:H194"/>
    <mergeCell ref="I190:I194"/>
    <mergeCell ref="J190:J194"/>
    <mergeCell ref="A190:A194"/>
    <mergeCell ref="B190:B194"/>
    <mergeCell ref="C190:C194"/>
    <mergeCell ref="D190:D194"/>
    <mergeCell ref="Y185:Y189"/>
    <mergeCell ref="Z185:Z189"/>
    <mergeCell ref="AA185:AA189"/>
    <mergeCell ref="AB185:AB189"/>
    <mergeCell ref="AC185:AC189"/>
    <mergeCell ref="AD185:AD189"/>
    <mergeCell ref="U185:U189"/>
    <mergeCell ref="V185:V189"/>
    <mergeCell ref="W185:W189"/>
    <mergeCell ref="X185:X189"/>
    <mergeCell ref="K185:K189"/>
    <mergeCell ref="L185:L189"/>
    <mergeCell ref="M185:M189"/>
    <mergeCell ref="N185:N189"/>
    <mergeCell ref="O185:O189"/>
    <mergeCell ref="P185:P189"/>
    <mergeCell ref="E185:E189"/>
    <mergeCell ref="F185:F189"/>
    <mergeCell ref="G185:G189"/>
    <mergeCell ref="H185:H189"/>
    <mergeCell ref="I185:I189"/>
    <mergeCell ref="Y190:Y194"/>
    <mergeCell ref="Z190:Z194"/>
    <mergeCell ref="AA190:AA194"/>
    <mergeCell ref="AB190:AB194"/>
    <mergeCell ref="AC190:AC194"/>
    <mergeCell ref="AD190:AD194"/>
    <mergeCell ref="U190:U194"/>
    <mergeCell ref="V190:V194"/>
    <mergeCell ref="W190:W194"/>
    <mergeCell ref="X190:X194"/>
    <mergeCell ref="K190:K192"/>
    <mergeCell ref="L190:L194"/>
    <mergeCell ref="M190:M194"/>
    <mergeCell ref="N190:N194"/>
    <mergeCell ref="O190:O194"/>
    <mergeCell ref="P190:P194"/>
    <mergeCell ref="K193:K194"/>
    <mergeCell ref="A199:A201"/>
    <mergeCell ref="B199:B201"/>
    <mergeCell ref="C199:C201"/>
    <mergeCell ref="D199:D201"/>
    <mergeCell ref="Y195:Y198"/>
    <mergeCell ref="Z195:Z198"/>
    <mergeCell ref="AA195:AA198"/>
    <mergeCell ref="AB195:AB198"/>
    <mergeCell ref="AC195:AC198"/>
    <mergeCell ref="AD195:AD198"/>
    <mergeCell ref="U195:U198"/>
    <mergeCell ref="V195:V198"/>
    <mergeCell ref="W195:W198"/>
    <mergeCell ref="X195:X198"/>
    <mergeCell ref="K195:K198"/>
    <mergeCell ref="L195:L198"/>
    <mergeCell ref="M195:M198"/>
    <mergeCell ref="N195:N198"/>
    <mergeCell ref="O195:O198"/>
    <mergeCell ref="P195:P198"/>
    <mergeCell ref="E195:E198"/>
    <mergeCell ref="F195:F198"/>
    <mergeCell ref="G195:G198"/>
    <mergeCell ref="H195:H198"/>
    <mergeCell ref="I195:I198"/>
    <mergeCell ref="J195:J198"/>
    <mergeCell ref="A195:A198"/>
    <mergeCell ref="B195:B198"/>
    <mergeCell ref="C195:C198"/>
    <mergeCell ref="D195:D198"/>
    <mergeCell ref="Y199:Y201"/>
    <mergeCell ref="Z199:Z201"/>
    <mergeCell ref="AA199:AA201"/>
    <mergeCell ref="AB199:AB201"/>
    <mergeCell ref="AC199:AC201"/>
    <mergeCell ref="AD199:AD201"/>
    <mergeCell ref="U199:U201"/>
    <mergeCell ref="V199:V201"/>
    <mergeCell ref="W199:W201"/>
    <mergeCell ref="X199:X201"/>
    <mergeCell ref="K199:K201"/>
    <mergeCell ref="L199:L201"/>
    <mergeCell ref="M199:M201"/>
    <mergeCell ref="N199:N201"/>
    <mergeCell ref="O199:O201"/>
    <mergeCell ref="P199:P201"/>
    <mergeCell ref="E199:E201"/>
    <mergeCell ref="F199:F201"/>
    <mergeCell ref="G199:G201"/>
    <mergeCell ref="H199:H201"/>
    <mergeCell ref="I199:I201"/>
    <mergeCell ref="J199:J201"/>
    <mergeCell ref="A207:A208"/>
    <mergeCell ref="B207:B208"/>
    <mergeCell ref="C207:C208"/>
    <mergeCell ref="D207:D208"/>
    <mergeCell ref="Y202:Y206"/>
    <mergeCell ref="Z202:Z206"/>
    <mergeCell ref="AA202:AA206"/>
    <mergeCell ref="AB202:AB206"/>
    <mergeCell ref="AC202:AC206"/>
    <mergeCell ref="AD202:AD206"/>
    <mergeCell ref="U202:U206"/>
    <mergeCell ref="V202:V206"/>
    <mergeCell ref="W202:W206"/>
    <mergeCell ref="X202:X206"/>
    <mergeCell ref="K202:K206"/>
    <mergeCell ref="L202:L206"/>
    <mergeCell ref="M202:M206"/>
    <mergeCell ref="N202:N206"/>
    <mergeCell ref="O202:O206"/>
    <mergeCell ref="P202:P206"/>
    <mergeCell ref="E202:E206"/>
    <mergeCell ref="F202:F206"/>
    <mergeCell ref="G202:G206"/>
    <mergeCell ref="H202:H206"/>
    <mergeCell ref="I202:I206"/>
    <mergeCell ref="J202:J206"/>
    <mergeCell ref="A202:A206"/>
    <mergeCell ref="B202:B206"/>
    <mergeCell ref="C202:C206"/>
    <mergeCell ref="D202:D206"/>
    <mergeCell ref="Y207:Y208"/>
    <mergeCell ref="Z207:Z208"/>
    <mergeCell ref="AA207:AA208"/>
    <mergeCell ref="AB207:AB208"/>
    <mergeCell ref="AC207:AC208"/>
    <mergeCell ref="AD207:AD208"/>
    <mergeCell ref="U207:U208"/>
    <mergeCell ref="V207:V208"/>
    <mergeCell ref="W207:W208"/>
    <mergeCell ref="X207:X208"/>
    <mergeCell ref="K207:K208"/>
    <mergeCell ref="L207:L208"/>
    <mergeCell ref="M207:M208"/>
    <mergeCell ref="N207:N208"/>
    <mergeCell ref="O207:O208"/>
    <mergeCell ref="P207:P208"/>
    <mergeCell ref="E207:E208"/>
    <mergeCell ref="F207:F208"/>
    <mergeCell ref="G207:G208"/>
    <mergeCell ref="H207:H208"/>
    <mergeCell ref="I207:I208"/>
    <mergeCell ref="J207:J208"/>
    <mergeCell ref="A212:A214"/>
    <mergeCell ref="B212:B214"/>
    <mergeCell ref="C212:C214"/>
    <mergeCell ref="D212:D214"/>
    <mergeCell ref="Y209:Y211"/>
    <mergeCell ref="Z209:Z211"/>
    <mergeCell ref="AA209:AA211"/>
    <mergeCell ref="AB209:AB211"/>
    <mergeCell ref="AC209:AC211"/>
    <mergeCell ref="AD209:AD211"/>
    <mergeCell ref="U209:U211"/>
    <mergeCell ref="V209:V211"/>
    <mergeCell ref="W209:W211"/>
    <mergeCell ref="X209:X211"/>
    <mergeCell ref="K209:K211"/>
    <mergeCell ref="L209:L211"/>
    <mergeCell ref="M209:M211"/>
    <mergeCell ref="N209:N211"/>
    <mergeCell ref="O209:O211"/>
    <mergeCell ref="P209:P211"/>
    <mergeCell ref="E209:E211"/>
    <mergeCell ref="F209:F211"/>
    <mergeCell ref="G209:G211"/>
    <mergeCell ref="H209:H211"/>
    <mergeCell ref="I209:I211"/>
    <mergeCell ref="J209:J211"/>
    <mergeCell ref="A209:A211"/>
    <mergeCell ref="B209:B211"/>
    <mergeCell ref="C209:C211"/>
    <mergeCell ref="D209:D211"/>
    <mergeCell ref="Y212:Y214"/>
    <mergeCell ref="Z212:Z214"/>
    <mergeCell ref="AA212:AA214"/>
    <mergeCell ref="AB212:AB214"/>
    <mergeCell ref="AC212:AC214"/>
    <mergeCell ref="AD212:AD214"/>
    <mergeCell ref="U212:U214"/>
    <mergeCell ref="V212:V214"/>
    <mergeCell ref="W212:W214"/>
    <mergeCell ref="X212:X214"/>
    <mergeCell ref="K212:K214"/>
    <mergeCell ref="L212:L214"/>
    <mergeCell ref="M212:M214"/>
    <mergeCell ref="N212:N214"/>
    <mergeCell ref="O212:O214"/>
    <mergeCell ref="P212:P214"/>
    <mergeCell ref="E212:E214"/>
    <mergeCell ref="F212:F214"/>
    <mergeCell ref="G212:G214"/>
    <mergeCell ref="H212:H214"/>
    <mergeCell ref="I212:I214"/>
    <mergeCell ref="J212:J214"/>
    <mergeCell ref="A218:A220"/>
    <mergeCell ref="B218:B220"/>
    <mergeCell ref="C218:C220"/>
    <mergeCell ref="D218:D220"/>
    <mergeCell ref="Y215:Y217"/>
    <mergeCell ref="Z215:Z217"/>
    <mergeCell ref="AA215:AA217"/>
    <mergeCell ref="AB215:AB217"/>
    <mergeCell ref="AC215:AC217"/>
    <mergeCell ref="AD215:AD217"/>
    <mergeCell ref="U215:U217"/>
    <mergeCell ref="V215:V217"/>
    <mergeCell ref="W215:W217"/>
    <mergeCell ref="X215:X217"/>
    <mergeCell ref="K215:K217"/>
    <mergeCell ref="L215:L217"/>
    <mergeCell ref="M215:M217"/>
    <mergeCell ref="N215:N217"/>
    <mergeCell ref="O215:O217"/>
    <mergeCell ref="P215:P217"/>
    <mergeCell ref="E215:E217"/>
    <mergeCell ref="F215:F217"/>
    <mergeCell ref="G215:G217"/>
    <mergeCell ref="H215:H217"/>
    <mergeCell ref="I215:I217"/>
    <mergeCell ref="J215:J217"/>
    <mergeCell ref="A215:A217"/>
    <mergeCell ref="B215:B217"/>
    <mergeCell ref="C215:C217"/>
    <mergeCell ref="D215:D217"/>
    <mergeCell ref="Y218:Y220"/>
    <mergeCell ref="Z218:Z220"/>
    <mergeCell ref="AA218:AA220"/>
    <mergeCell ref="AB218:AB220"/>
    <mergeCell ref="AC218:AC220"/>
    <mergeCell ref="AD218:AD220"/>
    <mergeCell ref="U218:U220"/>
    <mergeCell ref="V218:V220"/>
    <mergeCell ref="W218:W220"/>
    <mergeCell ref="X218:X220"/>
    <mergeCell ref="K218:K220"/>
    <mergeCell ref="L218:L220"/>
    <mergeCell ref="M218:M220"/>
    <mergeCell ref="N218:N220"/>
    <mergeCell ref="O218:O220"/>
    <mergeCell ref="P218:P220"/>
    <mergeCell ref="E218:E220"/>
    <mergeCell ref="F218:F220"/>
    <mergeCell ref="G218:G220"/>
    <mergeCell ref="H218:H220"/>
    <mergeCell ref="I218:I220"/>
    <mergeCell ref="J218:J220"/>
    <mergeCell ref="A224:A227"/>
    <mergeCell ref="B224:B227"/>
    <mergeCell ref="C224:C227"/>
    <mergeCell ref="D224:D227"/>
    <mergeCell ref="Y221:Y222"/>
    <mergeCell ref="Z221:Z222"/>
    <mergeCell ref="AA221:AA222"/>
    <mergeCell ref="AB221:AB222"/>
    <mergeCell ref="AC221:AC222"/>
    <mergeCell ref="AD221:AD222"/>
    <mergeCell ref="U221:U222"/>
    <mergeCell ref="V221:V222"/>
    <mergeCell ref="W221:W222"/>
    <mergeCell ref="X221:X222"/>
    <mergeCell ref="K221:K222"/>
    <mergeCell ref="L221:L222"/>
    <mergeCell ref="M221:M222"/>
    <mergeCell ref="N221:N222"/>
    <mergeCell ref="O221:O222"/>
    <mergeCell ref="P221:P222"/>
    <mergeCell ref="E221:E222"/>
    <mergeCell ref="F221:F222"/>
    <mergeCell ref="G221:G222"/>
    <mergeCell ref="H221:H222"/>
    <mergeCell ref="I221:I222"/>
    <mergeCell ref="J221:J222"/>
    <mergeCell ref="A221:A222"/>
    <mergeCell ref="B221:B222"/>
    <mergeCell ref="C221:C222"/>
    <mergeCell ref="D221:D222"/>
    <mergeCell ref="Y224:Y227"/>
    <mergeCell ref="Z224:Z227"/>
    <mergeCell ref="AA224:AA227"/>
    <mergeCell ref="AB224:AB227"/>
    <mergeCell ref="AC224:AC227"/>
    <mergeCell ref="AD224:AD227"/>
    <mergeCell ref="U224:U227"/>
    <mergeCell ref="V224:V227"/>
    <mergeCell ref="W224:W227"/>
    <mergeCell ref="X224:X227"/>
    <mergeCell ref="K224:K227"/>
    <mergeCell ref="L224:L227"/>
    <mergeCell ref="M224:M227"/>
    <mergeCell ref="N224:N227"/>
    <mergeCell ref="O224:O227"/>
    <mergeCell ref="P224:P227"/>
    <mergeCell ref="E224:E227"/>
    <mergeCell ref="F224:F227"/>
    <mergeCell ref="G224:G227"/>
    <mergeCell ref="H224:H227"/>
    <mergeCell ref="I224:I227"/>
    <mergeCell ref="J224:J227"/>
    <mergeCell ref="A232:A233"/>
    <mergeCell ref="B232:B233"/>
    <mergeCell ref="C232:C233"/>
    <mergeCell ref="D232:D233"/>
    <mergeCell ref="Y228:Y231"/>
    <mergeCell ref="Z228:Z231"/>
    <mergeCell ref="AA228:AA231"/>
    <mergeCell ref="AB228:AB231"/>
    <mergeCell ref="AC228:AC231"/>
    <mergeCell ref="AD228:AD231"/>
    <mergeCell ref="U228:U231"/>
    <mergeCell ref="V228:V231"/>
    <mergeCell ref="W228:W231"/>
    <mergeCell ref="X228:X231"/>
    <mergeCell ref="K228:K231"/>
    <mergeCell ref="L228:L231"/>
    <mergeCell ref="M228:M231"/>
    <mergeCell ref="N228:N231"/>
    <mergeCell ref="O228:O231"/>
    <mergeCell ref="P228:P231"/>
    <mergeCell ref="E228:E231"/>
    <mergeCell ref="F228:F231"/>
    <mergeCell ref="G228:G231"/>
    <mergeCell ref="H228:H231"/>
    <mergeCell ref="I228:I231"/>
    <mergeCell ref="J228:J231"/>
    <mergeCell ref="A228:A231"/>
    <mergeCell ref="B228:B231"/>
    <mergeCell ref="C228:C231"/>
    <mergeCell ref="D228:D231"/>
    <mergeCell ref="Y232:Y233"/>
    <mergeCell ref="Z232:Z233"/>
    <mergeCell ref="AA232:AA233"/>
    <mergeCell ref="AB232:AB233"/>
    <mergeCell ref="AC232:AC233"/>
    <mergeCell ref="AD232:AD233"/>
    <mergeCell ref="U232:U233"/>
    <mergeCell ref="V232:V233"/>
    <mergeCell ref="W232:W233"/>
    <mergeCell ref="X232:X233"/>
    <mergeCell ref="K232:K233"/>
    <mergeCell ref="L232:L233"/>
    <mergeCell ref="M232:M233"/>
    <mergeCell ref="N232:N233"/>
    <mergeCell ref="O232:O233"/>
    <mergeCell ref="P232:P233"/>
    <mergeCell ref="E232:E233"/>
    <mergeCell ref="F232:F233"/>
    <mergeCell ref="G232:G233"/>
    <mergeCell ref="H232:H233"/>
    <mergeCell ref="I232:I233"/>
    <mergeCell ref="J232:J233"/>
    <mergeCell ref="A236:A238"/>
    <mergeCell ref="B236:B238"/>
    <mergeCell ref="C236:C238"/>
    <mergeCell ref="D236:D238"/>
    <mergeCell ref="Y234:Y235"/>
    <mergeCell ref="Z234:Z235"/>
    <mergeCell ref="AA234:AA235"/>
    <mergeCell ref="AB234:AB235"/>
    <mergeCell ref="AC234:AC235"/>
    <mergeCell ref="AD234:AD235"/>
    <mergeCell ref="U234:U235"/>
    <mergeCell ref="V234:V235"/>
    <mergeCell ref="W234:W235"/>
    <mergeCell ref="X234:X235"/>
    <mergeCell ref="K234:K235"/>
    <mergeCell ref="L234:L235"/>
    <mergeCell ref="M234:M235"/>
    <mergeCell ref="N234:N235"/>
    <mergeCell ref="O234:O235"/>
    <mergeCell ref="P234:P235"/>
    <mergeCell ref="E234:E235"/>
    <mergeCell ref="F234:F235"/>
    <mergeCell ref="G234:G235"/>
    <mergeCell ref="H234:H235"/>
    <mergeCell ref="I234:I235"/>
    <mergeCell ref="J234:J235"/>
    <mergeCell ref="A234:A235"/>
    <mergeCell ref="B234:B235"/>
    <mergeCell ref="C234:C235"/>
    <mergeCell ref="D234:D235"/>
    <mergeCell ref="Y236:Y238"/>
    <mergeCell ref="Z236:Z238"/>
    <mergeCell ref="AA236:AA238"/>
    <mergeCell ref="AB236:AB238"/>
    <mergeCell ref="AC236:AC238"/>
    <mergeCell ref="AD236:AD238"/>
    <mergeCell ref="U236:U238"/>
    <mergeCell ref="V236:V238"/>
    <mergeCell ref="W236:W238"/>
    <mergeCell ref="X236:X238"/>
    <mergeCell ref="K236:K238"/>
    <mergeCell ref="L236:L238"/>
    <mergeCell ref="M236:M238"/>
    <mergeCell ref="N236:N238"/>
    <mergeCell ref="O236:O238"/>
    <mergeCell ref="P236:P238"/>
    <mergeCell ref="E236:E238"/>
    <mergeCell ref="F236:F238"/>
    <mergeCell ref="G236:G238"/>
    <mergeCell ref="H236:H238"/>
    <mergeCell ref="I236:I238"/>
    <mergeCell ref="J236:J238"/>
    <mergeCell ref="A243:A245"/>
    <mergeCell ref="B243:B245"/>
    <mergeCell ref="C243:C245"/>
    <mergeCell ref="D243:D245"/>
    <mergeCell ref="Y239:Y242"/>
    <mergeCell ref="Z239:Z242"/>
    <mergeCell ref="AA239:AA242"/>
    <mergeCell ref="AB239:AB242"/>
    <mergeCell ref="AC239:AC242"/>
    <mergeCell ref="AD239:AD242"/>
    <mergeCell ref="U239:U242"/>
    <mergeCell ref="V239:V242"/>
    <mergeCell ref="W239:W242"/>
    <mergeCell ref="X239:X242"/>
    <mergeCell ref="K239:K242"/>
    <mergeCell ref="L239:L242"/>
    <mergeCell ref="M239:M242"/>
    <mergeCell ref="N239:N242"/>
    <mergeCell ref="O239:O242"/>
    <mergeCell ref="P239:P242"/>
    <mergeCell ref="E239:E242"/>
    <mergeCell ref="F239:F242"/>
    <mergeCell ref="G239:G242"/>
    <mergeCell ref="H239:H242"/>
    <mergeCell ref="I239:I242"/>
    <mergeCell ref="J239:J242"/>
    <mergeCell ref="A239:A242"/>
    <mergeCell ref="B239:B242"/>
    <mergeCell ref="C239:C242"/>
    <mergeCell ref="D239:D242"/>
    <mergeCell ref="Y243:Y245"/>
    <mergeCell ref="Z243:Z245"/>
    <mergeCell ref="AA243:AA245"/>
    <mergeCell ref="AB243:AB245"/>
    <mergeCell ref="AC243:AC245"/>
    <mergeCell ref="AD243:AD245"/>
    <mergeCell ref="U243:U245"/>
    <mergeCell ref="V243:V245"/>
    <mergeCell ref="W243:W245"/>
    <mergeCell ref="X243:X245"/>
    <mergeCell ref="K243:K245"/>
    <mergeCell ref="L243:L245"/>
    <mergeCell ref="M243:M245"/>
    <mergeCell ref="N243:N245"/>
    <mergeCell ref="O243:O245"/>
    <mergeCell ref="P243:P245"/>
    <mergeCell ref="E243:E245"/>
    <mergeCell ref="F243:F245"/>
    <mergeCell ref="G243:G245"/>
    <mergeCell ref="H243:H245"/>
    <mergeCell ref="I243:I245"/>
    <mergeCell ref="J243:J245"/>
    <mergeCell ref="A250:A251"/>
    <mergeCell ref="B250:B251"/>
    <mergeCell ref="C250:C251"/>
    <mergeCell ref="D250:D251"/>
    <mergeCell ref="Y246:Y249"/>
    <mergeCell ref="Z246:Z249"/>
    <mergeCell ref="AA246:AA249"/>
    <mergeCell ref="AB246:AB249"/>
    <mergeCell ref="AC246:AC249"/>
    <mergeCell ref="AD246:AD249"/>
    <mergeCell ref="U246:U249"/>
    <mergeCell ref="V246:V249"/>
    <mergeCell ref="W246:W249"/>
    <mergeCell ref="X246:X249"/>
    <mergeCell ref="K246:K249"/>
    <mergeCell ref="L246:L249"/>
    <mergeCell ref="M246:M249"/>
    <mergeCell ref="N246:N249"/>
    <mergeCell ref="O246:O249"/>
    <mergeCell ref="P246:P249"/>
    <mergeCell ref="E246:E249"/>
    <mergeCell ref="F246:F249"/>
    <mergeCell ref="G246:G249"/>
    <mergeCell ref="H246:H249"/>
    <mergeCell ref="I246:I249"/>
    <mergeCell ref="J246:J249"/>
    <mergeCell ref="A246:A249"/>
    <mergeCell ref="B246:B249"/>
    <mergeCell ref="C246:C249"/>
    <mergeCell ref="D246:D249"/>
    <mergeCell ref="Y250:Y251"/>
    <mergeCell ref="Z250:Z251"/>
    <mergeCell ref="AA250:AA251"/>
    <mergeCell ref="AB250:AB251"/>
    <mergeCell ref="AC250:AC251"/>
    <mergeCell ref="AD250:AD251"/>
    <mergeCell ref="U250:U251"/>
    <mergeCell ref="V250:V251"/>
    <mergeCell ref="W250:W251"/>
    <mergeCell ref="X250:X251"/>
    <mergeCell ref="K250:K251"/>
    <mergeCell ref="L250:L251"/>
    <mergeCell ref="M250:M251"/>
    <mergeCell ref="N250:N251"/>
    <mergeCell ref="O250:O251"/>
    <mergeCell ref="P250:P251"/>
    <mergeCell ref="E250:E251"/>
    <mergeCell ref="F250:F251"/>
    <mergeCell ref="G250:G251"/>
    <mergeCell ref="H250:H251"/>
    <mergeCell ref="I250:I251"/>
    <mergeCell ref="J250:J251"/>
    <mergeCell ref="A256:A257"/>
    <mergeCell ref="B256:B257"/>
    <mergeCell ref="C256:C257"/>
    <mergeCell ref="D256:D257"/>
    <mergeCell ref="Y252:Y255"/>
    <mergeCell ref="Z252:Z255"/>
    <mergeCell ref="AA252:AA255"/>
    <mergeCell ref="AB252:AB255"/>
    <mergeCell ref="AC252:AC255"/>
    <mergeCell ref="AD252:AD255"/>
    <mergeCell ref="U252:U255"/>
    <mergeCell ref="V252:V255"/>
    <mergeCell ref="W252:W255"/>
    <mergeCell ref="X252:X255"/>
    <mergeCell ref="K252:K255"/>
    <mergeCell ref="L252:L255"/>
    <mergeCell ref="M252:M255"/>
    <mergeCell ref="N252:N255"/>
    <mergeCell ref="O252:O255"/>
    <mergeCell ref="P252:P255"/>
    <mergeCell ref="E252:E255"/>
    <mergeCell ref="F252:F255"/>
    <mergeCell ref="G252:G255"/>
    <mergeCell ref="H252:H255"/>
    <mergeCell ref="I252:I255"/>
    <mergeCell ref="J252:J255"/>
    <mergeCell ref="A252:A255"/>
    <mergeCell ref="B252:B255"/>
    <mergeCell ref="C252:C255"/>
    <mergeCell ref="D252:D255"/>
    <mergeCell ref="Y256:Y257"/>
    <mergeCell ref="Z256:Z257"/>
    <mergeCell ref="AA256:AA257"/>
    <mergeCell ref="AB256:AB257"/>
    <mergeCell ref="AC256:AC257"/>
    <mergeCell ref="AD256:AD257"/>
    <mergeCell ref="U256:U257"/>
    <mergeCell ref="V256:V257"/>
    <mergeCell ref="W256:W257"/>
    <mergeCell ref="X256:X257"/>
    <mergeCell ref="K256:K257"/>
    <mergeCell ref="L256:L257"/>
    <mergeCell ref="M256:M257"/>
    <mergeCell ref="N256:N257"/>
    <mergeCell ref="O256:O257"/>
    <mergeCell ref="P256:P257"/>
    <mergeCell ref="E256:E257"/>
    <mergeCell ref="F256:F257"/>
    <mergeCell ref="G256:G257"/>
    <mergeCell ref="H256:H257"/>
    <mergeCell ref="I256:I257"/>
    <mergeCell ref="J256:J257"/>
    <mergeCell ref="A263:A266"/>
    <mergeCell ref="B263:B266"/>
    <mergeCell ref="C263:C266"/>
    <mergeCell ref="D263:D266"/>
    <mergeCell ref="Y258:Y262"/>
    <mergeCell ref="Z258:Z262"/>
    <mergeCell ref="AA258:AA262"/>
    <mergeCell ref="AB258:AB262"/>
    <mergeCell ref="AC258:AC262"/>
    <mergeCell ref="AD258:AD262"/>
    <mergeCell ref="U258:U262"/>
    <mergeCell ref="V258:V262"/>
    <mergeCell ref="W258:W262"/>
    <mergeCell ref="X258:X262"/>
    <mergeCell ref="K258:K262"/>
    <mergeCell ref="L258:L262"/>
    <mergeCell ref="M258:M262"/>
    <mergeCell ref="N258:N262"/>
    <mergeCell ref="O258:O262"/>
    <mergeCell ref="P258:P262"/>
    <mergeCell ref="E258:E262"/>
    <mergeCell ref="F258:F262"/>
    <mergeCell ref="G258:G262"/>
    <mergeCell ref="H258:H262"/>
    <mergeCell ref="I258:I262"/>
    <mergeCell ref="J258:J262"/>
    <mergeCell ref="A258:A262"/>
    <mergeCell ref="B258:B262"/>
    <mergeCell ref="C258:C262"/>
    <mergeCell ref="D258:D262"/>
    <mergeCell ref="Y263:Y266"/>
    <mergeCell ref="Z263:Z266"/>
    <mergeCell ref="AA263:AA266"/>
    <mergeCell ref="AB263:AB266"/>
    <mergeCell ref="AC263:AC266"/>
    <mergeCell ref="AD263:AD266"/>
    <mergeCell ref="U263:U266"/>
    <mergeCell ref="V263:V266"/>
    <mergeCell ref="W263:W266"/>
    <mergeCell ref="X263:X266"/>
    <mergeCell ref="K263:K266"/>
    <mergeCell ref="L263:L266"/>
    <mergeCell ref="M263:M266"/>
    <mergeCell ref="N263:N266"/>
    <mergeCell ref="O263:O266"/>
    <mergeCell ref="P263:P266"/>
    <mergeCell ref="E263:E266"/>
    <mergeCell ref="F263:F266"/>
    <mergeCell ref="G263:G266"/>
    <mergeCell ref="H263:H266"/>
    <mergeCell ref="I263:I266"/>
    <mergeCell ref="J263:J266"/>
    <mergeCell ref="Z267:Z268"/>
    <mergeCell ref="AA267:AA268"/>
    <mergeCell ref="AB267:AB268"/>
    <mergeCell ref="AC267:AC268"/>
    <mergeCell ref="AD267:AD268"/>
    <mergeCell ref="A269:A271"/>
    <mergeCell ref="B269:B271"/>
    <mergeCell ref="C269:C271"/>
    <mergeCell ref="V267:V268"/>
    <mergeCell ref="W267:W268"/>
    <mergeCell ref="X267:X268"/>
    <mergeCell ref="Y267:Y268"/>
    <mergeCell ref="L267:L268"/>
    <mergeCell ref="M267:M268"/>
    <mergeCell ref="N267:N268"/>
    <mergeCell ref="O267:O268"/>
    <mergeCell ref="P267:P268"/>
    <mergeCell ref="U267:U268"/>
    <mergeCell ref="E267:E268"/>
    <mergeCell ref="F267:F268"/>
    <mergeCell ref="G267:G268"/>
    <mergeCell ref="H267:H268"/>
    <mergeCell ref="I267:I268"/>
    <mergeCell ref="J267:J268"/>
    <mergeCell ref="A267:A268"/>
    <mergeCell ref="AD269:AD271"/>
    <mergeCell ref="B267:B268"/>
    <mergeCell ref="Y269:Y271"/>
    <mergeCell ref="Z269:Z271"/>
    <mergeCell ref="C267:C268"/>
    <mergeCell ref="D267:D268"/>
    <mergeCell ref="AA269:AA271"/>
    <mergeCell ref="AB269:AB271"/>
    <mergeCell ref="AC269:AC271"/>
    <mergeCell ref="P269:P271"/>
    <mergeCell ref="U269:U271"/>
    <mergeCell ref="V269:V271"/>
    <mergeCell ref="W269:W271"/>
    <mergeCell ref="X269:X271"/>
    <mergeCell ref="J269:J271"/>
    <mergeCell ref="K269:K271"/>
    <mergeCell ref="L269:L271"/>
    <mergeCell ref="M269:M271"/>
    <mergeCell ref="N269:N271"/>
    <mergeCell ref="O269:O271"/>
    <mergeCell ref="D269:D271"/>
    <mergeCell ref="E269:E271"/>
    <mergeCell ref="F269:F271"/>
    <mergeCell ref="G269:G271"/>
    <mergeCell ref="H269:H271"/>
    <mergeCell ref="I269:I271"/>
    <mergeCell ref="AD273:AD275"/>
    <mergeCell ref="A276:A277"/>
    <mergeCell ref="B276:B277"/>
    <mergeCell ref="C276:C277"/>
    <mergeCell ref="D276:D277"/>
    <mergeCell ref="E276:E277"/>
    <mergeCell ref="X273:X275"/>
    <mergeCell ref="Y273:Y275"/>
    <mergeCell ref="Z273:Z275"/>
    <mergeCell ref="AA273:AA275"/>
    <mergeCell ref="N273:N275"/>
    <mergeCell ref="O273:O275"/>
    <mergeCell ref="P273:P275"/>
    <mergeCell ref="U273:U275"/>
    <mergeCell ref="V273:V275"/>
    <mergeCell ref="W273:W275"/>
    <mergeCell ref="H273:H275"/>
    <mergeCell ref="I273:I275"/>
    <mergeCell ref="J273:J275"/>
    <mergeCell ref="K273:K275"/>
    <mergeCell ref="L273:L275"/>
    <mergeCell ref="M273:M275"/>
    <mergeCell ref="A273:A275"/>
    <mergeCell ref="B273:B275"/>
    <mergeCell ref="C273:C275"/>
    <mergeCell ref="D273:D275"/>
    <mergeCell ref="E273:E275"/>
    <mergeCell ref="F273:F275"/>
    <mergeCell ref="G273:G275"/>
    <mergeCell ref="AB273:AB275"/>
    <mergeCell ref="AC273:AC275"/>
    <mergeCell ref="Z276:Z277"/>
    <mergeCell ref="AA276:AA277"/>
    <mergeCell ref="AB276:AB277"/>
    <mergeCell ref="AC276:AC277"/>
    <mergeCell ref="AD276:AD277"/>
    <mergeCell ref="A279:A280"/>
    <mergeCell ref="B279:B280"/>
    <mergeCell ref="C279:C280"/>
    <mergeCell ref="V276:V277"/>
    <mergeCell ref="W276:W277"/>
    <mergeCell ref="X276:X277"/>
    <mergeCell ref="Y276:Y277"/>
    <mergeCell ref="L276:L277"/>
    <mergeCell ref="M276:M277"/>
    <mergeCell ref="N276:N277"/>
    <mergeCell ref="O276:O277"/>
    <mergeCell ref="P276:P277"/>
    <mergeCell ref="U276:U277"/>
    <mergeCell ref="F276:F277"/>
    <mergeCell ref="G276:G277"/>
    <mergeCell ref="H276:H277"/>
    <mergeCell ref="I276:I277"/>
    <mergeCell ref="J276:J277"/>
    <mergeCell ref="K276:K277"/>
    <mergeCell ref="AD279:AD280"/>
    <mergeCell ref="Y279:Y280"/>
    <mergeCell ref="Z279:Z280"/>
    <mergeCell ref="AA279:AA280"/>
    <mergeCell ref="AB279:AB280"/>
    <mergeCell ref="AC279:AC280"/>
    <mergeCell ref="P279:P280"/>
    <mergeCell ref="U279:U280"/>
    <mergeCell ref="V279:V280"/>
    <mergeCell ref="W279:W280"/>
    <mergeCell ref="X279:X280"/>
    <mergeCell ref="J279:J280"/>
    <mergeCell ref="K279:K280"/>
    <mergeCell ref="L279:L280"/>
    <mergeCell ref="M279:M280"/>
    <mergeCell ref="N279:N280"/>
    <mergeCell ref="O279:O280"/>
    <mergeCell ref="D279:D280"/>
    <mergeCell ref="E279:E280"/>
    <mergeCell ref="F279:F280"/>
    <mergeCell ref="G279:G280"/>
    <mergeCell ref="AD281:AD282"/>
    <mergeCell ref="AB281:AB282"/>
    <mergeCell ref="AC281:AC282"/>
    <mergeCell ref="H279:H280"/>
    <mergeCell ref="I279:I280"/>
    <mergeCell ref="A283:A284"/>
    <mergeCell ref="B283:B284"/>
    <mergeCell ref="C283:C284"/>
    <mergeCell ref="D283:D284"/>
    <mergeCell ref="E283:E284"/>
    <mergeCell ref="X281:X282"/>
    <mergeCell ref="Y281:Y282"/>
    <mergeCell ref="Z281:Z282"/>
    <mergeCell ref="AA281:AA282"/>
    <mergeCell ref="N281:N282"/>
    <mergeCell ref="O281:O282"/>
    <mergeCell ref="P281:P282"/>
    <mergeCell ref="U281:U282"/>
    <mergeCell ref="V281:V282"/>
    <mergeCell ref="W281:W282"/>
    <mergeCell ref="H281:H282"/>
    <mergeCell ref="I281:I282"/>
    <mergeCell ref="J281:J282"/>
    <mergeCell ref="K281:K282"/>
    <mergeCell ref="L281:L282"/>
    <mergeCell ref="M281:M282"/>
    <mergeCell ref="A281:A282"/>
    <mergeCell ref="B281:B282"/>
    <mergeCell ref="C281:C282"/>
    <mergeCell ref="D281:D282"/>
    <mergeCell ref="E281:E282"/>
    <mergeCell ref="F281:F282"/>
    <mergeCell ref="G281:G282"/>
    <mergeCell ref="AD288:AD291"/>
    <mergeCell ref="AB288:AB291"/>
    <mergeCell ref="AC288:AC291"/>
    <mergeCell ref="H286:H287"/>
    <mergeCell ref="I286:I287"/>
    <mergeCell ref="Z283:Z284"/>
    <mergeCell ref="AA283:AA284"/>
    <mergeCell ref="AB283:AB284"/>
    <mergeCell ref="AC283:AC284"/>
    <mergeCell ref="AD283:AD284"/>
    <mergeCell ref="A286:A287"/>
    <mergeCell ref="B286:B287"/>
    <mergeCell ref="C286:C287"/>
    <mergeCell ref="V283:V284"/>
    <mergeCell ref="W283:W284"/>
    <mergeCell ref="X283:X284"/>
    <mergeCell ref="Y283:Y284"/>
    <mergeCell ref="L283:L284"/>
    <mergeCell ref="M283:M284"/>
    <mergeCell ref="N283:N284"/>
    <mergeCell ref="O283:O284"/>
    <mergeCell ref="P283:P284"/>
    <mergeCell ref="U283:U284"/>
    <mergeCell ref="F283:F284"/>
    <mergeCell ref="G283:G284"/>
    <mergeCell ref="H283:H284"/>
    <mergeCell ref="I283:I284"/>
    <mergeCell ref="J283:J284"/>
    <mergeCell ref="K283:K284"/>
    <mergeCell ref="AD286:AD287"/>
    <mergeCell ref="Y286:Y287"/>
    <mergeCell ref="Z286:Z287"/>
    <mergeCell ref="A288:A291"/>
    <mergeCell ref="B288:B291"/>
    <mergeCell ref="C288:C291"/>
    <mergeCell ref="D288:D291"/>
    <mergeCell ref="E288:E291"/>
    <mergeCell ref="F288:F291"/>
    <mergeCell ref="G288:G291"/>
    <mergeCell ref="AC286:AC287"/>
    <mergeCell ref="P286:P287"/>
    <mergeCell ref="U286:U287"/>
    <mergeCell ref="V286:V287"/>
    <mergeCell ref="W286:W287"/>
    <mergeCell ref="X286:X287"/>
    <mergeCell ref="J286:J287"/>
    <mergeCell ref="K286:K287"/>
    <mergeCell ref="L286:L287"/>
    <mergeCell ref="M286:M287"/>
    <mergeCell ref="N286:N287"/>
    <mergeCell ref="O286:O287"/>
    <mergeCell ref="D286:D287"/>
    <mergeCell ref="E286:E287"/>
    <mergeCell ref="F286:F287"/>
    <mergeCell ref="G286:G287"/>
    <mergeCell ref="AA286:AA287"/>
    <mergeCell ref="AB286:AB287"/>
    <mergeCell ref="D292:D295"/>
    <mergeCell ref="E292:E295"/>
    <mergeCell ref="X288:X291"/>
    <mergeCell ref="Y288:Y291"/>
    <mergeCell ref="Z288:Z291"/>
    <mergeCell ref="AA288:AA291"/>
    <mergeCell ref="N288:N291"/>
    <mergeCell ref="O288:O291"/>
    <mergeCell ref="P288:P291"/>
    <mergeCell ref="U288:U291"/>
    <mergeCell ref="V288:V291"/>
    <mergeCell ref="W288:W291"/>
    <mergeCell ref="H288:H291"/>
    <mergeCell ref="I288:I291"/>
    <mergeCell ref="J288:J291"/>
    <mergeCell ref="K288:K291"/>
    <mergeCell ref="L288:L291"/>
    <mergeCell ref="M288:M291"/>
    <mergeCell ref="Z292:Z295"/>
    <mergeCell ref="AA292:AA295"/>
    <mergeCell ref="AB292:AB295"/>
    <mergeCell ref="AC292:AC295"/>
    <mergeCell ref="AD292:AD295"/>
    <mergeCell ref="A296:A299"/>
    <mergeCell ref="B296:B299"/>
    <mergeCell ref="C296:C299"/>
    <mergeCell ref="V292:V295"/>
    <mergeCell ref="W292:W295"/>
    <mergeCell ref="X292:X295"/>
    <mergeCell ref="Y292:Y295"/>
    <mergeCell ref="L292:L295"/>
    <mergeCell ref="M292:M295"/>
    <mergeCell ref="N292:N295"/>
    <mergeCell ref="O292:O295"/>
    <mergeCell ref="P292:P295"/>
    <mergeCell ref="U292:U295"/>
    <mergeCell ref="F292:F295"/>
    <mergeCell ref="G292:G295"/>
    <mergeCell ref="H292:H295"/>
    <mergeCell ref="I292:I295"/>
    <mergeCell ref="J292:J295"/>
    <mergeCell ref="K292:K295"/>
    <mergeCell ref="AD296:AD299"/>
    <mergeCell ref="Y296:Y299"/>
    <mergeCell ref="Z296:Z299"/>
    <mergeCell ref="AA296:AA299"/>
    <mergeCell ref="AB296:AB299"/>
    <mergeCell ref="A292:A295"/>
    <mergeCell ref="B292:B295"/>
    <mergeCell ref="C292:C295"/>
    <mergeCell ref="AC296:AC299"/>
    <mergeCell ref="P296:P299"/>
    <mergeCell ref="U296:U299"/>
    <mergeCell ref="V296:V299"/>
    <mergeCell ref="W296:W299"/>
    <mergeCell ref="X296:X299"/>
    <mergeCell ref="J296:J299"/>
    <mergeCell ref="K296:K299"/>
    <mergeCell ref="L296:L299"/>
    <mergeCell ref="M296:M299"/>
    <mergeCell ref="N296:N299"/>
    <mergeCell ref="O296:O299"/>
    <mergeCell ref="D296:D299"/>
    <mergeCell ref="E296:E299"/>
    <mergeCell ref="F296:F299"/>
    <mergeCell ref="G296:G299"/>
    <mergeCell ref="AD300:AD303"/>
    <mergeCell ref="AB300:AB303"/>
    <mergeCell ref="AC300:AC303"/>
    <mergeCell ref="H296:H299"/>
    <mergeCell ref="I296:I299"/>
    <mergeCell ref="A304:A307"/>
    <mergeCell ref="B304:B307"/>
    <mergeCell ref="C304:C307"/>
    <mergeCell ref="D304:D307"/>
    <mergeCell ref="E304:E307"/>
    <mergeCell ref="X300:X303"/>
    <mergeCell ref="Y300:Y303"/>
    <mergeCell ref="Z300:Z303"/>
    <mergeCell ref="AA300:AA303"/>
    <mergeCell ref="N300:N303"/>
    <mergeCell ref="O300:O303"/>
    <mergeCell ref="P300:P303"/>
    <mergeCell ref="U300:U303"/>
    <mergeCell ref="V300:V303"/>
    <mergeCell ref="W300:W303"/>
    <mergeCell ref="H300:H303"/>
    <mergeCell ref="I300:I303"/>
    <mergeCell ref="J300:J303"/>
    <mergeCell ref="K300:K303"/>
    <mergeCell ref="L300:L303"/>
    <mergeCell ref="M300:M303"/>
    <mergeCell ref="A300:A303"/>
    <mergeCell ref="B300:B303"/>
    <mergeCell ref="C300:C303"/>
    <mergeCell ref="D300:D303"/>
    <mergeCell ref="E300:E303"/>
    <mergeCell ref="F300:F303"/>
    <mergeCell ref="G300:G303"/>
    <mergeCell ref="AD311:AD313"/>
    <mergeCell ref="AB311:AB313"/>
    <mergeCell ref="AC311:AC313"/>
    <mergeCell ref="H308:H310"/>
    <mergeCell ref="I308:I310"/>
    <mergeCell ref="Z304:Z307"/>
    <mergeCell ref="AA304:AA307"/>
    <mergeCell ref="AB304:AB307"/>
    <mergeCell ref="AC304:AC307"/>
    <mergeCell ref="AD304:AD307"/>
    <mergeCell ref="A308:A310"/>
    <mergeCell ref="B308:B310"/>
    <mergeCell ref="C308:C310"/>
    <mergeCell ref="V304:V307"/>
    <mergeCell ref="W304:W307"/>
    <mergeCell ref="X304:X307"/>
    <mergeCell ref="Y304:Y307"/>
    <mergeCell ref="L304:L307"/>
    <mergeCell ref="M304:M307"/>
    <mergeCell ref="N304:N307"/>
    <mergeCell ref="O304:O307"/>
    <mergeCell ref="P304:P307"/>
    <mergeCell ref="U304:U307"/>
    <mergeCell ref="F304:F307"/>
    <mergeCell ref="G304:G307"/>
    <mergeCell ref="H304:H307"/>
    <mergeCell ref="I304:I307"/>
    <mergeCell ref="J304:J307"/>
    <mergeCell ref="K304:K307"/>
    <mergeCell ref="AD308:AD310"/>
    <mergeCell ref="Y308:Y310"/>
    <mergeCell ref="Z308:Z310"/>
    <mergeCell ref="A311:A313"/>
    <mergeCell ref="B311:B313"/>
    <mergeCell ref="C311:C313"/>
    <mergeCell ref="D311:D313"/>
    <mergeCell ref="E311:E313"/>
    <mergeCell ref="F311:F313"/>
    <mergeCell ref="G311:G313"/>
    <mergeCell ref="AC308:AC310"/>
    <mergeCell ref="P308:P310"/>
    <mergeCell ref="U308:U310"/>
    <mergeCell ref="V308:V310"/>
    <mergeCell ref="W308:W310"/>
    <mergeCell ref="X308:X310"/>
    <mergeCell ref="J308:J310"/>
    <mergeCell ref="K308:K310"/>
    <mergeCell ref="L308:L310"/>
    <mergeCell ref="M308:M310"/>
    <mergeCell ref="N308:N310"/>
    <mergeCell ref="O308:O310"/>
    <mergeCell ref="D308:D310"/>
    <mergeCell ref="E308:E310"/>
    <mergeCell ref="F308:F310"/>
    <mergeCell ref="G308:G310"/>
    <mergeCell ref="AA308:AA310"/>
    <mergeCell ref="AB308:AB310"/>
    <mergeCell ref="D314:D316"/>
    <mergeCell ref="E314:E316"/>
    <mergeCell ref="X311:X313"/>
    <mergeCell ref="Y311:Y313"/>
    <mergeCell ref="Z311:Z313"/>
    <mergeCell ref="AA311:AA313"/>
    <mergeCell ref="N311:N313"/>
    <mergeCell ref="O311:O313"/>
    <mergeCell ref="P311:P313"/>
    <mergeCell ref="U311:U313"/>
    <mergeCell ref="V311:V313"/>
    <mergeCell ref="W311:W313"/>
    <mergeCell ref="H311:H313"/>
    <mergeCell ref="I311:I313"/>
    <mergeCell ref="J311:J313"/>
    <mergeCell ref="K311:K313"/>
    <mergeCell ref="L311:L313"/>
    <mergeCell ref="M311:M313"/>
    <mergeCell ref="Z314:Z316"/>
    <mergeCell ref="AA314:AA316"/>
    <mergeCell ref="AB314:AB316"/>
    <mergeCell ref="AC314:AC316"/>
    <mergeCell ref="AD314:AD316"/>
    <mergeCell ref="A317:A318"/>
    <mergeCell ref="B317:B318"/>
    <mergeCell ref="C317:C318"/>
    <mergeCell ref="V314:V316"/>
    <mergeCell ref="W314:W316"/>
    <mergeCell ref="X314:X316"/>
    <mergeCell ref="Y314:Y316"/>
    <mergeCell ref="L314:L316"/>
    <mergeCell ref="M314:M316"/>
    <mergeCell ref="N314:N316"/>
    <mergeCell ref="O314:O316"/>
    <mergeCell ref="P314:P316"/>
    <mergeCell ref="U314:U316"/>
    <mergeCell ref="F314:F316"/>
    <mergeCell ref="G314:G316"/>
    <mergeCell ref="H314:H316"/>
    <mergeCell ref="I314:I316"/>
    <mergeCell ref="J314:J316"/>
    <mergeCell ref="K314:K316"/>
    <mergeCell ref="AD317:AD318"/>
    <mergeCell ref="Y317:Y318"/>
    <mergeCell ref="Z317:Z318"/>
    <mergeCell ref="AA317:AA318"/>
    <mergeCell ref="AB317:AB318"/>
    <mergeCell ref="A314:A316"/>
    <mergeCell ref="B314:B316"/>
    <mergeCell ref="C314:C316"/>
    <mergeCell ref="AC317:AC318"/>
    <mergeCell ref="P317:P318"/>
    <mergeCell ref="U317:U318"/>
    <mergeCell ref="V317:V318"/>
    <mergeCell ref="W317:W318"/>
    <mergeCell ref="X317:X318"/>
    <mergeCell ref="J317:J318"/>
    <mergeCell ref="K317:K318"/>
    <mergeCell ref="L317:L318"/>
    <mergeCell ref="M317:M318"/>
    <mergeCell ref="N317:N318"/>
    <mergeCell ref="O317:O318"/>
    <mergeCell ref="D317:D318"/>
    <mergeCell ref="E317:E318"/>
    <mergeCell ref="F317:F318"/>
    <mergeCell ref="G317:G318"/>
    <mergeCell ref="AD319:AD321"/>
    <mergeCell ref="AB319:AB321"/>
    <mergeCell ref="AC319:AC321"/>
    <mergeCell ref="H317:H318"/>
    <mergeCell ref="I317:I318"/>
    <mergeCell ref="A322:A324"/>
    <mergeCell ref="B322:B324"/>
    <mergeCell ref="C322:C324"/>
    <mergeCell ref="D322:D324"/>
    <mergeCell ref="E322:E324"/>
    <mergeCell ref="X319:X321"/>
    <mergeCell ref="Y319:Y321"/>
    <mergeCell ref="Z319:Z321"/>
    <mergeCell ref="AA319:AA321"/>
    <mergeCell ref="N319:N321"/>
    <mergeCell ref="O319:O321"/>
    <mergeCell ref="P319:P321"/>
    <mergeCell ref="U319:U321"/>
    <mergeCell ref="V319:V321"/>
    <mergeCell ref="W319:W321"/>
    <mergeCell ref="H319:H321"/>
    <mergeCell ref="I319:I321"/>
    <mergeCell ref="J319:J321"/>
    <mergeCell ref="K319:K321"/>
    <mergeCell ref="L319:L321"/>
    <mergeCell ref="M319:M321"/>
    <mergeCell ref="A319:A321"/>
    <mergeCell ref="B319:B321"/>
    <mergeCell ref="C319:C321"/>
    <mergeCell ref="D319:D321"/>
    <mergeCell ref="E319:E321"/>
    <mergeCell ref="F319:F321"/>
    <mergeCell ref="G319:G321"/>
    <mergeCell ref="AD329:AD332"/>
    <mergeCell ref="AB329:AB332"/>
    <mergeCell ref="AC329:AC332"/>
    <mergeCell ref="H325:H328"/>
    <mergeCell ref="I325:I328"/>
    <mergeCell ref="Z322:Z324"/>
    <mergeCell ref="AA322:AA324"/>
    <mergeCell ref="AB322:AB324"/>
    <mergeCell ref="AC322:AC324"/>
    <mergeCell ref="AD322:AD324"/>
    <mergeCell ref="A325:A328"/>
    <mergeCell ref="B325:B328"/>
    <mergeCell ref="C325:C328"/>
    <mergeCell ref="V322:V324"/>
    <mergeCell ref="W322:W324"/>
    <mergeCell ref="X322:X324"/>
    <mergeCell ref="Y322:Y324"/>
    <mergeCell ref="L322:L324"/>
    <mergeCell ref="M322:M324"/>
    <mergeCell ref="N322:N324"/>
    <mergeCell ref="O322:O324"/>
    <mergeCell ref="P322:P324"/>
    <mergeCell ref="U322:U324"/>
    <mergeCell ref="F322:F324"/>
    <mergeCell ref="G322:G324"/>
    <mergeCell ref="H322:H324"/>
    <mergeCell ref="I322:I324"/>
    <mergeCell ref="J322:J324"/>
    <mergeCell ref="K322:K324"/>
    <mergeCell ref="AD325:AD328"/>
    <mergeCell ref="Y325:Y328"/>
    <mergeCell ref="Z325:Z328"/>
    <mergeCell ref="A329:A332"/>
    <mergeCell ref="B329:B332"/>
    <mergeCell ref="C329:C332"/>
    <mergeCell ref="D329:D332"/>
    <mergeCell ref="E329:E332"/>
    <mergeCell ref="F329:F332"/>
    <mergeCell ref="G329:G332"/>
    <mergeCell ref="AC325:AC328"/>
    <mergeCell ref="P325:P328"/>
    <mergeCell ref="U325:U328"/>
    <mergeCell ref="V325:V328"/>
    <mergeCell ref="W325:W328"/>
    <mergeCell ref="X325:X328"/>
    <mergeCell ref="J325:J328"/>
    <mergeCell ref="K325:K328"/>
    <mergeCell ref="L325:L328"/>
    <mergeCell ref="M325:M328"/>
    <mergeCell ref="N325:N328"/>
    <mergeCell ref="O325:O328"/>
    <mergeCell ref="D325:D328"/>
    <mergeCell ref="E325:E328"/>
    <mergeCell ref="F325:F328"/>
    <mergeCell ref="G325:G328"/>
    <mergeCell ref="AA325:AA328"/>
    <mergeCell ref="AB325:AB328"/>
    <mergeCell ref="D333:D336"/>
    <mergeCell ref="E333:E336"/>
    <mergeCell ref="X329:X332"/>
    <mergeCell ref="Y329:Y332"/>
    <mergeCell ref="Z329:Z332"/>
    <mergeCell ref="AA329:AA332"/>
    <mergeCell ref="N329:N332"/>
    <mergeCell ref="O329:O332"/>
    <mergeCell ref="P329:P332"/>
    <mergeCell ref="U329:U332"/>
    <mergeCell ref="V329:V332"/>
    <mergeCell ref="W329:W332"/>
    <mergeCell ref="H329:H332"/>
    <mergeCell ref="I329:I332"/>
    <mergeCell ref="J329:J332"/>
    <mergeCell ref="K329:K332"/>
    <mergeCell ref="L329:L332"/>
    <mergeCell ref="M329:M332"/>
    <mergeCell ref="Z333:Z336"/>
    <mergeCell ref="AA333:AA336"/>
    <mergeCell ref="AB333:AB336"/>
    <mergeCell ref="AC333:AC336"/>
    <mergeCell ref="AD333:AD336"/>
    <mergeCell ref="A337:A338"/>
    <mergeCell ref="B337:B338"/>
    <mergeCell ref="C337:C338"/>
    <mergeCell ref="V333:V336"/>
    <mergeCell ref="W333:W336"/>
    <mergeCell ref="X333:X336"/>
    <mergeCell ref="Y333:Y336"/>
    <mergeCell ref="L333:L336"/>
    <mergeCell ref="M333:M336"/>
    <mergeCell ref="N333:N336"/>
    <mergeCell ref="O333:O336"/>
    <mergeCell ref="P333:P336"/>
    <mergeCell ref="U333:U336"/>
    <mergeCell ref="F333:F336"/>
    <mergeCell ref="G333:G336"/>
    <mergeCell ref="H333:H336"/>
    <mergeCell ref="I333:I336"/>
    <mergeCell ref="J333:J336"/>
    <mergeCell ref="K333:K336"/>
    <mergeCell ref="AD337:AD338"/>
    <mergeCell ref="Y337:Y338"/>
    <mergeCell ref="Z337:Z338"/>
    <mergeCell ref="AA337:AA338"/>
    <mergeCell ref="AB337:AB338"/>
    <mergeCell ref="A333:A336"/>
    <mergeCell ref="B333:B336"/>
    <mergeCell ref="C333:C336"/>
    <mergeCell ref="AC337:AC338"/>
    <mergeCell ref="P337:P338"/>
    <mergeCell ref="U337:U338"/>
    <mergeCell ref="V337:V338"/>
    <mergeCell ref="W337:W338"/>
    <mergeCell ref="X337:X338"/>
    <mergeCell ref="J337:J338"/>
    <mergeCell ref="K337:K338"/>
    <mergeCell ref="L337:L338"/>
    <mergeCell ref="M337:M338"/>
    <mergeCell ref="N337:N338"/>
    <mergeCell ref="O337:O338"/>
    <mergeCell ref="D337:D338"/>
    <mergeCell ref="E337:E338"/>
    <mergeCell ref="F337:F338"/>
    <mergeCell ref="G337:G338"/>
    <mergeCell ref="AD339:AD340"/>
    <mergeCell ref="AB339:AB340"/>
    <mergeCell ref="AC339:AC340"/>
    <mergeCell ref="H337:H338"/>
    <mergeCell ref="I337:I338"/>
    <mergeCell ref="A342:A344"/>
    <mergeCell ref="B342:B344"/>
    <mergeCell ref="C342:C344"/>
    <mergeCell ref="D342:D344"/>
    <mergeCell ref="E342:E344"/>
    <mergeCell ref="X339:X340"/>
    <mergeCell ref="Y339:Y340"/>
    <mergeCell ref="Z339:Z340"/>
    <mergeCell ref="AA339:AA340"/>
    <mergeCell ref="N339:N340"/>
    <mergeCell ref="O339:O340"/>
    <mergeCell ref="P339:P340"/>
    <mergeCell ref="U339:U340"/>
    <mergeCell ref="V339:V340"/>
    <mergeCell ref="W339:W340"/>
    <mergeCell ref="H339:H340"/>
    <mergeCell ref="I339:I340"/>
    <mergeCell ref="J339:J340"/>
    <mergeCell ref="K339:K340"/>
    <mergeCell ref="L339:L340"/>
    <mergeCell ref="M339:M340"/>
    <mergeCell ref="A339:A340"/>
    <mergeCell ref="B339:B340"/>
    <mergeCell ref="C339:C340"/>
    <mergeCell ref="D339:D340"/>
    <mergeCell ref="E339:E340"/>
    <mergeCell ref="F339:F340"/>
    <mergeCell ref="G339:G340"/>
    <mergeCell ref="AD347:AD351"/>
    <mergeCell ref="AB347:AB351"/>
    <mergeCell ref="AC347:AC351"/>
    <mergeCell ref="H345:H346"/>
    <mergeCell ref="I345:I346"/>
    <mergeCell ref="Z342:Z344"/>
    <mergeCell ref="AA342:AA344"/>
    <mergeCell ref="AB342:AB344"/>
    <mergeCell ref="AC342:AC344"/>
    <mergeCell ref="AD342:AD344"/>
    <mergeCell ref="A345:A346"/>
    <mergeCell ref="B345:B346"/>
    <mergeCell ref="C345:C346"/>
    <mergeCell ref="V342:V344"/>
    <mergeCell ref="W342:W344"/>
    <mergeCell ref="X342:X344"/>
    <mergeCell ref="Y342:Y344"/>
    <mergeCell ref="L342:L344"/>
    <mergeCell ref="M342:M344"/>
    <mergeCell ref="N342:N344"/>
    <mergeCell ref="O342:O344"/>
    <mergeCell ref="P342:P344"/>
    <mergeCell ref="U342:U344"/>
    <mergeCell ref="F342:F344"/>
    <mergeCell ref="G342:G344"/>
    <mergeCell ref="H342:H344"/>
    <mergeCell ref="I342:I344"/>
    <mergeCell ref="J342:J344"/>
    <mergeCell ref="K342:K344"/>
    <mergeCell ref="AD345:AD346"/>
    <mergeCell ref="Y345:Y346"/>
    <mergeCell ref="Z345:Z346"/>
    <mergeCell ref="A347:A351"/>
    <mergeCell ref="B347:B351"/>
    <mergeCell ref="C347:C351"/>
    <mergeCell ref="D347:D351"/>
    <mergeCell ref="E347:E351"/>
    <mergeCell ref="F347:F351"/>
    <mergeCell ref="G347:G351"/>
    <mergeCell ref="AC345:AC346"/>
    <mergeCell ref="P345:P346"/>
    <mergeCell ref="U345:U346"/>
    <mergeCell ref="V345:V346"/>
    <mergeCell ref="W345:W346"/>
    <mergeCell ref="X345:X346"/>
    <mergeCell ref="J345:J346"/>
    <mergeCell ref="K345:K346"/>
    <mergeCell ref="L345:L346"/>
    <mergeCell ref="M345:M346"/>
    <mergeCell ref="N345:N346"/>
    <mergeCell ref="O345:O346"/>
    <mergeCell ref="D345:D346"/>
    <mergeCell ref="E345:E346"/>
    <mergeCell ref="F345:F346"/>
    <mergeCell ref="G345:G346"/>
    <mergeCell ref="AA345:AA346"/>
    <mergeCell ref="AB345:AB346"/>
    <mergeCell ref="D352:D354"/>
    <mergeCell ref="E352:E354"/>
    <mergeCell ref="X347:X351"/>
    <mergeCell ref="Y347:Y351"/>
    <mergeCell ref="Z347:Z351"/>
    <mergeCell ref="AA347:AA351"/>
    <mergeCell ref="N347:N351"/>
    <mergeCell ref="O347:O351"/>
    <mergeCell ref="P347:P351"/>
    <mergeCell ref="U347:U351"/>
    <mergeCell ref="V347:V351"/>
    <mergeCell ref="W347:W351"/>
    <mergeCell ref="H347:H351"/>
    <mergeCell ref="I347:I351"/>
    <mergeCell ref="J347:J351"/>
    <mergeCell ref="K347:K351"/>
    <mergeCell ref="L347:L351"/>
    <mergeCell ref="M347:M351"/>
    <mergeCell ref="Z352:Z354"/>
    <mergeCell ref="AA352:AA354"/>
    <mergeCell ref="AB352:AB354"/>
    <mergeCell ref="AC352:AC354"/>
    <mergeCell ref="AD352:AD354"/>
    <mergeCell ref="A355:A358"/>
    <mergeCell ref="B355:B358"/>
    <mergeCell ref="C355:C358"/>
    <mergeCell ref="V352:V354"/>
    <mergeCell ref="W352:W354"/>
    <mergeCell ref="X352:X354"/>
    <mergeCell ref="Y352:Y354"/>
    <mergeCell ref="L352:L354"/>
    <mergeCell ref="M352:M354"/>
    <mergeCell ref="N352:N354"/>
    <mergeCell ref="O352:O354"/>
    <mergeCell ref="P352:P354"/>
    <mergeCell ref="U352:U354"/>
    <mergeCell ref="F352:F354"/>
    <mergeCell ref="G352:G354"/>
    <mergeCell ref="H352:H354"/>
    <mergeCell ref="I352:I354"/>
    <mergeCell ref="J352:J354"/>
    <mergeCell ref="K352:K354"/>
    <mergeCell ref="AD355:AD358"/>
    <mergeCell ref="Y355:Y358"/>
    <mergeCell ref="Z355:Z358"/>
    <mergeCell ref="AA355:AA358"/>
    <mergeCell ref="AB355:AB358"/>
    <mergeCell ref="A352:A354"/>
    <mergeCell ref="B352:B354"/>
    <mergeCell ref="C352:C354"/>
    <mergeCell ref="AC355:AC358"/>
    <mergeCell ref="P355:P358"/>
    <mergeCell ref="U355:U358"/>
    <mergeCell ref="V355:V358"/>
    <mergeCell ref="W355:W358"/>
    <mergeCell ref="X355:X358"/>
    <mergeCell ref="J355:J358"/>
    <mergeCell ref="K355:K358"/>
    <mergeCell ref="L355:L358"/>
    <mergeCell ref="M355:M358"/>
    <mergeCell ref="N355:N358"/>
    <mergeCell ref="O355:O358"/>
    <mergeCell ref="D355:D358"/>
    <mergeCell ref="E355:E358"/>
    <mergeCell ref="F355:F358"/>
    <mergeCell ref="G355:G358"/>
    <mergeCell ref="AD359:AD362"/>
    <mergeCell ref="AB359:AB362"/>
    <mergeCell ref="AC359:AC362"/>
    <mergeCell ref="H355:H358"/>
    <mergeCell ref="I355:I358"/>
    <mergeCell ref="A363:A364"/>
    <mergeCell ref="B363:B364"/>
    <mergeCell ref="C363:C364"/>
    <mergeCell ref="D363:D364"/>
    <mergeCell ref="E363:E364"/>
    <mergeCell ref="X359:X362"/>
    <mergeCell ref="Y359:Y362"/>
    <mergeCell ref="Z359:Z362"/>
    <mergeCell ref="AA359:AA362"/>
    <mergeCell ref="N359:N362"/>
    <mergeCell ref="O359:O362"/>
    <mergeCell ref="P359:P362"/>
    <mergeCell ref="U359:U362"/>
    <mergeCell ref="V359:V362"/>
    <mergeCell ref="W359:W362"/>
    <mergeCell ref="H359:H362"/>
    <mergeCell ref="I359:I362"/>
    <mergeCell ref="J359:J362"/>
    <mergeCell ref="K359:K362"/>
    <mergeCell ref="L359:L362"/>
    <mergeCell ref="M359:M362"/>
    <mergeCell ref="A359:A362"/>
    <mergeCell ref="B359:B362"/>
    <mergeCell ref="C359:C362"/>
    <mergeCell ref="D359:D362"/>
    <mergeCell ref="E359:E362"/>
    <mergeCell ref="F359:F362"/>
    <mergeCell ref="G359:G362"/>
    <mergeCell ref="AD370:AD372"/>
    <mergeCell ref="AB370:AB372"/>
    <mergeCell ref="AC370:AC372"/>
    <mergeCell ref="H365:H369"/>
    <mergeCell ref="I365:I369"/>
    <mergeCell ref="Z363:Z364"/>
    <mergeCell ref="AA363:AA364"/>
    <mergeCell ref="AB363:AB364"/>
    <mergeCell ref="AC363:AC364"/>
    <mergeCell ref="AD363:AD364"/>
    <mergeCell ref="A365:A369"/>
    <mergeCell ref="B365:B369"/>
    <mergeCell ref="C365:C369"/>
    <mergeCell ref="V363:V364"/>
    <mergeCell ref="W363:W364"/>
    <mergeCell ref="X363:X364"/>
    <mergeCell ref="Y363:Y364"/>
    <mergeCell ref="L363:L364"/>
    <mergeCell ref="M363:M364"/>
    <mergeCell ref="N363:N364"/>
    <mergeCell ref="O363:O364"/>
    <mergeCell ref="P363:P364"/>
    <mergeCell ref="U363:U364"/>
    <mergeCell ref="F363:F364"/>
    <mergeCell ref="G363:G364"/>
    <mergeCell ref="H363:H364"/>
    <mergeCell ref="I363:I364"/>
    <mergeCell ref="J363:J364"/>
    <mergeCell ref="K363:K364"/>
    <mergeCell ref="AD365:AD369"/>
    <mergeCell ref="Y365:Y369"/>
    <mergeCell ref="Z365:Z369"/>
    <mergeCell ref="A370:A372"/>
    <mergeCell ref="B370:B372"/>
    <mergeCell ref="C370:C372"/>
    <mergeCell ref="D370:D372"/>
    <mergeCell ref="E370:E372"/>
    <mergeCell ref="F370:F372"/>
    <mergeCell ref="G370:G372"/>
    <mergeCell ref="AC365:AC369"/>
    <mergeCell ref="P365:P369"/>
    <mergeCell ref="U365:U369"/>
    <mergeCell ref="V365:V369"/>
    <mergeCell ref="W365:W369"/>
    <mergeCell ref="X365:X369"/>
    <mergeCell ref="J365:J369"/>
    <mergeCell ref="K365:K369"/>
    <mergeCell ref="L365:L369"/>
    <mergeCell ref="M365:M369"/>
    <mergeCell ref="N365:N369"/>
    <mergeCell ref="O365:O369"/>
    <mergeCell ref="D365:D369"/>
    <mergeCell ref="E365:E369"/>
    <mergeCell ref="F365:F369"/>
    <mergeCell ref="G365:G369"/>
    <mergeCell ref="AA365:AA369"/>
    <mergeCell ref="AB365:AB369"/>
    <mergeCell ref="D373:D374"/>
    <mergeCell ref="E373:E374"/>
    <mergeCell ref="X370:X372"/>
    <mergeCell ref="Y370:Y372"/>
    <mergeCell ref="Z370:Z372"/>
    <mergeCell ref="AA370:AA372"/>
    <mergeCell ref="N370:N372"/>
    <mergeCell ref="O370:O372"/>
    <mergeCell ref="P370:P372"/>
    <mergeCell ref="U370:U372"/>
    <mergeCell ref="V370:V372"/>
    <mergeCell ref="W370:W372"/>
    <mergeCell ref="H370:H372"/>
    <mergeCell ref="I370:I372"/>
    <mergeCell ref="J370:J372"/>
    <mergeCell ref="K370:K372"/>
    <mergeCell ref="L370:L372"/>
    <mergeCell ref="M370:M372"/>
    <mergeCell ref="Z373:Z374"/>
    <mergeCell ref="AA373:AA374"/>
    <mergeCell ref="AB373:AB374"/>
    <mergeCell ref="AC373:AC374"/>
    <mergeCell ref="AD373:AD374"/>
    <mergeCell ref="A375:A379"/>
    <mergeCell ref="B375:B379"/>
    <mergeCell ref="C375:C379"/>
    <mergeCell ref="V373:V374"/>
    <mergeCell ref="W373:W374"/>
    <mergeCell ref="X373:X374"/>
    <mergeCell ref="Y373:Y374"/>
    <mergeCell ref="L373:L374"/>
    <mergeCell ref="M373:M374"/>
    <mergeCell ref="N373:N374"/>
    <mergeCell ref="O373:O374"/>
    <mergeCell ref="P373:P374"/>
    <mergeCell ref="U373:U374"/>
    <mergeCell ref="F373:F374"/>
    <mergeCell ref="G373:G374"/>
    <mergeCell ref="H373:H374"/>
    <mergeCell ref="I373:I374"/>
    <mergeCell ref="J373:J374"/>
    <mergeCell ref="K373:K374"/>
    <mergeCell ref="AD375:AD379"/>
    <mergeCell ref="Y375:Y379"/>
    <mergeCell ref="Z375:Z379"/>
    <mergeCell ref="AA375:AA379"/>
    <mergeCell ref="AB375:AB379"/>
    <mergeCell ref="A373:A374"/>
    <mergeCell ref="B373:B374"/>
    <mergeCell ref="C373:C374"/>
    <mergeCell ref="AC375:AC379"/>
    <mergeCell ref="P375:P379"/>
    <mergeCell ref="U375:U379"/>
    <mergeCell ref="V375:V379"/>
    <mergeCell ref="W375:W379"/>
    <mergeCell ref="X375:X379"/>
    <mergeCell ref="J375:J379"/>
    <mergeCell ref="K375:K379"/>
    <mergeCell ref="L375:L379"/>
    <mergeCell ref="M375:M379"/>
    <mergeCell ref="N375:N379"/>
    <mergeCell ref="O375:O379"/>
    <mergeCell ref="D375:D379"/>
    <mergeCell ref="E375:E379"/>
    <mergeCell ref="F375:F379"/>
    <mergeCell ref="G375:G379"/>
    <mergeCell ref="AD380:AD382"/>
    <mergeCell ref="AB380:AB382"/>
    <mergeCell ref="AC380:AC382"/>
    <mergeCell ref="H375:H379"/>
    <mergeCell ref="I375:I379"/>
    <mergeCell ref="A383:A385"/>
    <mergeCell ref="B383:B385"/>
    <mergeCell ref="C383:C385"/>
    <mergeCell ref="D383:D385"/>
    <mergeCell ref="E383:E385"/>
    <mergeCell ref="X380:X382"/>
    <mergeCell ref="Y380:Y382"/>
    <mergeCell ref="Z380:Z382"/>
    <mergeCell ref="AA380:AA382"/>
    <mergeCell ref="N380:N382"/>
    <mergeCell ref="O380:O382"/>
    <mergeCell ref="P380:P382"/>
    <mergeCell ref="U380:U382"/>
    <mergeCell ref="V380:V382"/>
    <mergeCell ref="W380:W382"/>
    <mergeCell ref="H380:H382"/>
    <mergeCell ref="I380:I382"/>
    <mergeCell ref="J380:J382"/>
    <mergeCell ref="K380:K382"/>
    <mergeCell ref="L380:L382"/>
    <mergeCell ref="M380:M382"/>
    <mergeCell ref="A380:A382"/>
    <mergeCell ref="B380:B382"/>
    <mergeCell ref="C380:C382"/>
    <mergeCell ref="D380:D382"/>
    <mergeCell ref="E380:E382"/>
    <mergeCell ref="F380:F382"/>
    <mergeCell ref="G380:G382"/>
    <mergeCell ref="AD388:AD389"/>
    <mergeCell ref="AB388:AB389"/>
    <mergeCell ref="AC388:AC389"/>
    <mergeCell ref="H386:H387"/>
    <mergeCell ref="I386:I387"/>
    <mergeCell ref="Z383:Z385"/>
    <mergeCell ref="AA383:AA385"/>
    <mergeCell ref="AB383:AB385"/>
    <mergeCell ref="AC383:AC385"/>
    <mergeCell ref="AD383:AD385"/>
    <mergeCell ref="A386:A387"/>
    <mergeCell ref="B386:B387"/>
    <mergeCell ref="C386:C387"/>
    <mergeCell ref="V383:V385"/>
    <mergeCell ref="W383:W385"/>
    <mergeCell ref="X383:X385"/>
    <mergeCell ref="Y383:Y385"/>
    <mergeCell ref="L383:L385"/>
    <mergeCell ref="M383:M385"/>
    <mergeCell ref="N383:N385"/>
    <mergeCell ref="O383:O385"/>
    <mergeCell ref="P383:P385"/>
    <mergeCell ref="U383:U385"/>
    <mergeCell ref="F383:F385"/>
    <mergeCell ref="G383:G385"/>
    <mergeCell ref="H383:H385"/>
    <mergeCell ref="I383:I385"/>
    <mergeCell ref="J383:J385"/>
    <mergeCell ref="K383:K385"/>
    <mergeCell ref="AD386:AD387"/>
    <mergeCell ref="Y386:Y387"/>
    <mergeCell ref="Z386:Z387"/>
    <mergeCell ref="A388:A389"/>
    <mergeCell ref="B388:B389"/>
    <mergeCell ref="C388:C389"/>
    <mergeCell ref="D388:D389"/>
    <mergeCell ref="E388:E389"/>
    <mergeCell ref="F388:F389"/>
    <mergeCell ref="G388:G389"/>
    <mergeCell ref="AC386:AC387"/>
    <mergeCell ref="P386:P387"/>
    <mergeCell ref="U386:U387"/>
    <mergeCell ref="V386:V387"/>
    <mergeCell ref="W386:W387"/>
    <mergeCell ref="X386:X387"/>
    <mergeCell ref="J386:J387"/>
    <mergeCell ref="K386:K387"/>
    <mergeCell ref="L386:L387"/>
    <mergeCell ref="M386:M387"/>
    <mergeCell ref="N386:N387"/>
    <mergeCell ref="O386:O387"/>
    <mergeCell ref="D386:D387"/>
    <mergeCell ref="E386:E387"/>
    <mergeCell ref="F386:F387"/>
    <mergeCell ref="G386:G387"/>
    <mergeCell ref="AA386:AA387"/>
    <mergeCell ref="AB386:AB387"/>
    <mergeCell ref="B390:B392"/>
    <mergeCell ref="C390:C392"/>
    <mergeCell ref="D390:D392"/>
    <mergeCell ref="E390:E392"/>
    <mergeCell ref="X388:X389"/>
    <mergeCell ref="Y388:Y389"/>
    <mergeCell ref="Z388:Z389"/>
    <mergeCell ref="AA388:AA389"/>
    <mergeCell ref="N388:N389"/>
    <mergeCell ref="O388:O389"/>
    <mergeCell ref="P388:P389"/>
    <mergeCell ref="U388:U389"/>
    <mergeCell ref="V388:V389"/>
    <mergeCell ref="W388:W389"/>
    <mergeCell ref="H388:H389"/>
    <mergeCell ref="I388:I389"/>
    <mergeCell ref="J388:J389"/>
    <mergeCell ref="K388:K389"/>
    <mergeCell ref="L388:L389"/>
    <mergeCell ref="M388:M389"/>
    <mergeCell ref="D393:D395"/>
    <mergeCell ref="E393:E395"/>
    <mergeCell ref="F393:F395"/>
    <mergeCell ref="G393:G395"/>
    <mergeCell ref="H393:H395"/>
    <mergeCell ref="I393:I395"/>
    <mergeCell ref="Z390:Z392"/>
    <mergeCell ref="AA390:AA392"/>
    <mergeCell ref="AB390:AB392"/>
    <mergeCell ref="AC390:AC392"/>
    <mergeCell ref="AD390:AD392"/>
    <mergeCell ref="A393:A395"/>
    <mergeCell ref="B393:B395"/>
    <mergeCell ref="C393:C395"/>
    <mergeCell ref="V390:V392"/>
    <mergeCell ref="W390:W392"/>
    <mergeCell ref="X390:X392"/>
    <mergeCell ref="Y390:Y392"/>
    <mergeCell ref="L390:L392"/>
    <mergeCell ref="M390:M392"/>
    <mergeCell ref="N390:N392"/>
    <mergeCell ref="O390:O392"/>
    <mergeCell ref="P390:P392"/>
    <mergeCell ref="U390:U392"/>
    <mergeCell ref="F390:F392"/>
    <mergeCell ref="G390:G392"/>
    <mergeCell ref="H390:H392"/>
    <mergeCell ref="I390:I392"/>
    <mergeCell ref="J390:J392"/>
    <mergeCell ref="K390:K392"/>
    <mergeCell ref="AD393:AD395"/>
    <mergeCell ref="A390:A392"/>
    <mergeCell ref="G396:G398"/>
    <mergeCell ref="Y393:Y395"/>
    <mergeCell ref="Z393:Z395"/>
    <mergeCell ref="AA393:AA395"/>
    <mergeCell ref="AB393:AB395"/>
    <mergeCell ref="AC393:AC395"/>
    <mergeCell ref="P393:P395"/>
    <mergeCell ref="U393:U395"/>
    <mergeCell ref="V393:V395"/>
    <mergeCell ref="W393:W395"/>
    <mergeCell ref="X393:X395"/>
    <mergeCell ref="J393:J395"/>
    <mergeCell ref="K393:K395"/>
    <mergeCell ref="L393:L395"/>
    <mergeCell ref="M393:M395"/>
    <mergeCell ref="N393:N395"/>
    <mergeCell ref="O393:O395"/>
    <mergeCell ref="AB396:AB398"/>
    <mergeCell ref="AC396:AC398"/>
    <mergeCell ref="AD396:AD398"/>
    <mergeCell ref="A399:A402"/>
    <mergeCell ref="B399:B402"/>
    <mergeCell ref="C399:C402"/>
    <mergeCell ref="D399:D402"/>
    <mergeCell ref="E399:E402"/>
    <mergeCell ref="X396:X398"/>
    <mergeCell ref="Y396:Y398"/>
    <mergeCell ref="Z396:Z398"/>
    <mergeCell ref="AA396:AA398"/>
    <mergeCell ref="N396:N398"/>
    <mergeCell ref="O396:O398"/>
    <mergeCell ref="P396:P398"/>
    <mergeCell ref="U396:U398"/>
    <mergeCell ref="V396:V398"/>
    <mergeCell ref="W396:W398"/>
    <mergeCell ref="H396:H398"/>
    <mergeCell ref="I396:I398"/>
    <mergeCell ref="J396:J398"/>
    <mergeCell ref="K396:K398"/>
    <mergeCell ref="L396:L398"/>
    <mergeCell ref="M396:M398"/>
    <mergeCell ref="A396:A398"/>
    <mergeCell ref="B396:B398"/>
    <mergeCell ref="C396:C398"/>
    <mergeCell ref="D396:D398"/>
    <mergeCell ref="E396:E398"/>
    <mergeCell ref="F396:F398"/>
    <mergeCell ref="Z399:Z402"/>
    <mergeCell ref="AA399:AA402"/>
    <mergeCell ref="AB399:AB402"/>
    <mergeCell ref="AC399:AC402"/>
    <mergeCell ref="AD399:AD402"/>
    <mergeCell ref="A403:A405"/>
    <mergeCell ref="B403:B405"/>
    <mergeCell ref="C403:C405"/>
    <mergeCell ref="V399:V402"/>
    <mergeCell ref="W399:W402"/>
    <mergeCell ref="X399:X402"/>
    <mergeCell ref="Y399:Y402"/>
    <mergeCell ref="L399:L402"/>
    <mergeCell ref="M399:M402"/>
    <mergeCell ref="N399:N402"/>
    <mergeCell ref="O399:O402"/>
    <mergeCell ref="P399:P402"/>
    <mergeCell ref="U399:U402"/>
    <mergeCell ref="F399:F402"/>
    <mergeCell ref="G399:G402"/>
    <mergeCell ref="AC403:AC405"/>
    <mergeCell ref="AD403:AD405"/>
    <mergeCell ref="H399:H402"/>
    <mergeCell ref="I399:I402"/>
    <mergeCell ref="J399:J402"/>
    <mergeCell ref="K399:K402"/>
    <mergeCell ref="A406:A407"/>
    <mergeCell ref="B406:B407"/>
    <mergeCell ref="C406:C407"/>
    <mergeCell ref="D406:D407"/>
    <mergeCell ref="E406:E407"/>
    <mergeCell ref="F406:F407"/>
    <mergeCell ref="Y403:Y405"/>
    <mergeCell ref="Z403:Z405"/>
    <mergeCell ref="AA403:AA405"/>
    <mergeCell ref="AB403:AB405"/>
    <mergeCell ref="V403:V405"/>
    <mergeCell ref="W403:W405"/>
    <mergeCell ref="X403:X405"/>
    <mergeCell ref="P403:P405"/>
    <mergeCell ref="U403:U405"/>
    <mergeCell ref="J403:J405"/>
    <mergeCell ref="K403:K405"/>
    <mergeCell ref="L403:L405"/>
    <mergeCell ref="M403:M405"/>
    <mergeCell ref="AA406:AA407"/>
    <mergeCell ref="AB406:AB407"/>
    <mergeCell ref="N403:N405"/>
    <mergeCell ref="O403:O405"/>
    <mergeCell ref="D403:D405"/>
    <mergeCell ref="E403:E405"/>
    <mergeCell ref="F403:F405"/>
    <mergeCell ref="G403:G405"/>
    <mergeCell ref="H403:H405"/>
    <mergeCell ref="I403:I405"/>
    <mergeCell ref="AC406:AC407"/>
    <mergeCell ref="AD406:AD407"/>
    <mergeCell ref="A408:A410"/>
    <mergeCell ref="B408:B410"/>
    <mergeCell ref="C408:C410"/>
    <mergeCell ref="D408:D410"/>
    <mergeCell ref="W406:W407"/>
    <mergeCell ref="X406:X407"/>
    <mergeCell ref="Y406:Y407"/>
    <mergeCell ref="Z406:Z407"/>
    <mergeCell ref="M406:M407"/>
    <mergeCell ref="N406:N407"/>
    <mergeCell ref="O406:O407"/>
    <mergeCell ref="P406:P407"/>
    <mergeCell ref="U406:U407"/>
    <mergeCell ref="V406:V407"/>
    <mergeCell ref="G406:G407"/>
    <mergeCell ref="H406:H407"/>
    <mergeCell ref="I406:I407"/>
    <mergeCell ref="J406:J407"/>
    <mergeCell ref="K406:K407"/>
    <mergeCell ref="L406:L407"/>
    <mergeCell ref="AD408:AD410"/>
    <mergeCell ref="U408:U410"/>
    <mergeCell ref="V408:V410"/>
    <mergeCell ref="W408:W410"/>
    <mergeCell ref="X408:X410"/>
    <mergeCell ref="K408:K410"/>
    <mergeCell ref="L408:L410"/>
    <mergeCell ref="M408:M410"/>
    <mergeCell ref="N408:N410"/>
    <mergeCell ref="E408:E410"/>
    <mergeCell ref="F408:F410"/>
    <mergeCell ref="G408:G410"/>
    <mergeCell ref="H408:H410"/>
    <mergeCell ref="I408:I410"/>
    <mergeCell ref="J408:J410"/>
    <mergeCell ref="E411:E413"/>
    <mergeCell ref="F411:F413"/>
    <mergeCell ref="G411:G413"/>
    <mergeCell ref="H411:H413"/>
    <mergeCell ref="I411:I413"/>
    <mergeCell ref="J411:J413"/>
    <mergeCell ref="A411:A413"/>
    <mergeCell ref="B411:B413"/>
    <mergeCell ref="C411:C413"/>
    <mergeCell ref="D411:D413"/>
    <mergeCell ref="Y408:Y410"/>
    <mergeCell ref="Z408:Z410"/>
    <mergeCell ref="AA408:AA410"/>
    <mergeCell ref="AB408:AB410"/>
    <mergeCell ref="AC408:AC410"/>
    <mergeCell ref="Y411:Y413"/>
    <mergeCell ref="Z411:Z413"/>
    <mergeCell ref="AA411:AA413"/>
    <mergeCell ref="AB411:AB413"/>
    <mergeCell ref="AC411:AC413"/>
    <mergeCell ref="AD411:AD413"/>
    <mergeCell ref="U411:U413"/>
    <mergeCell ref="V411:V413"/>
    <mergeCell ref="W411:W413"/>
    <mergeCell ref="X411:X413"/>
    <mergeCell ref="K411:K413"/>
    <mergeCell ref="L411:L413"/>
    <mergeCell ref="M411:M413"/>
    <mergeCell ref="N411:N413"/>
    <mergeCell ref="O411:O413"/>
    <mergeCell ref="P411:P413"/>
    <mergeCell ref="O408:O410"/>
    <mergeCell ref="P408:P410"/>
    <mergeCell ref="AD414:AD416"/>
    <mergeCell ref="U414:U416"/>
    <mergeCell ref="V414:V416"/>
    <mergeCell ref="W414:W416"/>
    <mergeCell ref="X414:X416"/>
    <mergeCell ref="K414:K416"/>
    <mergeCell ref="L414:L416"/>
    <mergeCell ref="M414:M416"/>
    <mergeCell ref="N414:N416"/>
    <mergeCell ref="O414:O416"/>
    <mergeCell ref="P414:P416"/>
    <mergeCell ref="E414:E416"/>
    <mergeCell ref="F414:F416"/>
    <mergeCell ref="G414:G416"/>
    <mergeCell ref="H414:H416"/>
    <mergeCell ref="I414:I416"/>
    <mergeCell ref="J414:J416"/>
    <mergeCell ref="E417:E419"/>
    <mergeCell ref="F417:F419"/>
    <mergeCell ref="G417:G419"/>
    <mergeCell ref="H417:H419"/>
    <mergeCell ref="I417:I419"/>
    <mergeCell ref="J417:J419"/>
    <mergeCell ref="A417:A419"/>
    <mergeCell ref="B417:B419"/>
    <mergeCell ref="C417:C419"/>
    <mergeCell ref="D417:D419"/>
    <mergeCell ref="Y414:Y416"/>
    <mergeCell ref="Z414:Z416"/>
    <mergeCell ref="AA414:AA416"/>
    <mergeCell ref="AB414:AB416"/>
    <mergeCell ref="AC414:AC416"/>
    <mergeCell ref="A414:A416"/>
    <mergeCell ref="B414:B416"/>
    <mergeCell ref="C414:C416"/>
    <mergeCell ref="D414:D416"/>
    <mergeCell ref="Y417:Y419"/>
    <mergeCell ref="Z417:Z419"/>
    <mergeCell ref="AA417:AA419"/>
    <mergeCell ref="AB417:AB419"/>
    <mergeCell ref="AC417:AC419"/>
    <mergeCell ref="AD417:AD419"/>
    <mergeCell ref="U417:U419"/>
    <mergeCell ref="V417:V419"/>
    <mergeCell ref="W417:W419"/>
    <mergeCell ref="X417:X419"/>
    <mergeCell ref="K417:K419"/>
    <mergeCell ref="L417:L419"/>
    <mergeCell ref="M417:M419"/>
    <mergeCell ref="N417:N419"/>
    <mergeCell ref="O417:O419"/>
    <mergeCell ref="P417:P419"/>
    <mergeCell ref="AD420:AD423"/>
    <mergeCell ref="U420:U423"/>
    <mergeCell ref="V420:V423"/>
    <mergeCell ref="W420:W423"/>
    <mergeCell ref="X420:X423"/>
    <mergeCell ref="K420:K423"/>
    <mergeCell ref="L420:L423"/>
    <mergeCell ref="M420:M423"/>
    <mergeCell ref="N420:N423"/>
    <mergeCell ref="O420:O423"/>
    <mergeCell ref="P420:P423"/>
    <mergeCell ref="Y420:Y423"/>
    <mergeCell ref="Z420:Z423"/>
    <mergeCell ref="AA420:AA423"/>
    <mergeCell ref="AB420:AB423"/>
    <mergeCell ref="AC420:AC423"/>
    <mergeCell ref="E420:E423"/>
    <mergeCell ref="F420:F423"/>
    <mergeCell ref="G420:G423"/>
    <mergeCell ref="H420:H423"/>
    <mergeCell ref="I420:I423"/>
    <mergeCell ref="J420:J423"/>
    <mergeCell ref="E424:E426"/>
    <mergeCell ref="F424:F426"/>
    <mergeCell ref="G424:G426"/>
    <mergeCell ref="H424:H426"/>
    <mergeCell ref="I424:I426"/>
    <mergeCell ref="J424:J426"/>
    <mergeCell ref="A424:A426"/>
    <mergeCell ref="B424:B426"/>
    <mergeCell ref="C424:C426"/>
    <mergeCell ref="D424:D426"/>
    <mergeCell ref="A420:A423"/>
    <mergeCell ref="B420:B423"/>
    <mergeCell ref="C420:C423"/>
    <mergeCell ref="D420:D423"/>
    <mergeCell ref="Y424:Y426"/>
    <mergeCell ref="Z424:Z426"/>
    <mergeCell ref="AA424:AA426"/>
    <mergeCell ref="AB424:AB426"/>
    <mergeCell ref="AC424:AC426"/>
    <mergeCell ref="AD424:AD426"/>
    <mergeCell ref="U424:U426"/>
    <mergeCell ref="V424:V426"/>
    <mergeCell ref="W424:W426"/>
    <mergeCell ref="X424:X426"/>
    <mergeCell ref="K424:K426"/>
    <mergeCell ref="L424:L426"/>
    <mergeCell ref="M424:M426"/>
    <mergeCell ref="N424:N426"/>
    <mergeCell ref="O424:O426"/>
    <mergeCell ref="P424:P426"/>
    <mergeCell ref="AD427:AD431"/>
    <mergeCell ref="U427:U431"/>
    <mergeCell ref="V427:V431"/>
    <mergeCell ref="W427:W431"/>
    <mergeCell ref="X427:X431"/>
    <mergeCell ref="K427:K431"/>
    <mergeCell ref="L427:L431"/>
    <mergeCell ref="M427:M431"/>
    <mergeCell ref="N427:N431"/>
    <mergeCell ref="O427:O431"/>
    <mergeCell ref="P427:P431"/>
    <mergeCell ref="Y427:Y431"/>
    <mergeCell ref="Z427:Z431"/>
    <mergeCell ref="AA427:AA431"/>
    <mergeCell ref="AB427:AB431"/>
    <mergeCell ref="AC427:AC431"/>
    <mergeCell ref="E427:E431"/>
    <mergeCell ref="F427:F431"/>
    <mergeCell ref="G427:G431"/>
    <mergeCell ref="H427:H431"/>
    <mergeCell ref="I427:I431"/>
    <mergeCell ref="J427:J431"/>
    <mergeCell ref="E432:E434"/>
    <mergeCell ref="F432:F434"/>
    <mergeCell ref="G432:G434"/>
    <mergeCell ref="H432:H434"/>
    <mergeCell ref="I432:I434"/>
    <mergeCell ref="J432:J434"/>
    <mergeCell ref="A432:A434"/>
    <mergeCell ref="B432:B434"/>
    <mergeCell ref="C432:C434"/>
    <mergeCell ref="D432:D434"/>
    <mergeCell ref="A427:A431"/>
    <mergeCell ref="B427:B431"/>
    <mergeCell ref="C427:C431"/>
    <mergeCell ref="D427:D431"/>
    <mergeCell ref="Y432:Y434"/>
    <mergeCell ref="Z432:Z434"/>
    <mergeCell ref="AA432:AA434"/>
    <mergeCell ref="AB432:AB434"/>
    <mergeCell ref="AC432:AC434"/>
    <mergeCell ref="AD432:AD434"/>
    <mergeCell ref="U432:U434"/>
    <mergeCell ref="V432:V434"/>
    <mergeCell ref="W432:W434"/>
    <mergeCell ref="X432:X434"/>
    <mergeCell ref="K432:K434"/>
    <mergeCell ref="L432:L434"/>
    <mergeCell ref="M432:M434"/>
    <mergeCell ref="N432:N434"/>
    <mergeCell ref="O432:O434"/>
    <mergeCell ref="P432:P434"/>
    <mergeCell ref="AD435:AD437"/>
    <mergeCell ref="U435:U437"/>
    <mergeCell ref="V435:V437"/>
    <mergeCell ref="W435:W437"/>
    <mergeCell ref="X435:X437"/>
    <mergeCell ref="K435:K437"/>
    <mergeCell ref="L435:L437"/>
    <mergeCell ref="M435:M437"/>
    <mergeCell ref="N435:N437"/>
    <mergeCell ref="O435:O437"/>
    <mergeCell ref="P435:P437"/>
    <mergeCell ref="Y435:Y437"/>
    <mergeCell ref="Z435:Z437"/>
    <mergeCell ref="AA435:AA437"/>
    <mergeCell ref="AB435:AB437"/>
    <mergeCell ref="AC435:AC437"/>
    <mergeCell ref="E435:E437"/>
    <mergeCell ref="F435:F437"/>
    <mergeCell ref="G435:G437"/>
    <mergeCell ref="H435:H437"/>
    <mergeCell ref="I435:I437"/>
    <mergeCell ref="J435:J437"/>
    <mergeCell ref="E438:E440"/>
    <mergeCell ref="F438:F440"/>
    <mergeCell ref="G438:G440"/>
    <mergeCell ref="H438:H440"/>
    <mergeCell ref="I438:I440"/>
    <mergeCell ref="J438:J440"/>
    <mergeCell ref="A438:A440"/>
    <mergeCell ref="B438:B440"/>
    <mergeCell ref="C438:C440"/>
    <mergeCell ref="D438:D440"/>
    <mergeCell ref="A435:A437"/>
    <mergeCell ref="B435:B437"/>
    <mergeCell ref="C435:C437"/>
    <mergeCell ref="D435:D437"/>
    <mergeCell ref="Y438:Y440"/>
    <mergeCell ref="Z438:Z440"/>
    <mergeCell ref="AA438:AA440"/>
    <mergeCell ref="AB438:AB440"/>
    <mergeCell ref="AC438:AC440"/>
    <mergeCell ref="AD438:AD440"/>
    <mergeCell ref="U438:U440"/>
    <mergeCell ref="V438:V440"/>
    <mergeCell ref="W438:W440"/>
    <mergeCell ref="X438:X440"/>
    <mergeCell ref="K438:K440"/>
    <mergeCell ref="L438:L440"/>
    <mergeCell ref="M438:M440"/>
    <mergeCell ref="N438:N440"/>
    <mergeCell ref="O438:O440"/>
    <mergeCell ref="P438:P440"/>
    <mergeCell ref="AD441:AD442"/>
    <mergeCell ref="U441:U442"/>
    <mergeCell ref="V441:V442"/>
    <mergeCell ref="W441:W442"/>
    <mergeCell ref="X441:X442"/>
    <mergeCell ref="K441:K442"/>
    <mergeCell ref="L441:L442"/>
    <mergeCell ref="M441:M442"/>
    <mergeCell ref="N441:N442"/>
    <mergeCell ref="O441:O442"/>
    <mergeCell ref="P441:P442"/>
    <mergeCell ref="Y441:Y442"/>
    <mergeCell ref="Z441:Z442"/>
    <mergeCell ref="AA441:AA442"/>
    <mergeCell ref="AB441:AB442"/>
    <mergeCell ref="AC441:AC442"/>
    <mergeCell ref="E441:E442"/>
    <mergeCell ref="F441:F442"/>
    <mergeCell ref="G441:G442"/>
    <mergeCell ref="H441:H442"/>
    <mergeCell ref="I441:I442"/>
    <mergeCell ref="J441:J442"/>
    <mergeCell ref="E443:E444"/>
    <mergeCell ref="F443:F444"/>
    <mergeCell ref="G443:G444"/>
    <mergeCell ref="H443:H444"/>
    <mergeCell ref="I443:I444"/>
    <mergeCell ref="J443:J444"/>
    <mergeCell ref="A443:A444"/>
    <mergeCell ref="B443:B444"/>
    <mergeCell ref="C443:C444"/>
    <mergeCell ref="D443:D444"/>
    <mergeCell ref="A441:A442"/>
    <mergeCell ref="B441:B442"/>
    <mergeCell ref="C441:C442"/>
    <mergeCell ref="D441:D442"/>
    <mergeCell ref="Y443:Y444"/>
    <mergeCell ref="Z443:Z444"/>
    <mergeCell ref="AA443:AA444"/>
    <mergeCell ref="AB443:AB444"/>
    <mergeCell ref="AC443:AC444"/>
    <mergeCell ref="AD443:AD444"/>
    <mergeCell ref="U443:U444"/>
    <mergeCell ref="V443:V444"/>
    <mergeCell ref="W443:W444"/>
    <mergeCell ref="X443:X444"/>
    <mergeCell ref="K443:K444"/>
    <mergeCell ref="L443:L444"/>
    <mergeCell ref="M443:M444"/>
    <mergeCell ref="N443:N444"/>
    <mergeCell ref="O443:O444"/>
    <mergeCell ref="P443:P444"/>
    <mergeCell ref="AD445:AD447"/>
    <mergeCell ref="U445:U447"/>
    <mergeCell ref="V445:V447"/>
    <mergeCell ref="W445:W447"/>
    <mergeCell ref="X445:X447"/>
    <mergeCell ref="K445:K447"/>
    <mergeCell ref="L445:L447"/>
    <mergeCell ref="M445:M447"/>
    <mergeCell ref="N445:N447"/>
    <mergeCell ref="O445:O447"/>
    <mergeCell ref="P445:P447"/>
    <mergeCell ref="Y445:Y447"/>
    <mergeCell ref="Z445:Z447"/>
    <mergeCell ref="AA445:AA447"/>
    <mergeCell ref="AB445:AB447"/>
    <mergeCell ref="AC445:AC447"/>
    <mergeCell ref="E445:E447"/>
    <mergeCell ref="F445:F447"/>
    <mergeCell ref="G445:G447"/>
    <mergeCell ref="H445:H447"/>
    <mergeCell ref="I445:I447"/>
    <mergeCell ref="J445:J447"/>
    <mergeCell ref="E448:E449"/>
    <mergeCell ref="F448:F449"/>
    <mergeCell ref="G448:G449"/>
    <mergeCell ref="H448:H449"/>
    <mergeCell ref="I448:I449"/>
    <mergeCell ref="J448:J449"/>
    <mergeCell ref="A448:A449"/>
    <mergeCell ref="B448:B449"/>
    <mergeCell ref="C448:C449"/>
    <mergeCell ref="D448:D449"/>
    <mergeCell ref="A445:A447"/>
    <mergeCell ref="B445:B447"/>
    <mergeCell ref="C445:C447"/>
    <mergeCell ref="D445:D447"/>
    <mergeCell ref="Y448:Y449"/>
    <mergeCell ref="Z448:Z449"/>
    <mergeCell ref="AA448:AA449"/>
    <mergeCell ref="AB448:AB449"/>
    <mergeCell ref="AC448:AC449"/>
    <mergeCell ref="AD448:AD449"/>
    <mergeCell ref="U448:U449"/>
    <mergeCell ref="V448:V449"/>
    <mergeCell ref="W448:W449"/>
    <mergeCell ref="X448:X449"/>
    <mergeCell ref="K448:K449"/>
    <mergeCell ref="L448:L449"/>
    <mergeCell ref="M448:M449"/>
    <mergeCell ref="N448:N449"/>
    <mergeCell ref="O448:O449"/>
    <mergeCell ref="P448:P449"/>
    <mergeCell ref="AD450:AD452"/>
    <mergeCell ref="U450:U452"/>
    <mergeCell ref="V450:V452"/>
    <mergeCell ref="W450:W452"/>
    <mergeCell ref="X450:X452"/>
    <mergeCell ref="K450:K452"/>
    <mergeCell ref="L450:L452"/>
    <mergeCell ref="M450:M452"/>
    <mergeCell ref="N450:N452"/>
    <mergeCell ref="O450:O452"/>
    <mergeCell ref="P450:P452"/>
    <mergeCell ref="Y450:Y452"/>
    <mergeCell ref="Z450:Z452"/>
    <mergeCell ref="AA450:AA452"/>
    <mergeCell ref="AB450:AB452"/>
    <mergeCell ref="AC450:AC452"/>
    <mergeCell ref="E450:E452"/>
    <mergeCell ref="F450:F452"/>
    <mergeCell ref="G450:G452"/>
    <mergeCell ref="H450:H452"/>
    <mergeCell ref="I450:I452"/>
    <mergeCell ref="J450:J452"/>
    <mergeCell ref="E453:E454"/>
    <mergeCell ref="F453:F454"/>
    <mergeCell ref="G453:G454"/>
    <mergeCell ref="H453:H454"/>
    <mergeCell ref="I453:I454"/>
    <mergeCell ref="J453:J454"/>
    <mergeCell ref="A453:A454"/>
    <mergeCell ref="B453:B454"/>
    <mergeCell ref="C453:C454"/>
    <mergeCell ref="D453:D454"/>
    <mergeCell ref="A450:A452"/>
    <mergeCell ref="B450:B452"/>
    <mergeCell ref="C450:C452"/>
    <mergeCell ref="D450:D452"/>
    <mergeCell ref="Y453:Y454"/>
    <mergeCell ref="Z453:Z454"/>
    <mergeCell ref="AA453:AA454"/>
    <mergeCell ref="AB453:AB454"/>
    <mergeCell ref="AC453:AC454"/>
    <mergeCell ref="AD453:AD454"/>
    <mergeCell ref="U453:U454"/>
    <mergeCell ref="V453:V454"/>
    <mergeCell ref="W453:W454"/>
    <mergeCell ref="X453:X454"/>
    <mergeCell ref="K453:K454"/>
    <mergeCell ref="L453:L454"/>
    <mergeCell ref="M453:M454"/>
    <mergeCell ref="N453:N454"/>
    <mergeCell ref="O453:O454"/>
    <mergeCell ref="P453:P454"/>
    <mergeCell ref="AD455:AD456"/>
    <mergeCell ref="U455:U456"/>
    <mergeCell ref="V455:V456"/>
    <mergeCell ref="W455:W456"/>
    <mergeCell ref="X455:X456"/>
    <mergeCell ref="K455:K456"/>
    <mergeCell ref="L455:L456"/>
    <mergeCell ref="M455:M456"/>
    <mergeCell ref="N455:N456"/>
    <mergeCell ref="O455:O456"/>
    <mergeCell ref="P455:P456"/>
    <mergeCell ref="Y455:Y456"/>
    <mergeCell ref="Z455:Z456"/>
    <mergeCell ref="AA455:AA456"/>
    <mergeCell ref="AB455:AB456"/>
    <mergeCell ref="AC455:AC456"/>
    <mergeCell ref="E455:E456"/>
    <mergeCell ref="F455:F456"/>
    <mergeCell ref="G455:G456"/>
    <mergeCell ref="H455:H456"/>
    <mergeCell ref="I455:I456"/>
    <mergeCell ref="J455:J456"/>
    <mergeCell ref="E457:E464"/>
    <mergeCell ref="F457:F464"/>
    <mergeCell ref="G457:G464"/>
    <mergeCell ref="H457:H464"/>
    <mergeCell ref="I457:I464"/>
    <mergeCell ref="J457:J464"/>
    <mergeCell ref="A457:A464"/>
    <mergeCell ref="B457:B464"/>
    <mergeCell ref="C457:C464"/>
    <mergeCell ref="D457:D464"/>
    <mergeCell ref="A455:A456"/>
    <mergeCell ref="B455:B456"/>
    <mergeCell ref="C455:C456"/>
    <mergeCell ref="D455:D456"/>
    <mergeCell ref="A467:A470"/>
    <mergeCell ref="B467:B470"/>
    <mergeCell ref="C467:C470"/>
    <mergeCell ref="D467:D470"/>
    <mergeCell ref="A465:A466"/>
    <mergeCell ref="B465:B466"/>
    <mergeCell ref="C465:C466"/>
    <mergeCell ref="D465:D466"/>
    <mergeCell ref="Y457:Y464"/>
    <mergeCell ref="Z457:Z464"/>
    <mergeCell ref="AA457:AA464"/>
    <mergeCell ref="AB457:AB464"/>
    <mergeCell ref="AC457:AC464"/>
    <mergeCell ref="AD457:AD464"/>
    <mergeCell ref="U457:U464"/>
    <mergeCell ref="V457:V464"/>
    <mergeCell ref="W457:W464"/>
    <mergeCell ref="X457:X464"/>
    <mergeCell ref="K457:K464"/>
    <mergeCell ref="L457:L464"/>
    <mergeCell ref="M457:M464"/>
    <mergeCell ref="N457:N464"/>
    <mergeCell ref="O457:O464"/>
    <mergeCell ref="P457:P464"/>
    <mergeCell ref="AD465:AD466"/>
    <mergeCell ref="U465:U466"/>
    <mergeCell ref="V465:V466"/>
    <mergeCell ref="W465:W466"/>
    <mergeCell ref="X465:X466"/>
    <mergeCell ref="K465:K466"/>
    <mergeCell ref="Z471:Z472"/>
    <mergeCell ref="AA471:AA472"/>
    <mergeCell ref="AB471:AB472"/>
    <mergeCell ref="AC471:AC472"/>
    <mergeCell ref="E465:E466"/>
    <mergeCell ref="F465:F466"/>
    <mergeCell ref="G465:G466"/>
    <mergeCell ref="H465:H466"/>
    <mergeCell ref="I465:I466"/>
    <mergeCell ref="J465:J466"/>
    <mergeCell ref="E467:E470"/>
    <mergeCell ref="F467:F470"/>
    <mergeCell ref="G467:G470"/>
    <mergeCell ref="H467:H470"/>
    <mergeCell ref="I467:I470"/>
    <mergeCell ref="J467:J470"/>
    <mergeCell ref="L465:L466"/>
    <mergeCell ref="M465:M466"/>
    <mergeCell ref="N465:N466"/>
    <mergeCell ref="O465:O466"/>
    <mergeCell ref="P465:P466"/>
    <mergeCell ref="Y465:Y466"/>
    <mergeCell ref="Z465:Z466"/>
    <mergeCell ref="AA465:AA466"/>
    <mergeCell ref="AB465:AB466"/>
    <mergeCell ref="AC465:AC466"/>
    <mergeCell ref="A473:A474"/>
    <mergeCell ref="B473:B474"/>
    <mergeCell ref="C473:C474"/>
    <mergeCell ref="D473:D474"/>
    <mergeCell ref="A471:A472"/>
    <mergeCell ref="B471:B472"/>
    <mergeCell ref="C471:C472"/>
    <mergeCell ref="D471:D472"/>
    <mergeCell ref="Y467:Y470"/>
    <mergeCell ref="Z467:Z470"/>
    <mergeCell ref="AA467:AA470"/>
    <mergeCell ref="AB467:AB470"/>
    <mergeCell ref="AC467:AC470"/>
    <mergeCell ref="AD467:AD470"/>
    <mergeCell ref="U467:U470"/>
    <mergeCell ref="V467:V470"/>
    <mergeCell ref="W467:W470"/>
    <mergeCell ref="X467:X470"/>
    <mergeCell ref="K467:K470"/>
    <mergeCell ref="L467:L470"/>
    <mergeCell ref="M467:M470"/>
    <mergeCell ref="N467:N470"/>
    <mergeCell ref="O467:O470"/>
    <mergeCell ref="P467:P470"/>
    <mergeCell ref="AD471:AD472"/>
    <mergeCell ref="U471:U472"/>
    <mergeCell ref="V471:V472"/>
    <mergeCell ref="W471:W472"/>
    <mergeCell ref="X471:X472"/>
    <mergeCell ref="K471:K472"/>
    <mergeCell ref="Y473:Y474"/>
    <mergeCell ref="Z473:Z474"/>
    <mergeCell ref="AA473:AA474"/>
    <mergeCell ref="AB473:AB474"/>
    <mergeCell ref="AC473:AC474"/>
    <mergeCell ref="AD473:AD474"/>
    <mergeCell ref="U473:U474"/>
    <mergeCell ref="V473:V474"/>
    <mergeCell ref="W473:W474"/>
    <mergeCell ref="X473:X474"/>
    <mergeCell ref="K473:K474"/>
    <mergeCell ref="L473:L474"/>
    <mergeCell ref="M473:M474"/>
    <mergeCell ref="N473:N474"/>
    <mergeCell ref="O473:O474"/>
    <mergeCell ref="P473:P474"/>
    <mergeCell ref="E471:E472"/>
    <mergeCell ref="F471:F472"/>
    <mergeCell ref="G471:G472"/>
    <mergeCell ref="H471:H472"/>
    <mergeCell ref="I471:I472"/>
    <mergeCell ref="J471:J472"/>
    <mergeCell ref="E473:E474"/>
    <mergeCell ref="F473:F474"/>
    <mergeCell ref="G473:G474"/>
    <mergeCell ref="H473:H474"/>
    <mergeCell ref="I473:I474"/>
    <mergeCell ref="J473:J474"/>
    <mergeCell ref="L471:L472"/>
    <mergeCell ref="M471:M472"/>
    <mergeCell ref="N471:N472"/>
    <mergeCell ref="O471:O472"/>
    <mergeCell ref="P471:P472"/>
    <mergeCell ref="Y471:Y472"/>
  </mergeCells>
  <conditionalFormatting sqref="I4 K4:L4 I453:J455 I448:J449">
    <cfRule type="cellIs" dxfId="27" priority="28" operator="equal">
      <formula>"Otro"</formula>
    </cfRule>
  </conditionalFormatting>
  <conditionalFormatting sqref="I39 K39:L39">
    <cfRule type="cellIs" dxfId="26" priority="27" operator="equal">
      <formula>"Otro"</formula>
    </cfRule>
  </conditionalFormatting>
  <conditionalFormatting sqref="I41:I43 K43:L43 K41:L41">
    <cfRule type="cellIs" dxfId="25" priority="26" operator="equal">
      <formula>"Otro"</formula>
    </cfRule>
  </conditionalFormatting>
  <conditionalFormatting sqref="H77:I79 K77:L77">
    <cfRule type="cellIs" dxfId="24" priority="25" operator="equal">
      <formula>"Otro"</formula>
    </cfRule>
  </conditionalFormatting>
  <conditionalFormatting sqref="I80 K80:L80">
    <cfRule type="cellIs" dxfId="23" priority="24" operator="equal">
      <formula>"Otro"</formula>
    </cfRule>
  </conditionalFormatting>
  <conditionalFormatting sqref="I103:I105 K103:L103">
    <cfRule type="cellIs" dxfId="22" priority="23" operator="equal">
      <formula>"Otro"</formula>
    </cfRule>
  </conditionalFormatting>
  <conditionalFormatting sqref="I390:I392 K390:L390">
    <cfRule type="cellIs" dxfId="21" priority="22" operator="equal">
      <formula>"Otro"</formula>
    </cfRule>
  </conditionalFormatting>
  <conditionalFormatting sqref="I393 K393:L393">
    <cfRule type="cellIs" dxfId="20" priority="21" operator="equal">
      <formula>"Otro"</formula>
    </cfRule>
  </conditionalFormatting>
  <conditionalFormatting sqref="I396:I398 K396:L396">
    <cfRule type="cellIs" dxfId="19" priority="20" operator="equal">
      <formula>"Otro"</formula>
    </cfRule>
  </conditionalFormatting>
  <conditionalFormatting sqref="K455:L455 K453:L453">
    <cfRule type="cellIs" dxfId="18" priority="14" operator="equal">
      <formula>"Otro"</formula>
    </cfRule>
  </conditionalFormatting>
  <conditionalFormatting sqref="I441:I442 I445:I447 K445:L445 K441:L441">
    <cfRule type="cellIs" dxfId="17" priority="19" operator="equal">
      <formula>"Otro"</formula>
    </cfRule>
  </conditionalFormatting>
  <conditionalFormatting sqref="I443:I444 K443:L443">
    <cfRule type="cellIs" dxfId="16" priority="18" operator="equal">
      <formula>"Otro"</formula>
    </cfRule>
  </conditionalFormatting>
  <conditionalFormatting sqref="K448:L448">
    <cfRule type="cellIs" dxfId="15" priority="17" operator="equal">
      <formula>"Otro"</formula>
    </cfRule>
  </conditionalFormatting>
  <conditionalFormatting sqref="I450:I452 K450:L450">
    <cfRule type="cellIs" dxfId="14" priority="16" operator="equal">
      <formula>"Otro"</formula>
    </cfRule>
  </conditionalFormatting>
  <conditionalFormatting sqref="I457:I463 K457:L457">
    <cfRule type="cellIs" dxfId="13" priority="15" operator="equal">
      <formula>"Otro"</formula>
    </cfRule>
  </conditionalFormatting>
  <conditionalFormatting sqref="J4">
    <cfRule type="cellIs" dxfId="12" priority="13" operator="equal">
      <formula>"Otro"</formula>
    </cfRule>
  </conditionalFormatting>
  <conditionalFormatting sqref="J39">
    <cfRule type="cellIs" dxfId="11" priority="12" operator="equal">
      <formula>"Otro"</formula>
    </cfRule>
  </conditionalFormatting>
  <conditionalFormatting sqref="J41:J43">
    <cfRule type="cellIs" dxfId="10" priority="11" operator="equal">
      <formula>"Otro"</formula>
    </cfRule>
  </conditionalFormatting>
  <conditionalFormatting sqref="J77:J79">
    <cfRule type="cellIs" dxfId="9" priority="10" operator="equal">
      <formula>"Otro"</formula>
    </cfRule>
  </conditionalFormatting>
  <conditionalFormatting sqref="J80">
    <cfRule type="cellIs" dxfId="8" priority="9" operator="equal">
      <formula>"Otro"</formula>
    </cfRule>
  </conditionalFormatting>
  <conditionalFormatting sqref="J103:J105">
    <cfRule type="cellIs" dxfId="7" priority="8" operator="equal">
      <formula>"Otro"</formula>
    </cfRule>
  </conditionalFormatting>
  <conditionalFormatting sqref="J390:J392">
    <cfRule type="cellIs" dxfId="6" priority="7" operator="equal">
      <formula>"Otro"</formula>
    </cfRule>
  </conditionalFormatting>
  <conditionalFormatting sqref="J393">
    <cfRule type="cellIs" dxfId="5" priority="6" operator="equal">
      <formula>"Otro"</formula>
    </cfRule>
  </conditionalFormatting>
  <conditionalFormatting sqref="J396:J398">
    <cfRule type="cellIs" dxfId="4" priority="5" operator="equal">
      <formula>"Otro"</formula>
    </cfRule>
  </conditionalFormatting>
  <conditionalFormatting sqref="J441:J442 J445:J447">
    <cfRule type="cellIs" dxfId="3" priority="4" operator="equal">
      <formula>"Otro"</formula>
    </cfRule>
  </conditionalFormatting>
  <conditionalFormatting sqref="J443:J444">
    <cfRule type="cellIs" dxfId="2" priority="3" operator="equal">
      <formula>"Otro"</formula>
    </cfRule>
  </conditionalFormatting>
  <conditionalFormatting sqref="J450:J452">
    <cfRule type="cellIs" dxfId="1" priority="2" operator="equal">
      <formula>"Otro"</formula>
    </cfRule>
  </conditionalFormatting>
  <conditionalFormatting sqref="J457:J463">
    <cfRule type="cellIs" dxfId="0" priority="1" operator="equal">
      <formula>"Otro"</formula>
    </cfRule>
  </conditionalFormatting>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5DAD8A5-D82A-4916-B08B-E64A07B49DB3}">
          <x14:formula1>
            <xm:f>'https://d.docs.live.net/98f34128ddab16e5/Escritorio/DANE/Seguimiento/Consolidado/[Seguimiento PAI consolidado 2020.xlsx]Hoja1'!#REF!</xm:f>
          </x14:formula1>
          <xm:sqref>C403:D405 B132:B143 C228:D233 C31:D38 C411:D413 C432:D434 B127:C129 B4:B124 C272:D272 C276:D278 C207:D222 D125:D129 C195:D198 C438:D440 C281:D287 C352:C362 D352:D354 B147:B472 C94:C99 D94:D95 D98:D99</xm:sqref>
        </x14:dataValidation>
        <x14:dataValidation type="list" allowBlank="1" showInputMessage="1" showErrorMessage="1" xr:uid="{A1ECEBB3-8C78-49D4-86A7-2B1CCF8D71FC}">
          <x14:formula1>
            <xm:f>'C:\Users\andre\OneDrive\Escritorio\DANE\Seguimiento\DICE\[Plan de Acción DANE - FONDANE Seguimiento I Trim (3).xlsx]Hoja1'!#REF!</xm:f>
          </x14:formula1>
          <xm:sqref>C41:D76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Andrea Zuluaga Fandiño</cp:lastModifiedBy>
  <dcterms:created xsi:type="dcterms:W3CDTF">2020-04-29T20:42:55Z</dcterms:created>
  <dcterms:modified xsi:type="dcterms:W3CDTF">2020-05-28T16:29:49Z</dcterms:modified>
</cp:coreProperties>
</file>