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Seguimiento III Trimestre_2020\"/>
    </mc:Choice>
  </mc:AlternateContent>
  <xr:revisionPtr revIDLastSave="0" documentId="8_{6E6C4992-5C7B-48D8-BEF8-257BBC3C220D}" xr6:coauthVersionLast="45" xr6:coauthVersionMax="45" xr10:uidLastSave="{00000000-0000-0000-0000-000000000000}"/>
  <bookViews>
    <workbookView xWindow="-120" yWindow="-120" windowWidth="20730" windowHeight="11160" xr2:uid="{76333052-3E3C-5445-8476-2FE483F9284B}"/>
  </bookViews>
  <sheets>
    <sheet name="Plan de Acción 2020" sheetId="1" r:id="rId1"/>
  </sheets>
  <definedNames>
    <definedName name="_xlnm._FilterDatabase" localSheetId="0" hidden="1">'Plan de Acción 2020'!$A$3:$AG$457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15" i="1" l="1"/>
  <c r="AD45" i="1"/>
  <c r="AD182" i="1"/>
  <c r="AD186" i="1"/>
  <c r="AD189" i="1"/>
  <c r="AD194" i="1"/>
  <c r="AD73" i="1"/>
  <c r="AD70" i="1"/>
  <c r="AD67" i="1"/>
  <c r="AD55" i="1"/>
  <c r="AD48" i="1"/>
  <c r="AD456" i="1"/>
  <c r="AD453" i="1"/>
  <c r="AD448" i="1"/>
  <c r="AD444" i="1"/>
  <c r="AD442" i="1"/>
  <c r="AD436" i="1"/>
  <c r="AD434" i="1"/>
  <c r="AD432" i="1"/>
  <c r="AD429" i="1"/>
  <c r="AD427" i="1"/>
  <c r="AD424" i="1"/>
  <c r="AD422" i="1"/>
  <c r="AD420" i="1"/>
  <c r="AD417" i="1"/>
  <c r="AD414" i="1"/>
  <c r="AD411" i="1"/>
  <c r="AD406" i="1"/>
  <c r="AD404" i="1"/>
  <c r="AD397" i="1"/>
  <c r="AD394" i="1"/>
  <c r="AD389" i="1"/>
  <c r="AD382" i="1"/>
  <c r="AD371" i="1"/>
  <c r="AD369" i="1"/>
  <c r="AD366" i="1"/>
  <c r="AD363" i="1"/>
  <c r="AD361" i="1"/>
  <c r="AD359" i="1"/>
  <c r="AD356" i="1"/>
  <c r="AD351" i="1"/>
  <c r="AD349" i="1"/>
  <c r="AD345" i="1"/>
  <c r="AD341" i="1"/>
  <c r="AD338" i="1"/>
  <c r="AD328" i="1"/>
  <c r="AD319" i="1"/>
  <c r="AD315" i="1"/>
  <c r="AD311" i="1"/>
  <c r="AD308" i="1"/>
  <c r="AD305" i="1"/>
  <c r="AD303" i="1"/>
  <c r="AD300" i="1"/>
  <c r="AD297" i="1"/>
  <c r="AD294" i="1"/>
  <c r="AD290" i="1"/>
  <c r="AD286" i="1"/>
  <c r="AD283" i="1"/>
  <c r="AD279" i="1"/>
  <c r="AD275" i="1"/>
  <c r="AD273" i="1"/>
  <c r="AD272" i="1"/>
  <c r="AD270" i="1"/>
  <c r="AD268" i="1"/>
  <c r="AD266" i="1"/>
  <c r="AD265" i="1"/>
  <c r="AD263" i="1"/>
  <c r="AD260" i="1"/>
  <c r="AD259" i="1"/>
  <c r="AD256" i="1"/>
  <c r="AD254" i="1"/>
  <c r="AD245" i="1"/>
  <c r="AD243" i="1"/>
  <c r="AD239" i="1"/>
  <c r="AD237" i="1"/>
  <c r="AD233" i="1"/>
  <c r="AD230" i="1"/>
  <c r="AD226" i="1"/>
  <c r="AD223" i="1"/>
  <c r="AD221" i="1"/>
  <c r="AD219" i="1"/>
  <c r="AD211" i="1"/>
  <c r="AD215" i="1"/>
  <c r="AD210" i="1"/>
  <c r="AD208" i="1"/>
  <c r="AD205" i="1"/>
  <c r="AD202" i="1"/>
  <c r="AD199" i="1"/>
  <c r="AD196" i="1"/>
  <c r="AD177" i="1"/>
  <c r="AD172" i="1"/>
  <c r="AD167" i="1"/>
  <c r="AD165" i="1"/>
  <c r="AD160" i="1"/>
  <c r="AD155" i="1"/>
  <c r="AD150" i="1"/>
  <c r="AD147" i="1"/>
  <c r="AD144" i="1"/>
  <c r="AD141" i="1"/>
  <c r="AD136" i="1"/>
  <c r="AD134" i="1"/>
  <c r="AD129" i="1"/>
  <c r="AD125" i="1"/>
  <c r="AD119" i="1"/>
  <c r="AD117" i="1"/>
  <c r="AD113" i="1"/>
  <c r="AD112" i="1"/>
  <c r="AD106" i="1"/>
  <c r="AD104" i="1"/>
  <c r="AD101" i="1"/>
  <c r="AD98" i="1"/>
  <c r="AD95" i="1"/>
  <c r="AD93" i="1"/>
  <c r="AD91" i="1"/>
  <c r="AD84" i="1"/>
  <c r="AD81" i="1"/>
  <c r="AD79" i="1"/>
  <c r="AD76" i="1"/>
  <c r="AD52" i="1"/>
  <c r="AD43" i="1"/>
  <c r="AD41" i="1"/>
  <c r="AD37" i="1"/>
  <c r="AD33" i="1"/>
  <c r="AD28" i="1"/>
  <c r="AD24" i="1"/>
  <c r="AD21" i="1"/>
  <c r="AD17" i="1"/>
  <c r="AD13" i="1"/>
  <c r="AD9" i="1"/>
  <c r="AD7" i="1"/>
  <c r="AD4" i="1"/>
  <c r="Z323" i="1"/>
  <c r="AD323" i="1"/>
  <c r="P456" i="1"/>
  <c r="P453" i="1"/>
  <c r="O453" i="1"/>
  <c r="P448" i="1"/>
  <c r="P444" i="1"/>
  <c r="P442" i="1"/>
  <c r="P436" i="1"/>
  <c r="P434" i="1"/>
  <c r="P432" i="1"/>
  <c r="P429" i="1"/>
  <c r="P427" i="1"/>
  <c r="P424" i="1"/>
  <c r="P422" i="1"/>
  <c r="P420" i="1"/>
  <c r="AD400" i="1"/>
  <c r="AD391" i="1"/>
  <c r="AD386" i="1"/>
  <c r="Y379" i="1"/>
  <c r="AD379" i="1"/>
  <c r="Z376" i="1"/>
  <c r="AD376" i="1"/>
  <c r="Z373" i="1"/>
  <c r="AD373" i="1"/>
  <c r="P417" i="1"/>
  <c r="P414" i="1"/>
  <c r="P411" i="1"/>
  <c r="P406" i="1"/>
  <c r="P404" i="1"/>
  <c r="P400" i="1"/>
  <c r="P397" i="1"/>
  <c r="P391" i="1"/>
  <c r="P389" i="1"/>
  <c r="P386" i="1"/>
  <c r="P382" i="1"/>
  <c r="P379" i="1"/>
  <c r="P376" i="1"/>
  <c r="P373" i="1"/>
  <c r="P371" i="1"/>
  <c r="P369" i="1"/>
  <c r="P366" i="1"/>
  <c r="P363" i="1"/>
  <c r="P361" i="1"/>
  <c r="P359" i="1"/>
  <c r="P356" i="1"/>
  <c r="P351" i="1"/>
  <c r="P349" i="1"/>
  <c r="P345" i="1"/>
  <c r="P341" i="1"/>
  <c r="P338" i="1"/>
  <c r="P333" i="1"/>
  <c r="P331" i="1"/>
  <c r="P328" i="1"/>
  <c r="Z327" i="1"/>
  <c r="AD327" i="1"/>
  <c r="Z325" i="1"/>
  <c r="AD325" i="1"/>
  <c r="P327" i="1"/>
  <c r="P325" i="1"/>
  <c r="P323" i="1"/>
  <c r="P315" i="1"/>
  <c r="P311" i="1"/>
  <c r="P308" i="1"/>
  <c r="P305" i="1"/>
  <c r="P303" i="1"/>
  <c r="P300" i="1"/>
  <c r="P297" i="1"/>
  <c r="P294" i="1"/>
  <c r="P290" i="1"/>
  <c r="P286" i="1"/>
  <c r="P283" i="1"/>
  <c r="P279" i="1"/>
  <c r="P275" i="1"/>
  <c r="P273" i="1"/>
  <c r="P272" i="1"/>
  <c r="P270" i="1"/>
  <c r="P268" i="1"/>
  <c r="P266" i="1"/>
  <c r="P265" i="1"/>
  <c r="P263" i="1"/>
  <c r="P260" i="1"/>
  <c r="P259" i="1"/>
  <c r="P256" i="1"/>
  <c r="P254" i="1"/>
  <c r="Z250" i="1"/>
  <c r="AD250" i="1"/>
  <c r="P250" i="1"/>
  <c r="P245" i="1"/>
  <c r="P243" i="1"/>
  <c r="P239" i="1"/>
  <c r="P237" i="1"/>
  <c r="P233" i="1"/>
  <c r="P230" i="1"/>
  <c r="P226" i="1"/>
  <c r="P223" i="1"/>
  <c r="P221" i="1"/>
  <c r="P219" i="1"/>
  <c r="P215" i="1"/>
  <c r="P211" i="1"/>
  <c r="P210" i="1"/>
  <c r="P208" i="1"/>
  <c r="P205" i="1"/>
  <c r="P202" i="1"/>
  <c r="P199" i="1"/>
  <c r="P196" i="1"/>
  <c r="P194" i="1"/>
  <c r="P189" i="1"/>
  <c r="P186" i="1"/>
  <c r="P182" i="1"/>
  <c r="P177" i="1"/>
  <c r="P167" i="1"/>
  <c r="P165" i="1"/>
  <c r="O165" i="1"/>
  <c r="P147" i="1"/>
  <c r="P136" i="1"/>
  <c r="P129" i="1"/>
  <c r="O129" i="1"/>
  <c r="P125" i="1"/>
  <c r="O125" i="1"/>
  <c r="P119" i="1"/>
  <c r="P117" i="1"/>
  <c r="P113" i="1"/>
  <c r="P112" i="1"/>
  <c r="P106" i="1"/>
  <c r="P104" i="1"/>
  <c r="P101" i="1"/>
  <c r="P98" i="1"/>
  <c r="P95" i="1"/>
  <c r="P93" i="1"/>
  <c r="P91" i="1"/>
  <c r="O91" i="1"/>
  <c r="P89" i="1"/>
  <c r="P84" i="1"/>
  <c r="P81" i="1"/>
  <c r="P79" i="1"/>
  <c r="P76" i="1"/>
  <c r="P73" i="1"/>
  <c r="O73" i="1"/>
  <c r="P70" i="1"/>
  <c r="P67" i="1"/>
  <c r="O67" i="1"/>
  <c r="P55" i="1"/>
  <c r="P52" i="1"/>
  <c r="P48" i="1"/>
  <c r="P45" i="1"/>
  <c r="P43" i="1"/>
  <c r="P41" i="1"/>
  <c r="P37" i="1"/>
  <c r="P33" i="1"/>
  <c r="P28" i="1"/>
  <c r="P24" i="1"/>
  <c r="P21" i="1"/>
  <c r="P17" i="1"/>
  <c r="P13" i="1"/>
  <c r="P9" i="1"/>
  <c r="P7" i="1"/>
  <c r="P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Zuluaga Fandiño</author>
  </authors>
  <commentList>
    <comment ref="E338" authorId="0" shapeId="0" xr:uid="{2538549D-8D91-6445-9FD7-3C406A881E6F}">
      <text>
        <r>
          <rPr>
            <sz val="12"/>
            <color rgb="FF000000"/>
            <rFont val="Tahoma"/>
            <family val="2"/>
          </rPr>
          <t xml:space="preserve">Estos porcentajes deben ser concertados con los responsables del cumplimiento de los indicadores en el PEI, ya que en el informe del PEI se incluirán los avances aquí presentados. También podrían dejarlos coo indirectos y describir el aporte. Lo dejo a su discreción </t>
        </r>
      </text>
    </comment>
  </commentList>
</comments>
</file>

<file path=xl/sharedStrings.xml><?xml version="1.0" encoding="utf-8"?>
<sst xmlns="http://schemas.openxmlformats.org/spreadsheetml/2006/main" count="2501" uniqueCount="929">
  <si>
    <t>ALINEACIÓN PLANES</t>
  </si>
  <si>
    <t>ARTICULACIÓN CON EL PLAN ESTRATÉGICO</t>
  </si>
  <si>
    <t>ALINEACIÓN CON PLANES ADMINISTRATIVOS</t>
  </si>
  <si>
    <t>PRIORIDADES</t>
  </si>
  <si>
    <t>PROGRAMACIÓN DE METAS Y SUBPRODUCTOS</t>
  </si>
  <si>
    <t>OBJETIVO O ESTRATÉGIA DEL PLAN ESTRATÉGICO INSTITUCIONAL</t>
  </si>
  <si>
    <t>INDICADOR DEL PLAN ESTRATÉGICO</t>
  </si>
  <si>
    <t>TIPO DE APORTE AL INDICADOR DEL PLAN ESTRATÉGICO</t>
  </si>
  <si>
    <t>% DE APORTE DIRECTO AL INDICADOR DEL PLAN ESTRATÉGICO</t>
  </si>
  <si>
    <t>DESCRIPCIÓN DEL APORTE INDIRECTO AL PLAN ESTRATÉGICO</t>
  </si>
  <si>
    <t>PLANES ADMINISTRATIVOS 1</t>
  </si>
  <si>
    <t>PLANES ADMINISTRATIVOS 2</t>
  </si>
  <si>
    <t>OTRO PLAN. ¿CUÁL?</t>
  </si>
  <si>
    <t>POLÍTICA MIPG RELACIONADA</t>
  </si>
  <si>
    <t>17 prioridades innegociables para el 2020</t>
  </si>
  <si>
    <t>Prioridades 1A</t>
  </si>
  <si>
    <t>META</t>
  </si>
  <si>
    <t>Unidad de medida META</t>
  </si>
  <si>
    <t>Fecha de inicio de la 
META</t>
  </si>
  <si>
    <t>Fecha fin de la META</t>
  </si>
  <si>
    <t>Subproductos</t>
  </si>
  <si>
    <t>% Ponderación subproductos</t>
  </si>
  <si>
    <t>Fecha de inicio del 
subproducto</t>
  </si>
  <si>
    <t>Fecha de entrega del subproducto</t>
  </si>
  <si>
    <t>Avance esperado META
 I trimestre</t>
  </si>
  <si>
    <t>Avance esperado META
 II trimestre</t>
  </si>
  <si>
    <t>Avance esperado META
III trimestre</t>
  </si>
  <si>
    <t>Avance esperado META
IV trimestre</t>
  </si>
  <si>
    <t>Nombre  y código del proyecto de inversión</t>
  </si>
  <si>
    <t>Producto del proyecto de inversión 1</t>
  </si>
  <si>
    <t>Producto del proyecto de inversión 2</t>
  </si>
  <si>
    <t>TOTAL DE PRESUPUESTO PROGRAMADO
Funcionamiento + Inversión
(pesos)</t>
  </si>
  <si>
    <t xml:space="preserve">Plan de Acción Institucional 2020 - Departamento Administrativo Nacional de Estadistica DANE </t>
  </si>
  <si>
    <t xml:space="preserve">Área / Dependencia </t>
  </si>
  <si>
    <t>RESPONSABLE</t>
  </si>
  <si>
    <t>Dirección DANE</t>
  </si>
  <si>
    <t>Capacidad metodológica.</t>
  </si>
  <si>
    <t>Operaciones estadísticas nuevas o rediseñadas que atienden necesidades del país</t>
  </si>
  <si>
    <t>Indirecto</t>
  </si>
  <si>
    <t>El indicador le apunta al rediseño y actualización de una estadística derivada de una operación estadística de DIMPE con el fin de atender las necesidades de información del país</t>
  </si>
  <si>
    <t>No aplica</t>
  </si>
  <si>
    <t>Asegurar la calidad estadística en procesos y resultados</t>
  </si>
  <si>
    <t>Operaciones estadísticas con atributos de relevancia, oportunidad, exactitud y precisión fortalecidos.</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</si>
  <si>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incluyen todos aquellos indicadores para los cuales se definirá un Plan de trabajo, incluso aquellos cuyo horizonte de producción esta fijado para el termino de esta vigencia.</t>
  </si>
  <si>
    <t>Asegurar la calidad estadística en procesos y resultados.</t>
  </si>
  <si>
    <t>A la fecha las evaluaciones de calidad desarrolladas por el DANE son aplicadas a las operaciones estadísticas o a los RRAA, algunos de los cuales son fuente para el cálculo de ODS; Sin embargo, no se han desarrollado ejercicios aplicados a la Producción de Índices o Indicadores. Con este ejercicio se busca definir los atributos de calidad de los indicadores en sí, haciendo énfasis y no en el proceso estadístico de sus fuentes, permitiendo mejorar la confianza y la disponibilidad de los indicadores ODS.</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</si>
  <si>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 aquellos indicadores cuyo plan de trabajo prevé su cálculo definitivo para la vigencia 2020</t>
  </si>
  <si>
    <t>Gestión pública admirable.</t>
  </si>
  <si>
    <t>Nuevos productos y servicios que implementen investigación y desarrollo</t>
  </si>
  <si>
    <t>Las oficinas estadísticas necesitan repensar la forma tradicional de recolectar y producir información, siendo este su activo más importante. Las oportunidades  y retos que impone la era digital, y con ella, el crecimiento exponencial de la información dispuesta en diferentes tipos y formatos, exige que el DANE vincule a la producción de estadísticas oficiales un nuevo conjunto de fuentes, cuyo aprovechamiento requiere 
de desarrollos investigativos sujetos a las necesidades las necesidades y vacíos de información, y  apalancados por nuevos métodos, técnicas y tecnologías.</t>
  </si>
  <si>
    <t>La construcción de un Índice Sintético, permitirá evaluar integralmente el avance del país en el cumplimiento de la Agenda 2030, así como realizar desagregaciones que permitan evidenciar las brechas y los puntos críticos a intervenir por los hacedores de políticas para garantizar el cumplimiento de las metas país a 2030.</t>
  </si>
  <si>
    <t>Aumentar el conocimiento de los servidores respecto a la misionalidad de la entidad.</t>
  </si>
  <si>
    <t>La estrategia está dirigida a ampliar la compresión de los servidores sobre la Agenda 2030 para orientar y articular el trabajo institucional alrededor de la visión del desarrollo sostenible (con el fin de mitigar los efectos negativos y potenciar las consecuencias positivas desde el ámbito económico, social y ambiental),así como también esta dirigida a cultivar practicas y modos de vida que aporten individualmente al cumplimiento de los ODS.</t>
  </si>
  <si>
    <t>Aumento en las solicitudes de intercambio de conocimientos, misiones y eventos por entidades y organismos internacionales.</t>
  </si>
  <si>
    <t>Directo</t>
  </si>
  <si>
    <t>El intercambio de conocimiento contribuye al aseguramiento de una gestión pública admirable</t>
  </si>
  <si>
    <t>Publicar las nuevas líneas de pobreza monetaria y extrema</t>
  </si>
  <si>
    <t>Porcentaje</t>
  </si>
  <si>
    <t>Metodología actualizada y avalada por el Comité</t>
  </si>
  <si>
    <t>80%</t>
  </si>
  <si>
    <t>100%</t>
  </si>
  <si>
    <t xml:space="preserve">Actualización de la serie de pobreza monetaria </t>
  </si>
  <si>
    <t>Publicación de la nueva metodología y cifras actualizadas</t>
  </si>
  <si>
    <t>Realizar una nueva metodología del índice de pobreza multidimensional</t>
  </si>
  <si>
    <t>Registro de las mesas de discusión de actualización con el Comité de expertos</t>
  </si>
  <si>
    <t>50%</t>
  </si>
  <si>
    <t>90%</t>
  </si>
  <si>
    <t>Prueba de nuevas preguntas en la ECV</t>
  </si>
  <si>
    <t>Formular 15 Planes de Trabajo para la producción de Indicadores ODS  y avanzar en su implementación.</t>
  </si>
  <si>
    <t>porcentaje</t>
  </si>
  <si>
    <t>Matriz con Indicadores ODS priorizados para el trabajo</t>
  </si>
  <si>
    <t>Diagnóstico de indicadores con base en el Barómetro ODS-SNU</t>
  </si>
  <si>
    <t>Planes de Trabajo concertados con área temática (DANE u otra entidad) y agencias custodias</t>
  </si>
  <si>
    <t>Informe de seguimiento del desarrollo de los planes</t>
  </si>
  <si>
    <t xml:space="preserve">Aplicar una auditoria de calidad piloto para evaluar la producción de 10 indicadores ODS </t>
  </si>
  <si>
    <t>Número</t>
  </si>
  <si>
    <t>Diseño de la auditoría que contemple los criterios de evaluación</t>
  </si>
  <si>
    <t>Aprobación formal de DIRPEN respecto a la validación metodológica de la auditoría</t>
  </si>
  <si>
    <t>Registros de la aplicación de la auditoría</t>
  </si>
  <si>
    <t xml:space="preserve">Informe de conclusiones y recomendaciones </t>
  </si>
  <si>
    <t>Producir 10 indicadores ODS con el 100% de criterios cumplidos e incluidos al marco de Reporte Global.</t>
  </si>
  <si>
    <t>Matriz con Indicadores ODS priorizados y diagnosticados para el trabajo</t>
  </si>
  <si>
    <t>Series y/o datos calculados para cada uno de los indicadores priorizados en producción</t>
  </si>
  <si>
    <t>Fichas metodológicas actualizadas respecto a los indicadores priorizados.</t>
  </si>
  <si>
    <t>Documento de solicitud formal al CONPES para la inclusión de indicadores producidos al Marco de Seguimiento Nacional</t>
  </si>
  <si>
    <t>Elaborar una estrategia marco para el aprovechamiento de Fuentes Alternativas en la producción estadística del DANE.</t>
  </si>
  <si>
    <t>Diagnóstico Global e Identificación de necesidades institucionales</t>
  </si>
  <si>
    <t>Propuesta estratégica para el aprovechamiento de Fuentes Alternativas</t>
  </si>
  <si>
    <t>Lineamientos para la estructuración de proyectos</t>
  </si>
  <si>
    <t>Diseñar una metodología para la construcción de una medición que permita hacer seguimiento y monitoreo integral a la Agenda 2030.</t>
  </si>
  <si>
    <t>Documento de identificación de la línea base , la meta 2030 y el último año disponible de cada indicador</t>
  </si>
  <si>
    <t>Diseño Metodológico</t>
  </si>
  <si>
    <t>Resultado piloto de la medición integral</t>
  </si>
  <si>
    <t>Presentación de Resultados</t>
  </si>
  <si>
    <t>Realizar una campaña de difusión que promueva el compromiso institucional con los Objetivos de Desarrollo Sostenible ODS</t>
  </si>
  <si>
    <t>Estrategía de Difusión definida</t>
  </si>
  <si>
    <t>Cronograma de publicaciones acordado entre DICE y los demás actores involucrados</t>
  </si>
  <si>
    <t>Instrumentos graficados y/o diseñados correspondientes a la primera fase de la estrategia de comunicación</t>
  </si>
  <si>
    <t>Instrumentos para la medición y el seguimiento a la estrategia de comunicación de los ODS</t>
  </si>
  <si>
    <t>Instrumentos graficados y/o diseñados correspondientes a la segunda fase de la estrategia de comunicación</t>
  </si>
  <si>
    <t>Implementar un micrositio de estadísticas con enfoque diferencial e interseccional en la página web del DANE</t>
  </si>
  <si>
    <t xml:space="preserve">Documento de selección de indicadores </t>
  </si>
  <si>
    <t xml:space="preserve">
45% </t>
  </si>
  <si>
    <t xml:space="preserve">
95%</t>
  </si>
  <si>
    <t xml:space="preserve">
100%</t>
  </si>
  <si>
    <t xml:space="preserve">Registro de diseño gráfico del micrositio y diseño de tablas de salida de los indicadores </t>
  </si>
  <si>
    <t>20%</t>
  </si>
  <si>
    <t>Documento de consolidación de cuadros de salida incluyendo los datos</t>
  </si>
  <si>
    <t>Registro del desarrollo de pruebas y publicación del Micrositio</t>
  </si>
  <si>
    <t>Generar dos documentos de divulgación  de indicadores para visualizar poblaciones sujeto de enfoque diferencial  e interseccional, en conjunto con entidades multilaterales</t>
  </si>
  <si>
    <t>Documento de compilación de indicadores para el "Perfil de Género: Mujeres y Hombres"</t>
  </si>
  <si>
    <t xml:space="preserve">
20%</t>
  </si>
  <si>
    <t xml:space="preserve">
53%</t>
  </si>
  <si>
    <t xml:space="preserve">
86%</t>
  </si>
  <si>
    <t>Versión final del "Perfil de Género: Mujeres y Hombres"</t>
  </si>
  <si>
    <t>Documento de compilación de indicadores para el "Análisis con perspectiva de género de los resultados de la Encuesta de Cultura Política"</t>
  </si>
  <si>
    <t>Versión final del "Análisis con perspectiva de género de los resultados de la Encuesta de Cultura Política"</t>
  </si>
  <si>
    <t>Aumentar en un 8% las solicitudes de intercambio de conocimientos, misiones y eventos por entidades y organismos internacionales.</t>
  </si>
  <si>
    <t xml:space="preserve">Tabla de reportes trimestrales de las solicitudes de intercambio de conocimiento, misiones, eventos y videoconferencias. </t>
  </si>
  <si>
    <t>Informe de registro de actividades sobre el avance final anual alcanzado respecto al 2019</t>
  </si>
  <si>
    <t>2017011000392 Levantamiento y actualización de estadísticas en temas sociales nacional</t>
  </si>
  <si>
    <t>Boletines Técnicos de la Temática Pobreza y Condiciones de Vida</t>
  </si>
  <si>
    <t>2018011000430 Fortalecimiento de la capacidad técnica y administrativa de los procesos de la entidad nacional</t>
  </si>
  <si>
    <t>DOCUMENTOS DE PLANEACIÓN</t>
  </si>
  <si>
    <t>Valor recursos de FUNCIONAMIENTO (pesos) Actualizado</t>
  </si>
  <si>
    <t>Valor recursos de INVERSIÓN
(pesos) (Actualizado)</t>
  </si>
  <si>
    <t>Dirección de Difusión, Comunicación y Cultura Estadística - DICE</t>
  </si>
  <si>
    <t>Fomentar el uso de la información estadística en la toma de decisiones públicas y privadas</t>
  </si>
  <si>
    <t>Grupos de interés que usan información estadística en sus programas, planes, proyectos, estrategias o políticas.</t>
  </si>
  <si>
    <t>N/A</t>
  </si>
  <si>
    <t>5. Transparencia, acceso a la información pública y lucha contra la corrupción</t>
  </si>
  <si>
    <t xml:space="preserve">Implementar una estrategia de interacción con los grupos de interés para relacionamiento con fuentes de información: económicas y sociales.
</t>
  </si>
  <si>
    <t>Documento de la estrategia de interacción con grupos de interés.</t>
  </si>
  <si>
    <t>Informe de aplicación de la estrategia con los Grupo de Interés.</t>
  </si>
  <si>
    <t xml:space="preserve">Implementar un esquema de aprendizaje de los grupos operativos.
</t>
  </si>
  <si>
    <t>Unidad</t>
  </si>
  <si>
    <t>Documento con los lineamientos, objetivos y propósitos.</t>
  </si>
  <si>
    <t>Documento con  la estrategia de implementación esquema de aprendizaje</t>
  </si>
  <si>
    <t>Informe de aplicación de la estrategia con los grupos operativos.</t>
  </si>
  <si>
    <t xml:space="preserve">Diseñar el manual de estilo gráfico para la visualización de datos.
</t>
  </si>
  <si>
    <t xml:space="preserve">Documento con la definición de elementos de visualización de datos </t>
  </si>
  <si>
    <t xml:space="preserve">Documento de manual de estilo </t>
  </si>
  <si>
    <t>Registro de publicación en la página web</t>
  </si>
  <si>
    <t xml:space="preserve">Registro de campañas de socialización y visualización </t>
  </si>
  <si>
    <t>Accesibilidad.</t>
  </si>
  <si>
    <t>Nuevos canales de interacción con los grupos de interés.</t>
  </si>
  <si>
    <t xml:space="preserve">Diseño de una aplicación del DANE para consulta de información estadística.
</t>
  </si>
  <si>
    <t>Informe con la definición de las operaciones estadísticas a implementar bajo el esquema de App</t>
  </si>
  <si>
    <t>Documento con la definición conceptual</t>
  </si>
  <si>
    <t>Registro de la tecnología que soporta la implementación de la App</t>
  </si>
  <si>
    <t xml:space="preserve">Diseño, implementación y comunicación de cuatro “desarrollos” para la gestión del conocimiento de operaciones estadísticas.
</t>
  </si>
  <si>
    <t>Registro de Maquetación desarrollo No.1</t>
  </si>
  <si>
    <t>Registro de Estructuración desarrollo No.1</t>
  </si>
  <si>
    <t>Registro de Mantenimiento desarrollo No.1</t>
  </si>
  <si>
    <t>Registro de Maquetación desarrollo No. 2</t>
  </si>
  <si>
    <t>Registro de Estructuración desarrollo No. 2</t>
  </si>
  <si>
    <t>Registro de Mantenimiento desarrollo No. 2</t>
  </si>
  <si>
    <t>Registro de Maquetación desarrollo No. 3</t>
  </si>
  <si>
    <t>Registro de Estructuración desarrollo No. 3</t>
  </si>
  <si>
    <t>Registro de Mantenimiento desarrollo No. 3</t>
  </si>
  <si>
    <t>Registro de Maquetación desarrollo No. 4</t>
  </si>
  <si>
    <t>Registro de Estructuración desarrollo No. 4</t>
  </si>
  <si>
    <t>Registro de Mantenimiento desarrollo No. 4</t>
  </si>
  <si>
    <t>Plan Anticorrupción y de Atención al Ciudadano</t>
  </si>
  <si>
    <t xml:space="preserve">Realizar la apertura de 10 centros de datos (en entidades de gobierno nacional y locales, universidades, gremios, ONG, etc.).
</t>
  </si>
  <si>
    <t>Documento de la  estrategia de relacionamiento y comunicación con las entidades.</t>
  </si>
  <si>
    <t xml:space="preserve">Documento con la viabilidad </t>
  </si>
  <si>
    <t>Memorando de entendimiento suscrito con la entidad.</t>
  </si>
  <si>
    <t>9.      Estrategia de comunicación interna</t>
  </si>
  <si>
    <t>Implementar una estrategia de comunicación interna.</t>
  </si>
  <si>
    <t xml:space="preserve"> Documento con el análisis de la comunicación interna actual de la entidad </t>
  </si>
  <si>
    <t xml:space="preserve">  Herramientas de comunicación y relacionamiento con las con las audiencias internas</t>
  </si>
  <si>
    <t>Implementación de la estrategia</t>
  </si>
  <si>
    <t>Crear el Banco de imágenes del DANE.</t>
  </si>
  <si>
    <t xml:space="preserve">Documendo de protocolo de almacenamiento y uso de imágenes. </t>
  </si>
  <si>
    <t>Aplicativo de búsqueda desarrollado</t>
  </si>
  <si>
    <t>Banco de imágenes implementado</t>
  </si>
  <si>
    <t>FORTALECIMIENTO DE LA DIFUSIÓN DE LA INFORMACIÓN ESTADÍSTICA PRODUCIDA POR EL DANE NACIONAL.
BPIN 2019011000147</t>
  </si>
  <si>
    <t xml:space="preserve">Documentos metodológicos </t>
  </si>
  <si>
    <t xml:space="preserve">Servicio de información implementado </t>
  </si>
  <si>
    <t>Sistema de información</t>
  </si>
  <si>
    <t xml:space="preserve">FORTALECIMIENTO DE LA DIFUSIÓN DE LA INFORMACIÓN ESTADÍSTICA PRODUCIDA POR EL DANE NACIONAL.
BPIN 2019011000147
</t>
  </si>
  <si>
    <t>Oficina de Sistemas</t>
  </si>
  <si>
    <t xml:space="preserve">El PETI que esta alineado con  PEI, define y planea proyectos de TI, que responden y soportan los objetivos, proyectos y programas misionales, entre estos los Sistemas de Información de las operaciones estadísticas, los proyectos asociados con el fortalecimiento de la plataforma tecnológica, gestión de información que tienen como objetivo mejorar la calidad de la información producida y difundida por la Entidad. </t>
  </si>
  <si>
    <t>Plan Estratégico de Tecnologías de la Información y las Comunicaciones PETI</t>
  </si>
  <si>
    <t xml:space="preserve">No aplica </t>
  </si>
  <si>
    <t>11. Gobierno Digital</t>
  </si>
  <si>
    <t xml:space="preserve">Brindar a la entidad servicios de tecnología misionales, de direccionamiento, de servicios digitales y de apoyo administrativo acordes a las buenas prácticas de Estrategia y Gobierno de TI. </t>
  </si>
  <si>
    <t xml:space="preserve">Porcentaje </t>
  </si>
  <si>
    <t>Registro de grupo de trabajo de Gobierno Digital</t>
  </si>
  <si>
    <t>Catalogo de Sistemas de Información y Servicios Tecnológicos</t>
  </si>
  <si>
    <t>Cronograma 2020 - 2025 de mantenimiento y renovación de las plataformas tecnológicas.</t>
  </si>
  <si>
    <t>Las políticas complementarias de seguridad de la información, contribuyen a asegurar los atributos de las operaciones estadísticas de la Entidad. Contar con controles, lineamientos y tecnologías en seguridad de la información permite garantizar entre otros temas la reserva, confidencialidad y disponibilidad de la información institucional.</t>
  </si>
  <si>
    <t>Plan de Seguridad y Privacidad de la Información</t>
  </si>
  <si>
    <t>Plan de Tratamiento de Riesgos de Seguridad y Privacidad de la Información</t>
  </si>
  <si>
    <t>12. Seguridad Digital</t>
  </si>
  <si>
    <t xml:space="preserve">
Implementar el Componente Tecnológico siguiendo el Plan de trabajo 2020 de la implementación del Modelo de Seguridad y Privacidad de la Información (MSPI) y del Modelo de Gestión de Riesgos de Seguridad Digital (MGRSD).</t>
  </si>
  <si>
    <t>Cronograma 2020 - 2025 de mantenimiento  y renovación de herramientas de seguridad de la información</t>
  </si>
  <si>
    <t xml:space="preserve">Documento de políticas complementarias de seguridad y privacidad de la información y actividades derivadas de la implementación el Componente Tecnológico siguiendo el Plan de trabajo 2020 del MSPI y el MGRSD. </t>
  </si>
  <si>
    <t xml:space="preserve">Los Sistemas de Información desarrollados por la Oficina permiten que los resultados de las operaciones Estadísticas de la Entidad cumplan con los atributos de calidad necesarios.  La actualización y mejoramiento de los Sistemas de Información permiten que el país tenga resultados con mayor oportunidad, relevancia y pertinencia porque se mejora la cadena de valor del proceso estadístico. </t>
  </si>
  <si>
    <t>16. Reconversión tecnológica de las estadísticas económicas</t>
  </si>
  <si>
    <t>1. Puesta en marcha de los ajustes metodológicos de la GEIH</t>
  </si>
  <si>
    <t>Ofrecer Sistemas de Información misionales, de direccionamiento, de servicios digitales y de apoyo administrativo acordes al Plan Estratégico de Tecnologías de la Información</t>
  </si>
  <si>
    <t>Documento de acuerdos de niveles de servicio a los Sistemas de Información Top5 (PIB, IPC, SIPSA, GEIH, Encuestas Económicas)</t>
  </si>
  <si>
    <t>Registro de renovación PERNO</t>
  </si>
  <si>
    <t>Desarrollar los SI de Censo Económico y Sistemas Conexos (Banco de hojas de vida, Entrenamiento, Transporte) y renovación del modulo de captura de Encuestas Económicas</t>
  </si>
  <si>
    <t>Modernizar la gestión territorial del DANE.</t>
  </si>
  <si>
    <t>Incremento en el resultado de la medición de la capacidad territorial</t>
  </si>
  <si>
    <t>Ofrecer servicios tecnológicos que aseguren la atención de las necesidades de los usuarios de la entidad, contribuyen al mejoramiento de las capacidades TI de las Territoriales, al mejorar los servicio de plataforma tecnológica se posibilita que las sedes realizan mejor sus flujos de trabajo, permitiendo que estas sean más eficientes y eficaz en el cumplimiento de sus objetivos.</t>
  </si>
  <si>
    <t>Ofrecer  Servicios Tecnológicos misionales, de direccionamiento, de servicios digitales y de apoyo administrativo estandarizados acordes a las buenas prácticas de operación de Tecnologías de la Información -TI</t>
  </si>
  <si>
    <t>Documento de acuerdos de niveles de servicio a los Servicios Tecnológicos, según catálogo de servicios TI de la Entidad según lineamientos de la jefatura</t>
  </si>
  <si>
    <t>Registro de renovación almacenamiento</t>
  </si>
  <si>
    <t>Registro de renovación computadores</t>
  </si>
  <si>
    <t>Inventario de Software y sus respectivos contratos de soporte y mantenimiento</t>
  </si>
  <si>
    <t xml:space="preserve">Registro de renovación Servidores </t>
  </si>
  <si>
    <t xml:space="preserve">La estrategia de difusión del PETI contribuirá para que los funcionarios tengan conocimiento del proceso de transformación digital de la Entidad y que los proyectos TI de las Áreas estén alineados con la cadena de valor institucional. </t>
  </si>
  <si>
    <t>Plan Institucional de Capacitación</t>
  </si>
  <si>
    <t>Promover el Uso y Apropiación adecuados de las TICs en la Entidad para favorecer las operaciones estadísticas
(Divulgación Plan Estratégicos de Tecnologías de la Información - PETI )</t>
  </si>
  <si>
    <t>Registro de grupo de trabajo de Uso y Apropiación</t>
  </si>
  <si>
    <t>Documento sobre Base de Conocimiento para Uso y Apropiación de los Servicios Tecnológicos Core (Conectividad, Red, Centro de Procesamiento de Datos)</t>
  </si>
  <si>
    <t>2017011000199   Fortalecimiento y modernización de las TICS que respondan a las necesidades de la entidad a nivel nacional</t>
  </si>
  <si>
    <t>Servicios de información para
la gestión administrativa</t>
  </si>
  <si>
    <t>Oficina de Control Interno</t>
  </si>
  <si>
    <t>Mejorar el bienestar, las competencias y las habilidades de los servidores.</t>
  </si>
  <si>
    <t>Aumento en el resultado de la Dimensión de Talento Humano del MIPG.</t>
  </si>
  <si>
    <t xml:space="preserve">Identificando las necesidades de capacitación en las consultorías realizadas a los Procesos Críticos, se define la brecha que existe en la aplicación de diferentes conceptos cómo los análisis causales que permiten definir adecuados Planes de Mejoramiento, análisis de indicadores lo cual permite que los procesos en la medición de sus metas no solo reporten si no analicen la información y tomen decisiones acertadas, por tanto, esta meta fortalecerá competencias en los Servidores Públicos de Nivel Central y de las Direcciones Territoriales coadyuvando en el  aumento del resultado de la Dimensión de Talento Humano. </t>
  </si>
  <si>
    <t>Articulación funcional y operativa de la Oficina de Control Interno con los procesos para la prevención oportuna de riesgos en la entidad</t>
  </si>
  <si>
    <t>15. Control interno</t>
  </si>
  <si>
    <t>11. Cerrar el proceso de construcción del mapa de procesos y avanzar en la gestión del riesgo</t>
  </si>
  <si>
    <t>Capacitar a los 5 procesos críticos en el desarrollo de competencias de autocontrol</t>
  </si>
  <si>
    <t>Registro de inclusión en el Plan Institucional de Capacitación los cursos  virtuales y presenciales ofertados por la Veeduría Distrital,  aplicables al DANE.</t>
  </si>
  <si>
    <t>Registro de talleres evaluativos de Metodologías de análisis causal, controles e indicadores.</t>
  </si>
  <si>
    <t>No Aplica</t>
  </si>
  <si>
    <t>Mediante los resultados de los informes elaborados y presentados se promueve la mejora y la gestión del riesgo que contribuye en la correcta ejecución de las funciones y actividades definidas para el logro de la misión institucional.</t>
  </si>
  <si>
    <t>Plan Anual de Auditoria, Evaluación y Seguimiento 2020</t>
  </si>
  <si>
    <t>Realizar 30 informes en cumplimiento del Decreto 648 de 2017</t>
  </si>
  <si>
    <t xml:space="preserve">Informes de seguimiento con recomendaciones de carácter preventivo y con alternativas de solución, a partir, de aplicación de metodologías de análisis causal, concertadas con los responsables de los procesos. </t>
  </si>
  <si>
    <t xml:space="preserve">Informes de evaluación con recomendaciones de carácter preventivo y con alternativas de solución, a partir, de aplicación de metodologías de análisis causal, concertadas con los responsables de los procesos. </t>
  </si>
  <si>
    <t>Fortalecimiento de la capacidad tecnica y administrativa</t>
  </si>
  <si>
    <t xml:space="preserve">Documentos de Planeación </t>
  </si>
  <si>
    <t>Oficina Asesora Jurídica</t>
  </si>
  <si>
    <t>Modernizar la gestión territorial del DANE</t>
  </si>
  <si>
    <t>Sensibilización a los servidores de planta de las sedes del DANE, sobre la política de prevención del daño antijurídico – PPDA  y su aplicación con el fin de fortalecer a nivel territorial en la prevención de los posibles riesgos jurídicos que puedan afectar a la entidad.</t>
  </si>
  <si>
    <t>13. Defensa jurídica</t>
  </si>
  <si>
    <t>Aplicar y evaluar la política de prevención del daño antijurídico a nivel central y en las sedes del DANE, en el marco del fortalecimiento territorial</t>
  </si>
  <si>
    <t>Registro de la aplicación de la estrategia de sensibilización de la PPDA</t>
  </si>
  <si>
    <t>Registro de evaluación parcial de la aplicación de la política de prevención del daño antijurídico</t>
  </si>
  <si>
    <t xml:space="preserve">Oficina Asesora Jurídica </t>
  </si>
  <si>
    <t>El proyecto de Ley Nacional, se establece el marco jurídico general para la planificación, producción y difusión de las estadísticas oficiales del país. Las estadísticas oficiales permiten conocer la situación económica, demográfica, ambiental, social y cultural, de acuerdo con el nivel de desagregación territorial de la operación estadística, y sirven como insumo para la toma de decisiones por parte de los sujetos públicos y privados, así como para la generación, el diseño y el seguimiento de las políticas públicas. Este proyecto de ley  permitirá la unificación de toda la normativa relacionada con el sector estadístico. de igual manera, se actualizará su contenido de acuerdo con las mejores prácticas internacionales.</t>
  </si>
  <si>
    <t>17. Mejora normativa</t>
  </si>
  <si>
    <t>14. Sacar adelante la ley genérica de estadística CEA-CEPAL</t>
  </si>
  <si>
    <t>Elaborar el proyecto de Ley Nacional de Estadística para Colombia, basado en el proyecto de Ley regional CEPAL</t>
  </si>
  <si>
    <t>Registros de la adaptación de la Ley regional de estadística para Colombia</t>
  </si>
  <si>
    <t>Documento de diseño de estrategia para el trámite de la Ley (nivel gobierno y nivel congreso)</t>
  </si>
  <si>
    <t>Aplicación de la estrategia nivel gobierno y congreso</t>
  </si>
  <si>
    <t>Mejorar el bienestar, las competencias y las habilidades de los servidores</t>
  </si>
  <si>
    <t>Mantener actualizados los componentes de doctrina y normativa de la biblioteca jurídica, aporta al crecimiento profesional de los funcionarios y contratistas de la entidad, pues se mantendrán informados y podrán tener acceso a los conceptos jurídicos emitidos por la Oficina Asesora Jurídica en temáticas como el funcionamiento DANE, SEN y operaciones estadística, asuntos contractuales y laborales; de igual manera encontrarán la información sobre  los actos administrativos de carácter general emitidos por la entidad y consultar el marco normativo que sustenta las operaciones estadísticas y los procesos transversales de la entidad, permitiendo de esta manera, mejorar sus capacidades, conocimientos y competencias, en aras de la creación del valor público.</t>
  </si>
  <si>
    <t xml:space="preserve">Actualizar la información de los componentes de doctrina y normativa de la biblioteca jurídica virtual </t>
  </si>
  <si>
    <t>Documento sobre la actualización con la normatividad expedida durante el año 2019</t>
  </si>
  <si>
    <t>Registro de ajuste de enlace para consulta externa de la parte normativa de la biblioteca</t>
  </si>
  <si>
    <t>Registro de actualización con la normatividad expedida durante el primer semestre 2020</t>
  </si>
  <si>
    <t>Registros Administrativos que surten el proceso del Programa de Fortalecimiento de Registros Administrativos, para fines estadísticos</t>
  </si>
  <si>
    <t>Mediante la realización de las mesas de trabajo de apoyo contractual, se coordina la participación de todas las dependencias del DANE que actúan en la suscripción de nuevos convenios y/o contratos interadministrativos con las diferentes entidades del Estado y se emiten los lineamientos necesarios para aclarar esta gestión.</t>
  </si>
  <si>
    <t>3. Censo Económico</t>
  </si>
  <si>
    <t>Realizar 11 mesas de trabajo de apoyo contractual enfocadas al desarrollo del Censo Económico.</t>
  </si>
  <si>
    <t>Registros de la formalización de las mesas de trabajo mediante acto administrativo evaluándo la posibilidad de realizarlas en conjunto con los comités de contratación</t>
  </si>
  <si>
    <t>Registros de realización de mínimo una (1) mesa al mes donde se evalúe al menos dos aspectos  relacionados con el Censo Económico</t>
  </si>
  <si>
    <t>C-0499-1003-6-0-0499054-02 Fortalecimiento de la capacidad técnica y administrativa de los procesos de la entidad nacional</t>
  </si>
  <si>
    <t>Documentos de planeación</t>
  </si>
  <si>
    <t xml:space="preserve">Oficina Asesora de Planeación </t>
  </si>
  <si>
    <t>Lineamientos, estándares, normas y documentos con buenas prácticas (recomendaciones, manuales, guías) generados o actualizados para la producción estadística del DANE</t>
  </si>
  <si>
    <t>La Oficina Asesora de Planeación brinda todo el soporte requerido, así como los lineamientos básicos para documentar los procesos de la entidad</t>
  </si>
  <si>
    <t>6. Fortalecimiento organizacional y simplificación de procesos</t>
  </si>
  <si>
    <t xml:space="preserve">Implementar el sistema integrado de gestión de calidad basado en la norma ISO 9001 </t>
  </si>
  <si>
    <t xml:space="preserve">Seis procedimientos generales aprobados (1.Control de documentos,2.Modelo Funcional  3. Gestión del Cambio, 4. Indicadores 5.Producto no Conforme y 6.revisión por la dirección) </t>
  </si>
  <si>
    <t>Un manual del sistema de gestión aprobado (contenido minimo, Políticas, objetivos alcance, responsabilidades, mapa de procesos.)</t>
  </si>
  <si>
    <t xml:space="preserve">30 servidores capacitados en normas ISO (Calidad, Ambiental, Seguridad y salud en el Trabajo y Seguridad de la Información) </t>
  </si>
  <si>
    <t>14 procesos con documentación revisada, actualizada y aprobada en isolución.</t>
  </si>
  <si>
    <t>1 proceso (Producción estadística) en fase I. (GEIH y el Censo Económico con herramientas del sistema de gestión implementadas)</t>
  </si>
  <si>
    <t>15 procesos con mapa de riesgos e indicadores de gestión revisados y cargados en isolución</t>
  </si>
  <si>
    <t xml:space="preserve">la Oficina Asesora de Planeación brinda los métodos necesarios para que los procesos gestionen su autorregulación </t>
  </si>
  <si>
    <t>16. Seguimiento y evaluación del desempeño institucional</t>
  </si>
  <si>
    <t>Verificar la autorregulación del  100% de los procesos de la entidad para identificar las oportunidades de mejora del sistema</t>
  </si>
  <si>
    <t>Informe de análisis de los 15 informes de autorregulación (por proceso)</t>
  </si>
  <si>
    <t>_</t>
  </si>
  <si>
    <t>Articular la producción de la información estadística a nivel nacional.</t>
  </si>
  <si>
    <t>Generación de información estadística en proyectos de gran impacto a partir del uso de registros administrativos.</t>
  </si>
  <si>
    <t>Contar con una proyecto tipo para la planificación estadística territorial, permitirá fortalecer el Plan Estadístico Nacional realizado por el DANE y en consecuencia el Inventario de operaciones estadísticas a nivel nacional para el uso e registros administrativo territoriales</t>
  </si>
  <si>
    <t>1. Planeación Institucional</t>
  </si>
  <si>
    <t>4. Ampliación de la capacidad para interactuar con el territorio</t>
  </si>
  <si>
    <t>Diseñar 1 proyecto de inversión  "tipo" de Planificación Estadística Territorial para el Sistema General de Regalías</t>
  </si>
  <si>
    <t>Documento de propuesta del proyecto de inversión tipo diseñada</t>
  </si>
  <si>
    <t>67%</t>
  </si>
  <si>
    <t>Registro de 3 mesas de trabajo con el DNP realizadas</t>
  </si>
  <si>
    <t>la calidad estadística en procesos y resultados" del PEI, teniendo en cuenta que la reformulación de los proyectos de inversión busca valorar y replantear las actividades y productos vigentes y de esa forma fortalecer los atributos de relevancia y oportunidad de los procesos y resultados de las operaciones estadísticas.</t>
  </si>
  <si>
    <t>Plan Anticorrupción y de Ateción al Ciudadano</t>
  </si>
  <si>
    <t>Documento de proyecto de Fortalecimiento de la Capacidad Técnica  formulado en la MGA</t>
  </si>
  <si>
    <t>Por medio de esta herramienta y de la propuesta que se entregará a final de año de articulación de los intrumentos de planeación 2021, la Oficina Asesora de Planeación aporta al cumplimiento del PEI estableciendo y socializancdo los lineamientos necesarios para que todas las áreas formulen sus metas anuales en torno a la misión y a la visión de la entidad.</t>
  </si>
  <si>
    <t xml:space="preserve">Articular cuantitativamente el Plan de Acción con el Plan Estratégico Insitucional </t>
  </si>
  <si>
    <t>Matriz PAI 2020 alineada con el PEI</t>
  </si>
  <si>
    <t>Matriz y formato de seguimiento  PAI 2021 articulados con los instrumentos de planeación</t>
  </si>
  <si>
    <t>Servicio de Implementación Sistemas de Gestión</t>
  </si>
  <si>
    <t>Subdirección</t>
  </si>
  <si>
    <t>Gestionar un (1) programa que fortalezca las capacidades de las territoriales y la relación entre el DANE Central y las sedes de la Entidad</t>
  </si>
  <si>
    <t>Registro de actualización del diagnóstico sobre las necesidades y capacidades de las territoriales</t>
  </si>
  <si>
    <t>Documento de unificación de la oferta de fortalecimiento a las territoriales desde las distintas áreas</t>
  </si>
  <si>
    <t>Plan de visitas de los directivos a las territoriales</t>
  </si>
  <si>
    <t>Diseño de mecanismo de capacitación con la academia</t>
  </si>
  <si>
    <t>Diseño de sistema de seguimiento a las acciones de fortalecimiento territorial</t>
  </si>
  <si>
    <t>Registro de seguimiento a las acciones de fortalecimiento territorial de las distintas áreas</t>
  </si>
  <si>
    <t>Documentos de Planeación</t>
  </si>
  <si>
    <t>Dirección de Regulación, Planeación, Estandarización y normalización - DIRPEN</t>
  </si>
  <si>
    <t>Operaciones estadísticas que hayan surtido el proceso de evaluación de calidad</t>
  </si>
  <si>
    <t>Plan Estratégico Institucional</t>
  </si>
  <si>
    <t>13. Desarrollar el SEN 2.0 (reglamentar el CASEN, actualizar el PEN, los comités intersectoriales)</t>
  </si>
  <si>
    <t>Evaluar 20 operaciones estadísticas (10 DANE y 10 entidades del SEN)</t>
  </si>
  <si>
    <t>Documento de programa de Evaluaciones de la Calidad Estadística</t>
  </si>
  <si>
    <t>Papeles de trabajo para la Evaluación de la OE</t>
  </si>
  <si>
    <t>Informe de Evaluación de la Calidad Estadística por operación.</t>
  </si>
  <si>
    <t>Documento de seguimiento a la eficacia de acciones de mejora para entidades SEN evaluadas en el 2018 y 2019</t>
  </si>
  <si>
    <t xml:space="preserve">Con marco de aseguramiento calidad, la implementación y prueba piloto de los instrumentos que hacen parte del marco, se contribuye al objetivo estratégico de: "Asegurar la calidad estadística en procesos y resultados", teniendo en cuenta que el marco se convierte en una guía para la implementación de los principios del Código Nacional De Buenas Prácticas - CNBP, dando lineamientos que permitan el cumplimiento de los requisitos de calidad. De otra parte, con la implementación y pruebas pilotos de los instrumentos 
se identifica el nivel de cumplimiento de los atributos de la calidad a diferentes niveles de especificad. </t>
  </si>
  <si>
    <t xml:space="preserve">Implementar 2 instrumentos  de calidad (autoevaluación y revisión Sistemica) diseñados en las operaciones estadísticas del DANE y el SEN y realizar prueba a la conceptualización del instrumento Revisiones Focalizadas </t>
  </si>
  <si>
    <t>Diseño e implementación del instrumento de calidad:  Revisiones sistémicas</t>
  </si>
  <si>
    <t xml:space="preserve">Documento metodologico y formularios ajustados como resultado de la prueba piloto de Revisiones sistémicas. </t>
  </si>
  <si>
    <t xml:space="preserve">17. Pensar, diseñar y poner en marcha nuevas arquitecturas institucionales, asociadas a los retos y metas (tomado de la intervención del subdirector) </t>
  </si>
  <si>
    <t>Resultados de la prueba a la conceptualización del instrumento de calidad:  Revisiones focalizadas</t>
  </si>
  <si>
    <t xml:space="preserve">Documento metodológico, formularios:  identificación del problema y acopio de información, herramienta de apoyo al análisis, revisados y ajustados </t>
  </si>
  <si>
    <t>Registro de instrumento de autoevaluaciones implementado en el proceso estadístico del Censo Económico y la GEIH para las fases desarrolladas en el 2020.</t>
  </si>
  <si>
    <t>Cambio Cultural.</t>
  </si>
  <si>
    <t>Disposición y actualización de los inventario de Operaciones Estadísticas y Registros Administrativos</t>
  </si>
  <si>
    <t>El CASEN como Instancia asesora del Sistema Estadístico Nacional de Colombia en lo relacionado con:
la coordinación, metodologías, generación, pertinencia e intercambio de la producción de información estadística oficial; avalará la formulación y las actualizaciones del Plan Estadístico Nacional (PEN) que el DANE presente. Los inventarios de información estadística son parte integral del PEN, por lo cual estos serán avalados y evaluados por el CASEN</t>
  </si>
  <si>
    <t xml:space="preserve">Gestionar el SEN 2.0 a partir del decreto reglamentario del artículo 155 del Plan Nacional de Desarrollo </t>
  </si>
  <si>
    <t xml:space="preserve">Unidad </t>
  </si>
  <si>
    <t xml:space="preserve">Expedir tres (3) resolusiones en las cuales se reglamenten:  
* Consejo Asesor del Sistema Estadístico Nacional -CASEN 
* Otras instancias del SEN como: Comité de seguimiento a Estadísticas Estratégicas - CSEE, Comités Estadísticos Sectoriales - CES y Mesas Estadísticas Sectoriales - MES;
* Resolucion de nombramiento de los miembros del CASEN 	</t>
  </si>
  <si>
    <t xml:space="preserve">Soportes de la gestión realizada para implementar las instancias derivadas del decreto correspondientes a  
* Comité de seguimiento a Estadísticas Estratégicas - CSEE; 
* Comités Estadísticos Sectoriales CES (5); 
* Mesas Estadísticas Sectoriales MES (12);
* Consejo Asesor del Sistema Estadístico Nacional-CASEN
</t>
  </si>
  <si>
    <t xml:space="preserve">Actualizar el Plan Estadístico Nacional - PEN </t>
  </si>
  <si>
    <t>Documento de diagnóstico consolidado sobre el estado de la producción y difusión de estadísticas en el país</t>
  </si>
  <si>
    <t xml:space="preserve">Plan de acción actualizado </t>
  </si>
  <si>
    <t xml:space="preserve">Documento de propuesta de PEN actualizado </t>
  </si>
  <si>
    <t xml:space="preserve">Registro de socialzación del PEN en Comités Sectoriales y CASEN </t>
  </si>
  <si>
    <t xml:space="preserve">Registro de aprobación del PEN por CASEN </t>
  </si>
  <si>
    <t>El ICET es un indicador multidimensional y sistémico, que mide la capacidad estadística territorial, que permite obtener información comparable entre departamentos y entre municipios (subsistemas departamental y municipal) a nivel global y por dimensiones.</t>
  </si>
  <si>
    <t>Generar una línea base del Índice de Capacidad Estadística Territorial a partir de los reportes del FURAG y de las fuentes secundarias.</t>
  </si>
  <si>
    <t xml:space="preserve">Metodología actualizada del ICET </t>
  </si>
  <si>
    <t>Recolección y procesamiento de la Información para la medición de la línea base del  ICET</t>
  </si>
  <si>
    <t xml:space="preserve">Documento de resultados finales del ICET </t>
  </si>
  <si>
    <t>la poltitica de gestión de infomación estadística, promueve la cultura estadística en el que hacer de las entidades (del orden nacional y territorial), de esta manera así como promueve el uso y acceso de la información estadística a los ciudadanos y las demás partes interesadas​​. lo cual permitira que las entidades realicen procesos de identiricación de ooee y rraa que a su vez deben ser reportados al DANE</t>
  </si>
  <si>
    <t>Generar diagnóstico de la implementación de la política de Gestión de la Información Estadística, en las entidades del SEN</t>
  </si>
  <si>
    <t>Cuadros de salida y gráficos de análisis sobre los resultados obtenidos en la medición de la política "Gestión de la Información Estadística"</t>
  </si>
  <si>
    <t>Preguntas actualizadas para la medición de la política de gestión de información estadística en FURAG</t>
  </si>
  <si>
    <t>Documento diagnóstico de la implementación de la política de Gestión de la Información Estadística, en las entidades del SEN</t>
  </si>
  <si>
    <t>A traves del plan de fortalecimiento territorial, se brindan herramientas a las entidades territoriales que le permiten mejorar su capacidad estadística a las entidades territoriales.</t>
  </si>
  <si>
    <t xml:space="preserve">Consolidar el programa de fortalecimiento estadístico territorial </t>
  </si>
  <si>
    <t>Registro de actualización del Programa de fortalecimiento estadístico territorial a partir de los resultados de los pilotos realizados en 13 territorios en 2019.</t>
  </si>
  <si>
    <t>Diseño de 5 cursos virtuales para el fortalecimiento de la capcidad estadística de los territorios</t>
  </si>
  <si>
    <t>2 Asesorías técnicas y acompañamiento a entidades territoriales en las metodologías de planifiación estadística, de acuerdo a la demanda de los territorios.</t>
  </si>
  <si>
    <t>Aporte Indirecto: Dentro de las nuevas funcionalidades del SEN 2.0 contamos con un módulo de administración del el inventario de operaciones estadísticas el cual facilitará su actualización permanente.</t>
  </si>
  <si>
    <t>Desarrollar 4 nuevas funcionalidades en la plataforma tecnológica del SEN 2.0. y la actualización permanente de los contenidos de la plataforma.</t>
  </si>
  <si>
    <t>Registro del desarrollo del Sistema de Consulta y Reporte de OOEE, RRAA, Sistemas de Información.</t>
  </si>
  <si>
    <t>Registro de actualización de contenidos SEN (indicador del mes, noticias, boletínes sectoriales, entre otros)</t>
  </si>
  <si>
    <t xml:space="preserve">Aplicativo sistema de gestión y de consulta de clasificaciones </t>
  </si>
  <si>
    <t xml:space="preserve">Aplicativo sistema de gestión y de consulta de conceptos </t>
  </si>
  <si>
    <t>Visor federado de Datos de las OOEE del SEN en SDMX</t>
  </si>
  <si>
    <t>Realizar 8 diagnósticos y planes de fortalecimiento de Registros Administrativos- RRAA</t>
  </si>
  <si>
    <t xml:space="preserve">Documento con RRAA a fortalecer en 2020 identificados </t>
  </si>
  <si>
    <t xml:space="preserve"> Informes de diagnóstico de los RRAA a partir de la revisión de calidad de la base de datos del registro administrativo y la integración con otros registros. </t>
  </si>
  <si>
    <t xml:space="preserve"> Planes de mejoramiento de los RRAA</t>
  </si>
  <si>
    <t>Socialización con entidades y registros de acuerdos de seguimiento a los planes de mejoramiento</t>
  </si>
  <si>
    <t>Registros de acuerdos para compartir RRAA con el DANE</t>
  </si>
  <si>
    <t>El gobierno de datos en registros administrativos permitire tener una gobernanza en la que los procesos de gestión de proveedores, gestión de información, anonimización, revisión de la calidad y los procesos de análitica se estandarizan y documentan, facilitando la gestión de la informació proveniende estas fuentes y su aprovechamiento para fines estadísticos</t>
  </si>
  <si>
    <t>3. Realizar un ejercicio de demografía empresarial del que participen todas las direcciones técnicas, a partir de los resultados del del conteo, del censo experimental y del censo económico, aclarando el esquema de gobernanza de dicho ejercicio.</t>
  </si>
  <si>
    <t>Implementar el Gobierno de Datos de los Registros Administrativos del DANE.</t>
  </si>
  <si>
    <t>Documento de definición del protocolo de implementación de la Gobernanza con diagramas de nivel, procedimientos y guías o formatos de acuerdo al protocolo e interoperabilidad de los RRAA.</t>
  </si>
  <si>
    <t xml:space="preserve">Documentación soporte del proceso de gestión de proveedores </t>
  </si>
  <si>
    <t>8. Comité de autorregulación</t>
  </si>
  <si>
    <t xml:space="preserve">Perfilamiento de los RRAA, diagnóstico y rediseño de los convenios o acuerdos de intercambio de RRAA actuales. </t>
  </si>
  <si>
    <t>Esquemas de liberación de datos para auto-servicio</t>
  </si>
  <si>
    <t xml:space="preserve"> 2 pilotos de integración de registros para las temáticas de empleo y demografía empresarial, basado en el esquema de Gobernanza propuesto</t>
  </si>
  <si>
    <t>Contribuyen en la fase de implementación de lineamienots, normas, estándares y buenas prácticas</t>
  </si>
  <si>
    <t>Acompañar a cinco operaciones estadísticas del Sistema Estadístico Nacional en la implementación (mapeo de actividades) del lineamiento del proceso estadístico de acuerdo a lo definido en la caracterización del proceso de producción</t>
  </si>
  <si>
    <t>Registro de capacitaciones en lineamientos, norma y estándares</t>
  </si>
  <si>
    <t>Mapeos y acompañamientos en implementación de lineamientos, norma y estándares en operaciones estadísticas priorizadas</t>
  </si>
  <si>
    <t>Emitir lineamientos, normas y estándares para el Sistema Estadístico Nacional.</t>
  </si>
  <si>
    <t xml:space="preserve">Norma Técnica de la Calidad Estadística </t>
  </si>
  <si>
    <t>Clasificaciones COFOG, CUOC, Delito, ICATUS, CPC 2.1, CIIU Mantenimiento adaptadas para Colombia</t>
  </si>
  <si>
    <t>Actualización de documentos, guías, manuales</t>
  </si>
  <si>
    <t>Elaboración de correlativas económicas y sociales</t>
  </si>
  <si>
    <t>Actualización de procedimientos</t>
  </si>
  <si>
    <t>Aporte Indirecto: Como un subproducto de los 10 proyectos de analítica, se desprenden recomendaciones, análisis de tendencias y buenas prácticas internacionales, que potencialmente pueden ser incorporadas en el proceso estadístico y los procesos que se llevan en la entidad lo cual promueve la modernización del DANE.</t>
  </si>
  <si>
    <t>10. “Aterrizar” el ejercicio de la prospectiva</t>
  </si>
  <si>
    <t>Realizar 10 estudios de prospectiva y análisis de datos que conduzcan a la modernización en la gestión en el proceso misional,  estratégico y misional del DANE.</t>
  </si>
  <si>
    <t>Identificar proyectos de analítica a implementar en 2020 de manera artículada con las Direcciones técnicas y validarlos con el  Comité Técnico</t>
  </si>
  <si>
    <t>Construir fichas de proyectos que incorporen planes de trabajo con entregables definidos, así como la revisión de referentes internacionales y ejercicios de análitica de datos.</t>
  </si>
  <si>
    <t xml:space="preserve">Ejecución de los proyectos de analítica de manera artículada con los responsables de procesos estratégicos, misionales y de soporte. </t>
  </si>
  <si>
    <t xml:space="preserve"> Informes de resultados presentados al Comité Técnico o Directivo según corresponda.</t>
  </si>
  <si>
    <t xml:space="preserve">Socialización de resultados y definición de hojas de ruta para la implementación (escalabilidad) de los mismos. </t>
  </si>
  <si>
    <t>2017011000422 Fortalecimiento de la producción de estadísticas suficientes y de calidad, mediante la coordinación y regulación del SEN nacional</t>
  </si>
  <si>
    <t>Servicio de Evaluación del Proceso Estadístico</t>
  </si>
  <si>
    <t>Servicio de Información Estadística del SEN</t>
  </si>
  <si>
    <t>Servicio de Asistencia Técnica para Fortalecimiento de la Capacidad Estadística</t>
  </si>
  <si>
    <t>Servicio de articulación del SEN</t>
  </si>
  <si>
    <t>Documentos de Diagnóstico de Aprovechamiento de Registros Administrativos</t>
  </si>
  <si>
    <t>Servicio de asistencia técnica para el fortalecimiento de la capacidad estadística</t>
  </si>
  <si>
    <t>Documentos de Regulación del SEN</t>
  </si>
  <si>
    <t>Dirección de Metodología y Producción estadística - DIMPE</t>
  </si>
  <si>
    <t>"En relación al aporte al PEI, estos avances en la consolidación del Directorio de Establecimientos para el Censo Económico permiten fortalece la producción estadística para la generación de información de referencia en los siguientes aspectos: a) consolidación del marco de unidades económicas (conteo), b) Definición de variables de control para el SMCC, c) Consolidación de una BD temática para la complementación de la base de datos censal. "</t>
  </si>
  <si>
    <t>Actualizar el directorio estadístico para Censo Económico.</t>
  </si>
  <si>
    <t>1.      Directorio estadístico “único” y de responsabilidad compartida</t>
  </si>
  <si>
    <t>Diagnóstico de información para el proceso de mejora del DECE</t>
  </si>
  <si>
    <t>Propuesta de mejora del DECE</t>
  </si>
  <si>
    <t>Metodología de ajuste para la actualización del DECE</t>
  </si>
  <si>
    <t>2. Ajustar las estadísticas económicas de acuerdo con la actualización del Directorio Estadístico</t>
  </si>
  <si>
    <t>Listado de datos, índices e indicadores a ser incorporados</t>
  </si>
  <si>
    <t>Solicitudes de información y BD a cargar al DECE</t>
  </si>
  <si>
    <t>Iniciar el análisis de demografía empresarial</t>
  </si>
  <si>
    <t>Diagnóstico de los registros administrativos de fuentes</t>
  </si>
  <si>
    <t>Cálculo de indicadores de demografía empresarial</t>
  </si>
  <si>
    <t>Metodología de demografía empresarial</t>
  </si>
  <si>
    <t>Tablero de análisis (visor) de la demografía empresarial</t>
  </si>
  <si>
    <t>Rediseño temático de la Gran Encuesta integrada de Hogares - GEIH</t>
  </si>
  <si>
    <t>Implemetar el rediseño temático de la Gran Encuesta integrada de Hogares - GEIH</t>
  </si>
  <si>
    <t>Diseño del formulario y análisis para prueba piloto</t>
  </si>
  <si>
    <t>Diseño del formulario para y análisis pruebas experimentales</t>
  </si>
  <si>
    <t>Diseño del formulario para y análisis prueba paralelo</t>
  </si>
  <si>
    <t>Rediseño- Deflactor IAFOC</t>
  </si>
  <si>
    <t>7.      Deflactores</t>
  </si>
  <si>
    <t>Diseñar, construir y aplicar deflactores</t>
  </si>
  <si>
    <t xml:space="preserve"> Deflactor IAFOC - IPOC</t>
  </si>
  <si>
    <t xml:space="preserve"> Deflactor Alojamiento</t>
  </si>
  <si>
    <t>Deflactor Telecomunicaciones</t>
  </si>
  <si>
    <t>Diseño del sistema de precios</t>
  </si>
  <si>
    <t>Informe de seguimiento de deflactores</t>
  </si>
  <si>
    <t xml:space="preserve"> Implementar el nuevo marco muestral basado en el Censo Nacional de población y Vivienda 2018 (CNPV). (Operaciones con inicio en el III trimestre)
</t>
  </si>
  <si>
    <t>Marco muestral</t>
  </si>
  <si>
    <t>Muestras a aplicar en campo ECV, ECC, ENUT Y ENTIC</t>
  </si>
  <si>
    <t xml:space="preserve">
Iniciar proceso de actualización documental (metodología) de las operaciones estadísticas bajo el modelo GSBPM. 
</t>
  </si>
  <si>
    <t>Tablas de contenido de metodologías adaptadas a partir de los lineamientos establecidos.</t>
  </si>
  <si>
    <t>Metodologías de las operaciones estadísticas adaptadas al GSBPM</t>
  </si>
  <si>
    <t>Fichas de las operaciones estadísticas adaptadas al GSBPM</t>
  </si>
  <si>
    <t xml:space="preserve">Desarrollar la I fase de automatización  en  la producción y análisis estadístico, realizadas por el grupo de Analítica y métodos computacionales .
</t>
  </si>
  <si>
    <t>Diseño de métodos para la automatización y detección de anomalías.</t>
  </si>
  <si>
    <t>Desarrollo de la automatización y detección de anomalías.</t>
  </si>
  <si>
    <t>Pruebas y resultado de la automatización y detección de anomalías.</t>
  </si>
  <si>
    <t>Desarrollo  de preguntas de identidad sexual que se incluirán en el rediseño de la GEIH.</t>
  </si>
  <si>
    <t xml:space="preserve">Diseño del protocolo de investigación </t>
  </si>
  <si>
    <t xml:space="preserve">Prueba de campo </t>
  </si>
  <si>
    <t>Informe de análisis preliminar de resultados</t>
  </si>
  <si>
    <t>Realizar nuevos estudios sobre economía del bienestar.</t>
  </si>
  <si>
    <t>Generación nuevos indicadores para publicación de resultados ECV 2019</t>
  </si>
  <si>
    <t>Documento análisis bienestar subjetivo Vs. bienestar objetivo</t>
  </si>
  <si>
    <t>Tabla de seguimiento/control de indicadores de bienestar por dimensiones OCDE</t>
  </si>
  <si>
    <t xml:space="preserve">Adaptar el Índice de Precios de la Propiedad Residencial para Colombia </t>
  </si>
  <si>
    <t>Registro de la Socialización de mesas de trabajo internas y externas al DANE para dar a conocer los propósitos y objetivos del Índice de Precios de la Propiedad Residencial</t>
  </si>
  <si>
    <t>Propuesta de documento metodológico del IPPR y sus resultados de acuerdo a la información disponible</t>
  </si>
  <si>
    <t xml:space="preserve">Cuadros de Resultados para la Temática Mercado Laboral </t>
  </si>
  <si>
    <t>2017011000390   Levantamiento y actualización de estadísticas en temas económicos. Nacional</t>
  </si>
  <si>
    <t>Cuadros de Resultados para la temática construcción</t>
  </si>
  <si>
    <t xml:space="preserve">Boletines temática de económica.- Boletines temática social </t>
  </si>
  <si>
    <t>Boletines temática pobreza y condiciones de vida</t>
  </si>
  <si>
    <t>Boletines temática indices y precios</t>
  </si>
  <si>
    <t>Dirección de Censos y Demografía - DCD</t>
  </si>
  <si>
    <t>Operaciones estadísticas que ampliaron su desagregación geografica a nivel departamental o municipal.</t>
  </si>
  <si>
    <t xml:space="preserve">5. Institucionalidad post censal (urge revisar la función de producción de la transición post censal / tomado de la intervención del subdirector) </t>
  </si>
  <si>
    <t>Propuesta metodológica para la elaboración de los estudios postcensales realizados o convenios de cooperación celebrados con miras a la realización de los estudios.</t>
  </si>
  <si>
    <t>Estudio técnico postcensal sobre temáticas sociales incluidas en el CNPV 2018:Grupos Étnicos, Funcionamiento Humano</t>
  </si>
  <si>
    <t>Se oporta datos deagregados por edades , sexo y área</t>
  </si>
  <si>
    <t>Elaborar tablas con las retroproyecciones de población.</t>
  </si>
  <si>
    <t>Cuadros de salida de retroproyecciones a nivel nacional 1950-2018</t>
  </si>
  <si>
    <t>Cuadros de salida de retroproyecciones a nivel departamental 1993-2018</t>
  </si>
  <si>
    <t>Cuadros de salida de retroproyecciones a nivel municipal 1993-2018</t>
  </si>
  <si>
    <t>Estimaciones derivadas de las proyecciones de población</t>
  </si>
  <si>
    <t>Realizar el Censo Habitante de la Calle en municipios priorizados, con interacción directa con los alcaldes.</t>
  </si>
  <si>
    <t>Adecuaciones a los Diseños generados para el Censo Habitantes de la Calle -CHC (metodologia)</t>
  </si>
  <si>
    <t>Realizar reuniones, mesas de trabajo o los espacios de articulación interinstitucional (DANE-administraciones municipales) para la realización del CHC</t>
  </si>
  <si>
    <t>Documentos e instrumentos orientados a la preparación para el desarrollo del operativo de CHC</t>
  </si>
  <si>
    <t>Información resultante del operativo CHC en los municipios que se prioricen</t>
  </si>
  <si>
    <t>Entrega de resultados de la Encuesta de Hábitat y usos socioeconómicos.</t>
  </si>
  <si>
    <t>Procesamiento base de datos ENHAB</t>
  </si>
  <si>
    <t>Publicación y Difusión de la información resultante de la ENHAB</t>
  </si>
  <si>
    <t>Actualizar  la metodología del proceso de integración de los Registros Administrativos de población para el adecuado uso estadístico en la información sociodemográfica.</t>
  </si>
  <si>
    <t>Documento con la metodología de emparejamiento actualizada  del REBP incluyendo los métodos probabilísticos y la construcción de una tabla de evolución de personas.</t>
  </si>
  <si>
    <t>Aplicativo de integración de RRAA en producción contemplando su verificación y usabilidad en la entidad</t>
  </si>
  <si>
    <t>Evaluar la calidad y cobertura del REBP para  fortalecer la producción  estadística existente o la creación de nuevas estadísticas</t>
  </si>
  <si>
    <t>Documento con el diagnóstico técnico de la calidad de las variables del REBP, así como la concordancia de los resultados del REBP frente al CNPV 2018.</t>
  </si>
  <si>
    <t xml:space="preserve">Documento con el diagnóstico técnico de la cobertura geográfica de las unidades en el REBP, tomando como referente  CNPV 2018, encuestas por muestreo confirme la residencia de las personas en un momento dado. </t>
  </si>
  <si>
    <t xml:space="preserve">Tablas de resultados con el cálculo de los indicadores sociodemográficos existentes a partir del REBP o fichas técnicas de los nuevos indicadores que especifiquen la construcción a partir del REBP.  </t>
  </si>
  <si>
    <t>Diseñar el plan de trabajo con las actividades a desarrollar a corto, mediano y largo plazo, en la transformación de un Censo Tradición a uno basados en Registros Administrativos.</t>
  </si>
  <si>
    <t>Socialización del plan de trabajo del Censo Basados en Registros con la experiencia trabajada.</t>
  </si>
  <si>
    <t>Matriz de comparabilidad de variables y conceptos técnicos entre el censo tradicional y los Registros Administrativos.</t>
  </si>
  <si>
    <t>Exploración metodológica del seguimiento al registro estadístico de hogares y viviendas</t>
  </si>
  <si>
    <t>Documentación de experiencias internacionales de la transición hacia registros estadísticos de población</t>
  </si>
  <si>
    <t>Operaciones estadísticas que implementan acciones de mejora en la metodología (procesos e instrumentos) y resultados</t>
  </si>
  <si>
    <t>Se oporta una propuesta técnica para fortalecer la fuentes deinformaci´n migratoria</t>
  </si>
  <si>
    <t>Elaborar un anteproyecto para la encuesta de migración interna.</t>
  </si>
  <si>
    <t>Documento de identificación de necesidades de información en mesas de trabajo con diferentes entidades.</t>
  </si>
  <si>
    <t>Documento de Revisión de lineamientos nacionales e internacionales.</t>
  </si>
  <si>
    <t>Propuesta para la elaboración de la encuesta de migración interna.</t>
  </si>
  <si>
    <t>Versiones de documentos e instrumentos que hacen parte de la fase de diseño del Censo Minero</t>
  </si>
  <si>
    <t>Continuación del diseño conceptual, metodológico y operativo del Censo Minero Nacional.</t>
  </si>
  <si>
    <t>Documento conceptual y metodológico (preliminar)</t>
  </si>
  <si>
    <t>Instrumentos de recolección (preliminar)</t>
  </si>
  <si>
    <t>Documento de Diseño operativo (preliminar)</t>
  </si>
  <si>
    <t>Presupuesto Censo Minero (preliminar)</t>
  </si>
  <si>
    <t>construcción metodologica para el el acompañmiento de la politicica publica con enfoque de genero</t>
  </si>
  <si>
    <t>Realizar exploración metodológica para la generación de Cuentas Nacionales de Transferencia Intergeneracional (DSCN-DIMPE-DCD)</t>
  </si>
  <si>
    <t>Registros de Mesas de trabajo sobre la temática de cuentas nacionales de transferencias intergeneracionales.</t>
  </si>
  <si>
    <t>Resumen de la revisión bibliográfica de las metodológicas actuales a nivel nacional de las cuentas nacionales de transferencias intergeneracionales.</t>
  </si>
  <si>
    <t xml:space="preserve">Permite una mejora en la cobertura de la informaición a través de mecanismos articuladores con otras entidades del estado que tienen presencia en los territorios. La actualización tecnológica en los procesos de revisión de la calidad, garantizan  mejoras en las dinámicas de trabajo del equipo territorial con su respectio impacto positivo en el proceso de producción estadística. </t>
  </si>
  <si>
    <t>Fortalecimiento de las Estadísticas Vitales - EEVV</t>
  </si>
  <si>
    <t>Dos reuniones de la Comisión intersectorial</t>
  </si>
  <si>
    <t>Plan de acción generado para 2020 con las entidades del sistema de registro civil y estadísticas vitales (SRCEV)</t>
  </si>
  <si>
    <t>Registros del seguimiento al plan de acción formulado por las entidades del sistema de registro civil y estadísticas vitales ( (SRCEV))</t>
  </si>
  <si>
    <t>Registros del desarrollo de aplicativos para la mejora en la producción y publicación de cifras.</t>
  </si>
  <si>
    <t xml:space="preserve">Permite una mejora en la cobertura de la información a través del trabajo interinstitucional al generar mecanismo para la completitud de la información y el empoderamiento de las entidades respecto a la importancia de la calidad y oportunidad de la información </t>
  </si>
  <si>
    <t>Mejorar la cobertura de los nacimientos y defunciones generando cuatro(4) cruces de información con Registraduría Nacional del Estado Civil</t>
  </si>
  <si>
    <t>Reporte de hechos vitales identificado como faltantes en la base del RUAF-ND</t>
  </si>
  <si>
    <t>Reporte de hechos vitales recuperados e ingresados en la base del RUAF-ND</t>
  </si>
  <si>
    <t xml:space="preserve">Permite una mejora en los procesos de producción estadística, al contar con aplicativos más actualizados y robustos que garanticen la calidad de la información.
</t>
  </si>
  <si>
    <t>Consolidar la codificación automatizada de causas de muerte mediante la implementación de la Versión 5.6 del Sistema automatizado de Codificación de la mortalidad IRIS</t>
  </si>
  <si>
    <t>Archivo en excel con la comparación de las tablas paramétricas</t>
  </si>
  <si>
    <t xml:space="preserve">Documento XML actualizado con los labels de traducción </t>
  </si>
  <si>
    <t>Diccionario de términos médicos actualizado</t>
  </si>
  <si>
    <t>Bases con el procesos de recodificación con la nueva versión 5.6 IRIS</t>
  </si>
  <si>
    <t>Base de datos con la comparación de la codificación de las dos versiones del IRIS</t>
  </si>
  <si>
    <t xml:space="preserve">Plantea alternativas metodológicas y operativas para la recolección e inclusión de información de los grupos énticos, lo que permite una mejora en la cobertura de la información. </t>
  </si>
  <si>
    <t>Pruebas de implementación de los formatos de notificación para grupos étnicos.</t>
  </si>
  <si>
    <t>Registros de la socialización de los formatos a pueblo indigena focalizado</t>
  </si>
  <si>
    <t>Formatos ajustados para la prueba</t>
  </si>
  <si>
    <t>Registros del taller de capacitación a la comunidad y actores definidos</t>
  </si>
  <si>
    <t>Reporte de prueba de los formatos implementados</t>
  </si>
  <si>
    <t>2017011000343 Levantamiento y actualización de la información estadística de carácter sociodemográfico a nivel local y nacional</t>
  </si>
  <si>
    <t>Documentos de estudios postcensales temáticas demográficas y poblacionales</t>
  </si>
  <si>
    <t>Cuadros de resultados para la temática de demografía y población</t>
  </si>
  <si>
    <t>Boletines técnicos de la temática demografía y población</t>
  </si>
  <si>
    <t>Documentos metodologicos</t>
  </si>
  <si>
    <t>Bases de datos temática de salud</t>
  </si>
  <si>
    <t>Dirección de Geoestadística - DIG</t>
  </si>
  <si>
    <t>Publicar los Directorios Estadísticos de Empresas con la inclusión de fuentes internas y externas reportadas y del Sector Público (2 bases de datos)</t>
  </si>
  <si>
    <t>Construcción de indicadores de calidad por sector, con base en la información de las encuestas estructurales económicas utilizadas para la actualización  DEST.</t>
  </si>
  <si>
    <t>Diseño de la metodología para la conformación del marco de lista de establecimientos a partir de la exploración web y formularios electrónicos</t>
  </si>
  <si>
    <t>Actualizar el Marco Geoestadístico Nacional en su componente cartográfico y temático (1 base de datos)</t>
  </si>
  <si>
    <t>Marco Geoestadístico Nacional actualizado en sus componentes cartográfico, temático y de la sectorización rural del Marco.</t>
  </si>
  <si>
    <t>Registros de generación de productos cartográficos. 80.000 productos y procesamiento de 450 imágenes</t>
  </si>
  <si>
    <t>Actualización Cartográfica del Nivel de Topónimos del MGN 2019 - Equipamientos Entorno Urbano, correspondiente a 905 Municipios.</t>
  </si>
  <si>
    <t>Actualizar el Marco Maestro Rural y Agropecuario cartográficamente para las variables de predominancia de uso del suelo, zonas urbanas y dominios de estudio reportadas por las operaciones estadísticas  (1 base de datos)</t>
  </si>
  <si>
    <t>Actualización de conglomerados  del  Marco Maestro Rural y Agropecuario. 30,000 conglomerados</t>
  </si>
  <si>
    <t xml:space="preserve">Fortalecer las capacidades técnicas en el uso e integración de la información geoespacial </t>
  </si>
  <si>
    <t>Registros de la implementación del programa de fortalecimiento en las Operaciones Estadísticas priorizadas.</t>
  </si>
  <si>
    <t>Registros del fortalecimiento del uso e integración de la información estadística y geoespacial mediante procesos de articulación interinstitucionales.</t>
  </si>
  <si>
    <t>Registros del fortalecimiento de las capacidades técnicas en el uso de la información geoespacial en las direcciones territoriales a partir del desarrollo de  talleres</t>
  </si>
  <si>
    <t>Desarrollar un (1) proyecto de innovación e investigación para el fortalecimiento de los procesos de producción y difusión estadística</t>
  </si>
  <si>
    <t xml:space="preserve">Registros del cálculo de los indicadores de desarrollo sostenible ODS a partir del uso de los datos postcensales e información geoespacial </t>
  </si>
  <si>
    <t>Propuesta metodológica para la actualización y de uso de las variables de los marcos (MGN, MMRA) con el uso de imágenes de drones, otros  sensores remotos y fuentes big data.</t>
  </si>
  <si>
    <t>Realizar los modelamientos espaciales requeridos para soportar los procesos de producción y analisis de información estadística (a demanda)</t>
  </si>
  <si>
    <t xml:space="preserve">Porcentaje  </t>
  </si>
  <si>
    <t>Productos de información geográfica y modelamientos geoespaciales para soportar los procesos de producción y análisis de los datos estadísticos</t>
  </si>
  <si>
    <t>Renovar el Geoportal del DANE</t>
  </si>
  <si>
    <t>Sostenibilidad del Geoportal del DANE</t>
  </si>
  <si>
    <t>Registros de generación de los Servicios Geográficos  para la difusión del Directorio Estadístico, publicados a través del Geoportal del DANE</t>
  </si>
  <si>
    <t>Registros de la generación de los Servicios web Geográficos  que permita la interoperabilidad con los datos de la difusión del MGN 2019 y la espacialización de los resultados de Operaciones Estadísticas, publicados a través del Geoportal del DANE</t>
  </si>
  <si>
    <t>Definir e implementar la política de gobernanza de datos al interior de la DIG</t>
  </si>
  <si>
    <t xml:space="preserve">Registros de los pilotos del modelo de transformación digital y gestión del cambio de la DIG.  </t>
  </si>
  <si>
    <t>Documento del diseño y desarrollo del Sistema Autogestionado</t>
  </si>
  <si>
    <t>Generar los Geoservicios requeridos para las operaciones estadísticas</t>
  </si>
  <si>
    <t>Registros del fortalecimiento de las operaciones logisticas en campo con la generación de la aplicación movil y web para la recolección de información y seguimiento de las operaciones estadisticas que requieran el componente geográfico, dentro de la política de reducción de uso de papel.</t>
  </si>
  <si>
    <t>Registros de la disposición del Servicio web de Georreferenciación Masivo de Direcciones para usuarios del DANE, sobre la base de datos integrada y actualizada del catastro de direcciones.</t>
  </si>
  <si>
    <t>Asesorar a demanda la aplicación de las metodologías de estratificación socioeconómica vigentes.</t>
  </si>
  <si>
    <t>A demanda</t>
  </si>
  <si>
    <t>Registros de las solicitudes atendidas de cualquier requerimiento en materia de estratificacion socioeconómica urbana y rural</t>
  </si>
  <si>
    <t xml:space="preserve">Desarrollar el Sistema de Información de estratificación socioeconómica </t>
  </si>
  <si>
    <t>Diseño de la primera fase del Sistema de Información para la gestión de la estratificación socioeconómica y de las coberturas de los servicios públicos domiciliarios - SIGESCO, de los dos primeros módulos: Alcaldía y DANE.</t>
  </si>
  <si>
    <t>Desarrollo de la primera fase del Sistema de Información para la gestión de la estratificación socioeconómica y de las coberturas de los servicios públicos domiciliarios - SIGESCO, de los dos primeros módulos: Alcaldía y DANE.</t>
  </si>
  <si>
    <t>2017011000157 Levantamiento e integración de la información geoespacial con la infraestructura estadística nacional y otros datos nacional</t>
  </si>
  <si>
    <t>Base de Datos del Marco Geoestadístico Nacional</t>
  </si>
  <si>
    <t>Servicio de Geo información estadística</t>
  </si>
  <si>
    <t>Dirección de Síntesis y Cuentas Nacionales - DSCN</t>
  </si>
  <si>
    <t>A través de la disminución del rezago en la producción del ISE, dicha operación estadística refleja mejora en la oportunidad.</t>
  </si>
  <si>
    <t>Disminuir del rezago de producción del Indicador de Seguimiento a la Economía - ISE en 5 días</t>
  </si>
  <si>
    <t xml:space="preserve">Días </t>
  </si>
  <si>
    <t>Registros del análisis de recepción de la estadística básica.</t>
  </si>
  <si>
    <t>Registros de la evaluación de los tiempos de entrega de la información por parte de las fuentes externas o internas.</t>
  </si>
  <si>
    <t>Registros de la sensibilización con las fuentes de mayor rezago de entrega de información.</t>
  </si>
  <si>
    <t>Registros de la reducción  en la publicación del ISE.</t>
  </si>
  <si>
    <t>A través de la desagregación por actividad del ISE, dicha operación estadística refleja mejora en la calidad y precisión de la información presentada</t>
  </si>
  <si>
    <t>Desagregar "por actividad" la publicación del ISE en 3 actividades (primarias, secundarias y terciarias)</t>
  </si>
  <si>
    <t xml:space="preserve">Actividades </t>
  </si>
  <si>
    <t>Cálculo de los sectores (primario, secundario y terciario).</t>
  </si>
  <si>
    <t>Registroas de la evaluación  y análisis de los resultados de los sectores.</t>
  </si>
  <si>
    <t>Prueba de los resultados de los sectores.</t>
  </si>
  <si>
    <t>Registros de publicación de resultados.</t>
  </si>
  <si>
    <t>Es un proyecto piloto nuevo, que amplia la oferta estadística de la Dirección de Síntesis y Cuentas Nacionales</t>
  </si>
  <si>
    <t xml:space="preserve"> Diseño y elaboración de un esquema analítico que permita generar, administrar y gestionar indicadores de alta frecuencia que complementen los procesos de síntesis y análisis de las cuentas nacionales coyunturales.</t>
  </si>
  <si>
    <t>Módulo de administración de indicadores.</t>
  </si>
  <si>
    <t>Herramienta analítica para el análisis de los indicadores.</t>
  </si>
  <si>
    <t>Modelo predictivo, para complementar los procesos de síntesis y análisis de las cuentas nacionales coyunturales.</t>
  </si>
  <si>
    <t>Dicha estimación contribuye a la relevancia de la publicación habitual del PIB</t>
  </si>
  <si>
    <t>Estimar el PIB  trimestral por el enfoque del ingreso (1 estimación)</t>
  </si>
  <si>
    <t>Serie trimestral de la remuneración por sector institucional y 61 actividades económicas.</t>
  </si>
  <si>
    <t>Serie trimestral de otros impuestos a la producción por sector institucional y 61 actividades económicas.</t>
  </si>
  <si>
    <t>Serie trimestral de ingreso mixto por sector institucional y 61 actividades económicas.</t>
  </si>
  <si>
    <t>Serie trimestral de excedente bruto de explotación por sector institucional y 61 actividades económicas.</t>
  </si>
  <si>
    <t>Este proyecto, permitirá tener un piloto de matriz de indicadores, ampliando los trabajos realizados por las Cuentas Departamentales</t>
  </si>
  <si>
    <t>Construir un piloto de indicadores departamentales trimestrales (definición de departamentos pilotos, matriz de indicadores para 1 departamento)</t>
  </si>
  <si>
    <t>Diagnóstico información existente y faltante.</t>
  </si>
  <si>
    <t>Matriz de indicadores coyunturales.</t>
  </si>
  <si>
    <t>Registros de recolección y compilación de información.</t>
  </si>
  <si>
    <t>Registros de ejercicio piloto para un departamento (cálculos preliminares).</t>
  </si>
  <si>
    <t>Es un proyecto nuevo, que amplia la oferta estadística de la Dirección de Síntesis y Cuentas Nacionales</t>
  </si>
  <si>
    <t>Realizar el diseño de la medición de la economía digital en Colombia</t>
  </si>
  <si>
    <t>Cronograma general de trabajo</t>
  </si>
  <si>
    <t>Plan general de acuerdo a los lineamientos del modelo GSBPM</t>
  </si>
  <si>
    <t>Documento de diagnóstico de la medición de la economía digital en Colombia.</t>
  </si>
  <si>
    <t xml:space="preserve">Elaborar el diseño de la Cuenta satélite de bioeconomía </t>
  </si>
  <si>
    <t>Documento del diseño de la Cuenta Satélite.</t>
  </si>
  <si>
    <t>Diseñar la Cuenta satélite de economía circular</t>
  </si>
  <si>
    <t>Incluir avances de implementación del Sistema de Contabilidad Ambiental y Económica- SCAE  en la Cuenta Satélite Ambiental - CSA (2 Documentos Metodológicos y Cálculos Preliminares)</t>
  </si>
  <si>
    <t>Medición monetaria de los activos minero-energéticos.</t>
  </si>
  <si>
    <t>Medición del activo suelo en unidades físicas.</t>
  </si>
  <si>
    <t>La serie retropolada, ampliará la oferta de productos propios de las Cuentas Anuales de Bienes y Servicios</t>
  </si>
  <si>
    <t>Realizar una (1)  publicación de la serie retropolada de los agregados macroeconómicos a 1990</t>
  </si>
  <si>
    <t>Base de datos de la serie retropolada a precios corrientes</t>
  </si>
  <si>
    <t>Base de datos de la serie retropolada a precios constantes</t>
  </si>
  <si>
    <t>Documento Metodológico de la serie retropolada</t>
  </si>
  <si>
    <t>Se construirá y publicará una metodología en línea con lo establecido en el PEI</t>
  </si>
  <si>
    <t>Elaborar metodologías de cálculo de la base 2015 (1 Metodología Publicada)</t>
  </si>
  <si>
    <t>Versión preliminar de la metodología</t>
  </si>
  <si>
    <t>Versión revisada de la metodología</t>
  </si>
  <si>
    <t>Versión final de la metodología</t>
  </si>
  <si>
    <t>Ampliar la publicación anual: cuadro cruzado finalidad ( Classification of the Functions of Government-COFOG) transacción (Sistema de Cuentas Nacionales - SCN )</t>
  </si>
  <si>
    <t>Catálogo de clasificación presupuestal y catálogo contable homologados</t>
  </si>
  <si>
    <t>Series revisadas de los resultados obtenidos por finalidad (COFOG) y transacción(SCN)</t>
  </si>
  <si>
    <t>Consolidación Gobierno general (SIIF-FUT-SGR y estado financiero (central-local y seguridad social)</t>
  </si>
  <si>
    <t>Publicación  cuadro cruzado año 2019</t>
  </si>
  <si>
    <t>Estimar el gasto social publico y privado</t>
  </si>
  <si>
    <t>Series revisadas de los resultados obtenidos por  clasificación gasto social SOCX-OCDE</t>
  </si>
  <si>
    <t>Documento metodológico del gasto social</t>
  </si>
  <si>
    <t>Elaborar un (1) piloto de las Cuentas Nacionales de Transferencia</t>
  </si>
  <si>
    <t>Piloto de resultados socialización interna.</t>
  </si>
  <si>
    <t>2017011000455 Levantamiento recopilación y actualización de la información relacionada con cuentas nacionales y macroeconómicas a nivel nacional</t>
  </si>
  <si>
    <t>Boletines Técnicos del indicador de Seguimiento a la
Economía -ISE</t>
  </si>
  <si>
    <t>Boletines Técnicosdel PIB Nacional</t>
  </si>
  <si>
    <t>Boletines Técnicos de las Cuentas
Departamentales</t>
  </si>
  <si>
    <t>Boletines Técnicos de la Cuenta
Satélite de Medio Ambiente.</t>
  </si>
  <si>
    <t>Dirección Territorial Norte - Barranquilla</t>
  </si>
  <si>
    <t>La generación del indicador de Backups por funcionario permite fortalecer la medición en la Territorial, tanto para la mejor continua como para el aseguramiento de la memoria institucional.</t>
  </si>
  <si>
    <t>Llegar al 80% de Bakups mensual de Funcionarios de Planta  ( Indicador = # de Backups de funcionarios de planta / # funcionarios de planta)</t>
  </si>
  <si>
    <t>Directriz mediante correo electrónico a todos los fucionarios sobre  éste indicador.</t>
  </si>
  <si>
    <t>Reporte mensual del indicador  de copias de seguridad</t>
  </si>
  <si>
    <t>La socialización de las mejores prácticas de las principales investigaciones permite mejorar el conocimiento de los servidores y la gestión de los operativos.</t>
  </si>
  <si>
    <t>Fortalecer el conocimiento de los servidores respecto a la misionalidad de la entidad, a través del programa DANE enseña DANE con 10 charlas de temáticas de investigaciones estadísticas mas representativas</t>
  </si>
  <si>
    <t xml:space="preserve">Registros de identificación de temáticas </t>
  </si>
  <si>
    <t>Listas de asistencia de las charlas</t>
  </si>
  <si>
    <t>4. Integridad</t>
  </si>
  <si>
    <t>Fortalecer la integridad y lucha contra la corrupción a través de socializaciones al interior en la Territorial Norte, mediante dos socializaciones de daño antijurídico.</t>
  </si>
  <si>
    <t>Socializaciones de daño antijurídico.</t>
  </si>
  <si>
    <t>Requerimientos cubiertos en temas de seguridad</t>
  </si>
  <si>
    <t>Servicio de Educación informal para la gestión Administrativa</t>
  </si>
  <si>
    <t>Dirección Territorial Centro Occidente - Manizales</t>
  </si>
  <si>
    <t xml:space="preserve">El fomento en la utilizacion de la información estadística del Dane permite que las entidades tengan elementos estratégicos para la gestion en su territorios </t>
  </si>
  <si>
    <t>Realizar a cinco (5) instituciones públicas o privadas una socialización donde se fomente el uso de la información estadística para la toma de decisiones</t>
  </si>
  <si>
    <t>Registros de la selección de las instituciones objeto de la socialización</t>
  </si>
  <si>
    <t>Registros de las socializaciones</t>
  </si>
  <si>
    <t>Documento de evaluación de la información solicitada por parte de las instuciones socializadas</t>
  </si>
  <si>
    <t>En la medida que la entidad capacita a sus colaboradores se fortalece mas, y se robustece su componente organizacional</t>
  </si>
  <si>
    <t>Realizar diez (10) capacitaciones en los temas relacionados con temas misionales, administrativos y operativos para los funcionarios de la Dirección Territorial</t>
  </si>
  <si>
    <t xml:space="preserve">Documento de definición de los temas sobre los que se realizaran las capacitaciones y/o socialización </t>
  </si>
  <si>
    <t>Registros de capacitaciones y/o socializacion</t>
  </si>
  <si>
    <t>Índice de gestión de las direcciones territoriales sobre los operativos en campo</t>
  </si>
  <si>
    <t>Los tableros de control permiten realizan un seguimiento paulatino a cada operacion de acuerdo con la naturaleza de la misma.</t>
  </si>
  <si>
    <t>Seguimiento y Control operativo de la territorial</t>
  </si>
  <si>
    <t>Implementar un (1) tablero de control que permita hacer seguimiento a la cobertura y oportunidad de las operaciones estadísticas.</t>
  </si>
  <si>
    <t>Documento de implementación tablero de control para operativo CEED</t>
  </si>
  <si>
    <t>Documento de implementación tablero de control para operativo Precios</t>
  </si>
  <si>
    <t>Documento de implementación tablero de control para operativos Economicas</t>
  </si>
  <si>
    <t>Documento de implementación tablero de control para operativos Sociales</t>
  </si>
  <si>
    <t>Documento de evaluación de la implementación y uso del tablero de control</t>
  </si>
  <si>
    <t>Dirección Territorial Centro - Bogotá</t>
  </si>
  <si>
    <t>Incorporar las certificaciones en línea permite incrementar la capacidad de la DT dado que facilita el proceso de la generación de certificaciones.</t>
  </si>
  <si>
    <t>Incorporar en el sistema de certificaciones laborales en línea de los contratos generados en 2020</t>
  </si>
  <si>
    <t>Base información contractual generada para certificaciones 2020</t>
  </si>
  <si>
    <t>Novedades contractuales 2020 incorporadas en Sistema (adiciones, prorrogas, terminaciones anticipadas)</t>
  </si>
  <si>
    <t>Certificaciones en línea 2020 cargadas y listas para generar</t>
  </si>
  <si>
    <t>El seguimiento y control adecuado a los contratos permite incrementar la capacidad territorial fortaleciendo el proceso de selección del personal y evitando incumplimientos en los contratos</t>
  </si>
  <si>
    <t>Realizar prueba piloto a un sistema de información para el seguimiento y control de la contratación de prestación de servicios</t>
  </si>
  <si>
    <t>Registros de funcionalidades del sistema identificadas</t>
  </si>
  <si>
    <t>Esquema funcional del sistema de información</t>
  </si>
  <si>
    <t>Formularios para la captura de la información requerida</t>
  </si>
  <si>
    <t>Documento de generación de reportes</t>
  </si>
  <si>
    <t>Índice de gestión de las direcciones territoriales sobre los operativos en campo.</t>
  </si>
  <si>
    <t>Mantener la oportunidad de los operativos de la DT por encima del 96% permite entregar a DANE central las bases de datos a tiempo y con calidad.</t>
  </si>
  <si>
    <t>Mantener la oportunidad de los operativos de las encuestas económicas de la Dirección Territorial Centro por encima del 96%</t>
  </si>
  <si>
    <t xml:space="preserve">Asignación de cargas al personal contratado para los operativos de campo acorde con el inicio de cada una de las operaciones </t>
  </si>
  <si>
    <t>Informes de seguimiento a los operativos de campo de las encuestas económicas</t>
  </si>
  <si>
    <t>Registros de reuniones continuas con el personal operativo de las diferentes investigaciones para revisión de resultados</t>
  </si>
  <si>
    <t>Comunicaciones enviadas a las fuentes económicas para incentivar el reporte de información por parte de las mismas</t>
  </si>
  <si>
    <t>Dirección Territorial Noroccidente - Medellín</t>
  </si>
  <si>
    <t>Realización  de 2 seminarios dirigidos a los grupos de interes de los  sectores económicos Industria, Comercio y Servicios, con los cuales se pretende brindar a los participantes las herramientas y conocimiento para hacer mas efectivo el reporte de la información requerida.</t>
  </si>
  <si>
    <t>Realizar dos (2) seminarios orientados a los grupos de interés de los sectores económicos Industria, Comercio y Servicios</t>
  </si>
  <si>
    <t xml:space="preserve">Programación de los seminarios y la tematica negociada </t>
  </si>
  <si>
    <t>Registros de desarrollo de los seminarios</t>
  </si>
  <si>
    <t>Medir la percepción de los contratistas de la territorial, mediante la aplicación de una encuesta EPSC y desarrollo de su formulario digital, donde permita calcular el nivel de satisfacción respecto a la calidad y la atención el servicio recibido en cada uno de los procesos de la entidad, durante la ejecución del contrato.</t>
  </si>
  <si>
    <t xml:space="preserve">Formulario aplicado de la EPSC en fisico </t>
  </si>
  <si>
    <t>Diseño de la herramienta digital de EPSC</t>
  </si>
  <si>
    <t>Registros de desarrollo tecnológico de la herramienta  EPSC</t>
  </si>
  <si>
    <t>Documento de concepto del experto,  sobre la viabilidad de la aplicación de la herramienta para EPSC</t>
  </si>
  <si>
    <t xml:space="preserve">Registros de funcionalidad y resultados de la EPSC </t>
  </si>
  <si>
    <t xml:space="preserve">Realización de 3 sesiones de capacitación que se dictarán a los estudiantes de ultimo año de medicina, con lo cual se pretende mejorar el entendimiento y diligenciamiento de los registros pertenecientes a EEVV. </t>
  </si>
  <si>
    <t>Plan Estratégico Institucional 2019-2022</t>
  </si>
  <si>
    <t>14. Gestión del conocimiento y la innovación</t>
  </si>
  <si>
    <t>Realizar tres (3) capacitaciones a los estudiantes de ultimo año de  medicina para contribuir al mejoramiento de la calidad de la información de los Certificados de defunción, en cuanto a la correcta asignación de la causa de la defunción.</t>
  </si>
  <si>
    <t xml:space="preserve">Oficio o acta de reunion con el Comité de Salud de Estadisticas Vitales </t>
  </si>
  <si>
    <t xml:space="preserve">Autorización de las universidades para la realización  de las capacitaciones </t>
  </si>
  <si>
    <t xml:space="preserve">Registros de la realización de los 3 eventos catedráticos </t>
  </si>
  <si>
    <t xml:space="preserve">Suscripción de 3 convenios de cooperación con Universidades en  los departamentos de influencia de la Dirección Territorial, con lo cual se pretende crear espacios de cooperación institucional que brinden a las partes beneficios de caraacter misional y operativo </t>
  </si>
  <si>
    <t xml:space="preserve">Suscribir 3 convenios de cooperación  institucional con las Universidades de los departamentos de influencia de la Dirección Territorial Noroccidente </t>
  </si>
  <si>
    <t xml:space="preserve">Registro de las negociaciones para definir el alcance y acuerdos de cooperación institucional  </t>
  </si>
  <si>
    <t>3 Convenios de Cooperacion Institucional  firmados y legalizados</t>
  </si>
  <si>
    <t>Dirección Territorial Sur Occidental - Cali</t>
  </si>
  <si>
    <t>Sensibilizar a las fuentes contribuye a mejorar la calidad y oportunidad de las operaciones estadísticas</t>
  </si>
  <si>
    <t>Socializar a todas las fuentes anuales del sector economico el sitio virtual de las conferencias inaugurales  para sensibilizar a los representantes de las empresas y personas que reportan la información al DANE sobre la importancia de sus datos a través de los resultados y perspectivas que muestran las principales características y el comportamiento de los sectores económicos en Colombia.</t>
  </si>
  <si>
    <t>Cronogramas</t>
  </si>
  <si>
    <t>Directorios de fuentes a invitar</t>
  </si>
  <si>
    <t>Mejorar el acompañamiento y asesoria a las fuentes anuales economicas</t>
  </si>
  <si>
    <t>Encuesta de satisfacción de las fuentes de las operaciones estadísticas económicas anuales</t>
  </si>
  <si>
    <t xml:space="preserve">Enviar la encuesta de satisfaccion a las fuentes de las operaciones estadísticas económicas </t>
  </si>
  <si>
    <t>Registros de seguimiento al diligenciamiento de la encuesta</t>
  </si>
  <si>
    <t>Informe final de los resultados obtenidos</t>
  </si>
  <si>
    <t>Dirección Territorial Centro Oriente - Bucaramanga</t>
  </si>
  <si>
    <t>Con esta meta la DT busca formas diferentes de  interactuar con algunas instituciones educativas</t>
  </si>
  <si>
    <t>Realizar dos (2) memorandos de entendimiento con Instituciones Educativas en el territorio para fomentar la consulta especializada.</t>
  </si>
  <si>
    <t>7 Comunicaciones Oficiales enviadas a las endidades educativas</t>
  </si>
  <si>
    <t>14 Registros de visitas a las universidades</t>
  </si>
  <si>
    <t>Acuerdos con las universidades firmados</t>
  </si>
  <si>
    <t>Con la planeación y ejecución de los talleres de intercambio propuestos se aporta a la sensibilización de los funcionarios de la entidad respecto al cumplimiento de los objetivos en relación a la misión del DANE.</t>
  </si>
  <si>
    <t>Realizar seis (6) talleres de intercambio de conocimiento relacionado con los objetivos de cada grupo de trabajo y aumentar la cultura estadística sobre los resultados de las investigaciones del DANE.</t>
  </si>
  <si>
    <t>Registros de 3 Talleres de sensabilización e intercambios de conocimiento entre los GIT que conforma la Territorial.</t>
  </si>
  <si>
    <t>Registros de 3 Talleres de socilaizacion de resultados de investigaciones del DANE.</t>
  </si>
  <si>
    <t>A través de los entrenamientos y talleres planeados para el cumplimiento de esta meta, se fortalece de forma integral los conocimientos de los contratistas y funcionario de la territorial, desde el acceso a la información, hasta el uso de la misma.</t>
  </si>
  <si>
    <t xml:space="preserve">Realizar cuatro (4) sensibilizaciones y socializar al interior de los contratistas la oferta de información estadística que publica el DANE en los resultados de los Indicadores y Boletines </t>
  </si>
  <si>
    <t>Registros de 4 entrenamientos de Fortalecimiento, acceso y uso de la información Estadística producida por el DANE a los  contratistas de la Territorial.</t>
  </si>
  <si>
    <t>Registros de 4 talleres de Fortalecimiento, acceso y uso de la información Estadística producida por el DANE a los  contratistas de la Territorial,</t>
  </si>
  <si>
    <t>2017011000473 Fortalecimiento del acceso y uso de la información estadística producida por el DANE nacional</t>
  </si>
  <si>
    <t>Obtener información demografíca económica y social de la población residente en el territorio nacional y sus entes territoriales a nivel de
hogares y personas, así como las características estructurales de las viviendas</t>
  </si>
  <si>
    <t>Actualizar, producir y difundir información poblacional y demográfica oportuna y de calidad.</t>
  </si>
  <si>
    <t>2017011000391 Levantamiento de información estadística con calidad, cobertura y oportunidad nacional</t>
  </si>
  <si>
    <t>Secretaría General - Área Gestión Administrativa</t>
  </si>
  <si>
    <t xml:space="preserve">Contribuir al adecuado manejo de la documentación institucional que general el DANE, en cada etapa del ciclo vital, en términos de relevancia, pertinencia y conservación, lo cual permite fortalecer la memoria institucional de la entidad. </t>
  </si>
  <si>
    <t>Otro</t>
  </si>
  <si>
    <t>Plan Institucional de Archivos de la Entidad PINAR</t>
  </si>
  <si>
    <t>Programa de Gestion Documental - PGD</t>
  </si>
  <si>
    <t>10. Gestión documental</t>
  </si>
  <si>
    <t>Presentar propuesta de Tablas de Retención Documental para aprobación del Comité Institucional de Gestión y Desempeño - CIGD</t>
  </si>
  <si>
    <t>Documento de trabajo con el levantamiento de información de tipos documentales</t>
  </si>
  <si>
    <t>Documento de propuesta de TRD por areas funcionales.</t>
  </si>
  <si>
    <t>Presentacion de propuesta ante el Comité Institucional de Gestión y Desempeño para aprobación</t>
  </si>
  <si>
    <t>Contribuir al adecuado manejo de la documentación institucional que general el DANE, en cada etapa del ciclo vital, en términos de relevancia, pertinencia y conservación, lo cual permite fortalecer la memoria institucional de la entidad.</t>
  </si>
  <si>
    <t>Elaborar y actualizar tres (3) Instrumentos Archivísticos</t>
  </si>
  <si>
    <t>Documento de diagnostico Integral de archivos</t>
  </si>
  <si>
    <t>Documento de propuesta de tres Instrumentos Archivisticos</t>
  </si>
  <si>
    <t>Presentación y/o envío de propuesta ante el Comité Institucional de Gestión y Desempeño - CIGD</t>
  </si>
  <si>
    <t>Contribuir con el bienestar de los funcionarios, colaboradores y usuarios del DANE, en materia de infraestructura de manera cómoda, eficiente y agradable en atención a las necesidades identificadas y misionalidad de la entidad.</t>
  </si>
  <si>
    <t>Plan de Gestión Ambiental</t>
  </si>
  <si>
    <t>Plan de Infraestructura</t>
  </si>
  <si>
    <t xml:space="preserve">Realizar el mantenimiento de la infraestructura y acondicionamiento de espacios físicos a nivel nacional para el desarrollo de actividades misionales </t>
  </si>
  <si>
    <t>Matriz de necesidades de mantenimiento y acondicionamiento de la infraestructura a nivel nacional</t>
  </si>
  <si>
    <t>Plan de infraestructura (mantenimiento y acondicionamiento) para su ejecución acorde a los recursos asignados</t>
  </si>
  <si>
    <t xml:space="preserve">Dos (2) cuadros de seguimiento a la ejecución de los recursos asignados </t>
  </si>
  <si>
    <t>Secretaría General - Área Control Interno Disciplinario</t>
  </si>
  <si>
    <t>Fortalecimiento en el desarrollo de las competencias y habilidades de los servidores públicos, en el buen ejercicio de la función pública.</t>
  </si>
  <si>
    <t xml:space="preserve">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t>
  </si>
  <si>
    <t>Ayuda de memoria con la conformación del equipo de trabajo interno y asesor del observatorio de las conductas de los servidores públicos del DANE.</t>
  </si>
  <si>
    <t>Documento que establezca las directrices para el funcionamiento y actividades a ejecutar en el observatorio.</t>
  </si>
  <si>
    <t>Documento de gestión que identifique  las conductas más frecuentes asociadas a la Transparencia, Integridad e incidencia disciplinaria en el ejercicio de la función pública de  la Entidad.</t>
  </si>
  <si>
    <t>Registros de la socialización a los funcionarios de la entidad sobre los resultados del Observatorio</t>
  </si>
  <si>
    <t>Secretaría General - Área Financiera</t>
  </si>
  <si>
    <t>indirecto</t>
  </si>
  <si>
    <t>El control y seguimiento a los procesos financieros de los proyectos u operaciones estadísticas del DANE,  contribuye al mejoramiento y fortalecimiento en la planeación, ejecución y cierre.</t>
  </si>
  <si>
    <t>Realizar control y seguimiento a los procesos financieros para el cumplimiento de las etapas del Censo Económico (Conteo, Censo Experimental y Operativo Censal)</t>
  </si>
  <si>
    <t>Registros de 4 Mesas de Trabajo para determinar  actividades, cronograma,   y seguimiento de la concertaión de compromisos en desarrollo del proyecto Censo Económico.</t>
  </si>
  <si>
    <t>11 Informes Financieros según ejecución del Censo Económico.</t>
  </si>
  <si>
    <t>Realizar 6 acompañamientos al proceso de Gestión Financiera a nivel nacional según enfoque del censo económico</t>
  </si>
  <si>
    <t>Secretaría General - Área Gestión de Compras Públicas</t>
  </si>
  <si>
    <t>Las jornadas de capacitación en el ámbito de contratación generan un conocimiento a los trabajadores de la entidad que contribuye en el aumento en el resultado de la Dimensión de Talento Humano del MIPG</t>
  </si>
  <si>
    <t>Socializar el  proceso de gestión contractual con enlaces  para responder dudas frente a la contratación pública</t>
  </si>
  <si>
    <t>Registros de 10 Jornadas de socialización del  proceso de gestión contractual con enlaces DANE Central</t>
  </si>
  <si>
    <t>Registros de 4 Jornadas de socialización, una cada trimestre,  del  proceso de gestión contractual con Direcciones Territoriales</t>
  </si>
  <si>
    <t>Plan Anual de Adqiusiciones</t>
  </si>
  <si>
    <t>Definir de forma adecuada los lineamientos de los montos de transporte y modalidades para el personal operativo de la entidad contribuye en que las operaciones estadísticas se den con atributos de relevancia, oportunidad, exactitud y precisión fortalecidos.</t>
  </si>
  <si>
    <t>2. Reconversión logística</t>
  </si>
  <si>
    <t>Definir y actualizar los lineamientos  de los montos de transporte y modalidades para personal operativo, en respuesta a las  necesidades identificadas por el GIT Área Lógistica y producción de información</t>
  </si>
  <si>
    <t>Registros de 6 Mesas de  trabajo  con GIT Área Lógistica y producción de información, Direcciones  Territoriales, Secretaría  General  y Subdirección para el  ajuste  de la  resolución de transporte para contratos personal operativo y la estructuración de los lineamientos para un proceso de selección transporte especial por territorial para operativos.</t>
  </si>
  <si>
    <t xml:space="preserve">Resolución actualizada de los montos de transporte para los operativos. </t>
  </si>
  <si>
    <t>Documento con lineamientos proceso de selección transporte especial por territorial para operativos. Plan piloto.</t>
  </si>
  <si>
    <t>Los manuales de contratación y supervisión generan lineamientos en materia de contratación para la entidad, lo cual contribuye en el aumento en el resultado de la Dimensión de Talento Humano del MIPG</t>
  </si>
  <si>
    <t>Registros de 4 Mesas de  trabajo  con  GIT Área Lógistica y producción de información, Direcciones  Territoriales, Secretaría  General, Oficina Asesora Jurídica, Subdirección y enlaces de contratación Dane  Central para  la adaptación del  manual de supervisión.</t>
  </si>
  <si>
    <t>Manual de supervisión  definido</t>
  </si>
  <si>
    <t>Socialización manual de supervisión</t>
  </si>
  <si>
    <t>La creación del Comité de Estructuración de Procesos de Selección permitirá un mejor desarrollo en los procesos de la Entidad, contribuyendo en que las operaciones estadísticas fortalezcan los atributos de relevancia, oportunidad, exactitud y precisión.</t>
  </si>
  <si>
    <t xml:space="preserve">Crear el Comité de Estructuración de procesos de selección. </t>
  </si>
  <si>
    <t xml:space="preserve">Documento que define  los integrantes y responsabilidades del Comité de  Estructuración </t>
  </si>
  <si>
    <t xml:space="preserve">Documento con las directrices acerca del funcionamiento del Comité de  Estructuración </t>
  </si>
  <si>
    <t>Registros de socialización del Comité de  Estructuración y publicación de documento con directrices</t>
  </si>
  <si>
    <t>Secretaría General - Área Gestión Humana</t>
  </si>
  <si>
    <t>Certificar a 50 servidores de la planta de personal del nivel central en competencias laborales, contribuye al aumento del resultado del clima organizacional y al aumento de la Dimensión del Talento Humano.</t>
  </si>
  <si>
    <t>Plan Estratégico de Talento Humano</t>
  </si>
  <si>
    <t>3. Talento humano</t>
  </si>
  <si>
    <t>Certificar a 50 servidores de la planta de personal del nivel central en competencias laborales.</t>
  </si>
  <si>
    <t>Registros de publicación de las Normas de Certificación Laboral (NCL) a certificar</t>
  </si>
  <si>
    <t>Documento de formalización para el acompañamiento del SENA en la certificación de competencias laborales.</t>
  </si>
  <si>
    <t>Registros de difusión del proceso de certificación</t>
  </si>
  <si>
    <t>Certificados entregados</t>
  </si>
  <si>
    <t>El desarrollo del aplicativo para reemplazar el registro de asistencia manual, permitirá contar  con registros organizados de las actividades en información sistematizada por lo tanto contribuir con la organización de la información de gestión humana, que de manera simultánea aumentará el resultado de la Dimensión del Talento Humano.</t>
  </si>
  <si>
    <t>Plan de Incentivos Institucionales</t>
  </si>
  <si>
    <t>Plan de Trabajo Anual en Seguridad y Salud en el Trabajo</t>
  </si>
  <si>
    <t>Desarrollar un (1) aplicativo para reemplazar el registro de asistencia manual que permita mejorar el control de asistencia a las actividades de capacitación, bienestar e incentivos, entre otros.</t>
  </si>
  <si>
    <t>Documento de requerimientos técnicos y funcionales de la herramienta.</t>
  </si>
  <si>
    <t>Registros de desarrollo e implementación del aplicativo.</t>
  </si>
  <si>
    <t>Adquirir el sistema de información de la planta de personal del DANE para la administración de la nómina (PERNO), permitirá tramitar la nómina y llevar los registros estadísticos correspondientes, lo cual fortalecerá el resultado de la  de la Dimensión de Talento Humano del MIPG</t>
  </si>
  <si>
    <t>6.      Gestión humana organizada y con PERNO solucionado</t>
  </si>
  <si>
    <t>Adquirir el sistema de información de la planta de personal del DANE para la administración de la nómina (PERNO)</t>
  </si>
  <si>
    <t xml:space="preserve">Documento con identificación de necesidades técnicas y funcionales </t>
  </si>
  <si>
    <t xml:space="preserve">Estudios previos para la adquisición de la solución tecnológica y estudio de mercado </t>
  </si>
  <si>
    <t>Registro del proceso de adjudicación para la adquisición del sistema de administración de nómina.(nuevo software)</t>
  </si>
  <si>
    <t>Registros de implementación del nuevo software</t>
  </si>
  <si>
    <t>Registros de liquidación de la nómina en paralelo.</t>
  </si>
  <si>
    <t>Actualizar el sistema de evaluación de Gerentes Públicos, de acuerdo con los lineamientos establecidos por el DAFP</t>
  </si>
  <si>
    <t xml:space="preserve">Registros de diseño del instrumento de evaluacion </t>
  </si>
  <si>
    <t>Registros de socialización a Evaluados y Evaluadores</t>
  </si>
  <si>
    <t>Realizar el proceso de provisión de empleo de acuerdo a las necesidades del servicio, por ser una variable que representa el salario emocional de los servidores, permitirá fortalecer el resultado de la medición del clima organizacional y por consiguiente el aumento el aumento de la Dimensión del resultado del talento humano.</t>
  </si>
  <si>
    <t>Plan de Previsión de Recursos Humanos</t>
  </si>
  <si>
    <t>Plan Anual de Vacantes</t>
  </si>
  <si>
    <t>Realizar capacitación en temas misionales para responder a las solicitudes TASC</t>
  </si>
  <si>
    <t>Registros de elaboración de los requerimientos técnicos para contratación de la capacitación.</t>
  </si>
  <si>
    <t>Registros de la realización de la contratación para la capacitación</t>
  </si>
  <si>
    <t>Registros del desarrollo de las capacitaciones contratadas</t>
  </si>
  <si>
    <t>2018011000754 Mejoramiento de la infraestructura y equipamiento físico de la entidad a nivel nacional</t>
  </si>
  <si>
    <t>Sedes mantenidas</t>
  </si>
  <si>
    <t>Área de Logística y Producción Estadística</t>
  </si>
  <si>
    <t>El adecuado control de los costos de las operaciones estadísticas, contribuirá a mejorar la asignación de recursos; para el desempeño logístico, y la calidad de los resultados.</t>
  </si>
  <si>
    <t>Generar las especificaciones  operativas y presupuestales para alimentar el sistema de costos de las operaciones estadísticas del DANE.</t>
  </si>
  <si>
    <t>Documento de requerimiento</t>
  </si>
  <si>
    <t>Requerimiento con especificaciones</t>
  </si>
  <si>
    <t>El rediseño de la GEIH permitirá una mejora de la calidad y cobertura de la información recolectada</t>
  </si>
  <si>
    <t>Rediseñar la operación de la GEIH con la actualización del marco muestral de 2018 e incluir preguntas de enfoque de género y discapacidad</t>
  </si>
  <si>
    <t>Informe de prueba piloto</t>
  </si>
  <si>
    <t>Informe de experimentos</t>
  </si>
  <si>
    <t>La mejora del sistema de captura de la información en la página de la operación PVPLVA</t>
  </si>
  <si>
    <t>Realizar la propuesta de mejora del proceso de captura de información de las paginas web de la PVPLVA, definir el proceso de recolección de información e inclusión de la base en la investigación)</t>
  </si>
  <si>
    <t>Información recolectada y evaluación</t>
  </si>
  <si>
    <t>Base de datos de la investigación</t>
  </si>
  <si>
    <t>Contar con los aplicativos web para las operaciones IIOC,CHV y FIVI ayudará a mejorar la calidad de la información recolectada.</t>
  </si>
  <si>
    <t>Diseñar y desarrollar las especificaciones de validación y consistencia para aplicativos web IIOC,CHV y FIVI</t>
  </si>
  <si>
    <t>31/06/2020</t>
  </si>
  <si>
    <t>Documento de especificaciones de validación y consistencia</t>
  </si>
  <si>
    <t>La mejora de los aplicativos de las encuestas económicas ayudará a mejorar la calidad de la información recolectada</t>
  </si>
  <si>
    <t>Diseñar y realizar especificaciones para la mejora de los aplicativos de las encuestas económicas</t>
  </si>
  <si>
    <t>Documento de diagnóstico de la funcionalidad de los aplicativos de encuestas</t>
  </si>
  <si>
    <t>Documento de propuesta de mejora</t>
  </si>
  <si>
    <t>La implementación del módulo de novedades en las encuestas sociales, contribuirá a la mejora de la cobertura de las operaciones</t>
  </si>
  <si>
    <t>Entregar el diseño y las especificaciones del módulo web de novedades operativas para que sea implementado por el área de sistemas en las encuestas sociales.</t>
  </si>
  <si>
    <t>Acta de conclusiones según diagnóstico de las necesidades a implementar</t>
  </si>
  <si>
    <t>Entrega de documento con el diseño de las especificaciones necesarias</t>
  </si>
  <si>
    <t>La mejora de los aplicativos para la operación de SIPSA en cuanto a la validación y captura, permitirán la mejora de la calidad, oportunidad y seguimiento a la cobertura de la operación.</t>
  </si>
  <si>
    <t>Diseñar las especificaciones de  seguimiento a la cobertura, validaciones en cuanto a precios, variaciones y medidas de tendencia central en el aplicativo de SIPSA según la información recolectada en campo</t>
  </si>
  <si>
    <t>Acta de conclusiones según diagnostico de las necesidades a implementar</t>
  </si>
  <si>
    <t>El desarrollo de una herramienta que brinde las alertas operativas a nivel de cobertura y oportunidad y el seguimiento temático que nos de tranquilidad en la calidad de la recolección de información</t>
  </si>
  <si>
    <t>12. Definir el mecanismo de ejecución del CE (garantizando que prevalezca el criterio de control por parte del DANE)</t>
  </si>
  <si>
    <t xml:space="preserve"> Ejecutar y controlar las pruebas y  esquemas operativos del Censo Económico experimental </t>
  </si>
  <si>
    <t>Formato de pruebas de funcionalidad</t>
  </si>
  <si>
    <t>Documento de diseño del SMCE</t>
  </si>
  <si>
    <t xml:space="preserve">Formato de recuentos y especificaciones para desarrollo del aplicativo </t>
  </si>
  <si>
    <t>Documento de diseño de Lineamientos Operativos</t>
  </si>
  <si>
    <t>Formato de Reportes para el SMCE</t>
  </si>
  <si>
    <t>Esquema de Diseño de etapas de control operativo y estados y novedades operativos formulario básico</t>
  </si>
  <si>
    <t>La implementación en los aplicativos para el CE de un módulo de análisis que permita  la validación a nivel  de COM, permitirán la mejora de la calidad y cobertura de la operación.</t>
  </si>
  <si>
    <t>Diseñar los  esquemas preliminares del operativos del Censo económico</t>
  </si>
  <si>
    <t>Matriz de requerimientos para CE</t>
  </si>
  <si>
    <t>Entrega de Documento Diseño Operativo CE</t>
  </si>
  <si>
    <t>La implementación de herramientas de monitoreo, contribuye al  seguimiento de los procesos que soportan la logística y producción de información. La mejora en el aprendizaje, aumenta la capacidad técnica de quienes participan en los operativos de campo.</t>
  </si>
  <si>
    <t>Implementar el programa de monitoreo del área de logística para la mejora del desempeño operativo</t>
  </si>
  <si>
    <t>Diagnóstico y definición de alcance</t>
  </si>
  <si>
    <t>Propuesta de control y monitoreo</t>
  </si>
  <si>
    <t>Informe Piloto</t>
  </si>
  <si>
    <t>Evidencias de la Implementación de las herramientas de control</t>
  </si>
  <si>
    <t>Diseñar y publicar los precios de venta al publicos  de los articulos de primera necesidad para monitoreo de los precios</t>
  </si>
  <si>
    <t>Diseñar e implementar el seguimiento semanal de artículos de primera necesidad -PVPAPN</t>
  </si>
  <si>
    <t>Aplicativo web</t>
  </si>
  <si>
    <t>Fomentar el uso de la información estadística en la toma de decisiones públicas y privadas.</t>
  </si>
  <si>
    <t>Correos enviados y recibidos entre los equipos de logistica, sistemas, temática, sobre los temas  de la meta.</t>
  </si>
  <si>
    <t>Reportes diarios  de cobertura</t>
  </si>
  <si>
    <t xml:space="preserve"> Publicación de resultados en la página web cada semana:  de abril a 30 de agosto </t>
  </si>
  <si>
    <t>Rediseñar los indices de construccion pesada con indices de obras civiles para la deflactacion de cuentas nacionales</t>
  </si>
  <si>
    <t>Diseño y recoleccion de deflactores</t>
  </si>
  <si>
    <t>Correos enviados y recibidos entre los equipos de logistica, sistemas, temática</t>
  </si>
  <si>
    <t>Cobertura</t>
  </si>
  <si>
    <t>Bases de datos de la Temática Agropecuaria Generadas, Ambiental, de Comercio Internacional, de Comercio Interno, de Construcción, de Cultura, de Educación, de Gobierno, de Industria, de la Seguridad y Defensa, de Mercado Laboral y de precios y costos</t>
  </si>
  <si>
    <t>Bases de Datos de la temática de Mercado Laboral</t>
  </si>
  <si>
    <t>Bases de Datos de la temática de precios y costos</t>
  </si>
  <si>
    <t>Bases de datos de la Temática de Construcción</t>
  </si>
  <si>
    <t>Bases de datos de la Temática de Industria
Bases de datos de la Temática de Comercio Interno</t>
  </si>
  <si>
    <t xml:space="preserve">Bases de Datos de la temática de Mercado Laboral
Bases de datos de la Temática de Cultura
</t>
  </si>
  <si>
    <t>Bases de datos de la Temática Agropecuaria Generadas</t>
  </si>
  <si>
    <t xml:space="preserve">2019011000195 Desarrollo Censo Económico Nacional </t>
  </si>
  <si>
    <t>Bases de Datos del Directorio Estadístico</t>
  </si>
  <si>
    <t>2017011000391
Levantamiento de información estadistica con calidad, cobertura y oportunidad nacional.</t>
  </si>
  <si>
    <t>FONDANE</t>
  </si>
  <si>
    <t>Facilitar las agendas de fortalecimiento de la capacidad de producción de información estadística de las entidades del SEN</t>
  </si>
  <si>
    <t>Diez (10)  convenios  de cobertura nacional y territorial en el marco de las necesidades del SEN</t>
  </si>
  <si>
    <t>2018011000556  Fortalecimiento de la capacidad de producción de información estadística del SEN.  Nacional</t>
  </si>
  <si>
    <t>Servicio de evaluación del proceso estadístico</t>
  </si>
  <si>
    <t>Servicio de información de las estadísticas de las entidades del Sistema Estadístico Nacional</t>
  </si>
  <si>
    <t xml:space="preserve"> $ 16.375.354 
</t>
  </si>
  <si>
    <t xml:space="preserve">Iniciar proceso de actualización documental (metodología) de las operaciones estadísticas bajo el modelo GSBPM. 
</t>
  </si>
  <si>
    <t>Adaptar el  Manual de Supervisión con enfoque territorial  y  orientado al  uso  de  medios  electrónicos, en conjunto con la Oficina Asesora Jurídica</t>
  </si>
  <si>
    <t>Realizar el proceso de provisión de empleo de 128 cargos mediante la figura de encargo de las vacantes que por necesidades del servicio la administración requiera</t>
  </si>
  <si>
    <t>Estudio técnico de requisitos elaborado y publicado y el Acto Administrativo de nombramiento en encargo de empleo.</t>
  </si>
  <si>
    <t>Ejecución de los mecanismos de la política de prevención del daño antijurídico (plan de acción PPDA) definidos para la vigencia 2020.</t>
  </si>
  <si>
    <t>25%( 104)</t>
  </si>
  <si>
    <t>50% (208)</t>
  </si>
  <si>
    <t>75% (312)</t>
  </si>
  <si>
    <t>100% (416)</t>
  </si>
  <si>
    <t xml:space="preserve">Documento de proyecto de Gestión Documental formulado en MGA </t>
  </si>
  <si>
    <t>70%</t>
  </si>
  <si>
    <t xml:space="preserve">Acto administrativo de adopción, actualización de procedimiento evaluación y/o valoración de los servidores de la entidad con sus respectivos formatos y elaboración de guía de evaluación para empleos de gerencia pública.  </t>
  </si>
  <si>
    <t>Formular 2 proyectos de inversión del DANE</t>
  </si>
  <si>
    <t>Seis (6) contratos interadministrativos para evaluar la implementación de los criterios de calidad de las operaciones estadísticas del SEN</t>
  </si>
  <si>
    <r>
      <t xml:space="preserve">
</t>
    </r>
    <r>
      <rPr>
        <b/>
        <sz val="11"/>
        <color theme="1"/>
        <rFont val="Segoe UI"/>
        <family val="2"/>
      </rPr>
      <t>15%</t>
    </r>
  </si>
  <si>
    <r>
      <t xml:space="preserve">Resolución </t>
    </r>
    <r>
      <rPr>
        <sz val="11"/>
        <color rgb="FF002060"/>
        <rFont val="Segoe UI"/>
        <family val="2"/>
      </rPr>
      <t>de</t>
    </r>
    <r>
      <rPr>
        <sz val="11"/>
        <rFont val="Segoe UI"/>
        <family val="2"/>
      </rPr>
      <t xml:space="preserve"> modificación </t>
    </r>
    <r>
      <rPr>
        <sz val="11"/>
        <color rgb="FF002060"/>
        <rFont val="Segoe UI"/>
        <family val="2"/>
      </rPr>
      <t>del</t>
    </r>
    <r>
      <rPr>
        <sz val="11"/>
        <rFont val="Segoe UI"/>
        <family val="2"/>
      </rPr>
      <t xml:space="preserve"> Manual Especifico de Funciones y Competencias Laborales</t>
    </r>
  </si>
  <si>
    <r>
      <t>Estudio de cumplimiento de requisitos ( revisión</t>
    </r>
    <r>
      <rPr>
        <sz val="11"/>
        <color rgb="FF002060"/>
        <rFont val="Segoe UI"/>
        <family val="2"/>
      </rPr>
      <t xml:space="preserve"> de </t>
    </r>
    <r>
      <rPr>
        <sz val="11"/>
        <rFont val="Segoe UI"/>
        <family val="2"/>
      </rPr>
      <t>perfiles de los aspirantes de Carrera Administrativa)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</si>
</sst>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 #,##0_);_(* \(#,##0\);_(* &quot;-&quot;??_);_(@_)"/>
    <numFmt numFmtId="168" formatCode="dd/mm/yyyy;@"/>
    <numFmt numFmtId="169" formatCode="[$-240A]dd/mm/yyyy"/>
    <numFmt numFmtId="170" formatCode="_(&quot;$ &quot;* #,##0_);_(&quot;$ &quot;* \(#,##0\);_(&quot;$ &quot;* \-??_);_(@_)"/>
  </numFmts>
  <fonts count="16" x14ac:knownFonts="1">
    <font>
      <sz val="12"/>
      <color theme="1"/>
      <name val="Calibri"/>
      <family val="2"/>
      <scheme val="minor"/>
    </font>
    <font>
      <sz val="12"/>
      <color theme="1"/>
      <name val="Calibri"/>
      <family val="2"/>
      <scheme val="minor"/>
    </font>
    <font>
      <sz val="12"/>
      <color rgb="FF000000"/>
      <name val="Tahoma"/>
      <family val="2"/>
    </font>
    <font>
      <sz val="11"/>
      <color theme="1"/>
      <name val="Segoe UI"/>
      <family val="2"/>
    </font>
    <font>
      <b/>
      <sz val="11"/>
      <color rgb="FFFFFFFF"/>
      <name val="Segoe UI"/>
      <family val="2"/>
    </font>
    <font>
      <b/>
      <sz val="11"/>
      <color rgb="FF008080"/>
      <name val="Segoe UI"/>
      <family val="2"/>
    </font>
    <font>
      <b/>
      <sz val="11"/>
      <color theme="8" tint="-0.499984740745262"/>
      <name val="Segoe UI"/>
      <family val="2"/>
    </font>
    <font>
      <b/>
      <sz val="11"/>
      <color theme="1"/>
      <name val="Segoe UI"/>
      <family val="2"/>
    </font>
    <font>
      <sz val="11"/>
      <name val="Segoe UI"/>
      <family val="2"/>
    </font>
    <font>
      <sz val="11"/>
      <color rgb="FF000000"/>
      <name val="Segoe UI"/>
      <family val="2"/>
    </font>
    <font>
      <sz val="11"/>
      <color rgb="FF262626"/>
      <name val="Segoe UI"/>
      <family val="2"/>
    </font>
    <font>
      <b/>
      <sz val="11"/>
      <name val="Segoe UI"/>
      <family val="2"/>
    </font>
    <font>
      <sz val="11"/>
      <color rgb="FFFF0000"/>
      <name val="Segoe UI"/>
      <family val="2"/>
    </font>
    <font>
      <sz val="11"/>
      <color rgb="FF002060"/>
      <name val="Segoe UI"/>
      <family val="2"/>
    </font>
    <font>
      <b/>
      <sz val="11"/>
      <color rgb="FFC00000"/>
      <name val="Segoe UI"/>
      <family val="2"/>
    </font>
    <font>
      <b/>
      <sz val="11"/>
      <color theme="0"/>
      <name val="Segoe UI"/>
      <family val="2"/>
    </font>
  </fonts>
  <fills count="15">
    <fill>
      <patternFill patternType="none"/>
    </fill>
    <fill>
      <patternFill patternType="gray125"/>
    </fill>
    <fill>
      <patternFill patternType="solid">
        <fgColor rgb="FF7D0641"/>
        <bgColor rgb="FF000000"/>
      </patternFill>
    </fill>
    <fill>
      <patternFill patternType="solid">
        <fgColor rgb="FFC00000"/>
        <bgColor rgb="FF000000"/>
      </patternFill>
    </fill>
    <fill>
      <patternFill patternType="solid">
        <fgColor rgb="FFB6004C"/>
        <bgColor rgb="FF000000"/>
      </patternFill>
    </fill>
    <fill>
      <patternFill patternType="solid">
        <fgColor rgb="FF006488"/>
        <bgColor rgb="FF000000"/>
      </patternFill>
    </fill>
    <fill>
      <patternFill patternType="solid">
        <fgColor rgb="FF0076A2"/>
        <bgColor rgb="FF000000"/>
      </patternFill>
    </fill>
    <fill>
      <patternFill patternType="solid">
        <fgColor rgb="FF008080"/>
        <bgColor rgb="FF000000"/>
      </patternFill>
    </fill>
    <fill>
      <patternFill patternType="solid">
        <fgColor rgb="FFDAEEF3"/>
        <bgColor rgb="FF000000"/>
      </patternFill>
    </fill>
    <fill>
      <patternFill patternType="solid">
        <fgColor theme="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8" tint="0.79998168889431442"/>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bottom style="dashed">
        <color indexed="64"/>
      </bottom>
      <diagonal/>
    </border>
    <border>
      <left/>
      <right style="dashed">
        <color indexed="64"/>
      </right>
      <top/>
      <bottom style="dashed">
        <color indexed="64"/>
      </bottom>
      <diagonal/>
    </border>
    <border>
      <left/>
      <right style="dotted">
        <color indexed="64"/>
      </right>
      <top style="dotted">
        <color indexed="64"/>
      </top>
      <bottom style="dashed">
        <color indexed="64"/>
      </bottom>
      <diagonal/>
    </border>
    <border>
      <left/>
      <right style="dotted">
        <color indexed="64"/>
      </right>
      <top style="dashed">
        <color indexed="64"/>
      </top>
      <bottom style="dashed">
        <color indexed="64"/>
      </bottom>
      <diagonal/>
    </border>
    <border>
      <left/>
      <right style="dotted">
        <color indexed="64"/>
      </right>
      <top style="dashed">
        <color indexed="64"/>
      </top>
      <bottom style="dotted">
        <color indexed="64"/>
      </bottom>
      <diagonal/>
    </border>
    <border>
      <left style="hair">
        <color indexed="64"/>
      </left>
      <right/>
      <top style="hair">
        <color indexed="64"/>
      </top>
      <bottom style="dashed">
        <color indexed="64"/>
      </bottom>
      <diagonal/>
    </border>
    <border>
      <left style="dashed">
        <color indexed="64"/>
      </left>
      <right style="dotted">
        <color indexed="64"/>
      </right>
      <top style="dashed">
        <color indexed="64"/>
      </top>
      <bottom/>
      <diagonal/>
    </border>
    <border>
      <left style="dashed">
        <color indexed="64"/>
      </left>
      <right style="dotted">
        <color indexed="64"/>
      </right>
      <top/>
      <bottom/>
      <diagonal/>
    </border>
    <border>
      <left style="dashed">
        <color indexed="64"/>
      </left>
      <right style="dotted">
        <color indexed="64"/>
      </right>
      <top/>
      <bottom style="dashed">
        <color indexed="64"/>
      </bottom>
      <diagonal/>
    </border>
    <border>
      <left style="hair">
        <color indexed="64"/>
      </left>
      <right style="hair">
        <color indexed="64"/>
      </right>
      <top style="dashed">
        <color indexed="64"/>
      </top>
      <bottom/>
      <diagonal/>
    </border>
    <border>
      <left style="dashed">
        <color indexed="64"/>
      </left>
      <right style="dashed">
        <color indexed="64"/>
      </right>
      <top/>
      <bottom/>
      <diagonal/>
    </border>
  </borders>
  <cellStyleXfs count="5">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607">
    <xf numFmtId="0" fontId="0" fillId="0" borderId="0" xfId="0"/>
    <xf numFmtId="0" fontId="3" fillId="0" borderId="0" xfId="0" applyFont="1" applyAlignment="1">
      <alignment horizontal="center" vertical="center"/>
    </xf>
    <xf numFmtId="0" fontId="3" fillId="0" borderId="0" xfId="0" applyFont="1"/>
    <xf numFmtId="0" fontId="4" fillId="2" borderId="1" xfId="0" applyFont="1" applyFill="1" applyBorder="1" applyAlignment="1" applyProtection="1">
      <alignment horizontal="center" vertical="center" wrapText="1"/>
      <protection locked="0" hidden="1"/>
    </xf>
    <xf numFmtId="0" fontId="4" fillId="7" borderId="1" xfId="0" applyFont="1" applyFill="1" applyBorder="1" applyAlignment="1" applyProtection="1">
      <alignment horizontal="center" vertical="center" wrapText="1"/>
      <protection locked="0" hidden="1"/>
    </xf>
    <xf numFmtId="0" fontId="4" fillId="5" borderId="1" xfId="0" applyFont="1" applyFill="1" applyBorder="1" applyAlignment="1" applyProtection="1">
      <alignment horizontal="center" vertical="center" wrapText="1"/>
      <protection locked="0" hidden="1"/>
    </xf>
    <xf numFmtId="0" fontId="5" fillId="8" borderId="1" xfId="0" applyFont="1" applyFill="1" applyBorder="1" applyAlignment="1" applyProtection="1">
      <alignment horizontal="center" vertical="center" wrapText="1"/>
      <protection locked="0" hidden="1"/>
    </xf>
    <xf numFmtId="0" fontId="6" fillId="9" borderId="1" xfId="0" applyFont="1" applyFill="1" applyBorder="1" applyAlignment="1" applyProtection="1">
      <alignment horizontal="center" vertical="center" wrapText="1"/>
      <protection locked="0" hidden="1"/>
    </xf>
    <xf numFmtId="9" fontId="7" fillId="0" borderId="1" xfId="3" applyFont="1" applyFill="1" applyBorder="1" applyAlignment="1" applyProtection="1">
      <alignment horizontal="center" vertical="center" wrapText="1"/>
      <protection locked="0" hidden="1"/>
    </xf>
    <xf numFmtId="9" fontId="3" fillId="0" borderId="1" xfId="3" applyFont="1" applyFill="1" applyBorder="1" applyAlignment="1" applyProtection="1">
      <alignment horizontal="center" vertical="center" wrapText="1"/>
      <protection locked="0" hidden="1"/>
    </xf>
    <xf numFmtId="49" fontId="3" fillId="0" borderId="1" xfId="3"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hidden="1"/>
    </xf>
    <xf numFmtId="14" fontId="3" fillId="0" borderId="1" xfId="0" applyNumberFormat="1" applyFont="1" applyFill="1" applyBorder="1" applyAlignment="1" applyProtection="1">
      <alignment horizontal="center" vertical="center" wrapText="1"/>
      <protection locked="0" hidden="1"/>
    </xf>
    <xf numFmtId="14" fontId="8" fillId="0" borderId="1" xfId="0" applyNumberFormat="1"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9" fontId="9" fillId="0" borderId="1" xfId="3"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66" fontId="3" fillId="0" borderId="1" xfId="1"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xf>
    <xf numFmtId="166" fontId="3" fillId="10" borderId="1" xfId="1" applyNumberFormat="1" applyFont="1" applyFill="1" applyBorder="1" applyAlignment="1" applyProtection="1">
      <alignment horizontal="center" vertical="center" wrapText="1"/>
      <protection locked="0" hidden="1"/>
    </xf>
    <xf numFmtId="9" fontId="9"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protection hidden="1"/>
    </xf>
    <xf numFmtId="9" fontId="3" fillId="0" borderId="1" xfId="3" applyFont="1" applyFill="1" applyBorder="1" applyAlignment="1" applyProtection="1">
      <alignment horizontal="center" vertical="center" wrapText="1"/>
      <protection hidden="1"/>
    </xf>
    <xf numFmtId="166" fontId="3" fillId="0" borderId="1" xfId="1" applyNumberFormat="1" applyFont="1" applyFill="1" applyBorder="1" applyAlignment="1" applyProtection="1">
      <alignment horizontal="right" vertical="center" wrapText="1"/>
      <protection locked="0" hidden="1"/>
    </xf>
    <xf numFmtId="0" fontId="3" fillId="0" borderId="1" xfId="0" applyFont="1" applyFill="1" applyBorder="1" applyAlignment="1" applyProtection="1">
      <alignment horizontal="left" vertical="center" wrapText="1"/>
      <protection locked="0"/>
    </xf>
    <xf numFmtId="14" fontId="8" fillId="0" borderId="1" xfId="0" applyNumberFormat="1" applyFont="1" applyFill="1" applyBorder="1" applyAlignment="1">
      <alignment horizontal="center" vertical="center" wrapText="1"/>
    </xf>
    <xf numFmtId="9" fontId="9" fillId="0" borderId="1" xfId="3" applyFont="1" applyFill="1" applyBorder="1" applyAlignment="1" applyProtection="1">
      <alignment horizontal="center" vertical="center" wrapText="1"/>
    </xf>
    <xf numFmtId="0" fontId="9" fillId="0" borderId="1" xfId="0" applyFont="1" applyFill="1" applyBorder="1" applyAlignment="1">
      <alignment horizontal="left" vertical="center" wrapText="1" readingOrder="1"/>
    </xf>
    <xf numFmtId="9" fontId="9" fillId="0" borderId="1" xfId="0" applyNumberFormat="1" applyFont="1" applyFill="1" applyBorder="1" applyAlignment="1">
      <alignment horizontal="center" vertical="center" wrapText="1" readingOrder="1"/>
    </xf>
    <xf numFmtId="14" fontId="9" fillId="0" borderId="1" xfId="0" applyNumberFormat="1" applyFont="1" applyFill="1" applyBorder="1" applyAlignment="1">
      <alignment horizontal="center" vertical="center" wrapText="1" readingOrder="1"/>
    </xf>
    <xf numFmtId="9" fontId="3" fillId="0" borderId="2" xfId="3" applyFont="1" applyFill="1" applyBorder="1" applyAlignment="1" applyProtection="1">
      <alignment horizontal="center" vertical="center" wrapText="1"/>
      <protection locked="0" hidden="1"/>
    </xf>
    <xf numFmtId="49" fontId="3" fillId="0" borderId="2" xfId="3" applyNumberFormat="1"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left" vertical="center" wrapText="1"/>
      <protection locked="0" hidden="1"/>
    </xf>
    <xf numFmtId="9" fontId="3" fillId="0" borderId="1" xfId="0" applyNumberFormat="1" applyFont="1" applyFill="1" applyBorder="1" applyAlignment="1" applyProtection="1">
      <alignment horizontal="center" vertical="center" wrapText="1"/>
      <protection hidden="1"/>
    </xf>
    <xf numFmtId="14" fontId="9" fillId="0" borderId="1" xfId="0" applyNumberFormat="1" applyFont="1" applyFill="1" applyBorder="1" applyAlignment="1">
      <alignment horizontal="center" vertical="center" wrapText="1"/>
    </xf>
    <xf numFmtId="9" fontId="3" fillId="0" borderId="4" xfId="3" applyFont="1" applyFill="1" applyBorder="1" applyAlignment="1" applyProtection="1">
      <alignment horizontal="center" vertical="center" wrapText="1"/>
      <protection locked="0" hidden="1"/>
    </xf>
    <xf numFmtId="49" fontId="3" fillId="0" borderId="4" xfId="3" applyNumberFormat="1" applyFont="1" applyFill="1" applyBorder="1" applyAlignment="1" applyProtection="1">
      <alignment horizontal="center" vertical="center" wrapText="1"/>
      <protection locked="0" hidden="1"/>
    </xf>
    <xf numFmtId="49" fontId="9" fillId="0" borderId="1" xfId="0" applyNumberFormat="1" applyFont="1" applyFill="1" applyBorder="1" applyAlignment="1">
      <alignment horizontal="center" vertical="center" wrapText="1"/>
    </xf>
    <xf numFmtId="9" fontId="3" fillId="0" borderId="3" xfId="3" applyFont="1" applyFill="1" applyBorder="1" applyAlignment="1" applyProtection="1">
      <alignment horizontal="center" vertical="center" wrapText="1"/>
      <protection locked="0" hidden="1"/>
    </xf>
    <xf numFmtId="49" fontId="3" fillId="0" borderId="3" xfId="3" applyNumberFormat="1" applyFont="1" applyFill="1" applyBorder="1" applyAlignment="1" applyProtection="1">
      <alignment horizontal="center" vertical="center" wrapText="1"/>
      <protection locked="0" hidden="1"/>
    </xf>
    <xf numFmtId="0" fontId="8" fillId="0" borderId="1" xfId="0" applyFont="1" applyFill="1" applyBorder="1" applyAlignment="1" applyProtection="1">
      <alignment horizontal="center" vertical="center" wrapText="1"/>
      <protection locked="0" hidden="1"/>
    </xf>
    <xf numFmtId="49" fontId="9" fillId="0" borderId="1" xfId="0" applyNumberFormat="1" applyFont="1" applyBorder="1" applyAlignment="1">
      <alignment horizontal="center" vertical="center" wrapText="1"/>
    </xf>
    <xf numFmtId="0" fontId="3" fillId="0" borderId="1" xfId="0" applyFont="1" applyFill="1" applyBorder="1" applyAlignment="1" applyProtection="1">
      <alignment horizontal="center" vertical="center"/>
      <protection locked="0"/>
    </xf>
    <xf numFmtId="166" fontId="3" fillId="10" borderId="1" xfId="0" applyNumberFormat="1" applyFont="1" applyFill="1" applyBorder="1" applyAlignment="1" applyProtection="1">
      <alignment horizontal="center" vertical="center" wrapText="1"/>
      <protection locked="0"/>
    </xf>
    <xf numFmtId="9" fontId="7" fillId="0" borderId="6" xfId="3" applyFont="1" applyFill="1" applyBorder="1" applyAlignment="1" applyProtection="1">
      <alignment horizontal="center" vertical="center" wrapText="1"/>
      <protection locked="0" hidden="1"/>
    </xf>
    <xf numFmtId="9" fontId="3" fillId="0" borderId="6" xfId="3" applyFont="1" applyFill="1" applyBorder="1" applyAlignment="1" applyProtection="1">
      <alignment horizontal="center" vertical="center" wrapText="1"/>
      <protection locked="0" hidden="1"/>
    </xf>
    <xf numFmtId="49" fontId="3" fillId="0" borderId="6" xfId="3" applyNumberFormat="1" applyFont="1" applyFill="1" applyBorder="1" applyAlignment="1" applyProtection="1">
      <alignment horizontal="center" vertical="center" wrapText="1"/>
      <protection locked="0" hidden="1"/>
    </xf>
    <xf numFmtId="0" fontId="3" fillId="0" borderId="6" xfId="0" applyFont="1" applyFill="1" applyBorder="1" applyAlignment="1" applyProtection="1">
      <alignment horizontal="center" vertical="center" wrapText="1"/>
      <protection locked="0" hidden="1"/>
    </xf>
    <xf numFmtId="0" fontId="8" fillId="0" borderId="6" xfId="0" applyFont="1" applyFill="1" applyBorder="1" applyAlignment="1" applyProtection="1">
      <alignment horizontal="center" vertical="center" wrapText="1"/>
      <protection locked="0" hidden="1"/>
    </xf>
    <xf numFmtId="14" fontId="3" fillId="0" borderId="6" xfId="0" applyNumberFormat="1" applyFont="1" applyFill="1" applyBorder="1" applyAlignment="1" applyProtection="1">
      <alignment horizontal="center" vertical="center" wrapText="1"/>
      <protection locked="0" hidden="1"/>
    </xf>
    <xf numFmtId="14" fontId="9" fillId="0" borderId="6"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9" fontId="9" fillId="0" borderId="6" xfId="3" applyFont="1" applyFill="1" applyBorder="1" applyAlignment="1" applyProtection="1">
      <alignment horizontal="center" vertical="center" wrapText="1"/>
    </xf>
    <xf numFmtId="14" fontId="3" fillId="0" borderId="6" xfId="0" applyNumberFormat="1" applyFont="1" applyFill="1" applyBorder="1" applyAlignment="1">
      <alignment horizontal="center" vertical="center" wrapText="1"/>
    </xf>
    <xf numFmtId="9" fontId="3" fillId="0" borderId="6" xfId="3" applyFont="1" applyFill="1" applyBorder="1" applyAlignment="1" applyProtection="1">
      <alignment horizontal="center" vertical="center" wrapText="1"/>
      <protection hidden="1"/>
    </xf>
    <xf numFmtId="49" fontId="9" fillId="0" borderId="6" xfId="0" applyNumberFormat="1" applyFont="1" applyBorder="1" applyAlignment="1">
      <alignment horizontal="center" vertical="center" wrapText="1"/>
    </xf>
    <xf numFmtId="166" fontId="3" fillId="0" borderId="6" xfId="1" applyNumberFormat="1" applyFont="1" applyFill="1" applyBorder="1" applyAlignment="1" applyProtection="1">
      <alignment horizontal="center" vertical="center" wrapText="1"/>
      <protection locked="0" hidden="1"/>
    </xf>
    <xf numFmtId="0" fontId="3" fillId="0" borderId="6" xfId="0" applyFont="1" applyFill="1" applyBorder="1" applyAlignment="1" applyProtection="1">
      <alignment horizontal="center" vertical="center"/>
      <protection locked="0"/>
    </xf>
    <xf numFmtId="0" fontId="3" fillId="10" borderId="6" xfId="0" applyFont="1" applyFill="1" applyBorder="1" applyAlignment="1" applyProtection="1">
      <alignment horizontal="center" vertical="center" wrapText="1"/>
      <protection locked="0"/>
    </xf>
    <xf numFmtId="9" fontId="7" fillId="11" borderId="3" xfId="3" applyFont="1" applyFill="1" applyBorder="1" applyAlignment="1" applyProtection="1">
      <alignment horizontal="center" vertical="center" wrapText="1"/>
      <protection locked="0" hidden="1"/>
    </xf>
    <xf numFmtId="9" fontId="3" fillId="11" borderId="3" xfId="3" applyFont="1" applyFill="1" applyBorder="1" applyAlignment="1" applyProtection="1">
      <alignment horizontal="center" vertical="center" wrapText="1"/>
      <protection locked="0" hidden="1"/>
    </xf>
    <xf numFmtId="49" fontId="3" fillId="11" borderId="3" xfId="3" applyNumberFormat="1" applyFont="1" applyFill="1" applyBorder="1" applyAlignment="1" applyProtection="1">
      <alignment horizontal="center" vertical="center" wrapText="1"/>
      <protection locked="0" hidden="1"/>
    </xf>
    <xf numFmtId="0" fontId="3" fillId="11" borderId="3" xfId="0" applyFont="1" applyFill="1" applyBorder="1" applyAlignment="1" applyProtection="1">
      <alignment horizontal="center" vertical="center" wrapText="1"/>
      <protection locked="0" hidden="1"/>
    </xf>
    <xf numFmtId="14" fontId="3" fillId="11" borderId="3" xfId="0" applyNumberFormat="1" applyFont="1" applyFill="1" applyBorder="1" applyAlignment="1" applyProtection="1">
      <alignment horizontal="center" vertical="center" wrapText="1"/>
      <protection locked="0" hidden="1"/>
    </xf>
    <xf numFmtId="0" fontId="9" fillId="11" borderId="3" xfId="0" applyFont="1" applyFill="1" applyBorder="1" applyAlignment="1" applyProtection="1">
      <alignment horizontal="center" vertical="center" wrapText="1"/>
      <protection locked="0"/>
    </xf>
    <xf numFmtId="9" fontId="9" fillId="11" borderId="3" xfId="0" applyNumberFormat="1" applyFont="1" applyFill="1" applyBorder="1" applyAlignment="1">
      <alignment horizontal="center" vertical="center" wrapText="1"/>
    </xf>
    <xf numFmtId="14" fontId="3" fillId="11" borderId="3" xfId="0" applyNumberFormat="1" applyFont="1" applyFill="1" applyBorder="1" applyAlignment="1">
      <alignment horizontal="center" vertical="center" wrapText="1"/>
    </xf>
    <xf numFmtId="9" fontId="3" fillId="11" borderId="3" xfId="3" applyFont="1" applyFill="1" applyBorder="1" applyAlignment="1" applyProtection="1">
      <alignment horizontal="center" vertical="center" wrapText="1"/>
      <protection hidden="1"/>
    </xf>
    <xf numFmtId="9" fontId="3" fillId="11" borderId="3" xfId="0" applyNumberFormat="1" applyFont="1" applyFill="1" applyBorder="1" applyAlignment="1" applyProtection="1">
      <alignment horizontal="center" vertical="center" wrapText="1"/>
      <protection hidden="1"/>
    </xf>
    <xf numFmtId="165" fontId="3" fillId="11" borderId="3" xfId="2" applyFont="1" applyFill="1" applyBorder="1" applyAlignment="1" applyProtection="1">
      <alignment horizontal="right" vertical="center" wrapText="1"/>
      <protection locked="0" hidden="1"/>
    </xf>
    <xf numFmtId="166" fontId="3" fillId="11" borderId="3" xfId="1" applyNumberFormat="1" applyFont="1" applyFill="1" applyBorder="1" applyAlignment="1" applyProtection="1">
      <alignment horizontal="right" vertical="center" wrapText="1"/>
      <protection locked="0" hidden="1"/>
    </xf>
    <xf numFmtId="167" fontId="3" fillId="11" borderId="3" xfId="1" applyNumberFormat="1" applyFont="1" applyFill="1" applyBorder="1" applyAlignment="1" applyProtection="1">
      <alignment horizontal="center" vertical="center" wrapText="1"/>
      <protection locked="0" hidden="1"/>
    </xf>
    <xf numFmtId="166" fontId="3" fillId="10" borderId="3" xfId="1" applyNumberFormat="1" applyFont="1" applyFill="1" applyBorder="1" applyAlignment="1" applyProtection="1">
      <alignment horizontal="center" vertical="center" wrapText="1"/>
      <protection locked="0" hidden="1"/>
    </xf>
    <xf numFmtId="9" fontId="7" fillId="11" borderId="1" xfId="3" applyFont="1" applyFill="1" applyBorder="1" applyAlignment="1" applyProtection="1">
      <alignment horizontal="center" vertical="center" wrapText="1"/>
      <protection locked="0" hidden="1"/>
    </xf>
    <xf numFmtId="9" fontId="3" fillId="11" borderId="1" xfId="3" applyFont="1" applyFill="1" applyBorder="1" applyAlignment="1" applyProtection="1">
      <alignment horizontal="center" vertical="center" wrapText="1"/>
      <protection locked="0" hidden="1"/>
    </xf>
    <xf numFmtId="49" fontId="3" fillId="11" borderId="1" xfId="3" applyNumberFormat="1" applyFont="1" applyFill="1" applyBorder="1" applyAlignment="1" applyProtection="1">
      <alignment horizontal="center" vertical="center" wrapText="1"/>
      <protection locked="0" hidden="1"/>
    </xf>
    <xf numFmtId="0" fontId="3" fillId="11" borderId="1" xfId="0" applyFont="1" applyFill="1" applyBorder="1" applyAlignment="1" applyProtection="1">
      <alignment horizontal="center" vertical="center" wrapText="1"/>
      <protection locked="0" hidden="1"/>
    </xf>
    <xf numFmtId="14" fontId="3" fillId="11" borderId="1" xfId="0" applyNumberFormat="1" applyFont="1" applyFill="1" applyBorder="1" applyAlignment="1" applyProtection="1">
      <alignment horizontal="center" vertical="center" wrapText="1"/>
      <protection locked="0" hidden="1"/>
    </xf>
    <xf numFmtId="0" fontId="9" fillId="11" borderId="1" xfId="0" applyFont="1" applyFill="1" applyBorder="1" applyAlignment="1" applyProtection="1">
      <alignment horizontal="center" vertical="center" wrapText="1"/>
      <protection locked="0"/>
    </xf>
    <xf numFmtId="9" fontId="9" fillId="11" borderId="1" xfId="0" applyNumberFormat="1" applyFont="1" applyFill="1" applyBorder="1" applyAlignment="1">
      <alignment horizontal="center" vertical="center" wrapText="1"/>
    </xf>
    <xf numFmtId="14" fontId="3" fillId="11" borderId="1" xfId="0" applyNumberFormat="1" applyFont="1" applyFill="1" applyBorder="1" applyAlignment="1">
      <alignment horizontal="center" vertical="center" wrapText="1"/>
    </xf>
    <xf numFmtId="9" fontId="3" fillId="11" borderId="1" xfId="3" applyFont="1" applyFill="1" applyBorder="1" applyAlignment="1" applyProtection="1">
      <alignment horizontal="center" vertical="center" wrapText="1"/>
      <protection hidden="1"/>
    </xf>
    <xf numFmtId="9" fontId="3" fillId="11" borderId="1" xfId="0" applyNumberFormat="1" applyFont="1" applyFill="1" applyBorder="1" applyAlignment="1" applyProtection="1">
      <alignment horizontal="center" vertical="center" wrapText="1"/>
      <protection hidden="1"/>
    </xf>
    <xf numFmtId="165" fontId="3" fillId="11" borderId="1" xfId="2" applyFont="1" applyFill="1" applyBorder="1" applyAlignment="1" applyProtection="1">
      <alignment horizontal="right" vertical="center" wrapText="1"/>
      <protection locked="0" hidden="1"/>
    </xf>
    <xf numFmtId="166" fontId="3" fillId="11" borderId="1" xfId="1" applyNumberFormat="1" applyFont="1" applyFill="1" applyBorder="1" applyAlignment="1" applyProtection="1">
      <alignment horizontal="right" vertical="center" wrapText="1"/>
      <protection locked="0" hidden="1"/>
    </xf>
    <xf numFmtId="167" fontId="3" fillId="11" borderId="1" xfId="1" applyNumberFormat="1" applyFont="1" applyFill="1" applyBorder="1" applyAlignment="1" applyProtection="1">
      <alignment horizontal="center" vertical="center" wrapText="1"/>
      <protection locked="0" hidden="1"/>
    </xf>
    <xf numFmtId="164" fontId="3" fillId="11" borderId="1" xfId="4" applyFont="1" applyFill="1" applyBorder="1" applyAlignment="1" applyProtection="1">
      <alignment horizontal="right" vertical="center" wrapText="1"/>
      <protection locked="0" hidden="1"/>
    </xf>
    <xf numFmtId="166" fontId="3" fillId="11" borderId="1" xfId="1" applyNumberFormat="1" applyFont="1" applyFill="1" applyBorder="1" applyAlignment="1" applyProtection="1">
      <alignment horizontal="center" vertical="center" wrapText="1"/>
      <protection locked="0" hidden="1"/>
    </xf>
    <xf numFmtId="164" fontId="3" fillId="10" borderId="1" xfId="4" applyFont="1" applyFill="1" applyBorder="1" applyAlignment="1" applyProtection="1">
      <alignment horizontal="right" vertical="center" wrapText="1"/>
      <protection locked="0" hidden="1"/>
    </xf>
    <xf numFmtId="0" fontId="10" fillId="11" borderId="1" xfId="0" applyFont="1" applyFill="1" applyBorder="1" applyAlignment="1" applyProtection="1">
      <alignment horizontal="center" vertical="center" wrapText="1"/>
      <protection locked="0"/>
    </xf>
    <xf numFmtId="14" fontId="3" fillId="11" borderId="1" xfId="0" applyNumberFormat="1" applyFont="1" applyFill="1" applyBorder="1" applyAlignment="1" applyProtection="1">
      <alignment horizontal="center" vertical="center" wrapText="1"/>
      <protection locked="0" hidden="1"/>
    </xf>
    <xf numFmtId="9" fontId="3" fillId="11" borderId="1" xfId="3" applyFont="1" applyFill="1" applyBorder="1" applyAlignment="1" applyProtection="1">
      <alignment horizontal="center" vertical="center" wrapText="1"/>
      <protection hidden="1"/>
    </xf>
    <xf numFmtId="14" fontId="3" fillId="11" borderId="1" xfId="0" applyNumberFormat="1" applyFont="1" applyFill="1" applyBorder="1" applyAlignment="1" applyProtection="1">
      <alignment horizontal="center" vertical="center" wrapText="1"/>
      <protection hidden="1"/>
    </xf>
    <xf numFmtId="165" fontId="9" fillId="11" borderId="1" xfId="0" applyNumberFormat="1" applyFont="1" applyFill="1" applyBorder="1" applyAlignment="1" applyProtection="1">
      <alignment horizontal="right" vertical="center" wrapText="1"/>
      <protection locked="0" hidden="1"/>
    </xf>
    <xf numFmtId="166" fontId="3" fillId="11" borderId="1" xfId="2" applyNumberFormat="1" applyFont="1" applyFill="1" applyBorder="1" applyAlignment="1" applyProtection="1">
      <alignment horizontal="right" vertical="center" wrapText="1"/>
      <protection locked="0" hidden="1"/>
    </xf>
    <xf numFmtId="49" fontId="7" fillId="11" borderId="1" xfId="3" applyNumberFormat="1" applyFont="1" applyFill="1" applyBorder="1" applyAlignment="1" applyProtection="1">
      <alignment horizontal="center" vertical="center" wrapText="1"/>
      <protection locked="0" hidden="1"/>
    </xf>
    <xf numFmtId="0" fontId="3" fillId="11" borderId="1" xfId="0" applyFont="1" applyFill="1" applyBorder="1" applyAlignment="1" applyProtection="1">
      <alignment horizontal="center" vertical="center" wrapText="1"/>
      <protection locked="0" hidden="1"/>
    </xf>
    <xf numFmtId="166" fontId="9" fillId="11" borderId="1" xfId="0" applyNumberFormat="1" applyFont="1" applyFill="1" applyBorder="1" applyAlignment="1" applyProtection="1">
      <alignment horizontal="right" vertical="center" wrapText="1"/>
      <protection locked="0" hidden="1"/>
    </xf>
    <xf numFmtId="9" fontId="7" fillId="11" borderId="6" xfId="3" applyFont="1" applyFill="1" applyBorder="1" applyAlignment="1" applyProtection="1">
      <alignment horizontal="center" vertical="center" wrapText="1"/>
      <protection locked="0" hidden="1"/>
    </xf>
    <xf numFmtId="9" fontId="3" fillId="11" borderId="6" xfId="3" applyFont="1" applyFill="1" applyBorder="1" applyAlignment="1" applyProtection="1">
      <alignment horizontal="center" vertical="center" wrapText="1"/>
      <protection locked="0" hidden="1"/>
    </xf>
    <xf numFmtId="49" fontId="7" fillId="11" borderId="6" xfId="3" applyNumberFormat="1" applyFont="1" applyFill="1" applyBorder="1" applyAlignment="1" applyProtection="1">
      <alignment horizontal="center" vertical="center" wrapText="1"/>
      <protection locked="0" hidden="1"/>
    </xf>
    <xf numFmtId="0" fontId="3" fillId="11" borderId="6" xfId="0" applyFont="1" applyFill="1" applyBorder="1" applyAlignment="1" applyProtection="1">
      <alignment horizontal="center" vertical="center" wrapText="1"/>
      <protection locked="0" hidden="1"/>
    </xf>
    <xf numFmtId="14" fontId="3" fillId="11" borderId="6" xfId="0" applyNumberFormat="1" applyFont="1" applyFill="1" applyBorder="1" applyAlignment="1" applyProtection="1">
      <alignment horizontal="center" vertical="center" wrapText="1"/>
      <protection locked="0" hidden="1"/>
    </xf>
    <xf numFmtId="9" fontId="3" fillId="11" borderId="6" xfId="3" applyFont="1" applyFill="1" applyBorder="1" applyAlignment="1" applyProtection="1">
      <alignment horizontal="center" vertical="center" wrapText="1"/>
      <protection locked="0" hidden="1"/>
    </xf>
    <xf numFmtId="9" fontId="3" fillId="11" borderId="6" xfId="3" applyFont="1" applyFill="1" applyBorder="1" applyAlignment="1" applyProtection="1">
      <alignment horizontal="center" vertical="center" wrapText="1"/>
      <protection hidden="1"/>
    </xf>
    <xf numFmtId="14" fontId="3" fillId="11" borderId="6" xfId="0" applyNumberFormat="1" applyFont="1" applyFill="1" applyBorder="1" applyAlignment="1" applyProtection="1">
      <alignment horizontal="center" vertical="center" wrapText="1"/>
      <protection hidden="1"/>
    </xf>
    <xf numFmtId="9" fontId="3" fillId="11" borderId="6" xfId="3" applyFont="1" applyFill="1" applyBorder="1" applyAlignment="1" applyProtection="1">
      <alignment horizontal="center" vertical="center" wrapText="1"/>
      <protection hidden="1"/>
    </xf>
    <xf numFmtId="166" fontId="3" fillId="11" borderId="6" xfId="1" applyNumberFormat="1" applyFont="1" applyFill="1" applyBorder="1" applyAlignment="1" applyProtection="1">
      <alignment horizontal="right" vertical="center" wrapText="1"/>
      <protection locked="0" hidden="1"/>
    </xf>
    <xf numFmtId="167" fontId="3" fillId="11" borderId="6" xfId="1" applyNumberFormat="1" applyFont="1" applyFill="1" applyBorder="1" applyAlignment="1" applyProtection="1">
      <alignment horizontal="center" vertical="center" wrapText="1"/>
      <protection locked="0" hidden="1"/>
    </xf>
    <xf numFmtId="166" fontId="3" fillId="10" borderId="6" xfId="1" applyNumberFormat="1" applyFont="1" applyFill="1" applyBorder="1" applyAlignment="1" applyProtection="1">
      <alignment horizontal="center" vertical="center" wrapText="1"/>
      <protection locked="0" hidden="1"/>
    </xf>
    <xf numFmtId="9" fontId="7" fillId="0" borderId="3" xfId="3" applyFont="1" applyFill="1" applyBorder="1" applyAlignment="1" applyProtection="1">
      <alignment horizontal="center" vertical="center" wrapText="1"/>
      <protection locked="0" hidden="1"/>
    </xf>
    <xf numFmtId="9" fontId="3" fillId="0" borderId="3" xfId="3" applyFont="1" applyBorder="1" applyAlignment="1" applyProtection="1">
      <alignment horizontal="center" vertical="center" wrapText="1"/>
      <protection locked="0" hidden="1"/>
    </xf>
    <xf numFmtId="49" fontId="3" fillId="0" borderId="3" xfId="3" applyNumberFormat="1" applyFont="1" applyBorder="1" applyAlignment="1" applyProtection="1">
      <alignment horizontal="center" vertical="center" wrapText="1"/>
      <protection locked="0" hidden="1"/>
    </xf>
    <xf numFmtId="0" fontId="3" fillId="0" borderId="3" xfId="0" applyFont="1" applyBorder="1" applyAlignment="1" applyProtection="1">
      <alignment horizontal="center" vertical="center" wrapText="1"/>
      <protection locked="0" hidden="1"/>
    </xf>
    <xf numFmtId="0" fontId="3" fillId="9" borderId="3" xfId="0" applyFont="1" applyFill="1" applyBorder="1" applyAlignment="1" applyProtection="1">
      <alignment horizontal="center" vertical="center" wrapText="1"/>
      <protection locked="0" hidden="1"/>
    </xf>
    <xf numFmtId="14" fontId="3" fillId="0" borderId="3" xfId="0" applyNumberFormat="1" applyFont="1" applyBorder="1" applyAlignment="1" applyProtection="1">
      <alignment horizontal="center" vertical="center" wrapText="1"/>
      <protection locked="0" hidden="1"/>
    </xf>
    <xf numFmtId="14" fontId="3" fillId="9" borderId="3" xfId="0" applyNumberFormat="1" applyFont="1" applyFill="1" applyBorder="1" applyAlignment="1" applyProtection="1">
      <alignment horizontal="center" vertical="center" wrapText="1"/>
      <protection locked="0" hidden="1"/>
    </xf>
    <xf numFmtId="0" fontId="9" fillId="0" borderId="3" xfId="0" applyFont="1" applyBorder="1" applyAlignment="1" applyProtection="1">
      <alignment horizontal="center" vertical="center" wrapText="1"/>
      <protection locked="0"/>
    </xf>
    <xf numFmtId="9" fontId="9"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9" fontId="3" fillId="9" borderId="3" xfId="3" applyFont="1" applyFill="1" applyBorder="1" applyAlignment="1" applyProtection="1">
      <alignment horizontal="center" vertical="center" wrapText="1"/>
      <protection hidden="1"/>
    </xf>
    <xf numFmtId="9" fontId="3" fillId="9" borderId="3" xfId="0" applyNumberFormat="1" applyFont="1" applyFill="1" applyBorder="1" applyAlignment="1" applyProtection="1">
      <alignment horizontal="center" vertical="center" wrapText="1"/>
      <protection hidden="1"/>
    </xf>
    <xf numFmtId="166" fontId="3" fillId="0" borderId="3" xfId="1" applyNumberFormat="1" applyFont="1" applyFill="1" applyBorder="1" applyAlignment="1" applyProtection="1">
      <alignment horizontal="center" vertical="center" wrapText="1"/>
      <protection locked="0" hidden="1"/>
    </xf>
    <xf numFmtId="166" fontId="3" fillId="0" borderId="3" xfId="1" applyNumberFormat="1" applyFont="1" applyFill="1" applyBorder="1" applyAlignment="1" applyProtection="1">
      <alignment horizontal="right" vertical="center" wrapText="1"/>
      <protection locked="0" hidden="1"/>
    </xf>
    <xf numFmtId="9" fontId="3" fillId="0" borderId="1" xfId="3" applyFont="1" applyBorder="1" applyAlignment="1" applyProtection="1">
      <alignment horizontal="center" vertical="center" wrapText="1"/>
      <protection locked="0" hidden="1"/>
    </xf>
    <xf numFmtId="49" fontId="3" fillId="0" borderId="1" xfId="3" applyNumberFormat="1"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protection locked="0" hidden="1"/>
    </xf>
    <xf numFmtId="0" fontId="3" fillId="9" borderId="1" xfId="0" applyFont="1" applyFill="1" applyBorder="1" applyAlignment="1" applyProtection="1">
      <alignment horizontal="center" vertical="center" wrapText="1"/>
      <protection locked="0" hidden="1"/>
    </xf>
    <xf numFmtId="14" fontId="3" fillId="0" borderId="1" xfId="0" applyNumberFormat="1" applyFont="1" applyBorder="1" applyAlignment="1" applyProtection="1">
      <alignment horizontal="center" vertical="center" wrapText="1"/>
      <protection locked="0" hidden="1"/>
    </xf>
    <xf numFmtId="14" fontId="3" fillId="9" borderId="1" xfId="0" applyNumberFormat="1" applyFont="1" applyFill="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xf>
    <xf numFmtId="9" fontId="9"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9" fontId="3" fillId="9" borderId="1" xfId="3" applyFont="1" applyFill="1" applyBorder="1" applyAlignment="1" applyProtection="1">
      <alignment horizontal="center" vertical="center" wrapText="1"/>
      <protection hidden="1"/>
    </xf>
    <xf numFmtId="9" fontId="3" fillId="9" borderId="1" xfId="0" applyNumberFormat="1" applyFont="1" applyFill="1" applyBorder="1" applyAlignment="1" applyProtection="1">
      <alignment horizontal="center" vertical="center" wrapText="1"/>
      <protection hidden="1"/>
    </xf>
    <xf numFmtId="14" fontId="3" fillId="9" borderId="1" xfId="0" applyNumberFormat="1" applyFont="1" applyFill="1" applyBorder="1" applyAlignment="1">
      <alignment horizontal="center" vertical="center" wrapText="1"/>
    </xf>
    <xf numFmtId="0" fontId="9" fillId="9" borderId="1" xfId="0" applyFont="1" applyFill="1" applyBorder="1" applyAlignment="1" applyProtection="1">
      <alignment horizontal="center" vertical="center" wrapText="1"/>
      <protection locked="0"/>
    </xf>
    <xf numFmtId="9" fontId="9" fillId="9" borderId="1" xfId="0" applyNumberFormat="1" applyFont="1" applyFill="1" applyBorder="1" applyAlignment="1">
      <alignment horizontal="center" vertical="center" wrapText="1"/>
    </xf>
    <xf numFmtId="9" fontId="7" fillId="9" borderId="1" xfId="3" applyFont="1" applyFill="1" applyBorder="1" applyAlignment="1" applyProtection="1">
      <alignment horizontal="center" vertical="center" wrapText="1"/>
      <protection locked="0" hidden="1"/>
    </xf>
    <xf numFmtId="9" fontId="3" fillId="9" borderId="1" xfId="3" applyFont="1" applyFill="1" applyBorder="1" applyAlignment="1" applyProtection="1">
      <alignment horizontal="center" vertical="center" wrapText="1"/>
      <protection locked="0" hidden="1"/>
    </xf>
    <xf numFmtId="49" fontId="3" fillId="9" borderId="1" xfId="3" applyNumberFormat="1" applyFont="1" applyFill="1" applyBorder="1" applyAlignment="1" applyProtection="1">
      <alignment horizontal="center" vertical="center" wrapText="1"/>
      <protection locked="0" hidden="1"/>
    </xf>
    <xf numFmtId="9" fontId="7" fillId="9" borderId="6" xfId="3" applyFont="1" applyFill="1" applyBorder="1" applyAlignment="1" applyProtection="1">
      <alignment horizontal="center" vertical="center" wrapText="1"/>
      <protection locked="0" hidden="1"/>
    </xf>
    <xf numFmtId="9" fontId="3" fillId="9" borderId="6" xfId="3" applyFont="1" applyFill="1" applyBorder="1" applyAlignment="1" applyProtection="1">
      <alignment horizontal="center" vertical="center" wrapText="1"/>
      <protection locked="0" hidden="1"/>
    </xf>
    <xf numFmtId="49" fontId="3" fillId="9" borderId="6" xfId="3" applyNumberFormat="1" applyFont="1" applyFill="1" applyBorder="1" applyAlignment="1" applyProtection="1">
      <alignment horizontal="center" vertical="center" wrapText="1"/>
      <protection locked="0" hidden="1"/>
    </xf>
    <xf numFmtId="0" fontId="3" fillId="9" borderId="6" xfId="0" applyFont="1" applyFill="1" applyBorder="1" applyAlignment="1" applyProtection="1">
      <alignment horizontal="center" vertical="center" wrapText="1"/>
      <protection locked="0" hidden="1"/>
    </xf>
    <xf numFmtId="0" fontId="3" fillId="0" borderId="6" xfId="0" applyFont="1" applyBorder="1" applyAlignment="1" applyProtection="1">
      <alignment horizontal="center" vertical="center" wrapText="1"/>
      <protection locked="0" hidden="1"/>
    </xf>
    <xf numFmtId="14" fontId="3" fillId="0" borderId="6" xfId="0" applyNumberFormat="1"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xf>
    <xf numFmtId="9" fontId="9" fillId="0" borderId="6"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7" fillId="11" borderId="3" xfId="0" applyFont="1" applyFill="1" applyBorder="1" applyAlignment="1" applyProtection="1">
      <alignment horizontal="center" vertical="center" wrapText="1"/>
      <protection locked="0" hidden="1"/>
    </xf>
    <xf numFmtId="49" fontId="3" fillId="11" borderId="3" xfId="3" applyNumberFormat="1" applyFont="1" applyFill="1" applyBorder="1" applyAlignment="1" applyProtection="1">
      <alignment horizontal="justify" vertical="center" wrapText="1"/>
      <protection locked="0" hidden="1"/>
    </xf>
    <xf numFmtId="0" fontId="3" fillId="11" borderId="3" xfId="0" applyFont="1" applyFill="1" applyBorder="1" applyAlignment="1" applyProtection="1">
      <alignment horizontal="center" vertical="center" wrapText="1"/>
      <protection locked="0" hidden="1"/>
    </xf>
    <xf numFmtId="9" fontId="3" fillId="11" borderId="3" xfId="3" applyFont="1" applyFill="1" applyBorder="1" applyAlignment="1" applyProtection="1">
      <alignment horizontal="center" vertical="center" wrapText="1"/>
      <protection hidden="1"/>
    </xf>
    <xf numFmtId="14" fontId="3" fillId="11" borderId="3" xfId="0" applyNumberFormat="1" applyFont="1" applyFill="1" applyBorder="1" applyAlignment="1">
      <alignment horizontal="center" vertical="center"/>
    </xf>
    <xf numFmtId="166" fontId="3" fillId="11" borderId="3" xfId="2" applyNumberFormat="1" applyFont="1" applyFill="1" applyBorder="1" applyAlignment="1" applyProtection="1">
      <alignment horizontal="right" vertical="center" wrapText="1"/>
      <protection locked="0" hidden="1"/>
    </xf>
    <xf numFmtId="0" fontId="7" fillId="11" borderId="1" xfId="0" applyFont="1" applyFill="1" applyBorder="1" applyAlignment="1" applyProtection="1">
      <alignment horizontal="center" vertical="center" wrapText="1"/>
      <protection locked="0" hidden="1"/>
    </xf>
    <xf numFmtId="49" fontId="3" fillId="11" borderId="1" xfId="3" applyNumberFormat="1" applyFont="1" applyFill="1" applyBorder="1" applyAlignment="1" applyProtection="1">
      <alignment horizontal="justify" vertical="center" wrapText="1"/>
      <protection locked="0" hidden="1"/>
    </xf>
    <xf numFmtId="14" fontId="3" fillId="11" borderId="1" xfId="0" applyNumberFormat="1" applyFont="1" applyFill="1" applyBorder="1" applyAlignment="1">
      <alignment horizontal="center" vertical="center"/>
    </xf>
    <xf numFmtId="166" fontId="3" fillId="11" borderId="1" xfId="0" applyNumberFormat="1" applyFont="1" applyFill="1" applyBorder="1" applyAlignment="1" applyProtection="1">
      <alignment horizontal="right" vertical="center"/>
      <protection locked="0"/>
    </xf>
    <xf numFmtId="0" fontId="3" fillId="11" borderId="1" xfId="0" applyFont="1" applyFill="1" applyBorder="1" applyAlignment="1" applyProtection="1">
      <alignment horizontal="center" vertical="center" wrapText="1"/>
      <protection locked="0"/>
    </xf>
    <xf numFmtId="0" fontId="7" fillId="11" borderId="6" xfId="0" applyFont="1" applyFill="1" applyBorder="1" applyAlignment="1" applyProtection="1">
      <alignment horizontal="center" vertical="center" wrapText="1"/>
      <protection locked="0" hidden="1"/>
    </xf>
    <xf numFmtId="49" fontId="3" fillId="11" borderId="6" xfId="3" applyNumberFormat="1" applyFont="1" applyFill="1" applyBorder="1" applyAlignment="1" applyProtection="1">
      <alignment horizontal="justify" vertical="center" wrapText="1"/>
      <protection locked="0" hidden="1"/>
    </xf>
    <xf numFmtId="0" fontId="3" fillId="11" borderId="6" xfId="0" applyFont="1" applyFill="1" applyBorder="1" applyAlignment="1" applyProtection="1">
      <alignment horizontal="center" vertical="center" wrapText="1"/>
      <protection locked="0" hidden="1"/>
    </xf>
    <xf numFmtId="14" fontId="3" fillId="11" borderId="6" xfId="0" applyNumberFormat="1" applyFont="1" applyFill="1" applyBorder="1" applyAlignment="1">
      <alignment horizontal="center" vertical="center"/>
    </xf>
    <xf numFmtId="166" fontId="3" fillId="11" borderId="6" xfId="0" applyNumberFormat="1" applyFont="1" applyFill="1" applyBorder="1" applyAlignment="1" applyProtection="1">
      <alignment horizontal="right" vertical="center"/>
      <protection locked="0"/>
    </xf>
    <xf numFmtId="166" fontId="3" fillId="11" borderId="6" xfId="2" applyNumberFormat="1" applyFont="1" applyFill="1" applyBorder="1" applyAlignment="1" applyProtection="1">
      <alignment horizontal="right" vertical="center" wrapText="1"/>
      <protection locked="0" hidden="1"/>
    </xf>
    <xf numFmtId="0" fontId="3" fillId="11" borderId="6" xfId="0" applyFont="1" applyFill="1" applyBorder="1" applyAlignment="1" applyProtection="1">
      <alignment horizontal="center" vertical="center" wrapText="1"/>
      <protection locked="0"/>
    </xf>
    <xf numFmtId="14" fontId="3" fillId="0" borderId="3" xfId="0" applyNumberFormat="1" applyFont="1" applyBorder="1" applyAlignment="1">
      <alignment horizontal="center" vertical="center" wrapText="1" readingOrder="1"/>
    </xf>
    <xf numFmtId="9" fontId="3" fillId="0" borderId="3" xfId="3" applyFont="1" applyFill="1" applyBorder="1" applyAlignment="1" applyProtection="1">
      <alignment horizontal="center" vertical="center" wrapText="1"/>
      <protection hidden="1"/>
    </xf>
    <xf numFmtId="9" fontId="3" fillId="0" borderId="3" xfId="0" applyNumberFormat="1" applyFont="1" applyBorder="1" applyAlignment="1" applyProtection="1">
      <alignment horizontal="center" vertical="center" wrapText="1"/>
      <protection hidden="1"/>
    </xf>
    <xf numFmtId="14" fontId="3" fillId="0" borderId="1" xfId="0" applyNumberFormat="1" applyFont="1" applyBorder="1" applyAlignment="1">
      <alignment horizontal="center" vertical="center" wrapText="1" readingOrder="1"/>
    </xf>
    <xf numFmtId="9" fontId="3" fillId="0" borderId="1" xfId="0" applyNumberFormat="1"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locked="0" hidden="1"/>
    </xf>
    <xf numFmtId="14" fontId="8" fillId="0" borderId="1" xfId="0" applyNumberFormat="1" applyFont="1" applyBorder="1" applyAlignment="1">
      <alignment horizontal="center" vertical="center" wrapText="1"/>
    </xf>
    <xf numFmtId="9" fontId="3" fillId="0" borderId="6" xfId="3" applyFont="1" applyBorder="1" applyAlignment="1" applyProtection="1">
      <alignment horizontal="center" vertical="center" wrapText="1"/>
      <protection locked="0" hidden="1"/>
    </xf>
    <xf numFmtId="166" fontId="3" fillId="0" borderId="6" xfId="1" applyNumberFormat="1" applyFont="1" applyFill="1" applyBorder="1" applyAlignment="1" applyProtection="1">
      <alignment horizontal="right" vertical="center" wrapText="1"/>
      <protection locked="0" hidden="1"/>
    </xf>
    <xf numFmtId="0" fontId="8" fillId="11" borderId="3" xfId="0"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hidden="1"/>
    </xf>
    <xf numFmtId="14" fontId="8" fillId="11" borderId="3" xfId="0" applyNumberFormat="1"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wrapText="1"/>
      <protection locked="0"/>
    </xf>
    <xf numFmtId="14" fontId="3" fillId="11" borderId="3" xfId="0" applyNumberFormat="1" applyFont="1" applyFill="1" applyBorder="1" applyAlignment="1">
      <alignment horizontal="center" vertical="center" wrapText="1" readingOrder="1"/>
    </xf>
    <xf numFmtId="0" fontId="3" fillId="11" borderId="3"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14" fontId="8" fillId="11" borderId="1" xfId="0" applyNumberFormat="1" applyFont="1" applyFill="1" applyBorder="1" applyAlignment="1" applyProtection="1">
      <alignment horizontal="center" vertical="center" wrapText="1"/>
      <protection locked="0" hidden="1"/>
    </xf>
    <xf numFmtId="14" fontId="8" fillId="11"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14" fontId="3" fillId="11" borderId="1" xfId="0" applyNumberFormat="1" applyFont="1" applyFill="1" applyBorder="1" applyAlignment="1">
      <alignment horizontal="center" vertical="center" wrapText="1" readingOrder="1"/>
    </xf>
    <xf numFmtId="9" fontId="7" fillId="11" borderId="1" xfId="3" applyFont="1" applyFill="1" applyBorder="1" applyAlignment="1" applyProtection="1">
      <alignment horizontal="center" vertical="center" wrapText="1"/>
      <protection locked="0" hidden="1"/>
    </xf>
    <xf numFmtId="9" fontId="3" fillId="11" borderId="1" xfId="3" applyFont="1" applyFill="1" applyBorder="1" applyAlignment="1" applyProtection="1">
      <alignment horizontal="center" vertical="center" wrapText="1"/>
      <protection locked="0" hidden="1"/>
    </xf>
    <xf numFmtId="49" fontId="3" fillId="11" borderId="1" xfId="3" applyNumberFormat="1" applyFont="1" applyFill="1" applyBorder="1" applyAlignment="1" applyProtection="1">
      <alignment horizontal="center" vertical="center" wrapText="1"/>
      <protection locked="0" hidden="1"/>
    </xf>
    <xf numFmtId="166" fontId="3" fillId="11" borderId="1" xfId="2" applyNumberFormat="1" applyFont="1" applyFill="1" applyBorder="1" applyAlignment="1" applyProtection="1">
      <alignment horizontal="right" vertical="center" wrapText="1"/>
      <protection locked="0" hidden="1"/>
    </xf>
    <xf numFmtId="166" fontId="3" fillId="11" borderId="1" xfId="1" applyNumberFormat="1" applyFont="1" applyFill="1" applyBorder="1" applyAlignment="1" applyProtection="1">
      <alignment horizontal="center" vertical="center" wrapText="1"/>
      <protection locked="0" hidden="1"/>
    </xf>
    <xf numFmtId="166" fontId="3" fillId="10" borderId="1" xfId="1" applyNumberFormat="1" applyFont="1" applyFill="1" applyBorder="1" applyAlignment="1" applyProtection="1">
      <alignment horizontal="center" vertical="center" wrapText="1"/>
      <protection locked="0" hidden="1"/>
    </xf>
    <xf numFmtId="14" fontId="9" fillId="11" borderId="1" xfId="0" applyNumberFormat="1" applyFont="1" applyFill="1" applyBorder="1" applyAlignment="1" applyProtection="1">
      <alignment horizontal="center" vertical="center" wrapText="1"/>
      <protection locked="0"/>
    </xf>
    <xf numFmtId="49" fontId="9" fillId="11" borderId="1" xfId="0" applyNumberFormat="1" applyFont="1" applyFill="1" applyBorder="1" applyAlignment="1">
      <alignment horizontal="center" vertical="center" wrapText="1"/>
    </xf>
    <xf numFmtId="9" fontId="7" fillId="11" borderId="2" xfId="3" applyFont="1" applyFill="1" applyBorder="1" applyAlignment="1" applyProtection="1">
      <alignment horizontal="center" vertical="center" wrapText="1"/>
      <protection locked="0" hidden="1"/>
    </xf>
    <xf numFmtId="9" fontId="3" fillId="11" borderId="2" xfId="3" applyFont="1" applyFill="1" applyBorder="1" applyAlignment="1" applyProtection="1">
      <alignment horizontal="center" vertical="center" wrapText="1"/>
      <protection locked="0" hidden="1"/>
    </xf>
    <xf numFmtId="49" fontId="3" fillId="11" borderId="2" xfId="3" applyNumberFormat="1" applyFont="1" applyFill="1" applyBorder="1" applyAlignment="1" applyProtection="1">
      <alignment horizontal="center" vertical="center" wrapText="1"/>
      <protection locked="0" hidden="1"/>
    </xf>
    <xf numFmtId="0" fontId="3" fillId="11" borderId="2" xfId="0" applyFont="1" applyFill="1" applyBorder="1" applyAlignment="1" applyProtection="1">
      <alignment horizontal="center" vertical="center" wrapText="1"/>
      <protection locked="0" hidden="1"/>
    </xf>
    <xf numFmtId="14" fontId="3" fillId="11" borderId="2" xfId="0" applyNumberFormat="1" applyFont="1" applyFill="1" applyBorder="1" applyAlignment="1" applyProtection="1">
      <alignment horizontal="center" vertical="center" wrapText="1"/>
      <protection locked="0" hidden="1"/>
    </xf>
    <xf numFmtId="14" fontId="9" fillId="11" borderId="2" xfId="0" applyNumberFormat="1" applyFont="1" applyFill="1" applyBorder="1" applyAlignment="1" applyProtection="1">
      <alignment horizontal="center" vertical="center" wrapText="1"/>
      <protection locked="0"/>
    </xf>
    <xf numFmtId="9" fontId="9" fillId="11" borderId="1" xfId="3" applyFont="1" applyFill="1" applyBorder="1" applyAlignment="1" applyProtection="1">
      <alignment horizontal="center" vertical="center" wrapText="1"/>
    </xf>
    <xf numFmtId="9" fontId="3" fillId="11" borderId="2" xfId="3" applyFont="1" applyFill="1" applyBorder="1" applyAlignment="1" applyProtection="1">
      <alignment horizontal="center" vertical="center" wrapText="1"/>
      <protection hidden="1"/>
    </xf>
    <xf numFmtId="49" fontId="9" fillId="11" borderId="2" xfId="0" applyNumberFormat="1" applyFont="1" applyFill="1" applyBorder="1" applyAlignment="1">
      <alignment horizontal="center" vertical="center" wrapText="1"/>
    </xf>
    <xf numFmtId="166" fontId="3" fillId="11" borderId="2" xfId="1" applyNumberFormat="1" applyFont="1" applyFill="1" applyBorder="1" applyAlignment="1" applyProtection="1">
      <alignment horizontal="center" vertical="center" wrapText="1"/>
      <protection locked="0" hidden="1"/>
    </xf>
    <xf numFmtId="166" fontId="3" fillId="10" borderId="2" xfId="1" applyNumberFormat="1" applyFont="1" applyFill="1" applyBorder="1" applyAlignment="1" applyProtection="1">
      <alignment horizontal="center" vertical="center" wrapText="1"/>
      <protection locked="0" hidden="1"/>
    </xf>
    <xf numFmtId="14" fontId="9" fillId="11" borderId="3" xfId="0" applyNumberFormat="1" applyFont="1" applyFill="1" applyBorder="1" applyAlignment="1" applyProtection="1">
      <alignment horizontal="center" vertical="center" wrapText="1"/>
      <protection locked="0"/>
    </xf>
    <xf numFmtId="49" fontId="9" fillId="11" borderId="3" xfId="0" applyNumberFormat="1" applyFont="1" applyFill="1" applyBorder="1" applyAlignment="1">
      <alignment horizontal="center" vertical="center" wrapText="1"/>
    </xf>
    <xf numFmtId="166" fontId="3" fillId="11" borderId="3" xfId="1" applyNumberFormat="1" applyFont="1" applyFill="1" applyBorder="1" applyAlignment="1" applyProtection="1">
      <alignment horizontal="center" vertical="center" wrapText="1"/>
      <protection locked="0" hidden="1"/>
    </xf>
    <xf numFmtId="166" fontId="3" fillId="11" borderId="1" xfId="0" applyNumberFormat="1" applyFont="1" applyFill="1" applyBorder="1" applyAlignment="1" applyProtection="1">
      <alignment horizontal="right" vertical="center" wrapText="1"/>
      <protection locked="0" hidden="1"/>
    </xf>
    <xf numFmtId="49" fontId="3" fillId="11" borderId="6" xfId="3" applyNumberFormat="1" applyFont="1" applyFill="1" applyBorder="1" applyAlignment="1" applyProtection="1">
      <alignment horizontal="center" vertical="center" wrapText="1"/>
      <protection locked="0" hidden="1"/>
    </xf>
    <xf numFmtId="14" fontId="9" fillId="11" borderId="6"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horizontal="center" vertical="center" wrapText="1"/>
      <protection locked="0"/>
    </xf>
    <xf numFmtId="9" fontId="9" fillId="11" borderId="6" xfId="3" applyFont="1" applyFill="1" applyBorder="1" applyAlignment="1" applyProtection="1">
      <alignment horizontal="center" vertical="center" wrapText="1"/>
    </xf>
    <xf numFmtId="14" fontId="3" fillId="11" borderId="6" xfId="0" applyNumberFormat="1" applyFont="1" applyFill="1" applyBorder="1" applyAlignment="1">
      <alignment horizontal="center" vertical="center" wrapText="1"/>
    </xf>
    <xf numFmtId="9" fontId="3" fillId="11" borderId="6" xfId="0" applyNumberFormat="1" applyFont="1" applyFill="1" applyBorder="1" applyAlignment="1" applyProtection="1">
      <alignment horizontal="center" vertical="center" wrapText="1"/>
      <protection hidden="1"/>
    </xf>
    <xf numFmtId="166" fontId="3" fillId="12" borderId="6" xfId="0" applyNumberFormat="1" applyFont="1" applyFill="1" applyBorder="1" applyAlignment="1" applyProtection="1">
      <alignment horizontal="right" vertical="center" wrapText="1"/>
      <protection locked="0" hidden="1"/>
    </xf>
    <xf numFmtId="166" fontId="3" fillId="11" borderId="6" xfId="1" applyNumberFormat="1" applyFont="1" applyFill="1" applyBorder="1" applyAlignment="1" applyProtection="1">
      <alignment horizontal="center" vertical="center" wrapText="1"/>
      <protection locked="0" hidden="1"/>
    </xf>
    <xf numFmtId="9" fontId="7" fillId="9" borderId="8" xfId="3" applyFont="1" applyFill="1" applyBorder="1" applyAlignment="1" applyProtection="1">
      <alignment horizontal="center" vertical="center" wrapText="1"/>
      <protection locked="0" hidden="1"/>
    </xf>
    <xf numFmtId="9" fontId="3" fillId="9" borderId="8" xfId="3" applyFont="1" applyFill="1" applyBorder="1" applyAlignment="1" applyProtection="1">
      <alignment horizontal="center" vertical="center" wrapText="1"/>
      <protection locked="0" hidden="1"/>
    </xf>
    <xf numFmtId="49" fontId="3" fillId="9" borderId="8" xfId="3" applyNumberFormat="1" applyFont="1" applyFill="1" applyBorder="1" applyAlignment="1" applyProtection="1">
      <alignment horizontal="center" vertical="center" wrapText="1"/>
      <protection locked="0" hidden="1"/>
    </xf>
    <xf numFmtId="0" fontId="3" fillId="9" borderId="8"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9" borderId="8" xfId="0" applyFont="1" applyFill="1" applyBorder="1" applyAlignment="1" applyProtection="1">
      <alignment horizontal="center" vertical="center" wrapText="1"/>
      <protection locked="0"/>
    </xf>
    <xf numFmtId="0" fontId="3" fillId="9" borderId="8" xfId="0" applyFont="1" applyFill="1" applyBorder="1" applyAlignment="1" applyProtection="1">
      <alignment horizontal="center" vertical="center" wrapText="1"/>
      <protection locked="0" hidden="1"/>
    </xf>
    <xf numFmtId="14" fontId="3" fillId="9" borderId="8" xfId="0" applyNumberFormat="1" applyFont="1" applyFill="1" applyBorder="1" applyAlignment="1" applyProtection="1">
      <alignment horizontal="center" vertical="center" wrapText="1"/>
      <protection locked="0" hidden="1"/>
    </xf>
    <xf numFmtId="14" fontId="3" fillId="9" borderId="8" xfId="0" applyNumberFormat="1" applyFont="1" applyFill="1" applyBorder="1" applyAlignment="1" applyProtection="1">
      <alignment horizontal="center" vertical="center" wrapText="1"/>
      <protection locked="0" hidden="1"/>
    </xf>
    <xf numFmtId="9" fontId="3" fillId="9" borderId="8" xfId="3" applyFont="1" applyFill="1" applyBorder="1" applyAlignment="1" applyProtection="1">
      <alignment horizontal="center" vertical="center" wrapText="1"/>
      <protection hidden="1"/>
    </xf>
    <xf numFmtId="14" fontId="3" fillId="0" borderId="8" xfId="0" applyNumberFormat="1" applyFont="1" applyBorder="1" applyAlignment="1" applyProtection="1">
      <alignment horizontal="center" vertical="center" wrapText="1"/>
      <protection hidden="1"/>
    </xf>
    <xf numFmtId="9" fontId="3" fillId="9" borderId="8" xfId="3" applyFont="1" applyFill="1" applyBorder="1" applyAlignment="1" applyProtection="1">
      <alignment horizontal="center" vertical="center" wrapText="1"/>
      <protection hidden="1"/>
    </xf>
    <xf numFmtId="166" fontId="3" fillId="0" borderId="8" xfId="1" applyNumberFormat="1" applyFont="1" applyFill="1" applyBorder="1" applyAlignment="1" applyProtection="1">
      <alignment horizontal="center" vertical="center" wrapText="1"/>
      <protection locked="0" hidden="1"/>
    </xf>
    <xf numFmtId="166" fontId="3" fillId="9" borderId="8" xfId="1" applyNumberFormat="1" applyFont="1" applyFill="1" applyBorder="1" applyAlignment="1" applyProtection="1">
      <alignment horizontal="center" vertical="center" wrapText="1"/>
      <protection locked="0" hidden="1"/>
    </xf>
    <xf numFmtId="166" fontId="3" fillId="10" borderId="8" xfId="1" applyNumberFormat="1" applyFont="1" applyFill="1" applyBorder="1" applyAlignment="1" applyProtection="1">
      <alignment horizontal="center" vertical="center" wrapText="1"/>
      <protection locked="0" hidden="1"/>
    </xf>
    <xf numFmtId="0" fontId="3" fillId="9"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hidden="1"/>
    </xf>
    <xf numFmtId="9" fontId="3" fillId="9" borderId="1" xfId="3" applyFont="1" applyFill="1" applyBorder="1" applyAlignment="1" applyProtection="1">
      <alignment horizontal="center" vertical="center" wrapText="1"/>
      <protection hidden="1"/>
    </xf>
    <xf numFmtId="14" fontId="3" fillId="0" borderId="1" xfId="0" applyNumberFormat="1" applyFont="1" applyBorder="1" applyAlignment="1" applyProtection="1">
      <alignment horizontal="center" vertical="center" wrapText="1"/>
      <protection hidden="1"/>
    </xf>
    <xf numFmtId="166" fontId="3" fillId="9" borderId="1" xfId="1" applyNumberFormat="1" applyFont="1" applyFill="1" applyBorder="1" applyAlignment="1" applyProtection="1">
      <alignment horizontal="center" vertical="center" wrapText="1"/>
      <protection locked="0" hidden="1"/>
    </xf>
    <xf numFmtId="0" fontId="3" fillId="9" borderId="6"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9" borderId="6" xfId="0" applyFont="1" applyFill="1" applyBorder="1" applyAlignment="1" applyProtection="1">
      <alignment horizontal="center" vertical="center" wrapText="1"/>
      <protection locked="0"/>
    </xf>
    <xf numFmtId="14" fontId="3" fillId="9" borderId="6" xfId="0" applyNumberFormat="1" applyFont="1" applyFill="1" applyBorder="1" applyAlignment="1" applyProtection="1">
      <alignment horizontal="center" vertical="center" wrapText="1"/>
      <protection locked="0" hidden="1"/>
    </xf>
    <xf numFmtId="0" fontId="3" fillId="9" borderId="6" xfId="0" applyFont="1" applyFill="1" applyBorder="1" applyAlignment="1" applyProtection="1">
      <alignment horizontal="center" vertical="center" wrapText="1"/>
      <protection locked="0" hidden="1"/>
    </xf>
    <xf numFmtId="9" fontId="3" fillId="9" borderId="6" xfId="0" applyNumberFormat="1" applyFont="1" applyFill="1" applyBorder="1" applyAlignment="1" applyProtection="1">
      <alignment horizontal="center" vertical="center" wrapText="1"/>
      <protection hidden="1"/>
    </xf>
    <xf numFmtId="14" fontId="3" fillId="0" borderId="6" xfId="0" applyNumberFormat="1" applyFont="1" applyBorder="1" applyAlignment="1" applyProtection="1">
      <alignment horizontal="center" vertical="center" wrapText="1"/>
      <protection hidden="1"/>
    </xf>
    <xf numFmtId="9" fontId="3" fillId="9" borderId="6" xfId="3" applyFont="1" applyFill="1" applyBorder="1" applyAlignment="1" applyProtection="1">
      <alignment horizontal="center" vertical="center" wrapText="1"/>
      <protection hidden="1"/>
    </xf>
    <xf numFmtId="166" fontId="3" fillId="9" borderId="6" xfId="1" applyNumberFormat="1" applyFont="1" applyFill="1" applyBorder="1" applyAlignment="1" applyProtection="1">
      <alignment horizontal="center" vertical="center" wrapText="1"/>
      <protection locked="0" hidden="1"/>
    </xf>
    <xf numFmtId="0" fontId="7" fillId="11" borderId="3" xfId="0" applyFont="1" applyFill="1" applyBorder="1" applyAlignment="1" applyProtection="1">
      <alignment horizontal="center" vertical="center" wrapText="1"/>
      <protection locked="0"/>
    </xf>
    <xf numFmtId="9" fontId="3" fillId="11" borderId="3" xfId="3" applyFont="1" applyFill="1" applyBorder="1" applyAlignment="1" applyProtection="1">
      <alignment horizontal="center" vertical="center" wrapText="1"/>
      <protection locked="0"/>
    </xf>
    <xf numFmtId="49" fontId="3" fillId="11" borderId="3" xfId="3" applyNumberFormat="1" applyFont="1" applyFill="1" applyBorder="1" applyAlignment="1" applyProtection="1">
      <alignment horizontal="center" vertical="center" wrapText="1"/>
      <protection locked="0"/>
    </xf>
    <xf numFmtId="0" fontId="3" fillId="11" borderId="3" xfId="0" applyFont="1" applyFill="1" applyBorder="1" applyAlignment="1" applyProtection="1">
      <alignment horizontal="center" vertical="center"/>
      <protection locked="0"/>
    </xf>
    <xf numFmtId="0" fontId="9" fillId="11" borderId="3" xfId="0" applyFont="1" applyFill="1" applyBorder="1" applyAlignment="1" applyProtection="1">
      <alignment horizontal="center" vertical="center" wrapText="1"/>
      <protection locked="0"/>
    </xf>
    <xf numFmtId="14" fontId="9" fillId="11" borderId="3" xfId="0" applyNumberFormat="1" applyFont="1" applyFill="1" applyBorder="1" applyAlignment="1" applyProtection="1">
      <alignment horizontal="center" vertical="center" wrapText="1"/>
      <protection locked="0" hidden="1"/>
    </xf>
    <xf numFmtId="14" fontId="9" fillId="11" borderId="3" xfId="0" applyNumberFormat="1" applyFont="1" applyFill="1" applyBorder="1" applyAlignment="1" applyProtection="1">
      <alignment horizontal="center" vertical="center" wrapText="1"/>
      <protection locked="0" hidden="1"/>
    </xf>
    <xf numFmtId="9" fontId="9" fillId="11" borderId="3" xfId="0" applyNumberFormat="1" applyFont="1" applyFill="1" applyBorder="1" applyAlignment="1" applyProtection="1">
      <alignment horizontal="center" vertical="center" wrapText="1"/>
      <protection hidden="1"/>
    </xf>
    <xf numFmtId="14" fontId="9" fillId="11" borderId="3" xfId="0" applyNumberFormat="1" applyFont="1" applyFill="1" applyBorder="1" applyAlignment="1">
      <alignment horizontal="center" vertical="center" wrapText="1"/>
    </xf>
    <xf numFmtId="9" fontId="9" fillId="11" borderId="3" xfId="3" applyFont="1" applyFill="1" applyBorder="1" applyAlignment="1">
      <alignment horizontal="center" vertical="center"/>
    </xf>
    <xf numFmtId="9" fontId="3" fillId="11" borderId="3" xfId="3" applyFont="1" applyFill="1" applyBorder="1" applyAlignment="1">
      <alignment horizontal="center" vertical="center"/>
    </xf>
    <xf numFmtId="0" fontId="7" fillId="11" borderId="1" xfId="0" applyFont="1" applyFill="1" applyBorder="1" applyAlignment="1" applyProtection="1">
      <alignment horizontal="center" vertical="center" wrapText="1"/>
      <protection locked="0"/>
    </xf>
    <xf numFmtId="9" fontId="3" fillId="11" borderId="1" xfId="3" applyFont="1" applyFill="1" applyBorder="1" applyAlignment="1" applyProtection="1">
      <alignment horizontal="center" vertical="center" wrapText="1"/>
      <protection locked="0"/>
    </xf>
    <xf numFmtId="49" fontId="3" fillId="11" borderId="1" xfId="3" applyNumberFormat="1" applyFont="1" applyFill="1" applyBorder="1" applyAlignment="1" applyProtection="1">
      <alignment horizontal="center" vertical="center" wrapText="1"/>
      <protection locked="0"/>
    </xf>
    <xf numFmtId="0" fontId="3" fillId="11" borderId="1"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wrapText="1"/>
      <protection locked="0"/>
    </xf>
    <xf numFmtId="14" fontId="9" fillId="11" borderId="1" xfId="0" applyNumberFormat="1" applyFont="1" applyFill="1" applyBorder="1" applyAlignment="1" applyProtection="1">
      <alignment horizontal="center" vertical="center" wrapText="1"/>
      <protection locked="0" hidden="1"/>
    </xf>
    <xf numFmtId="14" fontId="9" fillId="11" borderId="1" xfId="0" applyNumberFormat="1" applyFont="1" applyFill="1" applyBorder="1" applyAlignment="1" applyProtection="1">
      <alignment horizontal="center" vertical="center" wrapText="1"/>
      <protection locked="0" hidden="1"/>
    </xf>
    <xf numFmtId="9" fontId="9" fillId="11" borderId="1" xfId="0" applyNumberFormat="1" applyFont="1" applyFill="1" applyBorder="1" applyAlignment="1" applyProtection="1">
      <alignment horizontal="center" vertical="center" wrapText="1"/>
      <protection hidden="1"/>
    </xf>
    <xf numFmtId="14" fontId="9" fillId="11" borderId="1" xfId="0" applyNumberFormat="1" applyFont="1" applyFill="1" applyBorder="1" applyAlignment="1">
      <alignment horizontal="center" vertical="center" wrapText="1"/>
    </xf>
    <xf numFmtId="9" fontId="9" fillId="11" borderId="1" xfId="3" applyFont="1" applyFill="1" applyBorder="1" applyAlignment="1">
      <alignment horizontal="center" vertical="center"/>
    </xf>
    <xf numFmtId="9" fontId="3" fillId="11" borderId="1" xfId="3" applyFont="1" applyFill="1" applyBorder="1" applyAlignment="1">
      <alignment horizontal="center" vertical="center"/>
    </xf>
    <xf numFmtId="0" fontId="3" fillId="11" borderId="1" xfId="0" applyFont="1" applyFill="1" applyBorder="1" applyAlignment="1" applyProtection="1">
      <alignment horizontal="center" vertical="center" wrapText="1"/>
      <protection locked="0"/>
    </xf>
    <xf numFmtId="9" fontId="3" fillId="11" borderId="1" xfId="3" applyFont="1" applyFill="1" applyBorder="1" applyAlignment="1" applyProtection="1">
      <alignment horizontal="center" vertical="center" wrapText="1"/>
      <protection locked="0"/>
    </xf>
    <xf numFmtId="49" fontId="3" fillId="11" borderId="1" xfId="3" applyNumberFormat="1" applyFont="1" applyFill="1" applyBorder="1" applyAlignment="1" applyProtection="1">
      <alignment horizontal="center" vertical="center" wrapText="1"/>
      <protection locked="0"/>
    </xf>
    <xf numFmtId="9" fontId="9" fillId="11" borderId="1" xfId="3" applyFont="1" applyFill="1" applyBorder="1" applyAlignment="1" applyProtection="1">
      <alignment horizontal="center" vertical="center" wrapText="1"/>
      <protection hidden="1"/>
    </xf>
    <xf numFmtId="0" fontId="9" fillId="11" borderId="1" xfId="0" applyFont="1" applyFill="1" applyBorder="1" applyAlignment="1" applyProtection="1">
      <alignment horizontal="center" vertical="center" wrapText="1"/>
      <protection locked="0" hidden="1"/>
    </xf>
    <xf numFmtId="0" fontId="9" fillId="11" borderId="1" xfId="0" applyFont="1" applyFill="1" applyBorder="1" applyAlignment="1" applyProtection="1">
      <alignment horizontal="center" vertical="center" wrapText="1"/>
      <protection locked="0" hidden="1"/>
    </xf>
    <xf numFmtId="14" fontId="9" fillId="11" borderId="1" xfId="0" applyNumberFormat="1" applyFont="1" applyFill="1" applyBorder="1" applyAlignment="1" applyProtection="1">
      <alignment horizontal="center" vertical="center" wrapText="1"/>
      <protection hidden="1"/>
    </xf>
    <xf numFmtId="14" fontId="9" fillId="11" borderId="1" xfId="0" applyNumberFormat="1" applyFont="1" applyFill="1" applyBorder="1" applyAlignment="1" applyProtection="1">
      <alignment horizontal="center" vertical="center"/>
      <protection locked="0"/>
    </xf>
    <xf numFmtId="9" fontId="9" fillId="11" borderId="1" xfId="3" applyFont="1" applyFill="1" applyBorder="1" applyAlignment="1" applyProtection="1">
      <alignment horizontal="center" vertical="center" wrapText="1"/>
      <protection hidden="1"/>
    </xf>
    <xf numFmtId="9" fontId="9" fillId="11" borderId="1" xfId="0" applyNumberFormat="1" applyFont="1" applyFill="1" applyBorder="1" applyAlignment="1" applyProtection="1">
      <alignment horizontal="center" vertical="center" wrapText="1"/>
      <protection hidden="1"/>
    </xf>
    <xf numFmtId="0" fontId="9" fillId="11" borderId="1" xfId="0" applyFont="1" applyFill="1" applyBorder="1" applyAlignment="1" applyProtection="1">
      <alignment horizontal="center" vertical="center" wrapText="1"/>
      <protection hidden="1"/>
    </xf>
    <xf numFmtId="0" fontId="7" fillId="11" borderId="6" xfId="0" applyFont="1" applyFill="1" applyBorder="1" applyAlignment="1" applyProtection="1">
      <alignment horizontal="center" vertical="center" wrapText="1"/>
      <protection locked="0"/>
    </xf>
    <xf numFmtId="9" fontId="3" fillId="11" borderId="6" xfId="3" applyFont="1" applyFill="1" applyBorder="1" applyAlignment="1" applyProtection="1">
      <alignment horizontal="center" vertical="center" wrapText="1"/>
      <protection locked="0"/>
    </xf>
    <xf numFmtId="49" fontId="3" fillId="11" borderId="6" xfId="3" applyNumberFormat="1" applyFont="1" applyFill="1" applyBorder="1" applyAlignment="1" applyProtection="1">
      <alignment horizontal="center" vertical="center" wrapText="1"/>
      <protection locked="0"/>
    </xf>
    <xf numFmtId="0" fontId="3" fillId="11" borderId="6" xfId="0" applyFont="1" applyFill="1" applyBorder="1" applyAlignment="1" applyProtection="1">
      <alignment horizontal="center" vertical="center"/>
      <protection locked="0"/>
    </xf>
    <xf numFmtId="0" fontId="9" fillId="11" borderId="6" xfId="0" applyFont="1" applyFill="1" applyBorder="1" applyAlignment="1" applyProtection="1">
      <alignment horizontal="center" vertical="center" wrapText="1"/>
      <protection locked="0" hidden="1"/>
    </xf>
    <xf numFmtId="14" fontId="9" fillId="11" borderId="6" xfId="0" applyNumberFormat="1" applyFont="1" applyFill="1" applyBorder="1" applyAlignment="1" applyProtection="1">
      <alignment horizontal="center" vertical="center" wrapText="1"/>
      <protection locked="0" hidden="1"/>
    </xf>
    <xf numFmtId="14" fontId="9" fillId="11" borderId="6" xfId="0" applyNumberFormat="1" applyFont="1" applyFill="1" applyBorder="1" applyAlignment="1" applyProtection="1">
      <alignment horizontal="center" vertical="center" wrapText="1"/>
      <protection locked="0" hidden="1"/>
    </xf>
    <xf numFmtId="9" fontId="9" fillId="11" borderId="6" xfId="3" applyFont="1" applyFill="1" applyBorder="1" applyAlignment="1" applyProtection="1">
      <alignment horizontal="center" vertical="center" wrapText="1"/>
      <protection hidden="1"/>
    </xf>
    <xf numFmtId="14" fontId="9" fillId="11" borderId="6" xfId="0" applyNumberFormat="1" applyFont="1" applyFill="1" applyBorder="1" applyAlignment="1" applyProtection="1">
      <alignment horizontal="center" vertical="center" wrapText="1"/>
      <protection hidden="1"/>
    </xf>
    <xf numFmtId="9" fontId="9" fillId="11" borderId="6" xfId="3" applyFont="1" applyFill="1" applyBorder="1" applyAlignment="1" applyProtection="1">
      <alignment horizontal="center" vertical="center" wrapText="1"/>
      <protection hidden="1"/>
    </xf>
    <xf numFmtId="9" fontId="9" fillId="11" borderId="6" xfId="0" applyNumberFormat="1" applyFont="1" applyFill="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0" fontId="8" fillId="9" borderId="3" xfId="0" applyFont="1" applyFill="1" applyBorder="1" applyAlignment="1" applyProtection="1">
      <alignment horizontal="center" vertical="center" wrapText="1"/>
      <protection locked="0" hidden="1"/>
    </xf>
    <xf numFmtId="9" fontId="8" fillId="0" borderId="3" xfId="3" applyFont="1" applyBorder="1" applyAlignment="1" applyProtection="1">
      <alignment horizontal="center" vertical="center" wrapText="1"/>
      <protection locked="0" hidden="1"/>
    </xf>
    <xf numFmtId="49" fontId="8" fillId="0" borderId="3" xfId="3" applyNumberFormat="1" applyFont="1" applyBorder="1" applyAlignment="1" applyProtection="1">
      <alignment horizontal="center" vertical="center" wrapText="1"/>
      <protection locked="0" hidden="1"/>
    </xf>
    <xf numFmtId="14" fontId="8" fillId="0" borderId="3" xfId="0" applyNumberFormat="1" applyFont="1" applyBorder="1" applyAlignment="1" applyProtection="1">
      <alignment horizontal="center" vertical="center" wrapText="1"/>
      <protection locked="0" hidden="1"/>
    </xf>
    <xf numFmtId="0" fontId="8" fillId="9" borderId="3" xfId="0" applyFont="1" applyFill="1" applyBorder="1" applyAlignment="1" applyProtection="1">
      <alignment horizontal="center" vertical="center" wrapText="1"/>
      <protection locked="0" hidden="1"/>
    </xf>
    <xf numFmtId="9" fontId="8" fillId="9" borderId="3" xfId="3" applyFont="1" applyFill="1" applyBorder="1" applyAlignment="1" applyProtection="1">
      <alignment horizontal="center" vertical="center" wrapText="1"/>
      <protection hidden="1"/>
    </xf>
    <xf numFmtId="14" fontId="8" fillId="9" borderId="3" xfId="0" applyNumberFormat="1" applyFont="1" applyFill="1" applyBorder="1" applyAlignment="1" applyProtection="1">
      <alignment horizontal="center" vertical="center" wrapText="1"/>
      <protection hidden="1"/>
    </xf>
    <xf numFmtId="9" fontId="8" fillId="0" borderId="3"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locked="0" hidden="1"/>
    </xf>
    <xf numFmtId="0" fontId="8" fillId="9" borderId="1" xfId="0" applyFont="1" applyFill="1" applyBorder="1" applyAlignment="1" applyProtection="1">
      <alignment horizontal="center" vertical="center" wrapText="1"/>
      <protection locked="0" hidden="1"/>
    </xf>
    <xf numFmtId="9" fontId="8" fillId="0" borderId="1" xfId="3" applyFont="1" applyBorder="1" applyAlignment="1" applyProtection="1">
      <alignment horizontal="center" vertical="center" wrapText="1"/>
      <protection locked="0" hidden="1"/>
    </xf>
    <xf numFmtId="49" fontId="8" fillId="0" borderId="1" xfId="3" applyNumberFormat="1" applyFont="1" applyBorder="1" applyAlignment="1" applyProtection="1">
      <alignment horizontal="center" vertical="center" wrapText="1"/>
      <protection locked="0" hidden="1"/>
    </xf>
    <xf numFmtId="14" fontId="8" fillId="0" borderId="1" xfId="0" applyNumberFormat="1" applyFont="1" applyBorder="1" applyAlignment="1" applyProtection="1">
      <alignment horizontal="center" vertical="center" wrapText="1"/>
      <protection locked="0" hidden="1"/>
    </xf>
    <xf numFmtId="0" fontId="8" fillId="9" borderId="1" xfId="0" applyFont="1" applyFill="1" applyBorder="1" applyAlignment="1" applyProtection="1">
      <alignment horizontal="center" vertical="center" wrapText="1"/>
      <protection locked="0" hidden="1"/>
    </xf>
    <xf numFmtId="9" fontId="8" fillId="9" borderId="1" xfId="3" applyFont="1" applyFill="1" applyBorder="1" applyAlignment="1" applyProtection="1">
      <alignment horizontal="center" vertical="center" wrapText="1"/>
      <protection hidden="1"/>
    </xf>
    <xf numFmtId="14" fontId="8" fillId="9" borderId="1" xfId="0" applyNumberFormat="1" applyFont="1" applyFill="1" applyBorder="1" applyAlignment="1" applyProtection="1">
      <alignment horizontal="center" vertical="center" wrapText="1"/>
      <protection hidden="1"/>
    </xf>
    <xf numFmtId="9" fontId="8" fillId="0" borderId="1" xfId="0" applyNumberFormat="1"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9" fontId="8" fillId="9" borderId="1" xfId="0" applyNumberFormat="1"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locked="0" hidden="1"/>
    </xf>
    <xf numFmtId="9" fontId="8" fillId="0" borderId="1" xfId="3" applyFont="1" applyFill="1" applyBorder="1" applyAlignment="1" applyProtection="1">
      <alignment horizontal="center" vertical="center" wrapText="1"/>
      <protection hidden="1"/>
    </xf>
    <xf numFmtId="14" fontId="8" fillId="0" borderId="1" xfId="0" applyNumberFormat="1"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14" fontId="8" fillId="0" borderId="5" xfId="0" applyNumberFormat="1" applyFont="1" applyBorder="1" applyAlignment="1" applyProtection="1">
      <alignment horizontal="center" vertical="center" wrapText="1"/>
      <protection hidden="1"/>
    </xf>
    <xf numFmtId="9" fontId="8" fillId="0" borderId="1" xfId="0" applyNumberFormat="1" applyFont="1" applyFill="1" applyBorder="1" applyAlignment="1" applyProtection="1">
      <alignment horizontal="center" vertical="center" wrapText="1"/>
      <protection hidden="1"/>
    </xf>
    <xf numFmtId="166" fontId="3" fillId="0" borderId="7" xfId="1" applyNumberFormat="1" applyFont="1" applyFill="1" applyBorder="1" applyAlignment="1" applyProtection="1">
      <alignment horizontal="right" vertical="center" wrapText="1"/>
      <protection locked="0" hidden="1"/>
    </xf>
    <xf numFmtId="0" fontId="8" fillId="0" borderId="1" xfId="0" applyFont="1" applyFill="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locked="0" hidden="1"/>
    </xf>
    <xf numFmtId="0" fontId="8" fillId="0" borderId="6" xfId="0" applyFont="1" applyBorder="1" applyAlignment="1" applyProtection="1">
      <alignment horizontal="center" vertical="center" wrapText="1"/>
      <protection locked="0" hidden="1"/>
    </xf>
    <xf numFmtId="9" fontId="8" fillId="0" borderId="6" xfId="3" applyFont="1" applyBorder="1" applyAlignment="1" applyProtection="1">
      <alignment horizontal="center" vertical="center" wrapText="1"/>
      <protection locked="0" hidden="1"/>
    </xf>
    <xf numFmtId="49" fontId="8" fillId="0" borderId="6" xfId="3" applyNumberFormat="1" applyFont="1" applyBorder="1" applyAlignment="1" applyProtection="1">
      <alignment horizontal="center" vertical="center" wrapText="1"/>
      <protection locked="0" hidden="1"/>
    </xf>
    <xf numFmtId="14" fontId="8" fillId="0" borderId="6" xfId="0" applyNumberFormat="1" applyFont="1" applyBorder="1" applyAlignment="1" applyProtection="1">
      <alignment horizontal="center" vertical="center" wrapText="1"/>
      <protection locked="0" hidden="1"/>
    </xf>
    <xf numFmtId="0" fontId="8" fillId="9" borderId="6" xfId="0" applyFont="1" applyFill="1" applyBorder="1" applyAlignment="1" applyProtection="1">
      <alignment horizontal="center" vertical="center" wrapText="1"/>
      <protection locked="0" hidden="1"/>
    </xf>
    <xf numFmtId="9" fontId="8" fillId="9" borderId="6" xfId="3" applyFont="1" applyFill="1" applyBorder="1" applyAlignment="1" applyProtection="1">
      <alignment horizontal="center" vertical="center" wrapText="1"/>
      <protection hidden="1"/>
    </xf>
    <xf numFmtId="14" fontId="8" fillId="9" borderId="6" xfId="0" applyNumberFormat="1" applyFont="1" applyFill="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9" fontId="7" fillId="11" borderId="3" xfId="3" applyFont="1" applyFill="1" applyBorder="1" applyAlignment="1" applyProtection="1">
      <alignment horizontal="center" vertical="center" wrapText="1"/>
      <protection locked="0" hidden="1"/>
    </xf>
    <xf numFmtId="9" fontId="3" fillId="11" borderId="3" xfId="3" applyFont="1" applyFill="1" applyBorder="1" applyAlignment="1" applyProtection="1">
      <alignment horizontal="center" vertical="center" wrapText="1"/>
      <protection locked="0" hidden="1"/>
    </xf>
    <xf numFmtId="49" fontId="3" fillId="11" borderId="3" xfId="3" applyNumberFormat="1" applyFont="1" applyFill="1" applyBorder="1" applyAlignment="1" applyProtection="1">
      <alignment horizontal="center" vertical="center" wrapText="1"/>
      <protection locked="0" hidden="1"/>
    </xf>
    <xf numFmtId="14" fontId="3" fillId="11" borderId="3" xfId="0" applyNumberFormat="1" applyFont="1" applyFill="1" applyBorder="1" applyAlignment="1" applyProtection="1">
      <alignment horizontal="center" vertical="center" wrapText="1"/>
      <protection locked="0" hidden="1"/>
    </xf>
    <xf numFmtId="14" fontId="9" fillId="11" borderId="3" xfId="0" applyNumberFormat="1" applyFont="1" applyFill="1" applyBorder="1" applyAlignment="1" applyProtection="1">
      <alignment horizontal="center" vertical="center" wrapText="1"/>
      <protection locked="0"/>
    </xf>
    <xf numFmtId="9" fontId="3" fillId="11" borderId="3" xfId="0" applyNumberFormat="1" applyFont="1" applyFill="1" applyBorder="1" applyAlignment="1" applyProtection="1">
      <alignment horizontal="center" vertical="center" wrapText="1"/>
      <protection hidden="1"/>
    </xf>
    <xf numFmtId="166" fontId="3" fillId="11" borderId="3" xfId="1" applyNumberFormat="1" applyFont="1" applyFill="1" applyBorder="1" applyAlignment="1" applyProtection="1">
      <alignment horizontal="right" vertical="center" wrapText="1"/>
      <protection locked="0" hidden="1"/>
    </xf>
    <xf numFmtId="166" fontId="3" fillId="11" borderId="3" xfId="1" applyNumberFormat="1" applyFont="1" applyFill="1" applyBorder="1" applyAlignment="1" applyProtection="1">
      <alignment horizontal="center" vertical="center" wrapText="1"/>
      <protection locked="0" hidden="1"/>
    </xf>
    <xf numFmtId="166" fontId="3" fillId="10" borderId="3" xfId="1" applyNumberFormat="1" applyFont="1" applyFill="1" applyBorder="1" applyAlignment="1" applyProtection="1">
      <alignment horizontal="center" vertical="center" wrapText="1"/>
      <protection locked="0" hidden="1"/>
    </xf>
    <xf numFmtId="0" fontId="3" fillId="11"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vertical="center" wrapText="1"/>
      <protection locked="0" hidden="1"/>
    </xf>
    <xf numFmtId="166" fontId="7" fillId="11" borderId="1" xfId="1" applyNumberFormat="1" applyFont="1" applyFill="1" applyBorder="1" applyAlignment="1" applyProtection="1">
      <alignment horizontal="right" vertical="center" wrapText="1"/>
      <protection locked="0" hidden="1"/>
    </xf>
    <xf numFmtId="14" fontId="3" fillId="11" borderId="6" xfId="0" applyNumberFormat="1" applyFont="1" applyFill="1" applyBorder="1" applyAlignment="1" applyProtection="1">
      <alignment horizontal="center" vertical="center" wrapText="1"/>
      <protection locked="0" hidden="1"/>
    </xf>
    <xf numFmtId="166" fontId="7" fillId="11" borderId="6" xfId="1" applyNumberFormat="1" applyFont="1" applyFill="1" applyBorder="1" applyAlignment="1" applyProtection="1">
      <alignment horizontal="right" vertical="center" wrapText="1"/>
      <protection locked="0" hidden="1"/>
    </xf>
    <xf numFmtId="0" fontId="7"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9" fontId="3" fillId="0" borderId="3" xfId="3" applyFont="1" applyBorder="1" applyAlignment="1" applyProtection="1">
      <alignment horizontal="center" vertical="center" wrapText="1"/>
      <protection locked="0"/>
    </xf>
    <xf numFmtId="49" fontId="3" fillId="0" borderId="3" xfId="3" applyNumberFormat="1" applyFont="1" applyBorder="1" applyAlignment="1" applyProtection="1">
      <alignment horizontal="center" vertical="center" wrapText="1"/>
      <protection locked="0"/>
    </xf>
    <xf numFmtId="0" fontId="3" fillId="9" borderId="3" xfId="0" applyFont="1" applyFill="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9" fontId="3" fillId="0" borderId="3" xfId="3" applyFont="1" applyFill="1" applyBorder="1" applyAlignment="1" applyProtection="1">
      <alignment horizontal="center" vertical="center" wrapText="1"/>
      <protection hidden="1"/>
    </xf>
    <xf numFmtId="14" fontId="3" fillId="0" borderId="3" xfId="0" applyNumberFormat="1" applyFont="1" applyBorder="1" applyAlignment="1" applyProtection="1">
      <alignment horizontal="center" vertical="center" wrapText="1"/>
      <protection hidden="1"/>
    </xf>
    <xf numFmtId="165" fontId="3" fillId="0" borderId="3" xfId="2"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65" fontId="3" fillId="10" borderId="3" xfId="2" applyFont="1" applyFill="1" applyBorder="1" applyAlignment="1" applyProtection="1">
      <alignment horizontal="center" vertical="center" wrapText="1"/>
      <protection locked="0" hidden="1"/>
    </xf>
    <xf numFmtId="0" fontId="7" fillId="0" borderId="1" xfId="0" applyFont="1" applyBorder="1" applyAlignment="1" applyProtection="1">
      <alignment horizontal="center" vertical="center" wrapText="1"/>
      <protection locked="0"/>
    </xf>
    <xf numFmtId="9" fontId="3" fillId="0" borderId="1" xfId="3" applyFont="1" applyBorder="1" applyAlignment="1" applyProtection="1">
      <alignment horizontal="center" vertical="center" wrapText="1"/>
      <protection locked="0"/>
    </xf>
    <xf numFmtId="49" fontId="3" fillId="0" borderId="1" xfId="3" applyNumberFormat="1"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hidden="1"/>
    </xf>
    <xf numFmtId="9" fontId="3" fillId="0" borderId="1" xfId="3" applyFont="1" applyFill="1" applyBorder="1" applyAlignment="1" applyProtection="1">
      <alignment horizontal="center" vertical="center" wrapText="1"/>
      <protection hidden="1"/>
    </xf>
    <xf numFmtId="165" fontId="3" fillId="0" borderId="1" xfId="2"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10" borderId="1" xfId="2" applyFont="1" applyFill="1" applyBorder="1" applyAlignment="1" applyProtection="1">
      <alignment horizontal="center" vertical="center" wrapText="1"/>
      <protection locked="0" hidden="1"/>
    </xf>
    <xf numFmtId="165" fontId="3" fillId="0" borderId="1" xfId="2" applyFont="1" applyFill="1" applyBorder="1" applyAlignment="1" applyProtection="1">
      <alignment horizontal="right" vertical="center" wrapText="1"/>
      <protection locked="0" hidden="1"/>
    </xf>
    <xf numFmtId="0" fontId="7"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9" fontId="3" fillId="0" borderId="1" xfId="3" applyFont="1" applyBorder="1" applyAlignment="1" applyProtection="1">
      <alignment horizontal="center" vertical="center" wrapText="1"/>
      <protection locked="0"/>
    </xf>
    <xf numFmtId="49" fontId="3" fillId="0" borderId="1" xfId="3"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hidden="1"/>
    </xf>
    <xf numFmtId="14" fontId="3" fillId="0" borderId="1" xfId="0" applyNumberFormat="1" applyFont="1" applyBorder="1" applyAlignment="1" applyProtection="1">
      <alignment horizontal="center" vertical="center" wrapText="1"/>
      <protection locked="0" hidden="1"/>
    </xf>
    <xf numFmtId="9" fontId="3" fillId="0" borderId="1" xfId="0" applyNumberFormat="1" applyFont="1" applyBorder="1" applyAlignment="1" applyProtection="1">
      <alignment horizontal="center" vertical="center" wrapText="1"/>
      <protection hidden="1"/>
    </xf>
    <xf numFmtId="165" fontId="3" fillId="0" borderId="1" xfId="2" applyFont="1" applyFill="1" applyBorder="1" applyAlignment="1" applyProtection="1">
      <alignment horizontal="center" vertical="center"/>
      <protection locked="0"/>
    </xf>
    <xf numFmtId="165" fontId="3" fillId="0" borderId="1" xfId="2" applyFont="1" applyFill="1" applyBorder="1" applyAlignment="1" applyProtection="1">
      <alignment horizontal="right" vertical="center" wrapText="1"/>
      <protection locked="0" hidden="1"/>
    </xf>
    <xf numFmtId="166" fontId="3" fillId="0" borderId="1" xfId="1" applyNumberFormat="1" applyFont="1" applyFill="1" applyBorder="1" applyAlignment="1" applyProtection="1">
      <alignment horizontal="center" vertical="center" wrapText="1"/>
      <protection locked="0" hidden="1"/>
    </xf>
    <xf numFmtId="0" fontId="3" fillId="0" borderId="1" xfId="0" applyFont="1" applyBorder="1" applyAlignment="1" applyProtection="1">
      <alignment horizontal="center" vertical="center"/>
      <protection locked="0"/>
    </xf>
    <xf numFmtId="165" fontId="3" fillId="10" borderId="1" xfId="2" applyFont="1" applyFill="1" applyBorder="1" applyAlignment="1" applyProtection="1">
      <alignment horizontal="right" vertical="center" wrapText="1"/>
      <protection locked="0" hidden="1"/>
    </xf>
    <xf numFmtId="0" fontId="8" fillId="0" borderId="1" xfId="0" applyFont="1" applyBorder="1" applyAlignment="1" applyProtection="1">
      <alignment horizontal="center" vertical="center" wrapText="1"/>
      <protection locked="0"/>
    </xf>
    <xf numFmtId="165" fontId="3" fillId="10" borderId="1" xfId="2" applyFont="1" applyFill="1" applyBorder="1" applyAlignment="1" applyProtection="1">
      <alignment horizontal="center" vertical="center" wrapText="1"/>
      <protection locked="0" hidden="1"/>
    </xf>
    <xf numFmtId="14" fontId="9" fillId="0" borderId="1" xfId="0" applyNumberFormat="1" applyFont="1" applyBorder="1" applyAlignment="1" applyProtection="1">
      <alignment horizontal="center" vertical="center" wrapText="1"/>
      <protection locked="0"/>
    </xf>
    <xf numFmtId="168" fontId="3" fillId="0" borderId="1" xfId="0" applyNumberFormat="1" applyFont="1" applyBorder="1" applyAlignment="1">
      <alignment horizontal="center" vertical="center" wrapText="1"/>
    </xf>
    <xf numFmtId="168" fontId="9" fillId="0" borderId="1" xfId="0" applyNumberFormat="1" applyFont="1" applyBorder="1" applyAlignment="1" applyProtection="1">
      <alignment horizontal="center" vertical="center" wrapText="1"/>
      <protection locked="0"/>
    </xf>
    <xf numFmtId="168" fontId="9"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9" fontId="3" fillId="0" borderId="6" xfId="3" applyFont="1" applyBorder="1" applyAlignment="1" applyProtection="1">
      <alignment horizontal="center" vertical="center" wrapText="1"/>
      <protection locked="0"/>
    </xf>
    <xf numFmtId="49" fontId="3" fillId="0" borderId="6" xfId="3" applyNumberFormat="1" applyFont="1" applyBorder="1" applyAlignment="1" applyProtection="1">
      <alignment horizontal="center" vertical="center" wrapText="1"/>
      <protection locked="0"/>
    </xf>
    <xf numFmtId="168" fontId="9" fillId="0" borderId="6" xfId="0" applyNumberFormat="1" applyFont="1" applyBorder="1" applyAlignment="1" applyProtection="1">
      <alignment horizontal="center" vertical="center" wrapText="1"/>
      <protection locked="0"/>
    </xf>
    <xf numFmtId="14" fontId="9" fillId="0" borderId="6"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9" fontId="3" fillId="0" borderId="6" xfId="3" applyFont="1" applyFill="1" applyBorder="1" applyAlignment="1" applyProtection="1">
      <alignment horizontal="center" vertical="center" wrapText="1"/>
      <protection hidden="1"/>
    </xf>
    <xf numFmtId="168" fontId="3" fillId="0" borderId="6" xfId="0" applyNumberFormat="1" applyFont="1" applyBorder="1" applyAlignment="1">
      <alignment horizontal="center" vertical="center" wrapText="1"/>
    </xf>
    <xf numFmtId="9" fontId="3" fillId="0" borderId="6" xfId="0" applyNumberFormat="1" applyFont="1" applyBorder="1" applyAlignment="1" applyProtection="1">
      <alignment horizontal="center" vertical="center" wrapText="1"/>
      <protection hidden="1"/>
    </xf>
    <xf numFmtId="165" fontId="3" fillId="0" borderId="6" xfId="2" applyFont="1" applyFill="1" applyBorder="1" applyAlignment="1" applyProtection="1">
      <alignment horizontal="center" vertical="center"/>
      <protection locked="0"/>
    </xf>
    <xf numFmtId="165" fontId="3" fillId="0" borderId="6" xfId="2" applyFont="1" applyFill="1" applyBorder="1" applyAlignment="1" applyProtection="1">
      <alignment horizontal="right" vertical="center" wrapText="1"/>
      <protection locked="0" hidden="1"/>
    </xf>
    <xf numFmtId="165" fontId="3" fillId="10" borderId="6" xfId="2" applyFont="1" applyFill="1" applyBorder="1" applyAlignment="1" applyProtection="1">
      <alignment horizontal="center" vertical="center" wrapText="1"/>
      <protection locked="0" hidden="1"/>
    </xf>
    <xf numFmtId="14" fontId="3" fillId="11" borderId="3" xfId="0" applyNumberFormat="1" applyFont="1" applyFill="1" applyBorder="1" applyAlignment="1" applyProtection="1">
      <alignment horizontal="center" vertical="center" wrapText="1"/>
      <protection hidden="1"/>
    </xf>
    <xf numFmtId="0" fontId="3" fillId="11" borderId="3" xfId="0" applyFont="1" applyFill="1" applyBorder="1" applyAlignment="1">
      <alignment horizontal="center" vertical="center"/>
    </xf>
    <xf numFmtId="0" fontId="3" fillId="11" borderId="1" xfId="0" applyFont="1" applyFill="1" applyBorder="1" applyAlignment="1">
      <alignment horizontal="center" vertical="center"/>
    </xf>
    <xf numFmtId="9" fontId="3" fillId="11" borderId="1" xfId="0" applyNumberFormat="1" applyFont="1" applyFill="1" applyBorder="1" applyAlignment="1">
      <alignment horizontal="center" vertical="center"/>
    </xf>
    <xf numFmtId="9" fontId="8" fillId="11" borderId="1" xfId="3" applyFont="1" applyFill="1" applyBorder="1" applyAlignment="1" applyProtection="1">
      <alignment horizontal="center" vertical="center" wrapText="1"/>
      <protection hidden="1"/>
    </xf>
    <xf numFmtId="14" fontId="8" fillId="11" borderId="1" xfId="0" applyNumberFormat="1" applyFont="1" applyFill="1" applyBorder="1" applyAlignment="1">
      <alignment horizontal="center" vertical="center" wrapText="1"/>
    </xf>
    <xf numFmtId="9" fontId="3" fillId="11" borderId="1" xfId="3" applyFont="1" applyFill="1" applyBorder="1" applyAlignment="1" applyProtection="1">
      <alignment horizontal="center" vertical="center"/>
    </xf>
    <xf numFmtId="166" fontId="8" fillId="11" borderId="1" xfId="1" applyNumberFormat="1" applyFont="1" applyFill="1" applyBorder="1" applyAlignment="1" applyProtection="1">
      <alignment horizontal="center" vertical="center" wrapText="1"/>
      <protection locked="0" hidden="1"/>
    </xf>
    <xf numFmtId="0" fontId="8" fillId="11" borderId="1" xfId="0" applyFont="1" applyFill="1" applyBorder="1" applyAlignment="1" applyProtection="1">
      <alignment horizontal="center" vertical="center"/>
      <protection locked="0"/>
    </xf>
    <xf numFmtId="0" fontId="8" fillId="11" borderId="1" xfId="0" applyFont="1" applyFill="1" applyBorder="1" applyAlignment="1" applyProtection="1">
      <alignment horizontal="center" vertical="center" wrapText="1"/>
      <protection locked="0" hidden="1"/>
    </xf>
    <xf numFmtId="14" fontId="3" fillId="11" borderId="1" xfId="0" applyNumberFormat="1" applyFont="1" applyFill="1" applyBorder="1" applyAlignment="1" applyProtection="1">
      <alignment horizontal="center" vertical="center"/>
      <protection locked="0" hidden="1"/>
    </xf>
    <xf numFmtId="14" fontId="8" fillId="11" borderId="1" xfId="0" applyNumberFormat="1" applyFont="1" applyFill="1" applyBorder="1" applyAlignment="1" applyProtection="1">
      <alignment horizontal="center" vertical="center" wrapText="1"/>
      <protection hidden="1"/>
    </xf>
    <xf numFmtId="9" fontId="12" fillId="11" borderId="1" xfId="3" applyFont="1" applyFill="1" applyBorder="1" applyAlignment="1" applyProtection="1">
      <alignment horizontal="center" vertical="center"/>
    </xf>
    <xf numFmtId="9" fontId="8" fillId="11" borderId="1" xfId="3" applyFont="1" applyFill="1" applyBorder="1" applyAlignment="1" applyProtection="1">
      <alignment horizontal="center" vertical="center"/>
    </xf>
    <xf numFmtId="14" fontId="8" fillId="11" borderId="6" xfId="0" applyNumberFormat="1" applyFont="1" applyFill="1" applyBorder="1" applyAlignment="1" applyProtection="1">
      <alignment horizontal="center" vertical="center" wrapText="1"/>
      <protection hidden="1"/>
    </xf>
    <xf numFmtId="9" fontId="3" fillId="11" borderId="6" xfId="3" applyFont="1" applyFill="1" applyBorder="1" applyAlignment="1" applyProtection="1">
      <alignment horizontal="center" vertical="center"/>
    </xf>
    <xf numFmtId="9" fontId="12" fillId="11" borderId="6" xfId="3" applyFont="1" applyFill="1" applyBorder="1" applyAlignment="1" applyProtection="1">
      <alignment horizontal="center" vertical="center"/>
    </xf>
    <xf numFmtId="9" fontId="8" fillId="11" borderId="6" xfId="3" applyFont="1" applyFill="1" applyBorder="1" applyAlignment="1" applyProtection="1">
      <alignment horizontal="center" vertical="center"/>
    </xf>
    <xf numFmtId="0" fontId="8" fillId="11" borderId="6" xfId="0" applyFont="1" applyFill="1" applyBorder="1" applyAlignment="1" applyProtection="1">
      <alignment horizontal="center" vertical="center" wrapText="1"/>
      <protection locked="0"/>
    </xf>
    <xf numFmtId="0" fontId="8" fillId="11" borderId="6" xfId="0" applyFont="1" applyFill="1" applyBorder="1" applyAlignment="1" applyProtection="1">
      <alignment horizontal="center" vertical="center"/>
      <protection locked="0"/>
    </xf>
    <xf numFmtId="0" fontId="7" fillId="9" borderId="3" xfId="0" applyFont="1" applyFill="1" applyBorder="1" applyAlignment="1" applyProtection="1">
      <alignment horizontal="center" vertical="center" wrapText="1"/>
      <protection locked="0"/>
    </xf>
    <xf numFmtId="0" fontId="3" fillId="9" borderId="3" xfId="0" applyFont="1" applyFill="1" applyBorder="1" applyAlignment="1" applyProtection="1">
      <alignment horizontal="center" vertical="center" wrapText="1"/>
      <protection locked="0"/>
    </xf>
    <xf numFmtId="9" fontId="3" fillId="9" borderId="3" xfId="3" applyFont="1" applyFill="1" applyBorder="1" applyAlignment="1" applyProtection="1">
      <alignment horizontal="center" vertical="center" wrapText="1"/>
      <protection locked="0"/>
    </xf>
    <xf numFmtId="49" fontId="3" fillId="9" borderId="3" xfId="3" applyNumberFormat="1" applyFont="1" applyFill="1" applyBorder="1" applyAlignment="1" applyProtection="1">
      <alignment horizontal="center" vertical="center" wrapText="1"/>
      <protection locked="0"/>
    </xf>
    <xf numFmtId="0" fontId="3" fillId="9"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14" fontId="3" fillId="9" borderId="3" xfId="0" applyNumberFormat="1" applyFont="1" applyFill="1" applyBorder="1" applyAlignment="1" applyProtection="1">
      <alignment horizontal="center" vertical="center" wrapText="1"/>
      <protection locked="0" hidden="1"/>
    </xf>
    <xf numFmtId="9" fontId="3" fillId="9" borderId="3" xfId="3" applyFont="1" applyFill="1" applyBorder="1" applyAlignment="1" applyProtection="1">
      <alignment horizontal="center" vertical="center" wrapText="1"/>
      <protection hidden="1"/>
    </xf>
    <xf numFmtId="14" fontId="3" fillId="9" borderId="3" xfId="0" applyNumberFormat="1" applyFont="1" applyFill="1" applyBorder="1" applyAlignment="1" applyProtection="1">
      <alignment horizontal="center" vertical="center" wrapText="1"/>
      <protection hidden="1"/>
    </xf>
    <xf numFmtId="9" fontId="3" fillId="9" borderId="3" xfId="3" applyFont="1" applyFill="1" applyBorder="1" applyAlignment="1" applyProtection="1">
      <alignment horizontal="center" vertical="center"/>
    </xf>
    <xf numFmtId="0" fontId="8" fillId="9" borderId="3" xfId="0"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protection locked="0"/>
    </xf>
    <xf numFmtId="166" fontId="8" fillId="10" borderId="3" xfId="1" applyNumberFormat="1" applyFont="1" applyFill="1" applyBorder="1" applyAlignment="1" applyProtection="1">
      <alignment horizontal="center" vertical="center" wrapText="1"/>
      <protection locked="0" hidden="1"/>
    </xf>
    <xf numFmtId="0" fontId="7" fillId="9" borderId="1" xfId="0" applyFont="1" applyFill="1" applyBorder="1" applyAlignment="1" applyProtection="1">
      <alignment horizontal="center" vertical="center" wrapText="1"/>
      <protection locked="0"/>
    </xf>
    <xf numFmtId="9" fontId="3" fillId="9" borderId="1" xfId="3" applyFont="1" applyFill="1" applyBorder="1" applyAlignment="1" applyProtection="1">
      <alignment horizontal="center" vertical="center" wrapText="1"/>
      <protection locked="0"/>
    </xf>
    <xf numFmtId="49" fontId="3" fillId="9" borderId="1" xfId="3" applyNumberFormat="1"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hidden="1"/>
    </xf>
    <xf numFmtId="9" fontId="3" fillId="9" borderId="1" xfId="3" applyFont="1" applyFill="1" applyBorder="1" applyAlignment="1" applyProtection="1">
      <alignment horizontal="center" vertical="center"/>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166" fontId="8" fillId="10" borderId="1" xfId="1" applyNumberFormat="1" applyFont="1" applyFill="1" applyBorder="1" applyAlignment="1" applyProtection="1">
      <alignment horizontal="center" vertical="center" wrapText="1"/>
      <protection locked="0" hidden="1"/>
    </xf>
    <xf numFmtId="0" fontId="7" fillId="9" borderId="6" xfId="0" applyFont="1" applyFill="1" applyBorder="1" applyAlignment="1" applyProtection="1">
      <alignment horizontal="center" vertical="center" wrapText="1"/>
      <protection locked="0"/>
    </xf>
    <xf numFmtId="0" fontId="3" fillId="9" borderId="6" xfId="0" applyFont="1" applyFill="1" applyBorder="1" applyAlignment="1" applyProtection="1">
      <alignment horizontal="center" vertical="center" wrapText="1"/>
      <protection locked="0"/>
    </xf>
    <xf numFmtId="9" fontId="3" fillId="9" borderId="6" xfId="3" applyFont="1" applyFill="1" applyBorder="1" applyAlignment="1" applyProtection="1">
      <alignment horizontal="center" vertical="center" wrapText="1"/>
      <protection locked="0"/>
    </xf>
    <xf numFmtId="49" fontId="3" fillId="9" borderId="6" xfId="3" applyNumberFormat="1" applyFont="1" applyFill="1" applyBorder="1" applyAlignment="1" applyProtection="1">
      <alignment horizontal="center" vertical="center" wrapText="1"/>
      <protection locked="0"/>
    </xf>
    <xf numFmtId="0" fontId="3" fillId="9" borderId="6"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14" fontId="3" fillId="9" borderId="6" xfId="0" applyNumberFormat="1" applyFont="1" applyFill="1" applyBorder="1" applyAlignment="1" applyProtection="1">
      <alignment horizontal="center" vertical="center" wrapText="1"/>
      <protection locked="0" hidden="1"/>
    </xf>
    <xf numFmtId="9" fontId="3" fillId="9" borderId="6" xfId="3" applyFont="1" applyFill="1" applyBorder="1" applyAlignment="1" applyProtection="1">
      <alignment horizontal="center" vertical="center" wrapText="1"/>
      <protection hidden="1"/>
    </xf>
    <xf numFmtId="14" fontId="3" fillId="9" borderId="6" xfId="0" applyNumberFormat="1" applyFont="1" applyFill="1" applyBorder="1" applyAlignment="1" applyProtection="1">
      <alignment horizontal="center" vertical="center" wrapText="1"/>
      <protection hidden="1"/>
    </xf>
    <xf numFmtId="9" fontId="3" fillId="9" borderId="6" xfId="3" applyFont="1" applyFill="1" applyBorder="1" applyAlignment="1" applyProtection="1">
      <alignment horizontal="center" vertical="center"/>
    </xf>
    <xf numFmtId="166" fontId="3" fillId="0" borderId="6" xfId="1" applyNumberFormat="1" applyFont="1" applyFill="1" applyBorder="1" applyAlignment="1" applyProtection="1">
      <alignment horizontal="center" vertical="center" wrapText="1"/>
      <protection locked="0" hidden="1"/>
    </xf>
    <xf numFmtId="166" fontId="3" fillId="0" borderId="6" xfId="1" applyNumberFormat="1" applyFont="1" applyFill="1" applyBorder="1" applyAlignment="1" applyProtection="1">
      <alignment horizontal="right" vertical="center" wrapText="1"/>
      <protection locked="0" hidden="1"/>
    </xf>
    <xf numFmtId="0" fontId="8" fillId="9" borderId="6" xfId="0" applyFont="1" applyFill="1" applyBorder="1" applyAlignment="1" applyProtection="1">
      <alignment horizontal="center" vertical="center" wrapText="1"/>
      <protection locked="0"/>
    </xf>
    <xf numFmtId="0" fontId="8" fillId="9" borderId="6" xfId="0" applyFont="1" applyFill="1" applyBorder="1" applyAlignment="1" applyProtection="1">
      <alignment horizontal="center" vertical="center"/>
      <protection locked="0"/>
    </xf>
    <xf numFmtId="166" fontId="3" fillId="10" borderId="6" xfId="1" applyNumberFormat="1" applyFont="1" applyFill="1" applyBorder="1" applyAlignment="1" applyProtection="1">
      <alignment horizontal="center" vertical="center" wrapText="1"/>
      <protection locked="0" hidden="1"/>
    </xf>
    <xf numFmtId="9" fontId="3" fillId="11" borderId="3" xfId="3" applyFont="1" applyFill="1" applyBorder="1" applyAlignment="1" applyProtection="1">
      <alignment horizontal="center" vertical="center"/>
    </xf>
    <xf numFmtId="0" fontId="8" fillId="11" borderId="3" xfId="0" applyFont="1" applyFill="1" applyBorder="1" applyAlignment="1" applyProtection="1">
      <alignment horizontal="center" vertical="center"/>
      <protection locked="0"/>
    </xf>
    <xf numFmtId="9" fontId="9" fillId="11" borderId="6"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169" fontId="8" fillId="0" borderId="3"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hidden="1"/>
    </xf>
    <xf numFmtId="9" fontId="8" fillId="0" borderId="3" xfId="0" applyNumberFormat="1" applyFont="1" applyBorder="1" applyAlignment="1">
      <alignment horizontal="center" vertical="center" wrapText="1"/>
    </xf>
    <xf numFmtId="169" fontId="3" fillId="0" borderId="3" xfId="0" applyNumberFormat="1" applyFont="1" applyBorder="1" applyAlignment="1">
      <alignment horizontal="center" vertical="center" wrapText="1"/>
    </xf>
    <xf numFmtId="169" fontId="8" fillId="0" borderId="1" xfId="0" applyNumberFormat="1" applyFont="1" applyBorder="1" applyAlignment="1" applyProtection="1">
      <alignment horizontal="center" vertical="center" wrapText="1"/>
      <protection locked="0"/>
    </xf>
    <xf numFmtId="9" fontId="8" fillId="0" borderId="1" xfId="0" applyNumberFormat="1" applyFont="1" applyBorder="1" applyAlignment="1">
      <alignment horizontal="center" vertical="center" wrapText="1"/>
    </xf>
    <xf numFmtId="169" fontId="3" fillId="0" borderId="1" xfId="0" applyNumberFormat="1" applyFont="1" applyBorder="1" applyAlignment="1">
      <alignment horizontal="center" vertical="center" wrapText="1"/>
    </xf>
    <xf numFmtId="169" fontId="8" fillId="0" borderId="1" xfId="0" applyNumberFormat="1" applyFont="1" applyBorder="1" applyAlignment="1" applyProtection="1">
      <alignment horizontal="center" vertical="center" wrapText="1"/>
      <protection locked="0" hidden="1"/>
    </xf>
    <xf numFmtId="9" fontId="8" fillId="0" borderId="1" xfId="3" applyFont="1" applyBorder="1" applyAlignment="1" applyProtection="1">
      <alignment horizontal="center" vertical="center" wrapText="1"/>
      <protection hidden="1"/>
    </xf>
    <xf numFmtId="169" fontId="3" fillId="0" borderId="1" xfId="0" applyNumberFormat="1" applyFont="1" applyBorder="1" applyAlignment="1" applyProtection="1">
      <alignment horizontal="center" vertical="center" wrapText="1"/>
      <protection hidden="1"/>
    </xf>
    <xf numFmtId="169" fontId="9" fillId="0" borderId="1" xfId="0" applyNumberFormat="1" applyFont="1" applyBorder="1" applyAlignment="1" applyProtection="1">
      <alignment horizontal="center" vertical="center" wrapText="1"/>
      <protection locked="0" hidden="1"/>
    </xf>
    <xf numFmtId="169" fontId="3" fillId="0" borderId="1" xfId="0" applyNumberFormat="1" applyFont="1" applyBorder="1" applyAlignment="1" applyProtection="1">
      <alignment horizontal="center" vertical="center" wrapText="1"/>
      <protection locked="0" hidden="1"/>
    </xf>
    <xf numFmtId="9" fontId="9" fillId="9" borderId="1" xfId="3" applyFont="1" applyFill="1" applyBorder="1" applyAlignment="1" applyProtection="1">
      <alignment horizontal="center" vertical="center" wrapText="1"/>
      <protection hidden="1"/>
    </xf>
    <xf numFmtId="170" fontId="3" fillId="0" borderId="1" xfId="1" applyNumberFormat="1" applyFont="1" applyFill="1" applyBorder="1" applyAlignment="1" applyProtection="1">
      <alignment horizontal="right" vertical="center" wrapText="1"/>
      <protection locked="0" hidden="1"/>
    </xf>
    <xf numFmtId="0" fontId="7" fillId="9" borderId="6" xfId="0" applyFont="1" applyFill="1" applyBorder="1" applyAlignment="1" applyProtection="1">
      <alignment horizontal="center" vertical="center" wrapText="1"/>
      <protection locked="0"/>
    </xf>
    <xf numFmtId="49" fontId="3" fillId="9" borderId="6" xfId="3"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169" fontId="9" fillId="0" borderId="6" xfId="0" applyNumberFormat="1" applyFont="1" applyBorder="1" applyAlignment="1" applyProtection="1">
      <alignment horizontal="center" vertical="center" wrapText="1"/>
      <protection locked="0" hidden="1"/>
    </xf>
    <xf numFmtId="169" fontId="3" fillId="0" borderId="6" xfId="0" applyNumberFormat="1" applyFont="1" applyBorder="1" applyAlignment="1" applyProtection="1">
      <alignment horizontal="center" vertical="center" wrapText="1"/>
      <protection locked="0" hidden="1"/>
    </xf>
    <xf numFmtId="9" fontId="9" fillId="9" borderId="6" xfId="3" applyFont="1" applyFill="1" applyBorder="1" applyAlignment="1" applyProtection="1">
      <alignment horizontal="center" vertical="center" wrapText="1"/>
      <protection hidden="1"/>
    </xf>
    <xf numFmtId="169" fontId="3" fillId="0" borderId="6" xfId="0" applyNumberFormat="1" applyFont="1" applyBorder="1" applyAlignment="1" applyProtection="1">
      <alignment horizontal="center" vertical="center" wrapText="1"/>
      <protection hidden="1"/>
    </xf>
    <xf numFmtId="9" fontId="3" fillId="9" borderId="6" xfId="3" applyFont="1" applyFill="1" applyBorder="1" applyAlignment="1" applyProtection="1">
      <alignment horizontal="center" vertical="center"/>
    </xf>
    <xf numFmtId="170" fontId="3" fillId="0" borderId="6" xfId="1" applyNumberFormat="1" applyFont="1" applyFill="1" applyBorder="1" applyAlignment="1" applyProtection="1">
      <alignment horizontal="right" vertical="center" wrapText="1"/>
      <protection locked="0" hidden="1"/>
    </xf>
    <xf numFmtId="0" fontId="8" fillId="9" borderId="6" xfId="0" applyFont="1" applyFill="1" applyBorder="1" applyAlignment="1" applyProtection="1">
      <alignment horizontal="center" vertical="center" wrapText="1"/>
      <protection locked="0"/>
    </xf>
    <xf numFmtId="0" fontId="8" fillId="9" borderId="6" xfId="0" applyFont="1" applyFill="1" applyBorder="1" applyAlignment="1" applyProtection="1">
      <alignment horizontal="center" vertical="center"/>
      <protection locked="0"/>
    </xf>
    <xf numFmtId="9" fontId="7" fillId="9" borderId="3" xfId="3" applyFont="1" applyFill="1" applyBorder="1" applyAlignment="1" applyProtection="1">
      <alignment horizontal="center" vertical="center" wrapText="1"/>
      <protection locked="0" hidden="1"/>
    </xf>
    <xf numFmtId="9" fontId="3" fillId="9" borderId="3" xfId="3" applyFont="1" applyFill="1" applyBorder="1" applyAlignment="1" applyProtection="1">
      <alignment horizontal="center" vertical="center" wrapText="1"/>
      <protection locked="0" hidden="1"/>
    </xf>
    <xf numFmtId="49" fontId="3" fillId="9" borderId="3" xfId="3" applyNumberFormat="1" applyFont="1" applyFill="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xf>
    <xf numFmtId="14" fontId="9" fillId="0" borderId="3" xfId="0" applyNumberFormat="1" applyFont="1" applyBorder="1" applyAlignment="1" applyProtection="1">
      <alignment horizontal="center" vertical="center" wrapText="1"/>
      <protection locked="0"/>
    </xf>
    <xf numFmtId="9" fontId="8" fillId="9" borderId="3" xfId="3" applyFont="1" applyFill="1" applyBorder="1" applyAlignment="1" applyProtection="1">
      <alignment horizontal="center" vertical="center"/>
    </xf>
    <xf numFmtId="0" fontId="8" fillId="0" borderId="1" xfId="0" applyFont="1" applyBorder="1" applyAlignment="1" applyProtection="1">
      <alignment horizontal="center" vertical="center" wrapText="1"/>
      <protection locked="0"/>
    </xf>
    <xf numFmtId="9" fontId="8" fillId="9" borderId="1" xfId="3" applyFont="1" applyFill="1" applyBorder="1" applyAlignment="1" applyProtection="1">
      <alignment horizontal="center" vertical="center"/>
    </xf>
    <xf numFmtId="0" fontId="11" fillId="9" borderId="1" xfId="0" applyFont="1" applyFill="1" applyBorder="1" applyAlignment="1" applyProtection="1">
      <alignment horizontal="center" vertical="center" wrapText="1"/>
      <protection locked="0"/>
    </xf>
    <xf numFmtId="9" fontId="8" fillId="9" borderId="1" xfId="3" applyFont="1" applyFill="1" applyBorder="1" applyAlignment="1" applyProtection="1">
      <alignment horizontal="center" vertical="center" wrapText="1"/>
      <protection locked="0"/>
    </xf>
    <xf numFmtId="49" fontId="8" fillId="9" borderId="1" xfId="3"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11" fillId="9" borderId="6" xfId="0" applyFont="1" applyFill="1" applyBorder="1" applyAlignment="1" applyProtection="1">
      <alignment horizontal="center" vertical="center" wrapText="1"/>
      <protection locked="0"/>
    </xf>
    <xf numFmtId="9" fontId="8" fillId="9" borderId="6" xfId="3" applyFont="1" applyFill="1" applyBorder="1" applyAlignment="1" applyProtection="1">
      <alignment horizontal="center" vertical="center" wrapText="1"/>
      <protection locked="0"/>
    </xf>
    <xf numFmtId="49" fontId="8" fillId="9" borderId="6" xfId="3" applyNumberFormat="1"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9" borderId="6" xfId="3" applyFont="1" applyFill="1" applyBorder="1" applyAlignment="1" applyProtection="1">
      <alignment horizontal="center" vertical="center"/>
    </xf>
    <xf numFmtId="9" fontId="8" fillId="11" borderId="3" xfId="0" applyNumberFormat="1" applyFont="1" applyFill="1" applyBorder="1" applyAlignment="1">
      <alignment horizontal="center" vertical="center" wrapText="1"/>
    </xf>
    <xf numFmtId="9" fontId="8" fillId="11" borderId="1"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hidden="1"/>
    </xf>
    <xf numFmtId="14" fontId="3" fillId="0" borderId="3" xfId="0" applyNumberFormat="1" applyFont="1" applyBorder="1" applyAlignment="1" applyProtection="1">
      <alignment horizontal="center" vertical="center" wrapText="1"/>
      <protection locked="0" hidden="1"/>
    </xf>
    <xf numFmtId="9" fontId="3" fillId="0" borderId="3" xfId="0" applyNumberFormat="1" applyFont="1" applyFill="1" applyBorder="1" applyAlignment="1" applyProtection="1">
      <alignment horizontal="center" vertical="center" wrapText="1"/>
      <protection hidden="1"/>
    </xf>
    <xf numFmtId="9" fontId="3" fillId="0" borderId="1" xfId="3" applyFont="1" applyFill="1" applyBorder="1" applyAlignment="1">
      <alignment horizontal="center" vertical="center"/>
    </xf>
    <xf numFmtId="9" fontId="8" fillId="0" borderId="1" xfId="3" applyFont="1" applyFill="1" applyBorder="1" applyAlignment="1" applyProtection="1">
      <alignment horizontal="center" vertical="center" wrapText="1"/>
      <protection hidden="1"/>
    </xf>
    <xf numFmtId="9" fontId="3" fillId="0" borderId="2" xfId="0" applyNumberFormat="1" applyFont="1" applyBorder="1" applyAlignment="1" applyProtection="1">
      <alignment horizontal="center" vertical="center" wrapText="1"/>
      <protection hidden="1"/>
    </xf>
    <xf numFmtId="14" fontId="3" fillId="0" borderId="2" xfId="0" applyNumberFormat="1" applyFont="1" applyBorder="1" applyAlignment="1" applyProtection="1">
      <alignment horizontal="center" vertical="center" wrapText="1"/>
      <protection hidden="1"/>
    </xf>
    <xf numFmtId="9" fontId="8" fillId="0" borderId="2" xfId="3" applyFont="1" applyFill="1" applyBorder="1" applyAlignment="1" applyProtection="1">
      <alignment horizontal="center" vertical="center" wrapText="1"/>
      <protection hidden="1"/>
    </xf>
    <xf numFmtId="9" fontId="3" fillId="0" borderId="2" xfId="3" applyFont="1" applyFill="1" applyBorder="1" applyAlignment="1" applyProtection="1">
      <alignment horizontal="center" vertical="center" wrapText="1"/>
      <protection hidden="1"/>
    </xf>
    <xf numFmtId="49" fontId="9" fillId="0" borderId="5" xfId="0" applyNumberFormat="1" applyFont="1" applyBorder="1" applyAlignment="1" applyProtection="1">
      <alignment horizontal="center" vertical="center" wrapText="1"/>
      <protection locked="0"/>
    </xf>
    <xf numFmtId="9" fontId="3" fillId="0" borderId="9" xfId="0" applyNumberFormat="1" applyFont="1" applyBorder="1" applyAlignment="1" applyProtection="1">
      <alignment horizontal="center" vertical="center" wrapText="1"/>
      <protection hidden="1"/>
    </xf>
    <xf numFmtId="14" fontId="3" fillId="0" borderId="9" xfId="0" applyNumberFormat="1" applyFont="1" applyBorder="1" applyAlignment="1" applyProtection="1">
      <alignment horizontal="center" vertical="center" wrapText="1"/>
      <protection hidden="1"/>
    </xf>
    <xf numFmtId="9" fontId="3" fillId="0" borderId="9" xfId="3" applyFont="1" applyFill="1" applyBorder="1" applyAlignment="1" applyProtection="1">
      <alignment horizontal="center" vertical="center" wrapText="1"/>
      <protection hidden="1"/>
    </xf>
    <xf numFmtId="0" fontId="3" fillId="0" borderId="7" xfId="0" applyFont="1" applyBorder="1" applyAlignment="1" applyProtection="1">
      <alignment horizontal="center" vertical="center"/>
      <protection locked="0"/>
    </xf>
    <xf numFmtId="9" fontId="3" fillId="0" borderId="5" xfId="3" applyFont="1" applyFill="1" applyBorder="1" applyAlignment="1" applyProtection="1">
      <alignment horizontal="center" vertical="center" wrapText="1"/>
      <protection locked="0" hidden="1"/>
    </xf>
    <xf numFmtId="9" fontId="3" fillId="0" borderId="9" xfId="3" applyFont="1" applyFill="1" applyBorder="1" applyAlignment="1" applyProtection="1">
      <alignment horizontal="center" vertical="center" wrapText="1"/>
      <protection hidden="1"/>
    </xf>
    <xf numFmtId="14" fontId="3" fillId="0" borderId="9" xfId="0" applyNumberFormat="1" applyFont="1" applyFill="1" applyBorder="1" applyAlignment="1" applyProtection="1">
      <alignment horizontal="center" vertical="center" wrapText="1"/>
      <protection hidden="1"/>
    </xf>
    <xf numFmtId="9" fontId="3" fillId="0" borderId="9" xfId="3" applyFont="1" applyFill="1" applyBorder="1" applyAlignment="1">
      <alignment horizontal="center" vertical="center"/>
    </xf>
    <xf numFmtId="166" fontId="3" fillId="0" borderId="7" xfId="1" applyNumberFormat="1" applyFont="1" applyFill="1" applyBorder="1" applyAlignment="1" applyProtection="1">
      <alignment horizontal="center" vertical="center" wrapText="1"/>
      <protection locked="0" hidden="1"/>
    </xf>
    <xf numFmtId="14" fontId="3" fillId="0" borderId="5" xfId="0" applyNumberFormat="1" applyFont="1" applyBorder="1" applyAlignment="1" applyProtection="1">
      <alignment horizontal="center" vertical="center" wrapText="1"/>
      <protection locked="0" hidden="1"/>
    </xf>
    <xf numFmtId="9" fontId="3" fillId="0" borderId="11" xfId="3" applyFont="1" applyFill="1" applyBorder="1" applyAlignment="1">
      <alignment horizontal="center" vertical="center"/>
    </xf>
    <xf numFmtId="9" fontId="3" fillId="0" borderId="22" xfId="3" applyFont="1" applyFill="1" applyBorder="1" applyAlignment="1">
      <alignment horizontal="center" vertical="center"/>
    </xf>
    <xf numFmtId="9" fontId="3" fillId="0" borderId="13" xfId="3" applyFont="1" applyFill="1" applyBorder="1" applyAlignment="1">
      <alignment horizontal="center" vertical="center"/>
    </xf>
    <xf numFmtId="9" fontId="3" fillId="0" borderId="18" xfId="3" applyFont="1" applyFill="1" applyBorder="1" applyAlignment="1">
      <alignment horizontal="center" vertical="center"/>
    </xf>
    <xf numFmtId="9" fontId="3" fillId="0" borderId="10" xfId="3" applyFont="1" applyFill="1" applyBorder="1" applyAlignment="1">
      <alignment horizontal="center" vertical="center"/>
    </xf>
    <xf numFmtId="9" fontId="3" fillId="0" borderId="23" xfId="3" applyFont="1" applyFill="1" applyBorder="1" applyAlignment="1">
      <alignment horizontal="center" vertical="center"/>
    </xf>
    <xf numFmtId="9" fontId="3" fillId="0" borderId="14" xfId="3" applyFont="1" applyFill="1" applyBorder="1" applyAlignment="1">
      <alignment horizontal="center" vertical="center"/>
    </xf>
    <xf numFmtId="9" fontId="3" fillId="0" borderId="19" xfId="3" applyFont="1" applyFill="1" applyBorder="1" applyAlignment="1">
      <alignment horizontal="center" vertical="center"/>
    </xf>
    <xf numFmtId="9" fontId="3" fillId="0" borderId="24" xfId="3" applyFont="1" applyFill="1" applyBorder="1" applyAlignment="1">
      <alignment horizontal="center" vertical="center"/>
    </xf>
    <xf numFmtId="9" fontId="3" fillId="0" borderId="15" xfId="3" applyFont="1" applyFill="1" applyBorder="1" applyAlignment="1">
      <alignment horizontal="center" vertical="center"/>
    </xf>
    <xf numFmtId="9" fontId="3" fillId="0" borderId="20" xfId="3" applyFont="1" applyFill="1" applyBorder="1" applyAlignment="1">
      <alignment horizontal="center" vertical="center"/>
    </xf>
    <xf numFmtId="9" fontId="3" fillId="0" borderId="16" xfId="3" applyFont="1" applyFill="1" applyBorder="1" applyAlignment="1">
      <alignment horizontal="center" vertical="center"/>
    </xf>
    <xf numFmtId="9" fontId="3" fillId="0" borderId="17" xfId="3" applyFont="1" applyFill="1" applyBorder="1" applyAlignment="1">
      <alignment horizontal="center" vertical="center"/>
    </xf>
    <xf numFmtId="9" fontId="3" fillId="0" borderId="9" xfId="3" applyFont="1" applyBorder="1" applyAlignment="1">
      <alignment horizontal="center" vertical="center"/>
    </xf>
    <xf numFmtId="0" fontId="3" fillId="0" borderId="5" xfId="0" applyFont="1" applyBorder="1" applyAlignment="1" applyProtection="1">
      <alignment horizontal="center" vertical="center" wrapText="1"/>
      <protection locked="0" hidden="1"/>
    </xf>
    <xf numFmtId="9" fontId="8" fillId="0" borderId="5" xfId="3" applyFont="1" applyFill="1" applyBorder="1" applyAlignment="1" applyProtection="1">
      <alignment horizontal="center" vertical="center" wrapText="1"/>
      <protection locked="0" hidden="1"/>
    </xf>
    <xf numFmtId="9" fontId="8" fillId="0" borderId="9" xfId="3" applyFont="1" applyFill="1" applyBorder="1" applyAlignment="1" applyProtection="1">
      <alignment horizontal="center" vertical="center" wrapText="1"/>
      <protection hidden="1"/>
    </xf>
    <xf numFmtId="9" fontId="3" fillId="0" borderId="12" xfId="3" applyFont="1" applyFill="1" applyBorder="1" applyAlignment="1">
      <alignment horizontal="center" vertical="center"/>
    </xf>
    <xf numFmtId="9" fontId="3" fillId="0" borderId="26" xfId="3" applyFont="1" applyFill="1" applyBorder="1" applyAlignment="1">
      <alignment horizontal="center" vertical="center"/>
    </xf>
    <xf numFmtId="9" fontId="8" fillId="0" borderId="21" xfId="3" applyFont="1" applyFill="1" applyBorder="1" applyAlignment="1" applyProtection="1">
      <alignment horizontal="center" vertical="center" wrapText="1"/>
      <protection locked="0" hidden="1"/>
    </xf>
    <xf numFmtId="9" fontId="8" fillId="0" borderId="3" xfId="3" applyFont="1" applyFill="1" applyBorder="1" applyAlignment="1" applyProtection="1">
      <alignment horizontal="center" vertical="center" wrapText="1"/>
      <protection hidden="1"/>
    </xf>
    <xf numFmtId="9" fontId="3" fillId="0" borderId="25" xfId="3" applyFont="1" applyFill="1" applyBorder="1" applyAlignment="1">
      <alignment horizontal="center" vertical="center"/>
    </xf>
    <xf numFmtId="9" fontId="3" fillId="0" borderId="3" xfId="3" applyFont="1" applyFill="1" applyBorder="1" applyAlignment="1">
      <alignment horizontal="center" vertical="center"/>
    </xf>
    <xf numFmtId="14" fontId="8" fillId="0" borderId="1" xfId="0" applyNumberFormat="1" applyFont="1" applyBorder="1" applyAlignment="1" applyProtection="1">
      <alignment horizontal="center" vertical="center" wrapText="1"/>
      <protection locked="0" hidden="1"/>
    </xf>
    <xf numFmtId="9" fontId="3" fillId="0" borderId="2" xfId="3" applyFont="1" applyFill="1" applyBorder="1" applyAlignment="1">
      <alignment horizontal="center" vertical="center"/>
    </xf>
    <xf numFmtId="9" fontId="3" fillId="0" borderId="4" xfId="3" applyFont="1" applyFill="1" applyBorder="1" applyAlignment="1">
      <alignment horizontal="center" vertical="center"/>
    </xf>
    <xf numFmtId="14"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protection locked="0"/>
    </xf>
    <xf numFmtId="9" fontId="8"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9" fontId="8" fillId="0" borderId="1" xfId="0" applyNumberFormat="1" applyFont="1" applyFill="1" applyBorder="1" applyAlignment="1">
      <alignment horizontal="center" vertical="center"/>
    </xf>
    <xf numFmtId="14" fontId="8" fillId="9" borderId="1" xfId="0" applyNumberFormat="1" applyFont="1" applyFill="1" applyBorder="1" applyAlignment="1" applyProtection="1">
      <alignment horizontal="center" vertical="center"/>
      <protection locked="0"/>
    </xf>
    <xf numFmtId="9" fontId="8" fillId="9" borderId="1" xfId="0" applyNumberFormat="1" applyFont="1" applyFill="1" applyBorder="1" applyAlignment="1">
      <alignment horizontal="center" vertical="center"/>
    </xf>
    <xf numFmtId="14" fontId="3" fillId="9" borderId="1" xfId="0" applyNumberFormat="1" applyFont="1" applyFill="1" applyBorder="1" applyAlignment="1">
      <alignment horizontal="center" vertical="center"/>
    </xf>
    <xf numFmtId="49" fontId="3" fillId="0" borderId="6" xfId="3" applyNumberFormat="1" applyFont="1" applyBorder="1" applyAlignment="1" applyProtection="1">
      <alignment horizontal="center" vertical="center" wrapText="1"/>
      <protection locked="0" hidden="1"/>
    </xf>
    <xf numFmtId="14" fontId="8" fillId="9" borderId="6" xfId="0" applyNumberFormat="1" applyFont="1" applyFill="1" applyBorder="1" applyAlignment="1" applyProtection="1">
      <alignment horizontal="center" vertical="center"/>
      <protection locked="0"/>
    </xf>
    <xf numFmtId="9" fontId="8" fillId="9" borderId="6" xfId="0" applyNumberFormat="1" applyFont="1" applyFill="1" applyBorder="1" applyAlignment="1">
      <alignment horizontal="center" vertical="center"/>
    </xf>
    <xf numFmtId="14" fontId="3" fillId="9" borderId="6" xfId="0" applyNumberFormat="1" applyFont="1" applyFill="1" applyBorder="1" applyAlignment="1">
      <alignment horizontal="center" vertical="center"/>
    </xf>
    <xf numFmtId="9" fontId="3" fillId="0" borderId="6" xfId="3"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9" fillId="11" borderId="3" xfId="0" applyFont="1" applyFill="1" applyBorder="1" applyAlignment="1" applyProtection="1">
      <alignment horizontal="center" vertical="center" wrapText="1" readingOrder="1"/>
      <protection locked="0"/>
    </xf>
    <xf numFmtId="9" fontId="9" fillId="11" borderId="3" xfId="0" applyNumberFormat="1" applyFont="1" applyFill="1" applyBorder="1" applyAlignment="1">
      <alignment horizontal="center" vertical="center" wrapText="1" readingOrder="1"/>
    </xf>
    <xf numFmtId="49" fontId="3" fillId="11" borderId="1" xfId="3" applyNumberFormat="1"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wrapText="1" readingOrder="1"/>
      <protection locked="0"/>
    </xf>
    <xf numFmtId="9" fontId="9" fillId="11" borderId="1" xfId="0" applyNumberFormat="1" applyFont="1" applyFill="1" applyBorder="1" applyAlignment="1">
      <alignment horizontal="center" vertical="center" wrapText="1" readingOrder="1"/>
    </xf>
    <xf numFmtId="166" fontId="3" fillId="11" borderId="1" xfId="1" applyNumberFormat="1" applyFont="1" applyFill="1" applyBorder="1" applyAlignment="1" applyProtection="1">
      <alignment horizontal="center" vertical="top" wrapText="1"/>
      <protection locked="0" hidden="1"/>
    </xf>
    <xf numFmtId="0" fontId="3" fillId="11" borderId="1" xfId="0" applyFont="1" applyFill="1" applyBorder="1" applyAlignment="1" applyProtection="1">
      <alignment horizontal="center" vertical="center" wrapText="1" readingOrder="1"/>
      <protection locked="0" hidden="1"/>
    </xf>
    <xf numFmtId="14" fontId="3" fillId="11" borderId="1" xfId="0" applyNumberFormat="1" applyFont="1" applyFill="1" applyBorder="1" applyAlignment="1" applyProtection="1">
      <alignment horizontal="center" vertical="center" wrapText="1" readingOrder="1"/>
      <protection locked="0" hidden="1"/>
    </xf>
    <xf numFmtId="0" fontId="3" fillId="11" borderId="2" xfId="0" applyFont="1" applyFill="1" applyBorder="1" applyAlignment="1" applyProtection="1">
      <alignment horizontal="center" vertical="center" wrapText="1"/>
      <protection locked="0"/>
    </xf>
    <xf numFmtId="14" fontId="8" fillId="11" borderId="1" xfId="0" applyNumberFormat="1" applyFont="1" applyFill="1" applyBorder="1" applyAlignment="1" applyProtection="1">
      <alignment horizontal="center" vertical="center" wrapText="1" readingOrder="1"/>
      <protection locked="0" hidden="1"/>
    </xf>
    <xf numFmtId="0" fontId="3" fillId="11" borderId="4" xfId="0" applyFont="1" applyFill="1" applyBorder="1" applyAlignment="1" applyProtection="1">
      <alignment horizontal="center" vertical="center" wrapText="1"/>
      <protection locked="0"/>
    </xf>
    <xf numFmtId="14" fontId="8" fillId="11" borderId="6" xfId="0" applyNumberFormat="1" applyFont="1" applyFill="1" applyBorder="1" applyAlignment="1" applyProtection="1">
      <alignment horizontal="center" vertical="center" wrapText="1" readingOrder="1"/>
      <protection locked="0" hidden="1"/>
    </xf>
    <xf numFmtId="9" fontId="9" fillId="11" borderId="6" xfId="0" applyNumberFormat="1" applyFont="1" applyFill="1" applyBorder="1" applyAlignment="1">
      <alignment horizontal="center" vertical="center" wrapText="1" readingOrder="1"/>
    </xf>
    <xf numFmtId="14" fontId="3" fillId="11" borderId="6" xfId="0" applyNumberFormat="1" applyFont="1" applyFill="1" applyBorder="1" applyAlignment="1">
      <alignment horizontal="center" vertical="center" wrapText="1" readingOrder="1"/>
    </xf>
    <xf numFmtId="0" fontId="7" fillId="0" borderId="8" xfId="0" applyFont="1" applyBorder="1" applyAlignment="1" applyProtection="1">
      <alignment horizontal="center" vertical="center"/>
      <protection locked="0"/>
    </xf>
    <xf numFmtId="9" fontId="3" fillId="0" borderId="8" xfId="3" applyFont="1" applyBorder="1" applyAlignment="1" applyProtection="1">
      <alignment horizontal="center" vertical="center" wrapText="1"/>
      <protection locked="0"/>
    </xf>
    <xf numFmtId="49" fontId="3" fillId="0" borderId="8" xfId="3"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wrapText="1"/>
      <protection locked="0" hidden="1"/>
    </xf>
    <xf numFmtId="0" fontId="3" fillId="0" borderId="8" xfId="0"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9" fontId="8" fillId="9" borderId="8" xfId="0" applyNumberFormat="1" applyFont="1" applyFill="1" applyBorder="1" applyAlignment="1">
      <alignment horizontal="center" vertical="center"/>
    </xf>
    <xf numFmtId="14" fontId="3" fillId="0" borderId="8" xfId="0" applyNumberFormat="1" applyFont="1" applyBorder="1" applyAlignment="1">
      <alignment horizontal="center" vertical="center"/>
    </xf>
    <xf numFmtId="9" fontId="3" fillId="0" borderId="8" xfId="0" applyNumberFormat="1" applyFont="1" applyBorder="1" applyAlignment="1">
      <alignment horizontal="center" vertical="center"/>
    </xf>
    <xf numFmtId="166" fontId="3" fillId="0" borderId="8" xfId="0" applyNumberFormat="1" applyFont="1" applyBorder="1" applyAlignment="1" applyProtection="1">
      <alignment horizontal="center" vertical="center"/>
      <protection locked="0"/>
    </xf>
    <xf numFmtId="166" fontId="3" fillId="10" borderId="8" xfId="0" applyNumberFormat="1"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14" fontId="3" fillId="0" borderId="6" xfId="0" applyNumberFormat="1" applyFont="1" applyBorder="1" applyAlignment="1" applyProtection="1">
      <alignment horizontal="center" vertical="center"/>
      <protection locked="0"/>
    </xf>
    <xf numFmtId="14" fontId="3" fillId="0" borderId="6" xfId="0" applyNumberFormat="1" applyFont="1" applyBorder="1" applyAlignment="1">
      <alignment horizontal="center" vertical="center"/>
    </xf>
    <xf numFmtId="0" fontId="3" fillId="0" borderId="6" xfId="0" applyFont="1" applyBorder="1" applyAlignment="1">
      <alignment horizontal="center" vertical="center"/>
    </xf>
    <xf numFmtId="166" fontId="3" fillId="0" borderId="6" xfId="0" applyNumberFormat="1" applyFont="1" applyBorder="1" applyAlignment="1" applyProtection="1">
      <alignment horizontal="center" vertical="center"/>
      <protection locked="0"/>
    </xf>
    <xf numFmtId="0" fontId="3" fillId="10" borderId="6" xfId="0" applyFont="1" applyFill="1" applyBorder="1" applyAlignment="1" applyProtection="1">
      <alignment horizontal="center" vertical="center"/>
      <protection locked="0"/>
    </xf>
    <xf numFmtId="0" fontId="3" fillId="0" borderId="0" xfId="0" applyFont="1" applyAlignment="1">
      <alignment horizontal="center"/>
    </xf>
    <xf numFmtId="0" fontId="14" fillId="0" borderId="1" xfId="0" applyFont="1" applyBorder="1" applyAlignment="1" applyProtection="1">
      <alignment horizontal="center" vertical="center" wrapText="1"/>
      <protection locked="0" hidden="1"/>
    </xf>
    <xf numFmtId="0" fontId="14" fillId="0" borderId="1" xfId="0" applyFont="1" applyFill="1" applyBorder="1" applyAlignment="1" applyProtection="1">
      <alignment horizontal="center" vertical="center" wrapText="1"/>
      <protection locked="0" hidden="1"/>
    </xf>
    <xf numFmtId="0" fontId="7" fillId="14" borderId="1" xfId="0" applyFont="1" applyFill="1" applyBorder="1" applyAlignment="1" applyProtection="1">
      <alignment horizontal="center" vertical="center" wrapText="1"/>
      <protection locked="0" hidden="1"/>
    </xf>
    <xf numFmtId="0" fontId="7" fillId="13" borderId="1" xfId="0" applyFont="1" applyFill="1" applyBorder="1" applyAlignment="1" applyProtection="1">
      <alignment horizontal="center" vertical="center" wrapText="1"/>
      <protection locked="0" hidden="1"/>
    </xf>
    <xf numFmtId="0" fontId="4" fillId="3" borderId="1" xfId="0" applyFont="1" applyFill="1" applyBorder="1" applyAlignment="1" applyProtection="1">
      <alignment horizontal="center" vertical="center" wrapText="1"/>
      <protection locked="0" hidden="1"/>
    </xf>
    <xf numFmtId="0" fontId="4" fillId="4" borderId="1" xfId="0" applyFont="1" applyFill="1" applyBorder="1" applyAlignment="1" applyProtection="1">
      <alignment horizontal="center" vertical="center" wrapText="1"/>
      <protection locked="0" hidden="1"/>
    </xf>
    <xf numFmtId="0" fontId="15" fillId="6" borderId="1" xfId="0" applyFont="1" applyFill="1" applyBorder="1" applyAlignment="1" applyProtection="1">
      <alignment horizontal="center" vertical="center" wrapText="1"/>
      <protection locked="0" hidden="1"/>
    </xf>
    <xf numFmtId="0" fontId="7" fillId="0" borderId="0" xfId="0" applyFont="1"/>
  </cellXfs>
  <cellStyles count="5">
    <cellStyle name="Millares" xfId="1" builtinId="3"/>
    <cellStyle name="Moneda" xfId="2" builtinId="4"/>
    <cellStyle name="Moneda [0]" xfId="4" builtinId="7"/>
    <cellStyle name="Normal" xfId="0" builtinId="0"/>
    <cellStyle name="Porcentaje" xfId="3" builtinId="5"/>
  </cellStyles>
  <dxfs count="3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A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0</xdr:colOff>
      <xdr:row>2</xdr:row>
      <xdr:rowOff>56661</xdr:rowOff>
    </xdr:to>
    <xdr:pic>
      <xdr:nvPicPr>
        <xdr:cNvPr id="2" name="1 Imagen" descr="Departamento Administrativo Nacional de Estadística (DANE)">
          <a:extLst>
            <a:ext uri="{FF2B5EF4-FFF2-40B4-BE49-F238E27FC236}">
              <a16:creationId xmlns:a16="http://schemas.microsoft.com/office/drawing/2014/main" id="{80CA3AC5-52D9-9848-9D3D-75A8CF89303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1206500"/>
          <a:ext cx="0" cy="39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0</xdr:colOff>
      <xdr:row>2</xdr:row>
      <xdr:rowOff>56661</xdr:rowOff>
    </xdr:to>
    <xdr:pic>
      <xdr:nvPicPr>
        <xdr:cNvPr id="3" name="1 Imagen" descr="Departamento Administrativo Nacional de Estadística (DANE)">
          <a:extLst>
            <a:ext uri="{FF2B5EF4-FFF2-40B4-BE49-F238E27FC236}">
              <a16:creationId xmlns:a16="http://schemas.microsoft.com/office/drawing/2014/main" id="{C2922C7A-3C3F-6D48-8DF4-2EE96A259D1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1206500"/>
          <a:ext cx="0" cy="39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0</xdr:colOff>
      <xdr:row>3</xdr:row>
      <xdr:rowOff>77828</xdr:rowOff>
    </xdr:to>
    <xdr:pic>
      <xdr:nvPicPr>
        <xdr:cNvPr id="4" name="1 Imagen" descr="Departamento Administrativo Nacional de Estadística (DANE)">
          <a:extLst>
            <a:ext uri="{FF2B5EF4-FFF2-40B4-BE49-F238E27FC236}">
              <a16:creationId xmlns:a16="http://schemas.microsoft.com/office/drawing/2014/main" id="{01DFD9CB-1734-2649-8D98-E47C14C7BC4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0"/>
          <a:ext cx="0" cy="1364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0</xdr:colOff>
      <xdr:row>3</xdr:row>
      <xdr:rowOff>77828</xdr:rowOff>
    </xdr:to>
    <xdr:pic>
      <xdr:nvPicPr>
        <xdr:cNvPr id="5" name="1 Imagen" descr="Departamento Administrativo Nacional de Estadística (DANE)">
          <a:extLst>
            <a:ext uri="{FF2B5EF4-FFF2-40B4-BE49-F238E27FC236}">
              <a16:creationId xmlns:a16="http://schemas.microsoft.com/office/drawing/2014/main" id="{F35DFDD8-480A-5747-861D-BB2B0A35B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0"/>
          <a:ext cx="0" cy="1364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0</xdr:colOff>
      <xdr:row>2</xdr:row>
      <xdr:rowOff>18561</xdr:rowOff>
    </xdr:to>
    <xdr:pic>
      <xdr:nvPicPr>
        <xdr:cNvPr id="6" name="1 Imagen" descr="Departamento Administrativo Nacional de Estadística (DANE)">
          <a:extLst>
            <a:ext uri="{FF2B5EF4-FFF2-40B4-BE49-F238E27FC236}">
              <a16:creationId xmlns:a16="http://schemas.microsoft.com/office/drawing/2014/main" id="{F0551DBA-9427-0B45-88A7-5B18623F371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1206500"/>
          <a:ext cx="0" cy="361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0</xdr:colOff>
      <xdr:row>2</xdr:row>
      <xdr:rowOff>18561</xdr:rowOff>
    </xdr:to>
    <xdr:pic>
      <xdr:nvPicPr>
        <xdr:cNvPr id="7" name="1 Imagen" descr="Departamento Administrativo Nacional de Estadística (DANE)">
          <a:extLst>
            <a:ext uri="{FF2B5EF4-FFF2-40B4-BE49-F238E27FC236}">
              <a16:creationId xmlns:a16="http://schemas.microsoft.com/office/drawing/2014/main" id="{7DC89EE3-FE13-5143-A5FA-1A7FE3B460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7678400" y="1206500"/>
          <a:ext cx="0" cy="361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114298</xdr:colOff>
      <xdr:row>0</xdr:row>
      <xdr:rowOff>114300</xdr:rowOff>
    </xdr:from>
    <xdr:to>
      <xdr:col>1</xdr:col>
      <xdr:colOff>550331</xdr:colOff>
      <xdr:row>0</xdr:row>
      <xdr:rowOff>1418309</xdr:rowOff>
    </xdr:to>
    <xdr:pic>
      <xdr:nvPicPr>
        <xdr:cNvPr id="8" name="2 Imagen" descr="https://intranet.dane.gov.co/images/Imagen_Institucional/Logo/Logo-DANE-color-2019.jpg">
          <a:extLst>
            <a:ext uri="{FF2B5EF4-FFF2-40B4-BE49-F238E27FC236}">
              <a16:creationId xmlns:a16="http://schemas.microsoft.com/office/drawing/2014/main" id="{BE28C9B4-422D-4C41-8F26-170B93D5F6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298" y="114300"/>
          <a:ext cx="2997200" cy="1304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B519-0F5F-4548-89A1-3AA4E33C6FA5}">
  <dimension ref="A1:AD458"/>
  <sheetViews>
    <sheetView tabSelected="1" zoomScale="70" zoomScaleNormal="70" workbookViewId="0">
      <pane xSplit="1" ySplit="2" topLeftCell="R3" activePane="bottomRight" state="frozen"/>
      <selection pane="topRight" activeCell="B1" sqref="B1"/>
      <selection pane="bottomLeft" activeCell="A3" sqref="A3"/>
      <selection pane="bottomRight" activeCell="A2" sqref="A2"/>
    </sheetView>
  </sheetViews>
  <sheetFormatPr baseColWidth="10" defaultRowHeight="16.5" x14ac:dyDescent="0.3"/>
  <cols>
    <col min="1" max="1" width="33.625" style="2" customWidth="1"/>
    <col min="2" max="2" width="29.5" style="2" customWidth="1"/>
    <col min="3" max="3" width="33.125" style="2" customWidth="1"/>
    <col min="4" max="5" width="24.625" style="2" customWidth="1"/>
    <col min="6" max="6" width="85.5" style="2" customWidth="1"/>
    <col min="7" max="9" width="24.625" style="2" customWidth="1"/>
    <col min="10" max="10" width="39.125" style="2" customWidth="1"/>
    <col min="11" max="11" width="35.875" style="598" customWidth="1"/>
    <col min="12" max="12" width="30.875" style="2" customWidth="1"/>
    <col min="13" max="13" width="72" style="2" customWidth="1"/>
    <col min="14" max="15" width="24.625" style="2" customWidth="1"/>
    <col min="16" max="16" width="29.125" style="2" customWidth="1"/>
    <col min="17" max="17" width="67.125" style="2" customWidth="1"/>
    <col min="18" max="20" width="29.125" style="2" customWidth="1"/>
    <col min="21" max="21" width="27.875" style="2" customWidth="1"/>
    <col min="22" max="22" width="29.5" style="2" customWidth="1"/>
    <col min="23" max="23" width="25.625" style="2" customWidth="1"/>
    <col min="24" max="24" width="28.625" style="2" customWidth="1"/>
    <col min="25" max="26" width="37" style="2" customWidth="1"/>
    <col min="27" max="27" width="62.375" style="2" customWidth="1"/>
    <col min="28" max="28" width="47.5" style="2" customWidth="1"/>
    <col min="29" max="30" width="33.625" style="2" customWidth="1"/>
    <col min="31" max="16384" width="11" style="2"/>
  </cols>
  <sheetData>
    <row r="1" spans="1:30" ht="119.1" customHeight="1" x14ac:dyDescent="0.3">
      <c r="A1" s="1" t="s">
        <v>32</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s="606" customFormat="1" ht="68.099999999999994" customHeight="1" x14ac:dyDescent="0.3">
      <c r="A2" s="3" t="s">
        <v>34</v>
      </c>
      <c r="B2" s="603" t="s">
        <v>0</v>
      </c>
      <c r="C2" s="604" t="s">
        <v>1</v>
      </c>
      <c r="D2" s="604"/>
      <c r="E2" s="604"/>
      <c r="F2" s="604"/>
      <c r="G2" s="5" t="s">
        <v>2</v>
      </c>
      <c r="H2" s="5"/>
      <c r="I2" s="5"/>
      <c r="J2" s="5"/>
      <c r="K2" s="605" t="s">
        <v>3</v>
      </c>
      <c r="L2" s="605"/>
      <c r="M2" s="4" t="s">
        <v>4</v>
      </c>
      <c r="N2" s="4"/>
      <c r="O2" s="4"/>
      <c r="P2" s="4"/>
      <c r="Q2" s="4"/>
      <c r="R2" s="4"/>
      <c r="S2" s="4"/>
      <c r="T2" s="4"/>
      <c r="U2" s="4"/>
      <c r="V2" s="4"/>
      <c r="W2" s="4"/>
      <c r="X2" s="4"/>
      <c r="Y2" s="5"/>
      <c r="Z2" s="5"/>
      <c r="AA2" s="5"/>
      <c r="AB2" s="5"/>
      <c r="AC2" s="5"/>
      <c r="AD2" s="5"/>
    </row>
    <row r="3" spans="1:30" ht="111" customHeight="1" x14ac:dyDescent="0.3">
      <c r="A3" s="3" t="s">
        <v>33</v>
      </c>
      <c r="B3" s="599" t="s">
        <v>5</v>
      </c>
      <c r="C3" s="600" t="s">
        <v>6</v>
      </c>
      <c r="D3" s="600" t="s">
        <v>7</v>
      </c>
      <c r="E3" s="600" t="s">
        <v>8</v>
      </c>
      <c r="F3" s="600" t="s">
        <v>9</v>
      </c>
      <c r="G3" s="601" t="s">
        <v>10</v>
      </c>
      <c r="H3" s="601" t="s">
        <v>11</v>
      </c>
      <c r="I3" s="601" t="s">
        <v>12</v>
      </c>
      <c r="J3" s="601" t="s">
        <v>13</v>
      </c>
      <c r="K3" s="602" t="s">
        <v>14</v>
      </c>
      <c r="L3" s="602" t="s">
        <v>15</v>
      </c>
      <c r="M3" s="6" t="s">
        <v>16</v>
      </c>
      <c r="N3" s="6" t="s">
        <v>17</v>
      </c>
      <c r="O3" s="6" t="s">
        <v>18</v>
      </c>
      <c r="P3" s="6" t="s">
        <v>19</v>
      </c>
      <c r="Q3" s="6" t="s">
        <v>20</v>
      </c>
      <c r="R3" s="6" t="s">
        <v>21</v>
      </c>
      <c r="S3" s="6" t="s">
        <v>22</v>
      </c>
      <c r="T3" s="6" t="s">
        <v>23</v>
      </c>
      <c r="U3" s="6" t="s">
        <v>24</v>
      </c>
      <c r="V3" s="6" t="s">
        <v>25</v>
      </c>
      <c r="W3" s="6" t="s">
        <v>26</v>
      </c>
      <c r="X3" s="6" t="s">
        <v>27</v>
      </c>
      <c r="Y3" s="7" t="s">
        <v>124</v>
      </c>
      <c r="Z3" s="7" t="s">
        <v>125</v>
      </c>
      <c r="AA3" s="7" t="s">
        <v>28</v>
      </c>
      <c r="AB3" s="7" t="s">
        <v>29</v>
      </c>
      <c r="AC3" s="7" t="s">
        <v>30</v>
      </c>
      <c r="AD3" s="7" t="s">
        <v>31</v>
      </c>
    </row>
    <row r="4" spans="1:30" ht="48" customHeight="1" x14ac:dyDescent="0.3">
      <c r="A4" s="8" t="s">
        <v>35</v>
      </c>
      <c r="B4" s="9" t="s">
        <v>36</v>
      </c>
      <c r="C4" s="9" t="s">
        <v>37</v>
      </c>
      <c r="D4" s="9" t="s">
        <v>38</v>
      </c>
      <c r="E4" s="9" t="s">
        <v>40</v>
      </c>
      <c r="F4" s="10" t="s">
        <v>39</v>
      </c>
      <c r="G4" s="11" t="s">
        <v>40</v>
      </c>
      <c r="H4" s="11" t="s">
        <v>40</v>
      </c>
      <c r="I4" s="11" t="s">
        <v>40</v>
      </c>
      <c r="J4" s="11" t="s">
        <v>40</v>
      </c>
      <c r="K4" s="11"/>
      <c r="L4" s="11"/>
      <c r="M4" s="11" t="s">
        <v>56</v>
      </c>
      <c r="N4" s="12" t="s">
        <v>57</v>
      </c>
      <c r="O4" s="13">
        <v>43831</v>
      </c>
      <c r="P4" s="14">
        <f>MAX(T4:T6)</f>
        <v>44104</v>
      </c>
      <c r="Q4" s="15" t="s">
        <v>58</v>
      </c>
      <c r="R4" s="16">
        <v>0.6</v>
      </c>
      <c r="S4" s="17">
        <v>43837</v>
      </c>
      <c r="T4" s="17">
        <v>44029</v>
      </c>
      <c r="U4" s="18" t="s">
        <v>59</v>
      </c>
      <c r="V4" s="18" t="s">
        <v>60</v>
      </c>
      <c r="W4" s="18"/>
      <c r="X4" s="18"/>
      <c r="Y4" s="19">
        <v>159036876</v>
      </c>
      <c r="Z4" s="19">
        <v>105197860</v>
      </c>
      <c r="AA4" s="20" t="s">
        <v>120</v>
      </c>
      <c r="AB4" s="20" t="s">
        <v>121</v>
      </c>
      <c r="AC4" s="20" t="s">
        <v>40</v>
      </c>
      <c r="AD4" s="21">
        <f>Y4+Z4</f>
        <v>264234736</v>
      </c>
    </row>
    <row r="5" spans="1:30" ht="48" customHeight="1" x14ac:dyDescent="0.3">
      <c r="A5" s="8"/>
      <c r="B5" s="9"/>
      <c r="C5" s="9"/>
      <c r="D5" s="9"/>
      <c r="E5" s="9"/>
      <c r="F5" s="10"/>
      <c r="G5" s="11"/>
      <c r="H5" s="11"/>
      <c r="I5" s="11"/>
      <c r="J5" s="11"/>
      <c r="K5" s="11"/>
      <c r="L5" s="11"/>
      <c r="M5" s="11"/>
      <c r="N5" s="12"/>
      <c r="O5" s="13"/>
      <c r="P5" s="14"/>
      <c r="Q5" s="15" t="s">
        <v>61</v>
      </c>
      <c r="R5" s="22">
        <v>0.2</v>
      </c>
      <c r="S5" s="17">
        <v>43845</v>
      </c>
      <c r="T5" s="17">
        <v>44058</v>
      </c>
      <c r="U5" s="18"/>
      <c r="V5" s="18"/>
      <c r="W5" s="18"/>
      <c r="X5" s="18"/>
      <c r="Y5" s="19"/>
      <c r="Z5" s="19"/>
      <c r="AA5" s="20"/>
      <c r="AB5" s="20"/>
      <c r="AC5" s="20"/>
      <c r="AD5" s="21"/>
    </row>
    <row r="6" spans="1:30" ht="48" customHeight="1" x14ac:dyDescent="0.3">
      <c r="A6" s="8"/>
      <c r="B6" s="9"/>
      <c r="C6" s="9"/>
      <c r="D6" s="9"/>
      <c r="E6" s="9"/>
      <c r="F6" s="10"/>
      <c r="G6" s="11"/>
      <c r="H6" s="11"/>
      <c r="I6" s="11"/>
      <c r="J6" s="11"/>
      <c r="K6" s="11"/>
      <c r="L6" s="11"/>
      <c r="M6" s="11"/>
      <c r="N6" s="12"/>
      <c r="O6" s="13"/>
      <c r="P6" s="14"/>
      <c r="Q6" s="15" t="s">
        <v>62</v>
      </c>
      <c r="R6" s="22">
        <v>0.2</v>
      </c>
      <c r="S6" s="17">
        <v>43862</v>
      </c>
      <c r="T6" s="17">
        <v>44104</v>
      </c>
      <c r="U6" s="18"/>
      <c r="V6" s="18"/>
      <c r="W6" s="18"/>
      <c r="X6" s="18"/>
      <c r="Y6" s="19"/>
      <c r="Z6" s="19"/>
      <c r="AA6" s="20"/>
      <c r="AB6" s="20"/>
      <c r="AC6" s="20"/>
      <c r="AD6" s="21"/>
    </row>
    <row r="7" spans="1:30" ht="48" customHeight="1" x14ac:dyDescent="0.3">
      <c r="A7" s="8" t="s">
        <v>35</v>
      </c>
      <c r="B7" s="9" t="s">
        <v>41</v>
      </c>
      <c r="C7" s="9" t="s">
        <v>42</v>
      </c>
      <c r="D7" s="9" t="s">
        <v>38</v>
      </c>
      <c r="E7" s="9" t="s">
        <v>40</v>
      </c>
      <c r="F7" s="10" t="s">
        <v>39</v>
      </c>
      <c r="G7" s="11" t="s">
        <v>40</v>
      </c>
      <c r="H7" s="11" t="s">
        <v>40</v>
      </c>
      <c r="I7" s="11" t="s">
        <v>40</v>
      </c>
      <c r="J7" s="11" t="s">
        <v>40</v>
      </c>
      <c r="K7" s="11"/>
      <c r="L7" s="11"/>
      <c r="M7" s="11" t="s">
        <v>63</v>
      </c>
      <c r="N7" s="12" t="s">
        <v>57</v>
      </c>
      <c r="O7" s="14">
        <v>43831</v>
      </c>
      <c r="P7" s="14">
        <f>MAX(T7:T8)</f>
        <v>44196</v>
      </c>
      <c r="Q7" s="15" t="s">
        <v>64</v>
      </c>
      <c r="R7" s="22">
        <v>0.7</v>
      </c>
      <c r="S7" s="17">
        <v>43831</v>
      </c>
      <c r="T7" s="17">
        <v>43951</v>
      </c>
      <c r="U7" s="18" t="s">
        <v>65</v>
      </c>
      <c r="V7" s="18" t="s">
        <v>66</v>
      </c>
      <c r="W7" s="23"/>
      <c r="X7" s="24">
        <v>1</v>
      </c>
      <c r="Y7" s="25"/>
      <c r="Z7" s="25">
        <v>10597860</v>
      </c>
      <c r="AA7" s="19" t="s">
        <v>120</v>
      </c>
      <c r="AB7" s="19" t="s">
        <v>121</v>
      </c>
      <c r="AC7" s="19" t="s">
        <v>40</v>
      </c>
      <c r="AD7" s="21">
        <f>SUM(Y7:Z8)</f>
        <v>10597860</v>
      </c>
    </row>
    <row r="8" spans="1:30" ht="48" customHeight="1" x14ac:dyDescent="0.3">
      <c r="A8" s="8"/>
      <c r="B8" s="9"/>
      <c r="C8" s="9"/>
      <c r="D8" s="9"/>
      <c r="E8" s="9"/>
      <c r="F8" s="10"/>
      <c r="G8" s="11"/>
      <c r="H8" s="11"/>
      <c r="I8" s="11"/>
      <c r="J8" s="11"/>
      <c r="K8" s="11"/>
      <c r="L8" s="11"/>
      <c r="M8" s="11"/>
      <c r="N8" s="12"/>
      <c r="O8" s="14"/>
      <c r="P8" s="14"/>
      <c r="Q8" s="26" t="s">
        <v>67</v>
      </c>
      <c r="R8" s="22">
        <v>0.3</v>
      </c>
      <c r="S8" s="17">
        <v>43951</v>
      </c>
      <c r="T8" s="17">
        <v>44196</v>
      </c>
      <c r="U8" s="18"/>
      <c r="V8" s="18"/>
      <c r="W8" s="23"/>
      <c r="X8" s="24"/>
      <c r="Y8" s="25"/>
      <c r="Z8" s="25"/>
      <c r="AA8" s="19"/>
      <c r="AB8" s="19"/>
      <c r="AC8" s="19"/>
      <c r="AD8" s="21"/>
    </row>
    <row r="9" spans="1:30" ht="48" customHeight="1" x14ac:dyDescent="0.3">
      <c r="A9" s="8" t="s">
        <v>35</v>
      </c>
      <c r="B9" s="9" t="s">
        <v>36</v>
      </c>
      <c r="C9" s="9" t="s">
        <v>37</v>
      </c>
      <c r="D9" s="9" t="s">
        <v>38</v>
      </c>
      <c r="E9" s="9" t="s">
        <v>40</v>
      </c>
      <c r="F9" s="10" t="s">
        <v>43</v>
      </c>
      <c r="G9" s="11" t="s">
        <v>40</v>
      </c>
      <c r="H9" s="11" t="s">
        <v>40</v>
      </c>
      <c r="I9" s="11" t="s">
        <v>40</v>
      </c>
      <c r="J9" s="11" t="s">
        <v>40</v>
      </c>
      <c r="K9" s="11"/>
      <c r="L9" s="11"/>
      <c r="M9" s="11" t="s">
        <v>68</v>
      </c>
      <c r="N9" s="12" t="s">
        <v>69</v>
      </c>
      <c r="O9" s="12">
        <v>43832</v>
      </c>
      <c r="P9" s="12">
        <f>MAX(T9:T12)</f>
        <v>44196</v>
      </c>
      <c r="Q9" s="15" t="s">
        <v>70</v>
      </c>
      <c r="R9" s="22">
        <v>0.1</v>
      </c>
      <c r="S9" s="17">
        <v>43832</v>
      </c>
      <c r="T9" s="17">
        <v>43861</v>
      </c>
      <c r="U9" s="24">
        <v>0.3</v>
      </c>
      <c r="V9" s="24">
        <v>0.6</v>
      </c>
      <c r="W9" s="24">
        <v>0.6</v>
      </c>
      <c r="X9" s="24">
        <v>1</v>
      </c>
      <c r="Y9" s="25">
        <v>24510802</v>
      </c>
      <c r="Z9" s="25">
        <v>14191281</v>
      </c>
      <c r="AA9" s="19" t="s">
        <v>122</v>
      </c>
      <c r="AB9" s="19" t="s">
        <v>123</v>
      </c>
      <c r="AC9" s="20" t="s">
        <v>40</v>
      </c>
      <c r="AD9" s="21">
        <f>SUM(Y9:Z12)</f>
        <v>38702083</v>
      </c>
    </row>
    <row r="10" spans="1:30" ht="48" customHeight="1" x14ac:dyDescent="0.3">
      <c r="A10" s="8"/>
      <c r="B10" s="9"/>
      <c r="C10" s="9"/>
      <c r="D10" s="9"/>
      <c r="E10" s="9"/>
      <c r="F10" s="10"/>
      <c r="G10" s="11"/>
      <c r="H10" s="11"/>
      <c r="I10" s="11"/>
      <c r="J10" s="11"/>
      <c r="K10" s="11"/>
      <c r="L10" s="11"/>
      <c r="M10" s="11"/>
      <c r="N10" s="12"/>
      <c r="O10" s="12"/>
      <c r="P10" s="12"/>
      <c r="Q10" s="15" t="s">
        <v>71</v>
      </c>
      <c r="R10" s="22">
        <v>0.2</v>
      </c>
      <c r="S10" s="17">
        <v>43864</v>
      </c>
      <c r="T10" s="17">
        <v>43878</v>
      </c>
      <c r="U10" s="24"/>
      <c r="V10" s="24"/>
      <c r="W10" s="24"/>
      <c r="X10" s="24"/>
      <c r="Y10" s="25"/>
      <c r="Z10" s="25"/>
      <c r="AA10" s="19"/>
      <c r="AB10" s="19"/>
      <c r="AC10" s="20"/>
      <c r="AD10" s="21"/>
    </row>
    <row r="11" spans="1:30" ht="48" customHeight="1" x14ac:dyDescent="0.3">
      <c r="A11" s="8"/>
      <c r="B11" s="9"/>
      <c r="C11" s="9"/>
      <c r="D11" s="9"/>
      <c r="E11" s="9"/>
      <c r="F11" s="10"/>
      <c r="G11" s="11"/>
      <c r="H11" s="11"/>
      <c r="I11" s="11"/>
      <c r="J11" s="11"/>
      <c r="K11" s="11"/>
      <c r="L11" s="11"/>
      <c r="M11" s="11"/>
      <c r="N11" s="12"/>
      <c r="O11" s="12"/>
      <c r="P11" s="12"/>
      <c r="Q11" s="15" t="s">
        <v>72</v>
      </c>
      <c r="R11" s="22">
        <v>0.3</v>
      </c>
      <c r="S11" s="17">
        <v>43885</v>
      </c>
      <c r="T11" s="17">
        <v>44043</v>
      </c>
      <c r="U11" s="24"/>
      <c r="V11" s="24"/>
      <c r="W11" s="24"/>
      <c r="X11" s="24"/>
      <c r="Y11" s="25"/>
      <c r="Z11" s="25"/>
      <c r="AA11" s="19"/>
      <c r="AB11" s="19"/>
      <c r="AC11" s="20"/>
      <c r="AD11" s="21"/>
    </row>
    <row r="12" spans="1:30" ht="48" customHeight="1" x14ac:dyDescent="0.3">
      <c r="A12" s="8"/>
      <c r="B12" s="9"/>
      <c r="C12" s="9"/>
      <c r="D12" s="9"/>
      <c r="E12" s="9"/>
      <c r="F12" s="10"/>
      <c r="G12" s="11"/>
      <c r="H12" s="11"/>
      <c r="I12" s="11"/>
      <c r="J12" s="11"/>
      <c r="K12" s="11"/>
      <c r="L12" s="11"/>
      <c r="M12" s="11"/>
      <c r="N12" s="12"/>
      <c r="O12" s="12"/>
      <c r="P12" s="12"/>
      <c r="Q12" s="15" t="s">
        <v>73</v>
      </c>
      <c r="R12" s="22">
        <v>0.4</v>
      </c>
      <c r="S12" s="17">
        <v>44136</v>
      </c>
      <c r="T12" s="17">
        <v>44196</v>
      </c>
      <c r="U12" s="24"/>
      <c r="V12" s="24"/>
      <c r="W12" s="24"/>
      <c r="X12" s="24"/>
      <c r="Y12" s="25"/>
      <c r="Z12" s="25"/>
      <c r="AA12" s="19"/>
      <c r="AB12" s="19"/>
      <c r="AC12" s="20"/>
      <c r="AD12" s="21"/>
    </row>
    <row r="13" spans="1:30" ht="48" customHeight="1" x14ac:dyDescent="0.3">
      <c r="A13" s="8" t="s">
        <v>35</v>
      </c>
      <c r="B13" s="9" t="s">
        <v>44</v>
      </c>
      <c r="C13" s="9" t="s">
        <v>42</v>
      </c>
      <c r="D13" s="9" t="s">
        <v>38</v>
      </c>
      <c r="E13" s="9" t="s">
        <v>40</v>
      </c>
      <c r="F13" s="10" t="s">
        <v>45</v>
      </c>
      <c r="G13" s="11" t="s">
        <v>40</v>
      </c>
      <c r="H13" s="11" t="s">
        <v>40</v>
      </c>
      <c r="I13" s="11" t="s">
        <v>40</v>
      </c>
      <c r="J13" s="11" t="s">
        <v>40</v>
      </c>
      <c r="K13" s="11"/>
      <c r="L13" s="11"/>
      <c r="M13" s="11" t="s">
        <v>74</v>
      </c>
      <c r="N13" s="12" t="s">
        <v>75</v>
      </c>
      <c r="O13" s="12">
        <v>43860</v>
      </c>
      <c r="P13" s="12">
        <f>MAX(T13:T16)</f>
        <v>44135</v>
      </c>
      <c r="Q13" s="15" t="s">
        <v>76</v>
      </c>
      <c r="R13" s="22">
        <v>0.35</v>
      </c>
      <c r="S13" s="17">
        <v>43860</v>
      </c>
      <c r="T13" s="17">
        <v>43951</v>
      </c>
      <c r="U13" s="24">
        <v>0</v>
      </c>
      <c r="V13" s="23">
        <v>0.35</v>
      </c>
      <c r="W13" s="23">
        <v>0.8</v>
      </c>
      <c r="X13" s="24">
        <v>1</v>
      </c>
      <c r="Y13" s="25">
        <v>8531268</v>
      </c>
      <c r="Z13" s="25">
        <v>8408765</v>
      </c>
      <c r="AA13" s="19" t="s">
        <v>122</v>
      </c>
      <c r="AB13" s="19" t="s">
        <v>123</v>
      </c>
      <c r="AC13" s="19" t="s">
        <v>40</v>
      </c>
      <c r="AD13" s="21">
        <f>SUM(Y13:Z16)</f>
        <v>16940033</v>
      </c>
    </row>
    <row r="14" spans="1:30" ht="48" customHeight="1" x14ac:dyDescent="0.3">
      <c r="A14" s="8"/>
      <c r="B14" s="9"/>
      <c r="C14" s="9"/>
      <c r="D14" s="9"/>
      <c r="E14" s="9"/>
      <c r="F14" s="10"/>
      <c r="G14" s="11"/>
      <c r="H14" s="11"/>
      <c r="I14" s="11"/>
      <c r="J14" s="11"/>
      <c r="K14" s="11"/>
      <c r="L14" s="11"/>
      <c r="M14" s="11"/>
      <c r="N14" s="12"/>
      <c r="O14" s="12"/>
      <c r="P14" s="12"/>
      <c r="Q14" s="15" t="s">
        <v>77</v>
      </c>
      <c r="R14" s="22">
        <v>0.15</v>
      </c>
      <c r="S14" s="17">
        <v>43998</v>
      </c>
      <c r="T14" s="17">
        <v>44042</v>
      </c>
      <c r="U14" s="24"/>
      <c r="V14" s="23"/>
      <c r="W14" s="23"/>
      <c r="X14" s="24"/>
      <c r="Y14" s="25"/>
      <c r="Z14" s="25"/>
      <c r="AA14" s="19"/>
      <c r="AB14" s="19"/>
      <c r="AC14" s="19"/>
      <c r="AD14" s="21"/>
    </row>
    <row r="15" spans="1:30" ht="48" customHeight="1" x14ac:dyDescent="0.3">
      <c r="A15" s="8"/>
      <c r="B15" s="9"/>
      <c r="C15" s="9"/>
      <c r="D15" s="9"/>
      <c r="E15" s="9"/>
      <c r="F15" s="10"/>
      <c r="G15" s="11"/>
      <c r="H15" s="11"/>
      <c r="I15" s="11"/>
      <c r="J15" s="11"/>
      <c r="K15" s="11"/>
      <c r="L15" s="11"/>
      <c r="M15" s="11"/>
      <c r="N15" s="12"/>
      <c r="O15" s="12"/>
      <c r="P15" s="12"/>
      <c r="Q15" s="15" t="s">
        <v>78</v>
      </c>
      <c r="R15" s="22">
        <v>0.3</v>
      </c>
      <c r="S15" s="17">
        <v>44044</v>
      </c>
      <c r="T15" s="17">
        <v>44073</v>
      </c>
      <c r="U15" s="24"/>
      <c r="V15" s="23"/>
      <c r="W15" s="23"/>
      <c r="X15" s="24"/>
      <c r="Y15" s="25"/>
      <c r="Z15" s="25"/>
      <c r="AA15" s="19"/>
      <c r="AB15" s="19"/>
      <c r="AC15" s="19"/>
      <c r="AD15" s="21"/>
    </row>
    <row r="16" spans="1:30" ht="48" customHeight="1" x14ac:dyDescent="0.3">
      <c r="A16" s="8"/>
      <c r="B16" s="9"/>
      <c r="C16" s="9"/>
      <c r="D16" s="9"/>
      <c r="E16" s="9"/>
      <c r="F16" s="10"/>
      <c r="G16" s="11"/>
      <c r="H16" s="11"/>
      <c r="I16" s="11"/>
      <c r="J16" s="11"/>
      <c r="K16" s="11"/>
      <c r="L16" s="11"/>
      <c r="M16" s="11"/>
      <c r="N16" s="12"/>
      <c r="O16" s="12"/>
      <c r="P16" s="12"/>
      <c r="Q16" s="15" t="s">
        <v>79</v>
      </c>
      <c r="R16" s="22">
        <v>0.2</v>
      </c>
      <c r="S16" s="17">
        <v>44075</v>
      </c>
      <c r="T16" s="17">
        <v>44135</v>
      </c>
      <c r="U16" s="24"/>
      <c r="V16" s="23"/>
      <c r="W16" s="23"/>
      <c r="X16" s="24"/>
      <c r="Y16" s="25"/>
      <c r="Z16" s="25"/>
      <c r="AA16" s="19"/>
      <c r="AB16" s="19"/>
      <c r="AC16" s="19"/>
      <c r="AD16" s="21"/>
    </row>
    <row r="17" spans="1:30" ht="59.1" customHeight="1" x14ac:dyDescent="0.3">
      <c r="A17" s="8" t="s">
        <v>35</v>
      </c>
      <c r="B17" s="9" t="s">
        <v>36</v>
      </c>
      <c r="C17" s="9" t="s">
        <v>37</v>
      </c>
      <c r="D17" s="9" t="s">
        <v>38</v>
      </c>
      <c r="E17" s="9" t="s">
        <v>40</v>
      </c>
      <c r="F17" s="10" t="s">
        <v>46</v>
      </c>
      <c r="G17" s="11" t="s">
        <v>40</v>
      </c>
      <c r="H17" s="11" t="s">
        <v>40</v>
      </c>
      <c r="I17" s="11" t="s">
        <v>40</v>
      </c>
      <c r="J17" s="11" t="s">
        <v>40</v>
      </c>
      <c r="K17" s="11"/>
      <c r="L17" s="11"/>
      <c r="M17" s="11" t="s">
        <v>80</v>
      </c>
      <c r="N17" s="12" t="s">
        <v>75</v>
      </c>
      <c r="O17" s="12">
        <v>43832</v>
      </c>
      <c r="P17" s="12">
        <f>MAX(T17:T20)</f>
        <v>44196</v>
      </c>
      <c r="Q17" s="15" t="s">
        <v>81</v>
      </c>
      <c r="R17" s="16">
        <v>0.1</v>
      </c>
      <c r="S17" s="17">
        <v>43832</v>
      </c>
      <c r="T17" s="17">
        <v>43878</v>
      </c>
      <c r="U17" s="24">
        <v>0.1</v>
      </c>
      <c r="V17" s="23">
        <v>0.1</v>
      </c>
      <c r="W17" s="23">
        <v>0.24</v>
      </c>
      <c r="X17" s="24">
        <v>1</v>
      </c>
      <c r="Y17" s="25">
        <v>22605696</v>
      </c>
      <c r="Z17" s="25">
        <v>15840920</v>
      </c>
      <c r="AA17" s="19" t="s">
        <v>122</v>
      </c>
      <c r="AB17" s="19" t="s">
        <v>123</v>
      </c>
      <c r="AC17" s="20" t="s">
        <v>40</v>
      </c>
      <c r="AD17" s="21">
        <f>SUM(Y17:Z20)</f>
        <v>38446616</v>
      </c>
    </row>
    <row r="18" spans="1:30" ht="59.1" customHeight="1" x14ac:dyDescent="0.3">
      <c r="A18" s="8"/>
      <c r="B18" s="9"/>
      <c r="C18" s="9"/>
      <c r="D18" s="9"/>
      <c r="E18" s="9"/>
      <c r="F18" s="10"/>
      <c r="G18" s="11"/>
      <c r="H18" s="11"/>
      <c r="I18" s="11"/>
      <c r="J18" s="11"/>
      <c r="K18" s="11"/>
      <c r="L18" s="11"/>
      <c r="M18" s="11"/>
      <c r="N18" s="12"/>
      <c r="O18" s="12"/>
      <c r="P18" s="12"/>
      <c r="Q18" s="15" t="s">
        <v>82</v>
      </c>
      <c r="R18" s="16">
        <v>0.5</v>
      </c>
      <c r="S18" s="17">
        <v>44075</v>
      </c>
      <c r="T18" s="17">
        <v>44196</v>
      </c>
      <c r="U18" s="24"/>
      <c r="V18" s="23"/>
      <c r="W18" s="23"/>
      <c r="X18" s="24"/>
      <c r="Y18" s="25"/>
      <c r="Z18" s="25"/>
      <c r="AA18" s="19"/>
      <c r="AB18" s="19"/>
      <c r="AC18" s="20"/>
      <c r="AD18" s="21"/>
    </row>
    <row r="19" spans="1:30" ht="59.1" customHeight="1" x14ac:dyDescent="0.3">
      <c r="A19" s="8"/>
      <c r="B19" s="9"/>
      <c r="C19" s="9"/>
      <c r="D19" s="9"/>
      <c r="E19" s="9"/>
      <c r="F19" s="10"/>
      <c r="G19" s="11"/>
      <c r="H19" s="11"/>
      <c r="I19" s="11"/>
      <c r="J19" s="11"/>
      <c r="K19" s="11"/>
      <c r="L19" s="11"/>
      <c r="M19" s="11"/>
      <c r="N19" s="12"/>
      <c r="O19" s="12"/>
      <c r="P19" s="12"/>
      <c r="Q19" s="15" t="s">
        <v>83</v>
      </c>
      <c r="R19" s="16">
        <v>0.2</v>
      </c>
      <c r="S19" s="17">
        <v>44075</v>
      </c>
      <c r="T19" s="17">
        <v>44196</v>
      </c>
      <c r="U19" s="24"/>
      <c r="V19" s="23"/>
      <c r="W19" s="23"/>
      <c r="X19" s="24"/>
      <c r="Y19" s="25"/>
      <c r="Z19" s="25"/>
      <c r="AA19" s="19"/>
      <c r="AB19" s="19"/>
      <c r="AC19" s="20"/>
      <c r="AD19" s="21"/>
    </row>
    <row r="20" spans="1:30" ht="59.1" customHeight="1" x14ac:dyDescent="0.3">
      <c r="A20" s="8"/>
      <c r="B20" s="9"/>
      <c r="C20" s="9"/>
      <c r="D20" s="9"/>
      <c r="E20" s="9"/>
      <c r="F20" s="10"/>
      <c r="G20" s="11"/>
      <c r="H20" s="11"/>
      <c r="I20" s="11"/>
      <c r="J20" s="11"/>
      <c r="K20" s="11"/>
      <c r="L20" s="11"/>
      <c r="M20" s="11"/>
      <c r="N20" s="12"/>
      <c r="O20" s="12"/>
      <c r="P20" s="12"/>
      <c r="Q20" s="15" t="s">
        <v>84</v>
      </c>
      <c r="R20" s="22">
        <v>0.2</v>
      </c>
      <c r="S20" s="17">
        <v>44166</v>
      </c>
      <c r="T20" s="17">
        <v>44196</v>
      </c>
      <c r="U20" s="24"/>
      <c r="V20" s="23"/>
      <c r="W20" s="23"/>
      <c r="X20" s="24"/>
      <c r="Y20" s="25"/>
      <c r="Z20" s="25"/>
      <c r="AA20" s="19"/>
      <c r="AB20" s="19"/>
      <c r="AC20" s="20"/>
      <c r="AD20" s="21"/>
    </row>
    <row r="21" spans="1:30" ht="57" customHeight="1" x14ac:dyDescent="0.3">
      <c r="A21" s="8" t="s">
        <v>35</v>
      </c>
      <c r="B21" s="9" t="s">
        <v>47</v>
      </c>
      <c r="C21" s="9" t="s">
        <v>48</v>
      </c>
      <c r="D21" s="9" t="s">
        <v>38</v>
      </c>
      <c r="E21" s="9" t="s">
        <v>40</v>
      </c>
      <c r="F21" s="10" t="s">
        <v>49</v>
      </c>
      <c r="G21" s="11" t="s">
        <v>40</v>
      </c>
      <c r="H21" s="11" t="s">
        <v>40</v>
      </c>
      <c r="I21" s="11" t="s">
        <v>40</v>
      </c>
      <c r="J21" s="11" t="s">
        <v>40</v>
      </c>
      <c r="K21" s="11"/>
      <c r="L21" s="11"/>
      <c r="M21" s="11" t="s">
        <v>85</v>
      </c>
      <c r="N21" s="12" t="s">
        <v>57</v>
      </c>
      <c r="O21" s="12">
        <v>43843</v>
      </c>
      <c r="P21" s="12">
        <f>MAX(T21:T23)</f>
        <v>44165</v>
      </c>
      <c r="Q21" s="15" t="s">
        <v>86</v>
      </c>
      <c r="R21" s="22">
        <v>0.3</v>
      </c>
      <c r="S21" s="17">
        <v>43843</v>
      </c>
      <c r="T21" s="27">
        <v>43951</v>
      </c>
      <c r="U21" s="28">
        <v>0</v>
      </c>
      <c r="V21" s="28">
        <v>0.3</v>
      </c>
      <c r="W21" s="28">
        <v>0.5</v>
      </c>
      <c r="X21" s="28">
        <v>1</v>
      </c>
      <c r="Y21" s="25">
        <v>12927635</v>
      </c>
      <c r="Z21" s="25">
        <v>8496736</v>
      </c>
      <c r="AA21" s="19" t="s">
        <v>122</v>
      </c>
      <c r="AB21" s="19" t="s">
        <v>123</v>
      </c>
      <c r="AC21" s="20" t="s">
        <v>40</v>
      </c>
      <c r="AD21" s="21">
        <f>SUM(Y21:Z23)</f>
        <v>21424371</v>
      </c>
    </row>
    <row r="22" spans="1:30" ht="74.099999999999994" customHeight="1" x14ac:dyDescent="0.3">
      <c r="A22" s="8"/>
      <c r="B22" s="9"/>
      <c r="C22" s="9"/>
      <c r="D22" s="9"/>
      <c r="E22" s="9"/>
      <c r="F22" s="10"/>
      <c r="G22" s="11"/>
      <c r="H22" s="11"/>
      <c r="I22" s="11"/>
      <c r="J22" s="11"/>
      <c r="K22" s="11"/>
      <c r="L22" s="11"/>
      <c r="M22" s="11"/>
      <c r="N22" s="12"/>
      <c r="O22" s="12"/>
      <c r="P22" s="12"/>
      <c r="Q22" s="29" t="s">
        <v>87</v>
      </c>
      <c r="R22" s="30">
        <v>0.5</v>
      </c>
      <c r="S22" s="31">
        <v>44013</v>
      </c>
      <c r="T22" s="31">
        <v>44135</v>
      </c>
      <c r="U22" s="28"/>
      <c r="V22" s="28"/>
      <c r="W22" s="28"/>
      <c r="X22" s="28"/>
      <c r="Y22" s="25"/>
      <c r="Z22" s="25"/>
      <c r="AA22" s="19"/>
      <c r="AB22" s="19"/>
      <c r="AC22" s="20"/>
      <c r="AD22" s="21"/>
    </row>
    <row r="23" spans="1:30" ht="71.099999999999994" customHeight="1" x14ac:dyDescent="0.3">
      <c r="A23" s="8"/>
      <c r="B23" s="9"/>
      <c r="C23" s="9"/>
      <c r="D23" s="9"/>
      <c r="E23" s="9"/>
      <c r="F23" s="10"/>
      <c r="G23" s="11"/>
      <c r="H23" s="11"/>
      <c r="I23" s="11"/>
      <c r="J23" s="11"/>
      <c r="K23" s="11"/>
      <c r="L23" s="11"/>
      <c r="M23" s="11"/>
      <c r="N23" s="12"/>
      <c r="O23" s="12"/>
      <c r="P23" s="12"/>
      <c r="Q23" s="29" t="s">
        <v>88</v>
      </c>
      <c r="R23" s="30">
        <v>0.2</v>
      </c>
      <c r="S23" s="31">
        <v>44075</v>
      </c>
      <c r="T23" s="31">
        <v>44165</v>
      </c>
      <c r="U23" s="28"/>
      <c r="V23" s="28"/>
      <c r="W23" s="28"/>
      <c r="X23" s="28"/>
      <c r="Y23" s="25"/>
      <c r="Z23" s="25"/>
      <c r="AA23" s="19"/>
      <c r="AB23" s="19"/>
      <c r="AC23" s="20"/>
      <c r="AD23" s="21"/>
    </row>
    <row r="24" spans="1:30" ht="42.95" customHeight="1" x14ac:dyDescent="0.3">
      <c r="A24" s="8" t="s">
        <v>35</v>
      </c>
      <c r="B24" s="9" t="s">
        <v>36</v>
      </c>
      <c r="C24" s="9" t="s">
        <v>37</v>
      </c>
      <c r="D24" s="9" t="s">
        <v>38</v>
      </c>
      <c r="E24" s="9" t="s">
        <v>40</v>
      </c>
      <c r="F24" s="10" t="s">
        <v>50</v>
      </c>
      <c r="G24" s="11" t="s">
        <v>40</v>
      </c>
      <c r="H24" s="11" t="s">
        <v>40</v>
      </c>
      <c r="I24" s="11" t="s">
        <v>40</v>
      </c>
      <c r="J24" s="11" t="s">
        <v>40</v>
      </c>
      <c r="K24" s="11"/>
      <c r="L24" s="11"/>
      <c r="M24" s="11" t="s">
        <v>89</v>
      </c>
      <c r="N24" s="12" t="s">
        <v>75</v>
      </c>
      <c r="O24" s="12">
        <v>43843</v>
      </c>
      <c r="P24" s="12">
        <f>MAX(T24:T27)</f>
        <v>44119</v>
      </c>
      <c r="Q24" s="26" t="s">
        <v>90</v>
      </c>
      <c r="R24" s="22">
        <v>0.15</v>
      </c>
      <c r="S24" s="17">
        <v>43843</v>
      </c>
      <c r="T24" s="17">
        <v>43896</v>
      </c>
      <c r="U24" s="28">
        <v>0.15</v>
      </c>
      <c r="V24" s="28">
        <v>0.55000000000000004</v>
      </c>
      <c r="W24" s="28">
        <v>0.75</v>
      </c>
      <c r="X24" s="28">
        <v>1</v>
      </c>
      <c r="Y24" s="25">
        <v>17091554</v>
      </c>
      <c r="Z24" s="25">
        <v>5410086</v>
      </c>
      <c r="AA24" s="19" t="s">
        <v>122</v>
      </c>
      <c r="AB24" s="19" t="s">
        <v>123</v>
      </c>
      <c r="AC24" s="20" t="s">
        <v>40</v>
      </c>
      <c r="AD24" s="21">
        <f>SUM(Y24:Z27)</f>
        <v>22501640</v>
      </c>
    </row>
    <row r="25" spans="1:30" ht="42.95" customHeight="1" x14ac:dyDescent="0.3">
      <c r="A25" s="8"/>
      <c r="B25" s="9"/>
      <c r="C25" s="9"/>
      <c r="D25" s="9"/>
      <c r="E25" s="9"/>
      <c r="F25" s="10"/>
      <c r="G25" s="11"/>
      <c r="H25" s="11"/>
      <c r="I25" s="11"/>
      <c r="J25" s="11"/>
      <c r="K25" s="11"/>
      <c r="L25" s="11"/>
      <c r="M25" s="11"/>
      <c r="N25" s="12"/>
      <c r="O25" s="12"/>
      <c r="P25" s="12"/>
      <c r="Q25" s="26" t="s">
        <v>91</v>
      </c>
      <c r="R25" s="22">
        <v>0.4</v>
      </c>
      <c r="S25" s="17">
        <v>43897</v>
      </c>
      <c r="T25" s="17">
        <v>44012</v>
      </c>
      <c r="U25" s="28"/>
      <c r="V25" s="28"/>
      <c r="W25" s="28"/>
      <c r="X25" s="28"/>
      <c r="Y25" s="25"/>
      <c r="Z25" s="25"/>
      <c r="AA25" s="19"/>
      <c r="AB25" s="19"/>
      <c r="AC25" s="20"/>
      <c r="AD25" s="21"/>
    </row>
    <row r="26" spans="1:30" ht="42.95" customHeight="1" x14ac:dyDescent="0.3">
      <c r="A26" s="8"/>
      <c r="B26" s="9"/>
      <c r="C26" s="9"/>
      <c r="D26" s="9"/>
      <c r="E26" s="9"/>
      <c r="F26" s="10"/>
      <c r="G26" s="11"/>
      <c r="H26" s="11"/>
      <c r="I26" s="11"/>
      <c r="J26" s="11"/>
      <c r="K26" s="11"/>
      <c r="L26" s="11"/>
      <c r="M26" s="11"/>
      <c r="N26" s="12"/>
      <c r="O26" s="12"/>
      <c r="P26" s="12"/>
      <c r="Q26" s="26" t="s">
        <v>92</v>
      </c>
      <c r="R26" s="22">
        <v>0.2</v>
      </c>
      <c r="S26" s="17">
        <v>44013</v>
      </c>
      <c r="T26" s="17">
        <v>44074</v>
      </c>
      <c r="U26" s="28"/>
      <c r="V26" s="28"/>
      <c r="W26" s="28"/>
      <c r="X26" s="28"/>
      <c r="Y26" s="25"/>
      <c r="Z26" s="25"/>
      <c r="AA26" s="19"/>
      <c r="AB26" s="19"/>
      <c r="AC26" s="20"/>
      <c r="AD26" s="21"/>
    </row>
    <row r="27" spans="1:30" ht="42.95" customHeight="1" x14ac:dyDescent="0.3">
      <c r="A27" s="8"/>
      <c r="B27" s="9"/>
      <c r="C27" s="9"/>
      <c r="D27" s="9"/>
      <c r="E27" s="9"/>
      <c r="F27" s="10"/>
      <c r="G27" s="11"/>
      <c r="H27" s="11"/>
      <c r="I27" s="11"/>
      <c r="J27" s="11"/>
      <c r="K27" s="11"/>
      <c r="L27" s="11"/>
      <c r="M27" s="11"/>
      <c r="N27" s="12"/>
      <c r="O27" s="12"/>
      <c r="P27" s="12"/>
      <c r="Q27" s="15" t="s">
        <v>93</v>
      </c>
      <c r="R27" s="22">
        <v>0.25</v>
      </c>
      <c r="S27" s="17">
        <v>44075</v>
      </c>
      <c r="T27" s="17">
        <v>44119</v>
      </c>
      <c r="U27" s="28"/>
      <c r="V27" s="28"/>
      <c r="W27" s="28"/>
      <c r="X27" s="28"/>
      <c r="Y27" s="25"/>
      <c r="Z27" s="25"/>
      <c r="AA27" s="19"/>
      <c r="AB27" s="19"/>
      <c r="AC27" s="20"/>
      <c r="AD27" s="21"/>
    </row>
    <row r="28" spans="1:30" ht="42.95" customHeight="1" x14ac:dyDescent="0.3">
      <c r="A28" s="8" t="s">
        <v>35</v>
      </c>
      <c r="B28" s="9" t="s">
        <v>47</v>
      </c>
      <c r="C28" s="9" t="s">
        <v>51</v>
      </c>
      <c r="D28" s="9" t="s">
        <v>38</v>
      </c>
      <c r="E28" s="9" t="s">
        <v>40</v>
      </c>
      <c r="F28" s="10" t="s">
        <v>52</v>
      </c>
      <c r="G28" s="11" t="s">
        <v>40</v>
      </c>
      <c r="H28" s="11" t="s">
        <v>40</v>
      </c>
      <c r="I28" s="11" t="s">
        <v>40</v>
      </c>
      <c r="J28" s="11" t="s">
        <v>40</v>
      </c>
      <c r="K28" s="11"/>
      <c r="L28" s="11"/>
      <c r="M28" s="11" t="s">
        <v>94</v>
      </c>
      <c r="N28" s="12" t="s">
        <v>75</v>
      </c>
      <c r="O28" s="12">
        <v>43832</v>
      </c>
      <c r="P28" s="12">
        <f>MAX(T28:T32)</f>
        <v>44165</v>
      </c>
      <c r="Q28" s="15" t="s">
        <v>95</v>
      </c>
      <c r="R28" s="22">
        <v>0.25</v>
      </c>
      <c r="S28" s="17">
        <v>43832</v>
      </c>
      <c r="T28" s="17">
        <v>43889</v>
      </c>
      <c r="U28" s="28">
        <v>0.25</v>
      </c>
      <c r="V28" s="28">
        <v>0.3</v>
      </c>
      <c r="W28" s="28">
        <v>0.75</v>
      </c>
      <c r="X28" s="28">
        <v>1</v>
      </c>
      <c r="Y28" s="25">
        <v>8313972</v>
      </c>
      <c r="Z28" s="25">
        <v>6470354</v>
      </c>
      <c r="AA28" s="19" t="s">
        <v>122</v>
      </c>
      <c r="AB28" s="19" t="s">
        <v>123</v>
      </c>
      <c r="AC28" s="20" t="s">
        <v>40</v>
      </c>
      <c r="AD28" s="21">
        <f>SUM(Y28:Z32)</f>
        <v>14784326</v>
      </c>
    </row>
    <row r="29" spans="1:30" ht="42.95" customHeight="1" x14ac:dyDescent="0.3">
      <c r="A29" s="8"/>
      <c r="B29" s="9"/>
      <c r="C29" s="9"/>
      <c r="D29" s="9"/>
      <c r="E29" s="9"/>
      <c r="F29" s="10"/>
      <c r="G29" s="11"/>
      <c r="H29" s="11"/>
      <c r="I29" s="11"/>
      <c r="J29" s="11"/>
      <c r="K29" s="11"/>
      <c r="L29" s="11"/>
      <c r="M29" s="11"/>
      <c r="N29" s="12"/>
      <c r="O29" s="12"/>
      <c r="P29" s="12"/>
      <c r="Q29" s="15" t="s">
        <v>96</v>
      </c>
      <c r="R29" s="22">
        <v>0.1</v>
      </c>
      <c r="S29" s="17">
        <v>43983</v>
      </c>
      <c r="T29" s="17">
        <v>44027</v>
      </c>
      <c r="U29" s="28"/>
      <c r="V29" s="28"/>
      <c r="W29" s="28"/>
      <c r="X29" s="28"/>
      <c r="Y29" s="25"/>
      <c r="Z29" s="25"/>
      <c r="AA29" s="19"/>
      <c r="AB29" s="19"/>
      <c r="AC29" s="20"/>
      <c r="AD29" s="21"/>
    </row>
    <row r="30" spans="1:30" ht="42.95" customHeight="1" x14ac:dyDescent="0.3">
      <c r="A30" s="8"/>
      <c r="B30" s="9"/>
      <c r="C30" s="9"/>
      <c r="D30" s="9"/>
      <c r="E30" s="9"/>
      <c r="F30" s="10"/>
      <c r="G30" s="11"/>
      <c r="H30" s="11"/>
      <c r="I30" s="11"/>
      <c r="J30" s="11"/>
      <c r="K30" s="11"/>
      <c r="L30" s="11"/>
      <c r="M30" s="11"/>
      <c r="N30" s="12"/>
      <c r="O30" s="12"/>
      <c r="P30" s="12"/>
      <c r="Q30" s="15" t="s">
        <v>97</v>
      </c>
      <c r="R30" s="22">
        <v>0.25</v>
      </c>
      <c r="S30" s="17">
        <v>44013</v>
      </c>
      <c r="T30" s="17">
        <v>44104</v>
      </c>
      <c r="U30" s="28"/>
      <c r="V30" s="28"/>
      <c r="W30" s="28"/>
      <c r="X30" s="28"/>
      <c r="Y30" s="25"/>
      <c r="Z30" s="25"/>
      <c r="AA30" s="19"/>
      <c r="AB30" s="19"/>
      <c r="AC30" s="20"/>
      <c r="AD30" s="21"/>
    </row>
    <row r="31" spans="1:30" ht="42.95" customHeight="1" x14ac:dyDescent="0.3">
      <c r="A31" s="8"/>
      <c r="B31" s="9"/>
      <c r="C31" s="9"/>
      <c r="D31" s="9"/>
      <c r="E31" s="9"/>
      <c r="F31" s="10"/>
      <c r="G31" s="11"/>
      <c r="H31" s="11"/>
      <c r="I31" s="11"/>
      <c r="J31" s="11"/>
      <c r="K31" s="11"/>
      <c r="L31" s="11"/>
      <c r="M31" s="11"/>
      <c r="N31" s="12"/>
      <c r="O31" s="12"/>
      <c r="P31" s="12"/>
      <c r="Q31" s="15" t="s">
        <v>98</v>
      </c>
      <c r="R31" s="22">
        <v>0.15</v>
      </c>
      <c r="S31" s="17">
        <v>44013</v>
      </c>
      <c r="T31" s="17">
        <v>44089</v>
      </c>
      <c r="U31" s="28"/>
      <c r="V31" s="28"/>
      <c r="W31" s="28"/>
      <c r="X31" s="28"/>
      <c r="Y31" s="25"/>
      <c r="Z31" s="25"/>
      <c r="AA31" s="19"/>
      <c r="AB31" s="19"/>
      <c r="AC31" s="20"/>
      <c r="AD31" s="21"/>
    </row>
    <row r="32" spans="1:30" ht="42.95" customHeight="1" x14ac:dyDescent="0.3">
      <c r="A32" s="8"/>
      <c r="B32" s="9"/>
      <c r="C32" s="9"/>
      <c r="D32" s="9"/>
      <c r="E32" s="9"/>
      <c r="F32" s="10"/>
      <c r="G32" s="11"/>
      <c r="H32" s="11"/>
      <c r="I32" s="11"/>
      <c r="J32" s="11"/>
      <c r="K32" s="11"/>
      <c r="L32" s="11"/>
      <c r="M32" s="11"/>
      <c r="N32" s="12"/>
      <c r="O32" s="12"/>
      <c r="P32" s="12"/>
      <c r="Q32" s="15" t="s">
        <v>99</v>
      </c>
      <c r="R32" s="22">
        <v>0.25</v>
      </c>
      <c r="S32" s="17">
        <v>44105</v>
      </c>
      <c r="T32" s="17">
        <v>44165</v>
      </c>
      <c r="U32" s="28"/>
      <c r="V32" s="28"/>
      <c r="W32" s="28"/>
      <c r="X32" s="28"/>
      <c r="Y32" s="25"/>
      <c r="Z32" s="25"/>
      <c r="AA32" s="19"/>
      <c r="AB32" s="19"/>
      <c r="AC32" s="20"/>
      <c r="AD32" s="21"/>
    </row>
    <row r="33" spans="1:30" ht="42.95" customHeight="1" x14ac:dyDescent="0.3">
      <c r="A33" s="8" t="s">
        <v>35</v>
      </c>
      <c r="B33" s="9" t="s">
        <v>40</v>
      </c>
      <c r="C33" s="32"/>
      <c r="D33" s="32"/>
      <c r="E33" s="32"/>
      <c r="F33" s="33"/>
      <c r="G33" s="11" t="s">
        <v>40</v>
      </c>
      <c r="H33" s="11" t="s">
        <v>40</v>
      </c>
      <c r="I33" s="11" t="s">
        <v>40</v>
      </c>
      <c r="J33" s="11" t="s">
        <v>40</v>
      </c>
      <c r="K33" s="11"/>
      <c r="L33" s="11"/>
      <c r="M33" s="11" t="s">
        <v>100</v>
      </c>
      <c r="N33" s="12" t="s">
        <v>57</v>
      </c>
      <c r="O33" s="12">
        <v>43850</v>
      </c>
      <c r="P33" s="12">
        <f>MAX(T33:T36)</f>
        <v>44180</v>
      </c>
      <c r="Q33" s="34" t="s">
        <v>101</v>
      </c>
      <c r="R33" s="35">
        <v>0.1</v>
      </c>
      <c r="S33" s="17">
        <v>43850</v>
      </c>
      <c r="T33" s="36">
        <v>43872</v>
      </c>
      <c r="U33" s="24" t="s">
        <v>926</v>
      </c>
      <c r="V33" s="23" t="s">
        <v>102</v>
      </c>
      <c r="W33" s="23" t="s">
        <v>103</v>
      </c>
      <c r="X33" s="24" t="s">
        <v>104</v>
      </c>
      <c r="Y33" s="25">
        <v>4187350</v>
      </c>
      <c r="Z33" s="25"/>
      <c r="AA33" s="19"/>
      <c r="AB33" s="19"/>
      <c r="AC33" s="19"/>
      <c r="AD33" s="21">
        <f>SUM(Y33:Z36)</f>
        <v>4187350</v>
      </c>
    </row>
    <row r="34" spans="1:30" ht="42.95" customHeight="1" x14ac:dyDescent="0.3">
      <c r="A34" s="8"/>
      <c r="B34" s="9"/>
      <c r="C34" s="37"/>
      <c r="D34" s="37"/>
      <c r="E34" s="37"/>
      <c r="F34" s="38"/>
      <c r="G34" s="11"/>
      <c r="H34" s="11"/>
      <c r="I34" s="11"/>
      <c r="J34" s="11"/>
      <c r="K34" s="11"/>
      <c r="L34" s="11"/>
      <c r="M34" s="11"/>
      <c r="N34" s="12"/>
      <c r="O34" s="12"/>
      <c r="P34" s="12"/>
      <c r="Q34" s="15" t="s">
        <v>105</v>
      </c>
      <c r="R34" s="39" t="s">
        <v>106</v>
      </c>
      <c r="S34" s="17">
        <v>43842</v>
      </c>
      <c r="T34" s="36">
        <v>44180</v>
      </c>
      <c r="U34" s="24"/>
      <c r="V34" s="23"/>
      <c r="W34" s="23"/>
      <c r="X34" s="24"/>
      <c r="Y34" s="25"/>
      <c r="Z34" s="25"/>
      <c r="AA34" s="19"/>
      <c r="AB34" s="19"/>
      <c r="AC34" s="19"/>
      <c r="AD34" s="21"/>
    </row>
    <row r="35" spans="1:30" ht="42.95" customHeight="1" x14ac:dyDescent="0.3">
      <c r="A35" s="8"/>
      <c r="B35" s="9"/>
      <c r="C35" s="37"/>
      <c r="D35" s="37"/>
      <c r="E35" s="37"/>
      <c r="F35" s="38"/>
      <c r="G35" s="11"/>
      <c r="H35" s="11"/>
      <c r="I35" s="11"/>
      <c r="J35" s="11"/>
      <c r="K35" s="11"/>
      <c r="L35" s="11"/>
      <c r="M35" s="11"/>
      <c r="N35" s="12"/>
      <c r="O35" s="12"/>
      <c r="P35" s="12"/>
      <c r="Q35" s="15" t="s">
        <v>107</v>
      </c>
      <c r="R35" s="39" t="s">
        <v>65</v>
      </c>
      <c r="S35" s="17">
        <v>43922</v>
      </c>
      <c r="T35" s="36">
        <v>44104</v>
      </c>
      <c r="U35" s="24"/>
      <c r="V35" s="23"/>
      <c r="W35" s="23"/>
      <c r="X35" s="24"/>
      <c r="Y35" s="25"/>
      <c r="Z35" s="25"/>
      <c r="AA35" s="19"/>
      <c r="AB35" s="19"/>
      <c r="AC35" s="19"/>
      <c r="AD35" s="21"/>
    </row>
    <row r="36" spans="1:30" ht="42.95" customHeight="1" x14ac:dyDescent="0.3">
      <c r="A36" s="8"/>
      <c r="B36" s="9"/>
      <c r="C36" s="40"/>
      <c r="D36" s="40"/>
      <c r="E36" s="40"/>
      <c r="F36" s="41"/>
      <c r="G36" s="11"/>
      <c r="H36" s="11"/>
      <c r="I36" s="11"/>
      <c r="J36" s="11"/>
      <c r="K36" s="11"/>
      <c r="L36" s="11"/>
      <c r="M36" s="11"/>
      <c r="N36" s="12"/>
      <c r="O36" s="12"/>
      <c r="P36" s="12"/>
      <c r="Q36" s="15" t="s">
        <v>108</v>
      </c>
      <c r="R36" s="39" t="s">
        <v>106</v>
      </c>
      <c r="S36" s="17">
        <v>44013</v>
      </c>
      <c r="T36" s="36">
        <v>44104</v>
      </c>
      <c r="U36" s="24"/>
      <c r="V36" s="23"/>
      <c r="W36" s="23"/>
      <c r="X36" s="24"/>
      <c r="Y36" s="25"/>
      <c r="Z36" s="25"/>
      <c r="AA36" s="19"/>
      <c r="AB36" s="19"/>
      <c r="AC36" s="19"/>
      <c r="AD36" s="21"/>
    </row>
    <row r="37" spans="1:30" ht="42.95" customHeight="1" x14ac:dyDescent="0.3">
      <c r="A37" s="8" t="s">
        <v>35</v>
      </c>
      <c r="B37" s="9" t="s">
        <v>40</v>
      </c>
      <c r="C37" s="32"/>
      <c r="D37" s="32"/>
      <c r="E37" s="32"/>
      <c r="F37" s="33"/>
      <c r="G37" s="11" t="s">
        <v>40</v>
      </c>
      <c r="H37" s="11" t="s">
        <v>40</v>
      </c>
      <c r="I37" s="11" t="s">
        <v>40</v>
      </c>
      <c r="J37" s="11" t="s">
        <v>40</v>
      </c>
      <c r="K37" s="11"/>
      <c r="L37" s="11"/>
      <c r="M37" s="11" t="s">
        <v>109</v>
      </c>
      <c r="N37" s="12" t="s">
        <v>57</v>
      </c>
      <c r="O37" s="12">
        <v>43843</v>
      </c>
      <c r="P37" s="12">
        <f>MAX(T37:T40)</f>
        <v>44195</v>
      </c>
      <c r="Q37" s="15" t="s">
        <v>110</v>
      </c>
      <c r="R37" s="22">
        <v>0.25</v>
      </c>
      <c r="S37" s="17">
        <v>43843</v>
      </c>
      <c r="T37" s="36">
        <v>44012</v>
      </c>
      <c r="U37" s="24" t="s">
        <v>111</v>
      </c>
      <c r="V37" s="23" t="s">
        <v>112</v>
      </c>
      <c r="W37" s="23" t="s">
        <v>113</v>
      </c>
      <c r="X37" s="24">
        <v>1</v>
      </c>
      <c r="Y37" s="25">
        <v>1562500</v>
      </c>
      <c r="Z37" s="25">
        <v>1680000</v>
      </c>
      <c r="AA37" s="19"/>
      <c r="AB37" s="19"/>
      <c r="AC37" s="19"/>
      <c r="AD37" s="21">
        <f>SUM(Y37:Z40)</f>
        <v>3242500</v>
      </c>
    </row>
    <row r="38" spans="1:30" ht="42.95" customHeight="1" x14ac:dyDescent="0.3">
      <c r="A38" s="8"/>
      <c r="B38" s="9"/>
      <c r="C38" s="37"/>
      <c r="D38" s="37"/>
      <c r="E38" s="37"/>
      <c r="F38" s="38"/>
      <c r="G38" s="11"/>
      <c r="H38" s="11"/>
      <c r="I38" s="11"/>
      <c r="J38" s="11"/>
      <c r="K38" s="11"/>
      <c r="L38" s="11"/>
      <c r="M38" s="11"/>
      <c r="N38" s="12"/>
      <c r="O38" s="12"/>
      <c r="P38" s="12"/>
      <c r="Q38" s="15" t="s">
        <v>114</v>
      </c>
      <c r="R38" s="22">
        <v>0.25</v>
      </c>
      <c r="S38" s="17">
        <v>43876</v>
      </c>
      <c r="T38" s="36">
        <v>44195</v>
      </c>
      <c r="U38" s="24"/>
      <c r="V38" s="23"/>
      <c r="W38" s="23"/>
      <c r="X38" s="24"/>
      <c r="Y38" s="25"/>
      <c r="Z38" s="25"/>
      <c r="AA38" s="19"/>
      <c r="AB38" s="19"/>
      <c r="AC38" s="19"/>
      <c r="AD38" s="21"/>
    </row>
    <row r="39" spans="1:30" ht="42.95" customHeight="1" x14ac:dyDescent="0.3">
      <c r="A39" s="8"/>
      <c r="B39" s="9"/>
      <c r="C39" s="37"/>
      <c r="D39" s="37"/>
      <c r="E39" s="37"/>
      <c r="F39" s="38"/>
      <c r="G39" s="11"/>
      <c r="H39" s="11"/>
      <c r="I39" s="11"/>
      <c r="J39" s="11"/>
      <c r="K39" s="11"/>
      <c r="L39" s="11"/>
      <c r="M39" s="11"/>
      <c r="N39" s="12"/>
      <c r="O39" s="12"/>
      <c r="P39" s="12"/>
      <c r="Q39" s="15" t="s">
        <v>115</v>
      </c>
      <c r="R39" s="22">
        <v>0.25</v>
      </c>
      <c r="S39" s="17">
        <v>43922</v>
      </c>
      <c r="T39" s="36">
        <v>44104</v>
      </c>
      <c r="U39" s="24"/>
      <c r="V39" s="23"/>
      <c r="W39" s="23"/>
      <c r="X39" s="24"/>
      <c r="Y39" s="25"/>
      <c r="Z39" s="25"/>
      <c r="AA39" s="19"/>
      <c r="AB39" s="19"/>
      <c r="AC39" s="19"/>
      <c r="AD39" s="21"/>
    </row>
    <row r="40" spans="1:30" ht="42.95" customHeight="1" x14ac:dyDescent="0.3">
      <c r="A40" s="8"/>
      <c r="B40" s="9"/>
      <c r="C40" s="40"/>
      <c r="D40" s="40"/>
      <c r="E40" s="40"/>
      <c r="F40" s="41"/>
      <c r="G40" s="11"/>
      <c r="H40" s="11"/>
      <c r="I40" s="11"/>
      <c r="J40" s="11"/>
      <c r="K40" s="11"/>
      <c r="L40" s="11"/>
      <c r="M40" s="11"/>
      <c r="N40" s="12"/>
      <c r="O40" s="12"/>
      <c r="P40" s="12"/>
      <c r="Q40" s="15" t="s">
        <v>116</v>
      </c>
      <c r="R40" s="22">
        <v>0.25</v>
      </c>
      <c r="S40" s="17">
        <v>44013</v>
      </c>
      <c r="T40" s="36">
        <v>44195</v>
      </c>
      <c r="U40" s="24"/>
      <c r="V40" s="23"/>
      <c r="W40" s="23"/>
      <c r="X40" s="24"/>
      <c r="Y40" s="25"/>
      <c r="Z40" s="25"/>
      <c r="AA40" s="19"/>
      <c r="AB40" s="19"/>
      <c r="AC40" s="19"/>
      <c r="AD40" s="21"/>
    </row>
    <row r="41" spans="1:30" ht="42.95" customHeight="1" x14ac:dyDescent="0.3">
      <c r="A41" s="8" t="s">
        <v>35</v>
      </c>
      <c r="B41" s="9" t="s">
        <v>41</v>
      </c>
      <c r="C41" s="9" t="s">
        <v>53</v>
      </c>
      <c r="D41" s="9" t="s">
        <v>54</v>
      </c>
      <c r="E41" s="9">
        <v>1</v>
      </c>
      <c r="F41" s="10" t="s">
        <v>55</v>
      </c>
      <c r="G41" s="11" t="s">
        <v>40</v>
      </c>
      <c r="H41" s="11" t="s">
        <v>40</v>
      </c>
      <c r="I41" s="11" t="s">
        <v>40</v>
      </c>
      <c r="J41" s="11" t="s">
        <v>40</v>
      </c>
      <c r="K41" s="11"/>
      <c r="L41" s="11"/>
      <c r="M41" s="42" t="s">
        <v>117</v>
      </c>
      <c r="N41" s="12" t="s">
        <v>57</v>
      </c>
      <c r="O41" s="14">
        <v>43891</v>
      </c>
      <c r="P41" s="14">
        <f>MAX(T41:T42)</f>
        <v>44180</v>
      </c>
      <c r="Q41" s="15" t="s">
        <v>118</v>
      </c>
      <c r="R41" s="16">
        <v>0.8</v>
      </c>
      <c r="S41" s="17">
        <v>43891</v>
      </c>
      <c r="T41" s="17">
        <v>44180</v>
      </c>
      <c r="U41" s="24" t="s">
        <v>917</v>
      </c>
      <c r="V41" s="43" t="s">
        <v>918</v>
      </c>
      <c r="W41" s="43" t="s">
        <v>919</v>
      </c>
      <c r="X41" s="43" t="s">
        <v>920</v>
      </c>
      <c r="Y41" s="19">
        <v>2800000</v>
      </c>
      <c r="Z41" s="19">
        <v>5180000</v>
      </c>
      <c r="AA41" s="19" t="s">
        <v>122</v>
      </c>
      <c r="AB41" s="44" t="s">
        <v>40</v>
      </c>
      <c r="AC41" s="44" t="s">
        <v>40</v>
      </c>
      <c r="AD41" s="45">
        <f>SUM(Y41:Z42)</f>
        <v>7980000</v>
      </c>
    </row>
    <row r="42" spans="1:30" ht="42.95" customHeight="1" thickBot="1" x14ac:dyDescent="0.35">
      <c r="A42" s="46"/>
      <c r="B42" s="47"/>
      <c r="C42" s="47"/>
      <c r="D42" s="47"/>
      <c r="E42" s="47"/>
      <c r="F42" s="48"/>
      <c r="G42" s="49"/>
      <c r="H42" s="49"/>
      <c r="I42" s="49"/>
      <c r="J42" s="49"/>
      <c r="K42" s="49"/>
      <c r="L42" s="49"/>
      <c r="M42" s="50"/>
      <c r="N42" s="51"/>
      <c r="O42" s="52"/>
      <c r="P42" s="52"/>
      <c r="Q42" s="53" t="s">
        <v>119</v>
      </c>
      <c r="R42" s="54">
        <v>0.2</v>
      </c>
      <c r="S42" s="55">
        <v>43891</v>
      </c>
      <c r="T42" s="55">
        <v>44180</v>
      </c>
      <c r="U42" s="56"/>
      <c r="V42" s="57"/>
      <c r="W42" s="57"/>
      <c r="X42" s="57"/>
      <c r="Y42" s="58"/>
      <c r="Z42" s="58"/>
      <c r="AA42" s="58"/>
      <c r="AB42" s="59"/>
      <c r="AC42" s="59"/>
      <c r="AD42" s="60"/>
    </row>
    <row r="43" spans="1:30" ht="60" customHeight="1" thickTop="1" x14ac:dyDescent="0.3">
      <c r="A43" s="61" t="s">
        <v>126</v>
      </c>
      <c r="B43" s="62" t="s">
        <v>127</v>
      </c>
      <c r="C43" s="62" t="s">
        <v>128</v>
      </c>
      <c r="D43" s="62" t="s">
        <v>54</v>
      </c>
      <c r="E43" s="62">
        <v>1</v>
      </c>
      <c r="F43" s="63" t="s">
        <v>129</v>
      </c>
      <c r="G43" s="64" t="s">
        <v>40</v>
      </c>
      <c r="H43" s="64" t="s">
        <v>40</v>
      </c>
      <c r="I43" s="64" t="s">
        <v>40</v>
      </c>
      <c r="J43" s="64" t="s">
        <v>130</v>
      </c>
      <c r="K43" s="64"/>
      <c r="L43" s="64"/>
      <c r="M43" s="64" t="s">
        <v>131</v>
      </c>
      <c r="N43" s="65" t="s">
        <v>57</v>
      </c>
      <c r="O43" s="65">
        <v>43848</v>
      </c>
      <c r="P43" s="65">
        <f>MAX(T43:T44)</f>
        <v>44196</v>
      </c>
      <c r="Q43" s="66" t="s">
        <v>132</v>
      </c>
      <c r="R43" s="67">
        <v>0.3</v>
      </c>
      <c r="S43" s="68">
        <v>43848</v>
      </c>
      <c r="T43" s="68">
        <v>43875</v>
      </c>
      <c r="U43" s="69">
        <v>0.35</v>
      </c>
      <c r="V43" s="70">
        <v>0.55000000000000004</v>
      </c>
      <c r="W43" s="70">
        <v>0.95</v>
      </c>
      <c r="X43" s="69">
        <v>1</v>
      </c>
      <c r="Y43" s="71">
        <v>40000000</v>
      </c>
      <c r="Z43" s="72">
        <v>23824013</v>
      </c>
      <c r="AA43" s="64" t="s">
        <v>177</v>
      </c>
      <c r="AB43" s="73" t="s">
        <v>178</v>
      </c>
      <c r="AC43" s="73" t="s">
        <v>40</v>
      </c>
      <c r="AD43" s="74">
        <f>SUM(Y43:Z44)</f>
        <v>63824013</v>
      </c>
    </row>
    <row r="44" spans="1:30" ht="60" customHeight="1" x14ac:dyDescent="0.3">
      <c r="A44" s="75"/>
      <c r="B44" s="76"/>
      <c r="C44" s="76"/>
      <c r="D44" s="76"/>
      <c r="E44" s="76"/>
      <c r="F44" s="77"/>
      <c r="G44" s="78"/>
      <c r="H44" s="78"/>
      <c r="I44" s="78"/>
      <c r="J44" s="78"/>
      <c r="K44" s="78"/>
      <c r="L44" s="78"/>
      <c r="M44" s="78"/>
      <c r="N44" s="79"/>
      <c r="O44" s="79"/>
      <c r="P44" s="79"/>
      <c r="Q44" s="80" t="s">
        <v>133</v>
      </c>
      <c r="R44" s="81">
        <v>0.7</v>
      </c>
      <c r="S44" s="82">
        <v>43876</v>
      </c>
      <c r="T44" s="82">
        <v>44196</v>
      </c>
      <c r="U44" s="83"/>
      <c r="V44" s="84"/>
      <c r="W44" s="84"/>
      <c r="X44" s="83"/>
      <c r="Y44" s="85"/>
      <c r="Z44" s="86"/>
      <c r="AA44" s="78"/>
      <c r="AB44" s="87"/>
      <c r="AC44" s="87"/>
      <c r="AD44" s="21"/>
    </row>
    <row r="45" spans="1:30" ht="60" customHeight="1" x14ac:dyDescent="0.3">
      <c r="A45" s="75" t="s">
        <v>126</v>
      </c>
      <c r="B45" s="76" t="s">
        <v>127</v>
      </c>
      <c r="C45" s="76" t="s">
        <v>128</v>
      </c>
      <c r="D45" s="76" t="s">
        <v>54</v>
      </c>
      <c r="E45" s="76">
        <v>1</v>
      </c>
      <c r="F45" s="77" t="s">
        <v>129</v>
      </c>
      <c r="G45" s="78" t="s">
        <v>40</v>
      </c>
      <c r="H45" s="78" t="s">
        <v>40</v>
      </c>
      <c r="I45" s="78" t="s">
        <v>40</v>
      </c>
      <c r="J45" s="78" t="s">
        <v>130</v>
      </c>
      <c r="K45" s="78"/>
      <c r="L45" s="78"/>
      <c r="M45" s="78" t="s">
        <v>134</v>
      </c>
      <c r="N45" s="79" t="s">
        <v>135</v>
      </c>
      <c r="O45" s="79">
        <v>43837</v>
      </c>
      <c r="P45" s="79">
        <f>MAX(T45:T47)</f>
        <v>44196</v>
      </c>
      <c r="Q45" s="80" t="s">
        <v>136</v>
      </c>
      <c r="R45" s="81">
        <v>0.2</v>
      </c>
      <c r="S45" s="82">
        <v>43837</v>
      </c>
      <c r="T45" s="82">
        <v>43850</v>
      </c>
      <c r="U45" s="84">
        <v>0.6</v>
      </c>
      <c r="V45" s="84">
        <v>0.8</v>
      </c>
      <c r="W45" s="84">
        <v>0.9</v>
      </c>
      <c r="X45" s="83">
        <v>1</v>
      </c>
      <c r="Y45" s="88">
        <v>15635400</v>
      </c>
      <c r="Z45" s="89">
        <v>14097533</v>
      </c>
      <c r="AA45" s="78" t="s">
        <v>177</v>
      </c>
      <c r="AB45" s="87" t="s">
        <v>178</v>
      </c>
      <c r="AC45" s="87" t="s">
        <v>40</v>
      </c>
      <c r="AD45" s="90">
        <f>SUM(Y45:Z47)</f>
        <v>29732933</v>
      </c>
    </row>
    <row r="46" spans="1:30" ht="60" customHeight="1" x14ac:dyDescent="0.3">
      <c r="A46" s="75"/>
      <c r="B46" s="76"/>
      <c r="C46" s="76"/>
      <c r="D46" s="76"/>
      <c r="E46" s="76"/>
      <c r="F46" s="77"/>
      <c r="G46" s="78"/>
      <c r="H46" s="78"/>
      <c r="I46" s="78"/>
      <c r="J46" s="78"/>
      <c r="K46" s="78"/>
      <c r="L46" s="78"/>
      <c r="M46" s="78"/>
      <c r="N46" s="79"/>
      <c r="O46" s="79"/>
      <c r="P46" s="79"/>
      <c r="Q46" s="80" t="s">
        <v>137</v>
      </c>
      <c r="R46" s="81">
        <v>0.4</v>
      </c>
      <c r="S46" s="82">
        <v>43850</v>
      </c>
      <c r="T46" s="82">
        <v>43861</v>
      </c>
      <c r="U46" s="84"/>
      <c r="V46" s="84"/>
      <c r="W46" s="84"/>
      <c r="X46" s="83"/>
      <c r="Y46" s="88"/>
      <c r="Z46" s="89"/>
      <c r="AA46" s="78"/>
      <c r="AB46" s="87"/>
      <c r="AC46" s="87"/>
      <c r="AD46" s="90"/>
    </row>
    <row r="47" spans="1:30" ht="60" customHeight="1" x14ac:dyDescent="0.3">
      <c r="A47" s="75"/>
      <c r="B47" s="76"/>
      <c r="C47" s="76"/>
      <c r="D47" s="76"/>
      <c r="E47" s="76"/>
      <c r="F47" s="77"/>
      <c r="G47" s="78"/>
      <c r="H47" s="78"/>
      <c r="I47" s="78"/>
      <c r="J47" s="78"/>
      <c r="K47" s="78"/>
      <c r="L47" s="78"/>
      <c r="M47" s="78"/>
      <c r="N47" s="79"/>
      <c r="O47" s="79"/>
      <c r="P47" s="79"/>
      <c r="Q47" s="80" t="s">
        <v>138</v>
      </c>
      <c r="R47" s="81">
        <v>0.4</v>
      </c>
      <c r="S47" s="82">
        <v>43862</v>
      </c>
      <c r="T47" s="82">
        <v>44196</v>
      </c>
      <c r="U47" s="84"/>
      <c r="V47" s="84"/>
      <c r="W47" s="84"/>
      <c r="X47" s="83"/>
      <c r="Y47" s="88"/>
      <c r="Z47" s="89"/>
      <c r="AA47" s="78"/>
      <c r="AB47" s="87"/>
      <c r="AC47" s="87"/>
      <c r="AD47" s="90"/>
    </row>
    <row r="48" spans="1:30" ht="60" customHeight="1" x14ac:dyDescent="0.3">
      <c r="A48" s="75" t="s">
        <v>126</v>
      </c>
      <c r="B48" s="76" t="s">
        <v>127</v>
      </c>
      <c r="C48" s="76" t="s">
        <v>128</v>
      </c>
      <c r="D48" s="76" t="s">
        <v>38</v>
      </c>
      <c r="E48" s="76">
        <v>0.3</v>
      </c>
      <c r="F48" s="77" t="s">
        <v>129</v>
      </c>
      <c r="G48" s="78" t="s">
        <v>40</v>
      </c>
      <c r="H48" s="78" t="s">
        <v>40</v>
      </c>
      <c r="I48" s="78" t="s">
        <v>40</v>
      </c>
      <c r="J48" s="78" t="s">
        <v>130</v>
      </c>
      <c r="K48" s="78"/>
      <c r="L48" s="78"/>
      <c r="M48" s="91" t="s">
        <v>139</v>
      </c>
      <c r="N48" s="79" t="s">
        <v>135</v>
      </c>
      <c r="O48" s="79">
        <v>43837</v>
      </c>
      <c r="P48" s="79">
        <f>MAX(T48:T51)</f>
        <v>43951</v>
      </c>
      <c r="Q48" s="92" t="s">
        <v>140</v>
      </c>
      <c r="R48" s="93">
        <v>0.3</v>
      </c>
      <c r="S48" s="94">
        <v>43837</v>
      </c>
      <c r="T48" s="94">
        <v>43861</v>
      </c>
      <c r="U48" s="83">
        <v>0.8</v>
      </c>
      <c r="V48" s="83">
        <v>1</v>
      </c>
      <c r="W48" s="83"/>
      <c r="X48" s="83"/>
      <c r="Y48" s="95">
        <v>18359750</v>
      </c>
      <c r="Z48" s="96">
        <v>8769427</v>
      </c>
      <c r="AA48" s="78" t="s">
        <v>177</v>
      </c>
      <c r="AB48" s="78" t="s">
        <v>179</v>
      </c>
      <c r="AC48" s="89" t="s">
        <v>40</v>
      </c>
      <c r="AD48" s="21">
        <f>SUM(Y48:Z51)</f>
        <v>27129177</v>
      </c>
    </row>
    <row r="49" spans="1:30" ht="60" customHeight="1" x14ac:dyDescent="0.3">
      <c r="A49" s="75"/>
      <c r="B49" s="76"/>
      <c r="C49" s="76"/>
      <c r="D49" s="76"/>
      <c r="E49" s="76"/>
      <c r="F49" s="77"/>
      <c r="G49" s="78"/>
      <c r="H49" s="78"/>
      <c r="I49" s="78"/>
      <c r="J49" s="78"/>
      <c r="K49" s="78"/>
      <c r="L49" s="78"/>
      <c r="M49" s="91"/>
      <c r="N49" s="79"/>
      <c r="O49" s="79"/>
      <c r="P49" s="79"/>
      <c r="Q49" s="92" t="s">
        <v>141</v>
      </c>
      <c r="R49" s="93">
        <v>0.3</v>
      </c>
      <c r="S49" s="94">
        <v>43863</v>
      </c>
      <c r="T49" s="94">
        <v>43905</v>
      </c>
      <c r="U49" s="83"/>
      <c r="V49" s="83"/>
      <c r="W49" s="83"/>
      <c r="X49" s="83"/>
      <c r="Y49" s="95"/>
      <c r="Z49" s="96"/>
      <c r="AA49" s="78"/>
      <c r="AB49" s="78"/>
      <c r="AC49" s="89"/>
      <c r="AD49" s="21"/>
    </row>
    <row r="50" spans="1:30" ht="60" customHeight="1" x14ac:dyDescent="0.3">
      <c r="A50" s="75"/>
      <c r="B50" s="76"/>
      <c r="C50" s="76"/>
      <c r="D50" s="76"/>
      <c r="E50" s="76"/>
      <c r="F50" s="77"/>
      <c r="G50" s="78"/>
      <c r="H50" s="78"/>
      <c r="I50" s="78"/>
      <c r="J50" s="78"/>
      <c r="K50" s="78"/>
      <c r="L50" s="78"/>
      <c r="M50" s="91"/>
      <c r="N50" s="79"/>
      <c r="O50" s="79"/>
      <c r="P50" s="79"/>
      <c r="Q50" s="92" t="s">
        <v>142</v>
      </c>
      <c r="R50" s="93">
        <v>0.2</v>
      </c>
      <c r="S50" s="94">
        <v>43906</v>
      </c>
      <c r="T50" s="94">
        <v>43906</v>
      </c>
      <c r="U50" s="83"/>
      <c r="V50" s="83"/>
      <c r="W50" s="83"/>
      <c r="X50" s="83"/>
      <c r="Y50" s="95"/>
      <c r="Z50" s="96"/>
      <c r="AA50" s="78"/>
      <c r="AB50" s="78"/>
      <c r="AC50" s="89"/>
      <c r="AD50" s="21"/>
    </row>
    <row r="51" spans="1:30" ht="60" customHeight="1" x14ac:dyDescent="0.3">
      <c r="A51" s="75"/>
      <c r="B51" s="76"/>
      <c r="C51" s="76"/>
      <c r="D51" s="76"/>
      <c r="E51" s="76"/>
      <c r="F51" s="77"/>
      <c r="G51" s="78"/>
      <c r="H51" s="78"/>
      <c r="I51" s="78"/>
      <c r="J51" s="78"/>
      <c r="K51" s="78"/>
      <c r="L51" s="78"/>
      <c r="M51" s="91"/>
      <c r="N51" s="79"/>
      <c r="O51" s="79"/>
      <c r="P51" s="79"/>
      <c r="Q51" s="92" t="s">
        <v>143</v>
      </c>
      <c r="R51" s="93">
        <v>0.2</v>
      </c>
      <c r="S51" s="94">
        <v>43907</v>
      </c>
      <c r="T51" s="94">
        <v>43951</v>
      </c>
      <c r="U51" s="83"/>
      <c r="V51" s="83"/>
      <c r="W51" s="83"/>
      <c r="X51" s="83"/>
      <c r="Y51" s="95"/>
      <c r="Z51" s="96"/>
      <c r="AA51" s="78"/>
      <c r="AB51" s="78"/>
      <c r="AC51" s="89"/>
      <c r="AD51" s="21"/>
    </row>
    <row r="52" spans="1:30" ht="60" customHeight="1" x14ac:dyDescent="0.3">
      <c r="A52" s="75" t="s">
        <v>126</v>
      </c>
      <c r="B52" s="76" t="s">
        <v>144</v>
      </c>
      <c r="C52" s="76" t="s">
        <v>145</v>
      </c>
      <c r="D52" s="76" t="s">
        <v>54</v>
      </c>
      <c r="E52" s="76">
        <v>0.8</v>
      </c>
      <c r="F52" s="77" t="s">
        <v>129</v>
      </c>
      <c r="G52" s="78" t="s">
        <v>40</v>
      </c>
      <c r="H52" s="78" t="s">
        <v>40</v>
      </c>
      <c r="I52" s="78" t="s">
        <v>40</v>
      </c>
      <c r="J52" s="78" t="s">
        <v>130</v>
      </c>
      <c r="K52" s="78"/>
      <c r="L52" s="78"/>
      <c r="M52" s="79" t="s">
        <v>146</v>
      </c>
      <c r="N52" s="79" t="s">
        <v>135</v>
      </c>
      <c r="O52" s="79">
        <v>43837</v>
      </c>
      <c r="P52" s="79">
        <f>MAX(T52:T54)</f>
        <v>44196</v>
      </c>
      <c r="Q52" s="80" t="s">
        <v>147</v>
      </c>
      <c r="R52" s="93">
        <v>0.2</v>
      </c>
      <c r="S52" s="94">
        <v>43837</v>
      </c>
      <c r="T52" s="94">
        <v>43951</v>
      </c>
      <c r="U52" s="83">
        <v>0.3</v>
      </c>
      <c r="V52" s="83">
        <v>0.5</v>
      </c>
      <c r="W52" s="83">
        <v>0.8</v>
      </c>
      <c r="X52" s="83">
        <v>1</v>
      </c>
      <c r="Y52" s="86">
        <v>20000000</v>
      </c>
      <c r="Z52" s="86">
        <v>20820376</v>
      </c>
      <c r="AA52" s="78" t="s">
        <v>177</v>
      </c>
      <c r="AB52" s="87" t="s">
        <v>180</v>
      </c>
      <c r="AC52" s="87" t="s">
        <v>40</v>
      </c>
      <c r="AD52" s="21">
        <f>SUM(Y52:Z54)</f>
        <v>40820376</v>
      </c>
    </row>
    <row r="53" spans="1:30" ht="60" customHeight="1" x14ac:dyDescent="0.3">
      <c r="A53" s="75"/>
      <c r="B53" s="76"/>
      <c r="C53" s="76"/>
      <c r="D53" s="76"/>
      <c r="E53" s="76"/>
      <c r="F53" s="77"/>
      <c r="G53" s="78"/>
      <c r="H53" s="78"/>
      <c r="I53" s="78"/>
      <c r="J53" s="78"/>
      <c r="K53" s="78"/>
      <c r="L53" s="78"/>
      <c r="M53" s="79"/>
      <c r="N53" s="79"/>
      <c r="O53" s="79"/>
      <c r="P53" s="79"/>
      <c r="Q53" s="80" t="s">
        <v>148</v>
      </c>
      <c r="R53" s="93">
        <v>0.4</v>
      </c>
      <c r="S53" s="94">
        <v>43952</v>
      </c>
      <c r="T53" s="94">
        <v>44073</v>
      </c>
      <c r="U53" s="83"/>
      <c r="V53" s="83"/>
      <c r="W53" s="83"/>
      <c r="X53" s="83"/>
      <c r="Y53" s="86"/>
      <c r="Z53" s="86"/>
      <c r="AA53" s="78"/>
      <c r="AB53" s="87"/>
      <c r="AC53" s="87"/>
      <c r="AD53" s="21"/>
    </row>
    <row r="54" spans="1:30" ht="60" customHeight="1" x14ac:dyDescent="0.3">
      <c r="A54" s="75"/>
      <c r="B54" s="76"/>
      <c r="C54" s="76"/>
      <c r="D54" s="76"/>
      <c r="E54" s="76"/>
      <c r="F54" s="77"/>
      <c r="G54" s="78"/>
      <c r="H54" s="78"/>
      <c r="I54" s="78"/>
      <c r="J54" s="78"/>
      <c r="K54" s="78"/>
      <c r="L54" s="78"/>
      <c r="M54" s="79"/>
      <c r="N54" s="79"/>
      <c r="O54" s="79"/>
      <c r="P54" s="79"/>
      <c r="Q54" s="80" t="s">
        <v>149</v>
      </c>
      <c r="R54" s="93">
        <v>0.2</v>
      </c>
      <c r="S54" s="94">
        <v>44075</v>
      </c>
      <c r="T54" s="94">
        <v>44196</v>
      </c>
      <c r="U54" s="83"/>
      <c r="V54" s="83"/>
      <c r="W54" s="83"/>
      <c r="X54" s="83"/>
      <c r="Y54" s="86"/>
      <c r="Z54" s="86"/>
      <c r="AA54" s="78"/>
      <c r="AB54" s="87"/>
      <c r="AC54" s="87"/>
      <c r="AD54" s="21"/>
    </row>
    <row r="55" spans="1:30" ht="60" customHeight="1" x14ac:dyDescent="0.3">
      <c r="A55" s="75" t="s">
        <v>126</v>
      </c>
      <c r="B55" s="76" t="s">
        <v>47</v>
      </c>
      <c r="C55" s="76" t="s">
        <v>48</v>
      </c>
      <c r="D55" s="76" t="s">
        <v>54</v>
      </c>
      <c r="E55" s="76">
        <v>0.7</v>
      </c>
      <c r="F55" s="77" t="s">
        <v>129</v>
      </c>
      <c r="G55" s="78" t="s">
        <v>40</v>
      </c>
      <c r="H55" s="78" t="s">
        <v>40</v>
      </c>
      <c r="I55" s="78" t="s">
        <v>40</v>
      </c>
      <c r="J55" s="78" t="s">
        <v>130</v>
      </c>
      <c r="K55" s="78"/>
      <c r="L55" s="78"/>
      <c r="M55" s="79" t="s">
        <v>150</v>
      </c>
      <c r="N55" s="79" t="s">
        <v>135</v>
      </c>
      <c r="O55" s="79">
        <v>43850</v>
      </c>
      <c r="P55" s="79">
        <f>MAX(T55:T66)</f>
        <v>44196</v>
      </c>
      <c r="Q55" s="80" t="s">
        <v>151</v>
      </c>
      <c r="R55" s="93">
        <v>0.08</v>
      </c>
      <c r="S55" s="94">
        <v>43850</v>
      </c>
      <c r="T55" s="94">
        <v>43876</v>
      </c>
      <c r="U55" s="83">
        <v>0.25</v>
      </c>
      <c r="V55" s="83">
        <v>0.5</v>
      </c>
      <c r="W55" s="83">
        <v>0.75</v>
      </c>
      <c r="X55" s="83">
        <v>1</v>
      </c>
      <c r="Y55" s="86">
        <v>21273620</v>
      </c>
      <c r="Z55" s="86">
        <v>40737317</v>
      </c>
      <c r="AA55" s="89" t="s">
        <v>177</v>
      </c>
      <c r="AB55" s="78" t="s">
        <v>180</v>
      </c>
      <c r="AC55" s="89" t="s">
        <v>40</v>
      </c>
      <c r="AD55" s="21">
        <f>SUM(Y55:Z66)</f>
        <v>62010937</v>
      </c>
    </row>
    <row r="56" spans="1:30" ht="60" customHeight="1" x14ac:dyDescent="0.3">
      <c r="A56" s="75"/>
      <c r="B56" s="76"/>
      <c r="C56" s="76"/>
      <c r="D56" s="76"/>
      <c r="E56" s="76"/>
      <c r="F56" s="77"/>
      <c r="G56" s="78"/>
      <c r="H56" s="78"/>
      <c r="I56" s="78"/>
      <c r="J56" s="78"/>
      <c r="K56" s="78"/>
      <c r="L56" s="78"/>
      <c r="M56" s="79"/>
      <c r="N56" s="79"/>
      <c r="O56" s="79"/>
      <c r="P56" s="79"/>
      <c r="Q56" s="80" t="s">
        <v>152</v>
      </c>
      <c r="R56" s="93">
        <v>0.09</v>
      </c>
      <c r="S56" s="94">
        <v>43869</v>
      </c>
      <c r="T56" s="94">
        <v>43896</v>
      </c>
      <c r="U56" s="83"/>
      <c r="V56" s="83"/>
      <c r="W56" s="83"/>
      <c r="X56" s="83"/>
      <c r="Y56" s="86"/>
      <c r="Z56" s="86"/>
      <c r="AA56" s="89"/>
      <c r="AB56" s="78"/>
      <c r="AC56" s="89"/>
      <c r="AD56" s="21"/>
    </row>
    <row r="57" spans="1:30" ht="60" customHeight="1" x14ac:dyDescent="0.3">
      <c r="A57" s="75"/>
      <c r="B57" s="76"/>
      <c r="C57" s="76"/>
      <c r="D57" s="76"/>
      <c r="E57" s="76"/>
      <c r="F57" s="77"/>
      <c r="G57" s="78"/>
      <c r="H57" s="78"/>
      <c r="I57" s="78"/>
      <c r="J57" s="78"/>
      <c r="K57" s="78"/>
      <c r="L57" s="78"/>
      <c r="M57" s="79"/>
      <c r="N57" s="79"/>
      <c r="O57" s="79"/>
      <c r="P57" s="79"/>
      <c r="Q57" s="80" t="s">
        <v>153</v>
      </c>
      <c r="R57" s="93">
        <v>0.08</v>
      </c>
      <c r="S57" s="94">
        <v>43897</v>
      </c>
      <c r="T57" s="94">
        <v>44196</v>
      </c>
      <c r="U57" s="83"/>
      <c r="V57" s="83"/>
      <c r="W57" s="83"/>
      <c r="X57" s="83"/>
      <c r="Y57" s="86"/>
      <c r="Z57" s="86"/>
      <c r="AA57" s="89"/>
      <c r="AB57" s="78"/>
      <c r="AC57" s="89"/>
      <c r="AD57" s="21"/>
    </row>
    <row r="58" spans="1:30" ht="60" customHeight="1" x14ac:dyDescent="0.3">
      <c r="A58" s="75"/>
      <c r="B58" s="76"/>
      <c r="C58" s="76"/>
      <c r="D58" s="76"/>
      <c r="E58" s="76"/>
      <c r="F58" s="77"/>
      <c r="G58" s="78"/>
      <c r="H58" s="78"/>
      <c r="I58" s="78"/>
      <c r="J58" s="78"/>
      <c r="K58" s="78"/>
      <c r="L58" s="78"/>
      <c r="M58" s="79"/>
      <c r="N58" s="79"/>
      <c r="O58" s="79"/>
      <c r="P58" s="79"/>
      <c r="Q58" s="80" t="s">
        <v>154</v>
      </c>
      <c r="R58" s="93">
        <v>0.08</v>
      </c>
      <c r="S58" s="94">
        <v>43962</v>
      </c>
      <c r="T58" s="94">
        <v>43980</v>
      </c>
      <c r="U58" s="83"/>
      <c r="V58" s="83"/>
      <c r="W58" s="83"/>
      <c r="X58" s="83"/>
      <c r="Y58" s="86"/>
      <c r="Z58" s="86"/>
      <c r="AA58" s="89"/>
      <c r="AB58" s="78"/>
      <c r="AC58" s="89"/>
      <c r="AD58" s="21"/>
    </row>
    <row r="59" spans="1:30" ht="60" customHeight="1" x14ac:dyDescent="0.3">
      <c r="A59" s="75"/>
      <c r="B59" s="76"/>
      <c r="C59" s="76"/>
      <c r="D59" s="76"/>
      <c r="E59" s="76"/>
      <c r="F59" s="77"/>
      <c r="G59" s="78"/>
      <c r="H59" s="78"/>
      <c r="I59" s="78"/>
      <c r="J59" s="78"/>
      <c r="K59" s="78"/>
      <c r="L59" s="78"/>
      <c r="M59" s="79"/>
      <c r="N59" s="79"/>
      <c r="O59" s="79"/>
      <c r="P59" s="79"/>
      <c r="Q59" s="80" t="s">
        <v>155</v>
      </c>
      <c r="R59" s="93">
        <v>0.09</v>
      </c>
      <c r="S59" s="94">
        <v>43983</v>
      </c>
      <c r="T59" s="94">
        <v>44015</v>
      </c>
      <c r="U59" s="83"/>
      <c r="V59" s="83"/>
      <c r="W59" s="83"/>
      <c r="X59" s="83"/>
      <c r="Y59" s="86"/>
      <c r="Z59" s="86"/>
      <c r="AA59" s="89"/>
      <c r="AB59" s="78"/>
      <c r="AC59" s="89"/>
      <c r="AD59" s="21"/>
    </row>
    <row r="60" spans="1:30" ht="60" customHeight="1" x14ac:dyDescent="0.3">
      <c r="A60" s="75"/>
      <c r="B60" s="76"/>
      <c r="C60" s="76"/>
      <c r="D60" s="76"/>
      <c r="E60" s="76"/>
      <c r="F60" s="77"/>
      <c r="G60" s="78"/>
      <c r="H60" s="78"/>
      <c r="I60" s="78"/>
      <c r="J60" s="78"/>
      <c r="K60" s="78"/>
      <c r="L60" s="78"/>
      <c r="M60" s="79"/>
      <c r="N60" s="79"/>
      <c r="O60" s="79"/>
      <c r="P60" s="79"/>
      <c r="Q60" s="80" t="s">
        <v>156</v>
      </c>
      <c r="R60" s="93">
        <v>0.08</v>
      </c>
      <c r="S60" s="94">
        <v>44016</v>
      </c>
      <c r="T60" s="94">
        <v>44196</v>
      </c>
      <c r="U60" s="83"/>
      <c r="V60" s="83"/>
      <c r="W60" s="83"/>
      <c r="X60" s="83"/>
      <c r="Y60" s="86"/>
      <c r="Z60" s="86"/>
      <c r="AA60" s="89"/>
      <c r="AB60" s="78"/>
      <c r="AC60" s="89"/>
      <c r="AD60" s="21"/>
    </row>
    <row r="61" spans="1:30" ht="60" customHeight="1" x14ac:dyDescent="0.3">
      <c r="A61" s="75"/>
      <c r="B61" s="76"/>
      <c r="C61" s="76"/>
      <c r="D61" s="76"/>
      <c r="E61" s="76"/>
      <c r="F61" s="77"/>
      <c r="G61" s="78"/>
      <c r="H61" s="78"/>
      <c r="I61" s="78"/>
      <c r="J61" s="78"/>
      <c r="K61" s="78"/>
      <c r="L61" s="78"/>
      <c r="M61" s="79"/>
      <c r="N61" s="79"/>
      <c r="O61" s="79"/>
      <c r="P61" s="79"/>
      <c r="Q61" s="80" t="s">
        <v>157</v>
      </c>
      <c r="R61" s="93">
        <v>0.08</v>
      </c>
      <c r="S61" s="94">
        <v>44018</v>
      </c>
      <c r="T61" s="94">
        <v>44036</v>
      </c>
      <c r="U61" s="83"/>
      <c r="V61" s="83"/>
      <c r="W61" s="83"/>
      <c r="X61" s="83"/>
      <c r="Y61" s="86"/>
      <c r="Z61" s="86"/>
      <c r="AA61" s="89"/>
      <c r="AB61" s="78"/>
      <c r="AC61" s="89"/>
      <c r="AD61" s="21"/>
    </row>
    <row r="62" spans="1:30" ht="60" customHeight="1" x14ac:dyDescent="0.3">
      <c r="A62" s="75"/>
      <c r="B62" s="76"/>
      <c r="C62" s="76"/>
      <c r="D62" s="76"/>
      <c r="E62" s="76"/>
      <c r="F62" s="77"/>
      <c r="G62" s="78"/>
      <c r="H62" s="78"/>
      <c r="I62" s="78"/>
      <c r="J62" s="78"/>
      <c r="K62" s="78"/>
      <c r="L62" s="78"/>
      <c r="M62" s="79"/>
      <c r="N62" s="79"/>
      <c r="O62" s="79"/>
      <c r="P62" s="79"/>
      <c r="Q62" s="80" t="s">
        <v>158</v>
      </c>
      <c r="R62" s="93">
        <v>0.09</v>
      </c>
      <c r="S62" s="94">
        <v>44037</v>
      </c>
      <c r="T62" s="94">
        <v>44071</v>
      </c>
      <c r="U62" s="83"/>
      <c r="V62" s="83"/>
      <c r="W62" s="83"/>
      <c r="X62" s="83"/>
      <c r="Y62" s="86"/>
      <c r="Z62" s="86"/>
      <c r="AA62" s="89"/>
      <c r="AB62" s="78"/>
      <c r="AC62" s="89"/>
      <c r="AD62" s="21"/>
    </row>
    <row r="63" spans="1:30" ht="60" customHeight="1" x14ac:dyDescent="0.3">
      <c r="A63" s="75"/>
      <c r="B63" s="76"/>
      <c r="C63" s="76"/>
      <c r="D63" s="76"/>
      <c r="E63" s="76"/>
      <c r="F63" s="77"/>
      <c r="G63" s="78"/>
      <c r="H63" s="78"/>
      <c r="I63" s="78"/>
      <c r="J63" s="78"/>
      <c r="K63" s="78"/>
      <c r="L63" s="78"/>
      <c r="M63" s="79"/>
      <c r="N63" s="79"/>
      <c r="O63" s="79"/>
      <c r="P63" s="79"/>
      <c r="Q63" s="80" t="s">
        <v>159</v>
      </c>
      <c r="R63" s="93">
        <v>0.08</v>
      </c>
      <c r="S63" s="94">
        <v>44072</v>
      </c>
      <c r="T63" s="94">
        <v>44196</v>
      </c>
      <c r="U63" s="83"/>
      <c r="V63" s="83"/>
      <c r="W63" s="83"/>
      <c r="X63" s="83"/>
      <c r="Y63" s="86"/>
      <c r="Z63" s="86"/>
      <c r="AA63" s="89"/>
      <c r="AB63" s="78"/>
      <c r="AC63" s="89"/>
      <c r="AD63" s="21"/>
    </row>
    <row r="64" spans="1:30" ht="60" customHeight="1" x14ac:dyDescent="0.3">
      <c r="A64" s="75"/>
      <c r="B64" s="76"/>
      <c r="C64" s="76"/>
      <c r="D64" s="76"/>
      <c r="E64" s="76"/>
      <c r="F64" s="77"/>
      <c r="G64" s="78"/>
      <c r="H64" s="78"/>
      <c r="I64" s="78"/>
      <c r="J64" s="78"/>
      <c r="K64" s="78"/>
      <c r="L64" s="78"/>
      <c r="M64" s="79"/>
      <c r="N64" s="79"/>
      <c r="O64" s="79"/>
      <c r="P64" s="79"/>
      <c r="Q64" s="80" t="s">
        <v>160</v>
      </c>
      <c r="R64" s="93">
        <v>0.08</v>
      </c>
      <c r="S64" s="94">
        <v>44075</v>
      </c>
      <c r="T64" s="94">
        <v>44092</v>
      </c>
      <c r="U64" s="83"/>
      <c r="V64" s="83"/>
      <c r="W64" s="83"/>
      <c r="X64" s="83"/>
      <c r="Y64" s="86"/>
      <c r="Z64" s="86"/>
      <c r="AA64" s="89"/>
      <c r="AB64" s="78"/>
      <c r="AC64" s="89"/>
      <c r="AD64" s="21"/>
    </row>
    <row r="65" spans="1:30" ht="60" customHeight="1" x14ac:dyDescent="0.3">
      <c r="A65" s="75"/>
      <c r="B65" s="76"/>
      <c r="C65" s="76"/>
      <c r="D65" s="76"/>
      <c r="E65" s="76"/>
      <c r="F65" s="77"/>
      <c r="G65" s="78"/>
      <c r="H65" s="78"/>
      <c r="I65" s="78"/>
      <c r="J65" s="78"/>
      <c r="K65" s="78"/>
      <c r="L65" s="78"/>
      <c r="M65" s="79"/>
      <c r="N65" s="79"/>
      <c r="O65" s="79"/>
      <c r="P65" s="79"/>
      <c r="Q65" s="80" t="s">
        <v>161</v>
      </c>
      <c r="R65" s="93">
        <v>0.09</v>
      </c>
      <c r="S65" s="94">
        <v>44093</v>
      </c>
      <c r="T65" s="94">
        <v>44120</v>
      </c>
      <c r="U65" s="83"/>
      <c r="V65" s="83"/>
      <c r="W65" s="83"/>
      <c r="X65" s="83"/>
      <c r="Y65" s="86"/>
      <c r="Z65" s="86"/>
      <c r="AA65" s="89"/>
      <c r="AB65" s="78"/>
      <c r="AC65" s="89"/>
      <c r="AD65" s="21"/>
    </row>
    <row r="66" spans="1:30" ht="60" customHeight="1" x14ac:dyDescent="0.3">
      <c r="A66" s="75"/>
      <c r="B66" s="76"/>
      <c r="C66" s="76"/>
      <c r="D66" s="76"/>
      <c r="E66" s="76"/>
      <c r="F66" s="77"/>
      <c r="G66" s="78"/>
      <c r="H66" s="78"/>
      <c r="I66" s="78"/>
      <c r="J66" s="78"/>
      <c r="K66" s="78"/>
      <c r="L66" s="78"/>
      <c r="M66" s="79"/>
      <c r="N66" s="79"/>
      <c r="O66" s="79"/>
      <c r="P66" s="79"/>
      <c r="Q66" s="80" t="s">
        <v>162</v>
      </c>
      <c r="R66" s="93">
        <v>0.08</v>
      </c>
      <c r="S66" s="94">
        <v>44121</v>
      </c>
      <c r="T66" s="94">
        <v>44196</v>
      </c>
      <c r="U66" s="83"/>
      <c r="V66" s="83"/>
      <c r="W66" s="83"/>
      <c r="X66" s="83"/>
      <c r="Y66" s="86"/>
      <c r="Z66" s="86"/>
      <c r="AA66" s="89"/>
      <c r="AB66" s="78"/>
      <c r="AC66" s="89"/>
      <c r="AD66" s="21"/>
    </row>
    <row r="67" spans="1:30" ht="60" customHeight="1" x14ac:dyDescent="0.3">
      <c r="A67" s="75" t="s">
        <v>126</v>
      </c>
      <c r="B67" s="76" t="s">
        <v>40</v>
      </c>
      <c r="C67" s="76"/>
      <c r="D67" s="76"/>
      <c r="E67" s="75"/>
      <c r="F67" s="97"/>
      <c r="G67" s="78" t="s">
        <v>40</v>
      </c>
      <c r="H67" s="78" t="s">
        <v>163</v>
      </c>
      <c r="I67" s="78" t="s">
        <v>40</v>
      </c>
      <c r="J67" s="78" t="s">
        <v>130</v>
      </c>
      <c r="K67" s="78"/>
      <c r="L67" s="78"/>
      <c r="M67" s="78" t="s">
        <v>164</v>
      </c>
      <c r="N67" s="79" t="s">
        <v>135</v>
      </c>
      <c r="O67" s="79">
        <f>+MIN(S67:S69)</f>
        <v>43862</v>
      </c>
      <c r="P67" s="79">
        <f>MAX(T67:T69)</f>
        <v>44195</v>
      </c>
      <c r="Q67" s="98" t="s">
        <v>165</v>
      </c>
      <c r="R67" s="93">
        <v>0.25</v>
      </c>
      <c r="S67" s="94">
        <v>43862</v>
      </c>
      <c r="T67" s="94">
        <v>43877</v>
      </c>
      <c r="U67" s="84">
        <v>0.5</v>
      </c>
      <c r="V67" s="84">
        <v>0.7</v>
      </c>
      <c r="W67" s="84">
        <v>0.9</v>
      </c>
      <c r="X67" s="83">
        <v>1</v>
      </c>
      <c r="Y67" s="99">
        <v>19214000</v>
      </c>
      <c r="Z67" s="86" t="s">
        <v>911</v>
      </c>
      <c r="AA67" s="78" t="s">
        <v>181</v>
      </c>
      <c r="AB67" s="78" t="s">
        <v>180</v>
      </c>
      <c r="AC67" s="78" t="s">
        <v>40</v>
      </c>
      <c r="AD67" s="21">
        <f>SUM(Y67:Z69)</f>
        <v>19214000</v>
      </c>
    </row>
    <row r="68" spans="1:30" ht="60" customHeight="1" x14ac:dyDescent="0.3">
      <c r="A68" s="75"/>
      <c r="B68" s="76"/>
      <c r="C68" s="76"/>
      <c r="D68" s="76"/>
      <c r="E68" s="75"/>
      <c r="F68" s="97"/>
      <c r="G68" s="78"/>
      <c r="H68" s="78"/>
      <c r="I68" s="78"/>
      <c r="J68" s="78"/>
      <c r="K68" s="78"/>
      <c r="L68" s="78"/>
      <c r="M68" s="78"/>
      <c r="N68" s="79"/>
      <c r="O68" s="79"/>
      <c r="P68" s="79"/>
      <c r="Q68" s="92" t="s">
        <v>166</v>
      </c>
      <c r="R68" s="93">
        <v>0.25</v>
      </c>
      <c r="S68" s="94">
        <v>43878</v>
      </c>
      <c r="T68" s="94">
        <v>44195</v>
      </c>
      <c r="U68" s="84"/>
      <c r="V68" s="84"/>
      <c r="W68" s="84"/>
      <c r="X68" s="83"/>
      <c r="Y68" s="99"/>
      <c r="Z68" s="86"/>
      <c r="AA68" s="78"/>
      <c r="AB68" s="78"/>
      <c r="AC68" s="78"/>
      <c r="AD68" s="21"/>
    </row>
    <row r="69" spans="1:30" ht="60" customHeight="1" x14ac:dyDescent="0.3">
      <c r="A69" s="75"/>
      <c r="B69" s="76"/>
      <c r="C69" s="76"/>
      <c r="D69" s="76"/>
      <c r="E69" s="75"/>
      <c r="F69" s="97"/>
      <c r="G69" s="78"/>
      <c r="H69" s="78"/>
      <c r="I69" s="78"/>
      <c r="J69" s="78"/>
      <c r="K69" s="78"/>
      <c r="L69" s="78"/>
      <c r="M69" s="78"/>
      <c r="N69" s="79"/>
      <c r="O69" s="79"/>
      <c r="P69" s="79"/>
      <c r="Q69" s="92" t="s">
        <v>167</v>
      </c>
      <c r="R69" s="93">
        <v>0.5</v>
      </c>
      <c r="S69" s="94">
        <v>43922</v>
      </c>
      <c r="T69" s="94">
        <v>44195</v>
      </c>
      <c r="U69" s="84"/>
      <c r="V69" s="84"/>
      <c r="W69" s="84"/>
      <c r="X69" s="83"/>
      <c r="Y69" s="99"/>
      <c r="Z69" s="86"/>
      <c r="AA69" s="78"/>
      <c r="AB69" s="78"/>
      <c r="AC69" s="78"/>
      <c r="AD69" s="21"/>
    </row>
    <row r="70" spans="1:30" ht="60" customHeight="1" x14ac:dyDescent="0.3">
      <c r="A70" s="75" t="s">
        <v>126</v>
      </c>
      <c r="B70" s="76" t="s">
        <v>144</v>
      </c>
      <c r="C70" s="76" t="s">
        <v>145</v>
      </c>
      <c r="D70" s="76" t="s">
        <v>54</v>
      </c>
      <c r="E70" s="75">
        <v>0.7</v>
      </c>
      <c r="F70" s="97"/>
      <c r="G70" s="78" t="s">
        <v>40</v>
      </c>
      <c r="H70" s="78" t="s">
        <v>163</v>
      </c>
      <c r="I70" s="78" t="s">
        <v>40</v>
      </c>
      <c r="J70" s="78" t="s">
        <v>130</v>
      </c>
      <c r="K70" s="78" t="s">
        <v>168</v>
      </c>
      <c r="L70" s="78"/>
      <c r="M70" s="78" t="s">
        <v>169</v>
      </c>
      <c r="N70" s="79" t="s">
        <v>135</v>
      </c>
      <c r="O70" s="79">
        <v>43832</v>
      </c>
      <c r="P70" s="79">
        <f>MAX(T70:T72)</f>
        <v>44196</v>
      </c>
      <c r="Q70" s="98" t="s">
        <v>170</v>
      </c>
      <c r="R70" s="93">
        <v>0.35</v>
      </c>
      <c r="S70" s="94">
        <v>43832</v>
      </c>
      <c r="T70" s="94">
        <v>43861</v>
      </c>
      <c r="U70" s="84">
        <v>0.7</v>
      </c>
      <c r="V70" s="84">
        <v>0.8</v>
      </c>
      <c r="W70" s="84">
        <v>0.9</v>
      </c>
      <c r="X70" s="83">
        <v>1</v>
      </c>
      <c r="Y70" s="86">
        <v>65608100</v>
      </c>
      <c r="Z70" s="86">
        <v>16102006</v>
      </c>
      <c r="AA70" s="78" t="s">
        <v>177</v>
      </c>
      <c r="AB70" s="78" t="s">
        <v>180</v>
      </c>
      <c r="AC70" s="87" t="s">
        <v>40</v>
      </c>
      <c r="AD70" s="21">
        <f>SUM(Y70:Z72)</f>
        <v>81710106</v>
      </c>
    </row>
    <row r="71" spans="1:30" ht="60.95" customHeight="1" x14ac:dyDescent="0.3">
      <c r="A71" s="75"/>
      <c r="B71" s="76"/>
      <c r="C71" s="76"/>
      <c r="D71" s="76"/>
      <c r="E71" s="75"/>
      <c r="F71" s="97"/>
      <c r="G71" s="78"/>
      <c r="H71" s="78"/>
      <c r="I71" s="78"/>
      <c r="J71" s="78"/>
      <c r="K71" s="78"/>
      <c r="L71" s="78"/>
      <c r="M71" s="78"/>
      <c r="N71" s="79"/>
      <c r="O71" s="79"/>
      <c r="P71" s="79"/>
      <c r="Q71" s="92" t="s">
        <v>171</v>
      </c>
      <c r="R71" s="93">
        <v>0.35</v>
      </c>
      <c r="S71" s="94">
        <v>43862</v>
      </c>
      <c r="T71" s="94">
        <v>43921</v>
      </c>
      <c r="U71" s="84"/>
      <c r="V71" s="84"/>
      <c r="W71" s="84"/>
      <c r="X71" s="83"/>
      <c r="Y71" s="86"/>
      <c r="Z71" s="86"/>
      <c r="AA71" s="78"/>
      <c r="AB71" s="78"/>
      <c r="AC71" s="87"/>
      <c r="AD71" s="21"/>
    </row>
    <row r="72" spans="1:30" ht="60.95" customHeight="1" x14ac:dyDescent="0.3">
      <c r="A72" s="75"/>
      <c r="B72" s="76"/>
      <c r="C72" s="76"/>
      <c r="D72" s="76"/>
      <c r="E72" s="75"/>
      <c r="F72" s="97"/>
      <c r="G72" s="78"/>
      <c r="H72" s="78"/>
      <c r="I72" s="78"/>
      <c r="J72" s="78"/>
      <c r="K72" s="78"/>
      <c r="L72" s="78"/>
      <c r="M72" s="78"/>
      <c r="N72" s="79"/>
      <c r="O72" s="79"/>
      <c r="P72" s="79"/>
      <c r="Q72" s="92" t="s">
        <v>172</v>
      </c>
      <c r="R72" s="93">
        <v>0.3</v>
      </c>
      <c r="S72" s="94">
        <v>43922</v>
      </c>
      <c r="T72" s="94">
        <v>44196</v>
      </c>
      <c r="U72" s="84"/>
      <c r="V72" s="84"/>
      <c r="W72" s="84"/>
      <c r="X72" s="83"/>
      <c r="Y72" s="86"/>
      <c r="Z72" s="86"/>
      <c r="AA72" s="78"/>
      <c r="AB72" s="78"/>
      <c r="AC72" s="87"/>
      <c r="AD72" s="21"/>
    </row>
    <row r="73" spans="1:30" ht="60.95" customHeight="1" x14ac:dyDescent="0.3">
      <c r="A73" s="75" t="s">
        <v>126</v>
      </c>
      <c r="B73" s="76" t="s">
        <v>40</v>
      </c>
      <c r="C73" s="76"/>
      <c r="D73" s="76"/>
      <c r="E73" s="75"/>
      <c r="F73" s="97"/>
      <c r="G73" s="78" t="s">
        <v>40</v>
      </c>
      <c r="H73" s="78" t="s">
        <v>40</v>
      </c>
      <c r="I73" s="78" t="s">
        <v>40</v>
      </c>
      <c r="J73" s="78" t="s">
        <v>130</v>
      </c>
      <c r="K73" s="78"/>
      <c r="L73" s="78"/>
      <c r="M73" s="78" t="s">
        <v>173</v>
      </c>
      <c r="N73" s="79" t="s">
        <v>75</v>
      </c>
      <c r="O73" s="79">
        <f>+MIN(S73:S75)</f>
        <v>43843</v>
      </c>
      <c r="P73" s="79">
        <f>MAX(T73:T75)</f>
        <v>44104</v>
      </c>
      <c r="Q73" s="98" t="s">
        <v>174</v>
      </c>
      <c r="R73" s="93">
        <v>0.35</v>
      </c>
      <c r="S73" s="94">
        <v>43843</v>
      </c>
      <c r="T73" s="94">
        <v>43875</v>
      </c>
      <c r="U73" s="83">
        <v>0.65</v>
      </c>
      <c r="V73" s="83">
        <v>0.75</v>
      </c>
      <c r="W73" s="83">
        <v>1</v>
      </c>
      <c r="X73" s="83"/>
      <c r="Y73" s="86">
        <v>7580800</v>
      </c>
      <c r="Z73" s="86">
        <v>5340708</v>
      </c>
      <c r="AA73" s="78" t="s">
        <v>177</v>
      </c>
      <c r="AB73" s="78" t="s">
        <v>180</v>
      </c>
      <c r="AC73" s="87" t="s">
        <v>40</v>
      </c>
      <c r="AD73" s="21">
        <f>SUM(Y73:Z75)</f>
        <v>12921508</v>
      </c>
    </row>
    <row r="74" spans="1:30" ht="60.95" customHeight="1" x14ac:dyDescent="0.3">
      <c r="A74" s="75"/>
      <c r="B74" s="76"/>
      <c r="C74" s="76"/>
      <c r="D74" s="76"/>
      <c r="E74" s="75"/>
      <c r="F74" s="97"/>
      <c r="G74" s="78"/>
      <c r="H74" s="78"/>
      <c r="I74" s="78"/>
      <c r="J74" s="78"/>
      <c r="K74" s="78"/>
      <c r="L74" s="78"/>
      <c r="M74" s="78"/>
      <c r="N74" s="79"/>
      <c r="O74" s="79"/>
      <c r="P74" s="79"/>
      <c r="Q74" s="92" t="s">
        <v>175</v>
      </c>
      <c r="R74" s="93">
        <v>0.35</v>
      </c>
      <c r="S74" s="94">
        <v>43876</v>
      </c>
      <c r="T74" s="94">
        <v>44089</v>
      </c>
      <c r="U74" s="83"/>
      <c r="V74" s="83"/>
      <c r="W74" s="83"/>
      <c r="X74" s="83"/>
      <c r="Y74" s="86"/>
      <c r="Z74" s="86"/>
      <c r="AA74" s="78"/>
      <c r="AB74" s="78"/>
      <c r="AC74" s="87"/>
      <c r="AD74" s="21"/>
    </row>
    <row r="75" spans="1:30" ht="60.95" customHeight="1" thickBot="1" x14ac:dyDescent="0.35">
      <c r="A75" s="100"/>
      <c r="B75" s="101"/>
      <c r="C75" s="101"/>
      <c r="D75" s="101"/>
      <c r="E75" s="100"/>
      <c r="F75" s="102"/>
      <c r="G75" s="103"/>
      <c r="H75" s="103"/>
      <c r="I75" s="103"/>
      <c r="J75" s="103"/>
      <c r="K75" s="103"/>
      <c r="L75" s="103"/>
      <c r="M75" s="103"/>
      <c r="N75" s="104"/>
      <c r="O75" s="104"/>
      <c r="P75" s="104"/>
      <c r="Q75" s="105" t="s">
        <v>176</v>
      </c>
      <c r="R75" s="106">
        <v>0.3</v>
      </c>
      <c r="S75" s="107">
        <v>43907</v>
      </c>
      <c r="T75" s="107">
        <v>44104</v>
      </c>
      <c r="U75" s="108"/>
      <c r="V75" s="108"/>
      <c r="W75" s="108"/>
      <c r="X75" s="108"/>
      <c r="Y75" s="109"/>
      <c r="Z75" s="109"/>
      <c r="AA75" s="103"/>
      <c r="AB75" s="103"/>
      <c r="AC75" s="110"/>
      <c r="AD75" s="111"/>
    </row>
    <row r="76" spans="1:30" ht="66.95" customHeight="1" thickTop="1" x14ac:dyDescent="0.3">
      <c r="A76" s="112" t="s">
        <v>182</v>
      </c>
      <c r="B76" s="113" t="s">
        <v>44</v>
      </c>
      <c r="C76" s="113" t="s">
        <v>42</v>
      </c>
      <c r="D76" s="113" t="s">
        <v>38</v>
      </c>
      <c r="E76" s="113" t="s">
        <v>129</v>
      </c>
      <c r="F76" s="114" t="s">
        <v>183</v>
      </c>
      <c r="G76" s="115" t="s">
        <v>184</v>
      </c>
      <c r="H76" s="115" t="s">
        <v>185</v>
      </c>
      <c r="I76" s="115" t="s">
        <v>185</v>
      </c>
      <c r="J76" s="115" t="s">
        <v>186</v>
      </c>
      <c r="K76" s="116"/>
      <c r="L76" s="116"/>
      <c r="M76" s="115" t="s">
        <v>187</v>
      </c>
      <c r="N76" s="117" t="s">
        <v>188</v>
      </c>
      <c r="O76" s="118">
        <v>43862</v>
      </c>
      <c r="P76" s="118">
        <f>MAX(T76:T78)</f>
        <v>44090</v>
      </c>
      <c r="Q76" s="119" t="s">
        <v>189</v>
      </c>
      <c r="R76" s="120">
        <v>0.25</v>
      </c>
      <c r="S76" s="121">
        <v>43862</v>
      </c>
      <c r="T76" s="121">
        <v>43921</v>
      </c>
      <c r="U76" s="122">
        <v>0.25</v>
      </c>
      <c r="V76" s="123">
        <v>0.5</v>
      </c>
      <c r="W76" s="123">
        <v>1</v>
      </c>
      <c r="X76" s="122"/>
      <c r="Y76" s="124"/>
      <c r="Z76" s="125">
        <v>151930000</v>
      </c>
      <c r="AA76" s="124" t="s">
        <v>220</v>
      </c>
      <c r="AB76" s="124" t="s">
        <v>221</v>
      </c>
      <c r="AC76" s="124" t="s">
        <v>40</v>
      </c>
      <c r="AD76" s="74">
        <f>SUM(Y76:Z78)</f>
        <v>151930000</v>
      </c>
    </row>
    <row r="77" spans="1:30" ht="66.95" customHeight="1" x14ac:dyDescent="0.3">
      <c r="A77" s="8"/>
      <c r="B77" s="126"/>
      <c r="C77" s="126"/>
      <c r="D77" s="126"/>
      <c r="E77" s="126"/>
      <c r="F77" s="127"/>
      <c r="G77" s="128"/>
      <c r="H77" s="128"/>
      <c r="I77" s="128"/>
      <c r="J77" s="128"/>
      <c r="K77" s="129"/>
      <c r="L77" s="129"/>
      <c r="M77" s="128"/>
      <c r="N77" s="130"/>
      <c r="O77" s="131"/>
      <c r="P77" s="131"/>
      <c r="Q77" s="132" t="s">
        <v>190</v>
      </c>
      <c r="R77" s="133">
        <v>0.4</v>
      </c>
      <c r="S77" s="134">
        <v>43922</v>
      </c>
      <c r="T77" s="134">
        <v>44012</v>
      </c>
      <c r="U77" s="135"/>
      <c r="V77" s="136"/>
      <c r="W77" s="136"/>
      <c r="X77" s="135"/>
      <c r="Y77" s="19"/>
      <c r="Z77" s="25"/>
      <c r="AA77" s="19"/>
      <c r="AB77" s="19"/>
      <c r="AC77" s="19"/>
      <c r="AD77" s="21"/>
    </row>
    <row r="78" spans="1:30" ht="66.95" customHeight="1" x14ac:dyDescent="0.3">
      <c r="A78" s="8"/>
      <c r="B78" s="126"/>
      <c r="C78" s="126"/>
      <c r="D78" s="126"/>
      <c r="E78" s="126"/>
      <c r="F78" s="127"/>
      <c r="G78" s="128"/>
      <c r="H78" s="128"/>
      <c r="I78" s="128"/>
      <c r="J78" s="128"/>
      <c r="K78" s="129"/>
      <c r="L78" s="129"/>
      <c r="M78" s="128"/>
      <c r="N78" s="130"/>
      <c r="O78" s="131"/>
      <c r="P78" s="131"/>
      <c r="Q78" s="132" t="s">
        <v>191</v>
      </c>
      <c r="R78" s="133">
        <v>0.35</v>
      </c>
      <c r="S78" s="134">
        <v>43862</v>
      </c>
      <c r="T78" s="137">
        <v>44090</v>
      </c>
      <c r="U78" s="135"/>
      <c r="V78" s="136"/>
      <c r="W78" s="136"/>
      <c r="X78" s="135"/>
      <c r="Y78" s="19"/>
      <c r="Z78" s="25"/>
      <c r="AA78" s="19"/>
      <c r="AB78" s="19"/>
      <c r="AC78" s="19"/>
      <c r="AD78" s="21"/>
    </row>
    <row r="79" spans="1:30" ht="66.95" customHeight="1" x14ac:dyDescent="0.3">
      <c r="A79" s="8" t="s">
        <v>182</v>
      </c>
      <c r="B79" s="126" t="s">
        <v>41</v>
      </c>
      <c r="C79" s="126" t="s">
        <v>42</v>
      </c>
      <c r="D79" s="126" t="s">
        <v>38</v>
      </c>
      <c r="E79" s="126" t="s">
        <v>129</v>
      </c>
      <c r="F79" s="127" t="s">
        <v>192</v>
      </c>
      <c r="G79" s="128" t="s">
        <v>193</v>
      </c>
      <c r="H79" s="129" t="s">
        <v>194</v>
      </c>
      <c r="I79" s="128" t="s">
        <v>40</v>
      </c>
      <c r="J79" s="128" t="s">
        <v>195</v>
      </c>
      <c r="K79" s="129"/>
      <c r="L79" s="129"/>
      <c r="M79" s="129" t="s">
        <v>196</v>
      </c>
      <c r="N79" s="131" t="s">
        <v>188</v>
      </c>
      <c r="O79" s="131">
        <v>43862</v>
      </c>
      <c r="P79" s="131">
        <f>MAX(T79:T80)</f>
        <v>44196</v>
      </c>
      <c r="Q79" s="138" t="s">
        <v>197</v>
      </c>
      <c r="R79" s="133">
        <v>0.25</v>
      </c>
      <c r="S79" s="134">
        <v>43862</v>
      </c>
      <c r="T79" s="137">
        <v>44090</v>
      </c>
      <c r="U79" s="135">
        <v>0.25</v>
      </c>
      <c r="V79" s="135">
        <v>0.5</v>
      </c>
      <c r="W79" s="135">
        <v>0.75</v>
      </c>
      <c r="X79" s="135">
        <v>1</v>
      </c>
      <c r="Y79" s="19"/>
      <c r="Z79" s="25">
        <v>670000000</v>
      </c>
      <c r="AA79" s="19" t="s">
        <v>220</v>
      </c>
      <c r="AB79" s="19" t="s">
        <v>221</v>
      </c>
      <c r="AC79" s="19" t="s">
        <v>40</v>
      </c>
      <c r="AD79" s="21">
        <f>SUM(Y79:Z80)</f>
        <v>670000000</v>
      </c>
    </row>
    <row r="80" spans="1:30" ht="66.95" customHeight="1" x14ac:dyDescent="0.3">
      <c r="A80" s="8"/>
      <c r="B80" s="126"/>
      <c r="C80" s="126"/>
      <c r="D80" s="126"/>
      <c r="E80" s="126"/>
      <c r="F80" s="127"/>
      <c r="G80" s="128"/>
      <c r="H80" s="129"/>
      <c r="I80" s="128"/>
      <c r="J80" s="128"/>
      <c r="K80" s="129"/>
      <c r="L80" s="129"/>
      <c r="M80" s="129"/>
      <c r="N80" s="131"/>
      <c r="O80" s="131"/>
      <c r="P80" s="131"/>
      <c r="Q80" s="138" t="s">
        <v>198</v>
      </c>
      <c r="R80" s="133">
        <v>0.75</v>
      </c>
      <c r="S80" s="134">
        <v>43922</v>
      </c>
      <c r="T80" s="134">
        <v>44196</v>
      </c>
      <c r="U80" s="135"/>
      <c r="V80" s="135"/>
      <c r="W80" s="135"/>
      <c r="X80" s="135"/>
      <c r="Y80" s="19"/>
      <c r="Z80" s="25"/>
      <c r="AA80" s="19"/>
      <c r="AB80" s="19"/>
      <c r="AC80" s="19"/>
      <c r="AD80" s="21"/>
    </row>
    <row r="81" spans="1:30" ht="66.95" customHeight="1" x14ac:dyDescent="0.3">
      <c r="A81" s="8" t="s">
        <v>182</v>
      </c>
      <c r="B81" s="126" t="s">
        <v>41</v>
      </c>
      <c r="C81" s="126" t="s">
        <v>42</v>
      </c>
      <c r="D81" s="126" t="s">
        <v>38</v>
      </c>
      <c r="E81" s="126" t="s">
        <v>129</v>
      </c>
      <c r="F81" s="127" t="s">
        <v>199</v>
      </c>
      <c r="G81" s="128" t="s">
        <v>184</v>
      </c>
      <c r="H81" s="128" t="s">
        <v>40</v>
      </c>
      <c r="I81" s="128" t="s">
        <v>40</v>
      </c>
      <c r="J81" s="128" t="s">
        <v>186</v>
      </c>
      <c r="K81" s="129" t="s">
        <v>200</v>
      </c>
      <c r="L81" s="129" t="s">
        <v>201</v>
      </c>
      <c r="M81" s="128" t="s">
        <v>202</v>
      </c>
      <c r="N81" s="131" t="s">
        <v>188</v>
      </c>
      <c r="O81" s="131">
        <v>43862</v>
      </c>
      <c r="P81" s="131">
        <f>MAX(T81:T83)</f>
        <v>44196</v>
      </c>
      <c r="Q81" s="132" t="s">
        <v>203</v>
      </c>
      <c r="R81" s="139">
        <v>0.45</v>
      </c>
      <c r="S81" s="137">
        <v>43862</v>
      </c>
      <c r="T81" s="137">
        <v>44196</v>
      </c>
      <c r="U81" s="135">
        <v>0.4</v>
      </c>
      <c r="V81" s="135">
        <v>0.6</v>
      </c>
      <c r="W81" s="135">
        <v>0.8</v>
      </c>
      <c r="X81" s="135">
        <v>1</v>
      </c>
      <c r="Y81" s="19"/>
      <c r="Z81" s="25">
        <v>977344000</v>
      </c>
      <c r="AA81" s="19" t="s">
        <v>220</v>
      </c>
      <c r="AB81" s="19" t="s">
        <v>221</v>
      </c>
      <c r="AC81" s="19" t="s">
        <v>40</v>
      </c>
      <c r="AD81" s="21">
        <f>SUM(Y81:Z83)</f>
        <v>977344000</v>
      </c>
    </row>
    <row r="82" spans="1:30" ht="66.95" customHeight="1" x14ac:dyDescent="0.3">
      <c r="A82" s="8"/>
      <c r="B82" s="126"/>
      <c r="C82" s="126"/>
      <c r="D82" s="126"/>
      <c r="E82" s="126"/>
      <c r="F82" s="127"/>
      <c r="G82" s="128"/>
      <c r="H82" s="128"/>
      <c r="I82" s="128"/>
      <c r="J82" s="128"/>
      <c r="K82" s="129"/>
      <c r="L82" s="129"/>
      <c r="M82" s="128"/>
      <c r="N82" s="131"/>
      <c r="O82" s="131"/>
      <c r="P82" s="131"/>
      <c r="Q82" s="132" t="s">
        <v>204</v>
      </c>
      <c r="R82" s="139">
        <v>0.3</v>
      </c>
      <c r="S82" s="137">
        <v>43862</v>
      </c>
      <c r="T82" s="137">
        <v>44196</v>
      </c>
      <c r="U82" s="135"/>
      <c r="V82" s="135"/>
      <c r="W82" s="135"/>
      <c r="X82" s="135"/>
      <c r="Y82" s="19"/>
      <c r="Z82" s="25"/>
      <c r="AA82" s="19"/>
      <c r="AB82" s="19"/>
      <c r="AC82" s="19"/>
      <c r="AD82" s="21"/>
    </row>
    <row r="83" spans="1:30" ht="66.95" customHeight="1" x14ac:dyDescent="0.3">
      <c r="A83" s="8"/>
      <c r="B83" s="126"/>
      <c r="C83" s="126"/>
      <c r="D83" s="126"/>
      <c r="E83" s="126"/>
      <c r="F83" s="127"/>
      <c r="G83" s="128"/>
      <c r="H83" s="128"/>
      <c r="I83" s="128"/>
      <c r="J83" s="128"/>
      <c r="K83" s="129"/>
      <c r="L83" s="129"/>
      <c r="M83" s="128"/>
      <c r="N83" s="131"/>
      <c r="O83" s="131"/>
      <c r="P83" s="131"/>
      <c r="Q83" s="132" t="s">
        <v>205</v>
      </c>
      <c r="R83" s="139">
        <v>0.25</v>
      </c>
      <c r="S83" s="137">
        <v>43862</v>
      </c>
      <c r="T83" s="137">
        <v>44196</v>
      </c>
      <c r="U83" s="135"/>
      <c r="V83" s="135"/>
      <c r="W83" s="135"/>
      <c r="X83" s="135"/>
      <c r="Y83" s="19"/>
      <c r="Z83" s="25"/>
      <c r="AA83" s="19"/>
      <c r="AB83" s="19"/>
      <c r="AC83" s="19"/>
      <c r="AD83" s="21"/>
    </row>
    <row r="84" spans="1:30" ht="66.95" customHeight="1" x14ac:dyDescent="0.3">
      <c r="A84" s="8" t="s">
        <v>182</v>
      </c>
      <c r="B84" s="126" t="s">
        <v>206</v>
      </c>
      <c r="C84" s="126" t="s">
        <v>207</v>
      </c>
      <c r="D84" s="126" t="s">
        <v>38</v>
      </c>
      <c r="E84" s="126" t="s">
        <v>129</v>
      </c>
      <c r="F84" s="127" t="s">
        <v>208</v>
      </c>
      <c r="G84" s="128" t="s">
        <v>184</v>
      </c>
      <c r="H84" s="128" t="s">
        <v>40</v>
      </c>
      <c r="I84" s="128" t="s">
        <v>40</v>
      </c>
      <c r="J84" s="128" t="s">
        <v>186</v>
      </c>
      <c r="K84" s="129"/>
      <c r="L84" s="129"/>
      <c r="M84" s="128" t="s">
        <v>209</v>
      </c>
      <c r="N84" s="130" t="s">
        <v>188</v>
      </c>
      <c r="O84" s="131">
        <v>43862</v>
      </c>
      <c r="P84" s="131">
        <f>MAX(T84:T88)</f>
        <v>44196</v>
      </c>
      <c r="Q84" s="138" t="s">
        <v>210</v>
      </c>
      <c r="R84" s="139">
        <v>0.3</v>
      </c>
      <c r="S84" s="137">
        <v>43862</v>
      </c>
      <c r="T84" s="137">
        <v>44196</v>
      </c>
      <c r="U84" s="135">
        <v>0.25</v>
      </c>
      <c r="V84" s="135">
        <v>0.4</v>
      </c>
      <c r="W84" s="135">
        <v>0.8</v>
      </c>
      <c r="X84" s="135">
        <v>1</v>
      </c>
      <c r="Y84" s="19"/>
      <c r="Z84" s="19">
        <v>7366515138</v>
      </c>
      <c r="AA84" s="19"/>
      <c r="AB84" s="19"/>
      <c r="AC84" s="19"/>
      <c r="AD84" s="21">
        <f>SUM(Y84:Z88)</f>
        <v>7366515138</v>
      </c>
    </row>
    <row r="85" spans="1:30" ht="66.95" customHeight="1" x14ac:dyDescent="0.3">
      <c r="A85" s="8"/>
      <c r="B85" s="126"/>
      <c r="C85" s="126"/>
      <c r="D85" s="126"/>
      <c r="E85" s="126"/>
      <c r="F85" s="127"/>
      <c r="G85" s="128"/>
      <c r="H85" s="128"/>
      <c r="I85" s="128"/>
      <c r="J85" s="128"/>
      <c r="K85" s="129"/>
      <c r="L85" s="129"/>
      <c r="M85" s="128"/>
      <c r="N85" s="130"/>
      <c r="O85" s="131"/>
      <c r="P85" s="131"/>
      <c r="Q85" s="138" t="s">
        <v>211</v>
      </c>
      <c r="R85" s="139">
        <v>0.2</v>
      </c>
      <c r="S85" s="137">
        <v>43951</v>
      </c>
      <c r="T85" s="137">
        <v>44196</v>
      </c>
      <c r="U85" s="135"/>
      <c r="V85" s="135"/>
      <c r="W85" s="135"/>
      <c r="X85" s="135"/>
      <c r="Y85" s="19"/>
      <c r="Z85" s="19"/>
      <c r="AA85" s="19"/>
      <c r="AB85" s="19"/>
      <c r="AC85" s="19"/>
      <c r="AD85" s="21"/>
    </row>
    <row r="86" spans="1:30" ht="66.95" customHeight="1" x14ac:dyDescent="0.3">
      <c r="A86" s="8"/>
      <c r="B86" s="126"/>
      <c r="C86" s="126"/>
      <c r="D86" s="126"/>
      <c r="E86" s="126"/>
      <c r="F86" s="127"/>
      <c r="G86" s="128"/>
      <c r="H86" s="128"/>
      <c r="I86" s="128"/>
      <c r="J86" s="128"/>
      <c r="K86" s="129"/>
      <c r="L86" s="129"/>
      <c r="M86" s="128"/>
      <c r="N86" s="130"/>
      <c r="O86" s="131"/>
      <c r="P86" s="131"/>
      <c r="Q86" s="138" t="s">
        <v>212</v>
      </c>
      <c r="R86" s="139">
        <v>0.15</v>
      </c>
      <c r="S86" s="137">
        <v>44012</v>
      </c>
      <c r="T86" s="137">
        <v>44196</v>
      </c>
      <c r="U86" s="135"/>
      <c r="V86" s="135"/>
      <c r="W86" s="135"/>
      <c r="X86" s="135"/>
      <c r="Y86" s="19"/>
      <c r="Z86" s="19"/>
      <c r="AA86" s="19"/>
      <c r="AB86" s="19"/>
      <c r="AC86" s="19"/>
      <c r="AD86" s="21"/>
    </row>
    <row r="87" spans="1:30" ht="66.95" customHeight="1" x14ac:dyDescent="0.3">
      <c r="A87" s="8"/>
      <c r="B87" s="126"/>
      <c r="C87" s="126"/>
      <c r="D87" s="126"/>
      <c r="E87" s="126"/>
      <c r="F87" s="127"/>
      <c r="G87" s="128"/>
      <c r="H87" s="128"/>
      <c r="I87" s="128"/>
      <c r="J87" s="128"/>
      <c r="K87" s="129"/>
      <c r="L87" s="129"/>
      <c r="M87" s="128"/>
      <c r="N87" s="130"/>
      <c r="O87" s="131"/>
      <c r="P87" s="131"/>
      <c r="Q87" s="138" t="s">
        <v>213</v>
      </c>
      <c r="R87" s="139">
        <v>0.15</v>
      </c>
      <c r="S87" s="137">
        <v>44012</v>
      </c>
      <c r="T87" s="137">
        <v>44196</v>
      </c>
      <c r="U87" s="135"/>
      <c r="V87" s="135"/>
      <c r="W87" s="135"/>
      <c r="X87" s="135"/>
      <c r="Y87" s="19"/>
      <c r="Z87" s="19"/>
      <c r="AA87" s="19"/>
      <c r="AB87" s="19"/>
      <c r="AC87" s="19"/>
      <c r="AD87" s="21"/>
    </row>
    <row r="88" spans="1:30" ht="66.95" customHeight="1" x14ac:dyDescent="0.3">
      <c r="A88" s="8"/>
      <c r="B88" s="126"/>
      <c r="C88" s="126"/>
      <c r="D88" s="126"/>
      <c r="E88" s="126"/>
      <c r="F88" s="127"/>
      <c r="G88" s="128"/>
      <c r="H88" s="128"/>
      <c r="I88" s="128"/>
      <c r="J88" s="128"/>
      <c r="K88" s="129"/>
      <c r="L88" s="129"/>
      <c r="M88" s="128"/>
      <c r="N88" s="130"/>
      <c r="O88" s="131"/>
      <c r="P88" s="131"/>
      <c r="Q88" s="138" t="s">
        <v>214</v>
      </c>
      <c r="R88" s="139">
        <v>0.2</v>
      </c>
      <c r="S88" s="137">
        <v>43922</v>
      </c>
      <c r="T88" s="137">
        <v>44196</v>
      </c>
      <c r="U88" s="135"/>
      <c r="V88" s="135"/>
      <c r="W88" s="135"/>
      <c r="X88" s="135"/>
      <c r="Y88" s="19"/>
      <c r="Z88" s="19"/>
      <c r="AA88" s="19"/>
      <c r="AB88" s="19"/>
      <c r="AC88" s="19"/>
      <c r="AD88" s="21"/>
    </row>
    <row r="89" spans="1:30" ht="66.95" customHeight="1" x14ac:dyDescent="0.3">
      <c r="A89" s="140" t="s">
        <v>182</v>
      </c>
      <c r="B89" s="141" t="s">
        <v>47</v>
      </c>
      <c r="C89" s="141" t="s">
        <v>51</v>
      </c>
      <c r="D89" s="141" t="s">
        <v>38</v>
      </c>
      <c r="E89" s="141" t="s">
        <v>129</v>
      </c>
      <c r="F89" s="142" t="s">
        <v>215</v>
      </c>
      <c r="G89" s="129" t="s">
        <v>184</v>
      </c>
      <c r="H89" s="129" t="s">
        <v>216</v>
      </c>
      <c r="I89" s="129" t="s">
        <v>40</v>
      </c>
      <c r="J89" s="129" t="s">
        <v>186</v>
      </c>
      <c r="K89" s="129"/>
      <c r="L89" s="129"/>
      <c r="M89" s="128" t="s">
        <v>217</v>
      </c>
      <c r="N89" s="130" t="s">
        <v>188</v>
      </c>
      <c r="O89" s="130">
        <v>43862</v>
      </c>
      <c r="P89" s="130">
        <f>MAX(T89:T90)</f>
        <v>44196</v>
      </c>
      <c r="Q89" s="132" t="s">
        <v>218</v>
      </c>
      <c r="R89" s="133">
        <v>0.25</v>
      </c>
      <c r="S89" s="134">
        <v>43862</v>
      </c>
      <c r="T89" s="134">
        <v>43889</v>
      </c>
      <c r="U89" s="24">
        <v>0.25</v>
      </c>
      <c r="V89" s="24">
        <v>0.5</v>
      </c>
      <c r="W89" s="24">
        <v>0.8</v>
      </c>
      <c r="X89" s="24">
        <v>1</v>
      </c>
      <c r="Y89" s="19"/>
      <c r="Z89" s="19"/>
      <c r="AA89" s="19"/>
      <c r="AB89" s="19"/>
      <c r="AC89" s="19"/>
      <c r="AD89" s="21">
        <v>0</v>
      </c>
    </row>
    <row r="90" spans="1:30" ht="66.95" customHeight="1" thickBot="1" x14ac:dyDescent="0.35">
      <c r="A90" s="143"/>
      <c r="B90" s="144"/>
      <c r="C90" s="144"/>
      <c r="D90" s="144"/>
      <c r="E90" s="144"/>
      <c r="F90" s="145"/>
      <c r="G90" s="146"/>
      <c r="H90" s="146"/>
      <c r="I90" s="146"/>
      <c r="J90" s="146"/>
      <c r="K90" s="146"/>
      <c r="L90" s="146"/>
      <c r="M90" s="147"/>
      <c r="N90" s="148"/>
      <c r="O90" s="148"/>
      <c r="P90" s="148"/>
      <c r="Q90" s="149" t="s">
        <v>219</v>
      </c>
      <c r="R90" s="150">
        <v>0.75</v>
      </c>
      <c r="S90" s="151">
        <v>43862</v>
      </c>
      <c r="T90" s="151">
        <v>44196</v>
      </c>
      <c r="U90" s="56"/>
      <c r="V90" s="56"/>
      <c r="W90" s="56"/>
      <c r="X90" s="56"/>
      <c r="Y90" s="58"/>
      <c r="Z90" s="58"/>
      <c r="AA90" s="58"/>
      <c r="AB90" s="58"/>
      <c r="AC90" s="58"/>
      <c r="AD90" s="111"/>
    </row>
    <row r="91" spans="1:30" ht="89.1" customHeight="1" thickTop="1" x14ac:dyDescent="0.3">
      <c r="A91" s="152" t="s">
        <v>222</v>
      </c>
      <c r="B91" s="64" t="s">
        <v>223</v>
      </c>
      <c r="C91" s="64" t="s">
        <v>224</v>
      </c>
      <c r="D91" s="64" t="s">
        <v>54</v>
      </c>
      <c r="E91" s="62">
        <v>7.0000000000000007E-2</v>
      </c>
      <c r="F91" s="153" t="s">
        <v>225</v>
      </c>
      <c r="G91" s="64" t="s">
        <v>40</v>
      </c>
      <c r="H91" s="64" t="s">
        <v>40</v>
      </c>
      <c r="I91" s="64" t="s">
        <v>226</v>
      </c>
      <c r="J91" s="64" t="s">
        <v>227</v>
      </c>
      <c r="K91" s="64" t="s">
        <v>228</v>
      </c>
      <c r="L91" s="64"/>
      <c r="M91" s="64" t="s">
        <v>229</v>
      </c>
      <c r="N91" s="64" t="s">
        <v>75</v>
      </c>
      <c r="O91" s="65">
        <f>MIN(S91:S92)</f>
        <v>44013</v>
      </c>
      <c r="P91" s="65">
        <f>MAX(T91:T92)</f>
        <v>44196</v>
      </c>
      <c r="Q91" s="154" t="s">
        <v>230</v>
      </c>
      <c r="R91" s="155">
        <v>0.4</v>
      </c>
      <c r="S91" s="156">
        <v>44013</v>
      </c>
      <c r="T91" s="156">
        <v>44196</v>
      </c>
      <c r="U91" s="69">
        <v>0</v>
      </c>
      <c r="V91" s="69">
        <v>0</v>
      </c>
      <c r="W91" s="69">
        <v>0.5</v>
      </c>
      <c r="X91" s="69">
        <v>1</v>
      </c>
      <c r="Y91" s="157">
        <v>52598560</v>
      </c>
      <c r="Z91" s="157">
        <v>0</v>
      </c>
      <c r="AA91" s="64" t="s">
        <v>238</v>
      </c>
      <c r="AB91" s="64" t="s">
        <v>239</v>
      </c>
      <c r="AC91" s="64" t="s">
        <v>40</v>
      </c>
      <c r="AD91" s="74">
        <f>SUM(Y91:Z92)</f>
        <v>52598560</v>
      </c>
    </row>
    <row r="92" spans="1:30" ht="89.1" customHeight="1" x14ac:dyDescent="0.3">
      <c r="A92" s="158"/>
      <c r="B92" s="78"/>
      <c r="C92" s="78"/>
      <c r="D92" s="78"/>
      <c r="E92" s="76"/>
      <c r="F92" s="159"/>
      <c r="G92" s="78"/>
      <c r="H92" s="78"/>
      <c r="I92" s="78"/>
      <c r="J92" s="78"/>
      <c r="K92" s="78"/>
      <c r="L92" s="78"/>
      <c r="M92" s="78"/>
      <c r="N92" s="78"/>
      <c r="O92" s="79"/>
      <c r="P92" s="79"/>
      <c r="Q92" s="98" t="s">
        <v>231</v>
      </c>
      <c r="R92" s="93">
        <v>0.6</v>
      </c>
      <c r="S92" s="160">
        <v>44013</v>
      </c>
      <c r="T92" s="160">
        <v>44196</v>
      </c>
      <c r="U92" s="83"/>
      <c r="V92" s="83"/>
      <c r="W92" s="83"/>
      <c r="X92" s="83"/>
      <c r="Y92" s="96"/>
      <c r="Z92" s="96"/>
      <c r="AA92" s="78"/>
      <c r="AB92" s="78"/>
      <c r="AC92" s="78"/>
      <c r="AD92" s="21"/>
    </row>
    <row r="93" spans="1:30" ht="89.1" customHeight="1" x14ac:dyDescent="0.3">
      <c r="A93" s="158" t="s">
        <v>222</v>
      </c>
      <c r="B93" s="78" t="s">
        <v>206</v>
      </c>
      <c r="C93" s="78" t="s">
        <v>207</v>
      </c>
      <c r="D93" s="78" t="s">
        <v>38</v>
      </c>
      <c r="E93" s="76" t="s">
        <v>232</v>
      </c>
      <c r="F93" s="159" t="s">
        <v>233</v>
      </c>
      <c r="G93" s="78" t="s">
        <v>40</v>
      </c>
      <c r="H93" s="78" t="s">
        <v>40</v>
      </c>
      <c r="I93" s="78" t="s">
        <v>234</v>
      </c>
      <c r="J93" s="78" t="s">
        <v>227</v>
      </c>
      <c r="K93" s="78" t="s">
        <v>228</v>
      </c>
      <c r="L93" s="78"/>
      <c r="M93" s="78" t="s">
        <v>235</v>
      </c>
      <c r="N93" s="78" t="s">
        <v>75</v>
      </c>
      <c r="O93" s="79">
        <v>43837</v>
      </c>
      <c r="P93" s="79">
        <f>MAX(T93:T94)</f>
        <v>44169</v>
      </c>
      <c r="Q93" s="98" t="s">
        <v>236</v>
      </c>
      <c r="R93" s="93">
        <v>0.5</v>
      </c>
      <c r="S93" s="160">
        <v>43837</v>
      </c>
      <c r="T93" s="160">
        <v>44169</v>
      </c>
      <c r="U93" s="83">
        <v>0.3</v>
      </c>
      <c r="V93" s="83">
        <v>0.53</v>
      </c>
      <c r="W93" s="83">
        <v>0.79</v>
      </c>
      <c r="X93" s="83">
        <v>1</v>
      </c>
      <c r="Y93" s="161">
        <v>341890644</v>
      </c>
      <c r="Z93" s="96">
        <v>190365000</v>
      </c>
      <c r="AA93" s="162" t="s">
        <v>238</v>
      </c>
      <c r="AB93" s="78" t="s">
        <v>239</v>
      </c>
      <c r="AC93" s="78" t="s">
        <v>40</v>
      </c>
      <c r="AD93" s="21">
        <f>SUM(Y93:Z94)</f>
        <v>532255644</v>
      </c>
    </row>
    <row r="94" spans="1:30" ht="89.1" customHeight="1" thickBot="1" x14ac:dyDescent="0.35">
      <c r="A94" s="163"/>
      <c r="B94" s="103"/>
      <c r="C94" s="103"/>
      <c r="D94" s="103"/>
      <c r="E94" s="101"/>
      <c r="F94" s="164"/>
      <c r="G94" s="103"/>
      <c r="H94" s="103"/>
      <c r="I94" s="103"/>
      <c r="J94" s="103"/>
      <c r="K94" s="103"/>
      <c r="L94" s="103"/>
      <c r="M94" s="103"/>
      <c r="N94" s="103"/>
      <c r="O94" s="104"/>
      <c r="P94" s="104"/>
      <c r="Q94" s="165" t="s">
        <v>237</v>
      </c>
      <c r="R94" s="106">
        <v>0.5</v>
      </c>
      <c r="S94" s="166">
        <v>43837</v>
      </c>
      <c r="T94" s="166">
        <v>44169</v>
      </c>
      <c r="U94" s="108"/>
      <c r="V94" s="108"/>
      <c r="W94" s="108"/>
      <c r="X94" s="108"/>
      <c r="Y94" s="167"/>
      <c r="Z94" s="168"/>
      <c r="AA94" s="169"/>
      <c r="AB94" s="103"/>
      <c r="AC94" s="103"/>
      <c r="AD94" s="111"/>
    </row>
    <row r="95" spans="1:30" ht="63.95" customHeight="1" thickTop="1" x14ac:dyDescent="0.3">
      <c r="A95" s="112" t="s">
        <v>240</v>
      </c>
      <c r="B95" s="113" t="s">
        <v>241</v>
      </c>
      <c r="C95" s="113" t="s">
        <v>207</v>
      </c>
      <c r="D95" s="113" t="s">
        <v>38</v>
      </c>
      <c r="E95" s="113"/>
      <c r="F95" s="41" t="s">
        <v>242</v>
      </c>
      <c r="G95" s="115" t="s">
        <v>40</v>
      </c>
      <c r="H95" s="115" t="s">
        <v>40</v>
      </c>
      <c r="I95" s="115" t="s">
        <v>40</v>
      </c>
      <c r="J95" s="115" t="s">
        <v>243</v>
      </c>
      <c r="K95" s="116"/>
      <c r="L95" s="116" t="s">
        <v>201</v>
      </c>
      <c r="M95" s="115" t="s">
        <v>244</v>
      </c>
      <c r="N95" s="117" t="s">
        <v>57</v>
      </c>
      <c r="O95" s="117">
        <v>43832</v>
      </c>
      <c r="P95" s="117">
        <f>MAX(T95:T97)</f>
        <v>44196</v>
      </c>
      <c r="Q95" s="119" t="s">
        <v>245</v>
      </c>
      <c r="R95" s="120">
        <v>0.2</v>
      </c>
      <c r="S95" s="170">
        <v>43861</v>
      </c>
      <c r="T95" s="170">
        <v>43983</v>
      </c>
      <c r="U95" s="171">
        <v>0.3</v>
      </c>
      <c r="V95" s="172">
        <v>0.6</v>
      </c>
      <c r="W95" s="172">
        <v>0.8</v>
      </c>
      <c r="X95" s="171">
        <v>1</v>
      </c>
      <c r="Y95" s="125">
        <v>78838577.799999997</v>
      </c>
      <c r="Z95" s="125">
        <v>80845000</v>
      </c>
      <c r="AA95" s="124" t="s">
        <v>267</v>
      </c>
      <c r="AB95" s="124" t="s">
        <v>268</v>
      </c>
      <c r="AC95" s="124" t="s">
        <v>40</v>
      </c>
      <c r="AD95" s="74">
        <f>SUM(Y95:Z97)</f>
        <v>159683577.80000001</v>
      </c>
    </row>
    <row r="96" spans="1:30" ht="63.95" customHeight="1" x14ac:dyDescent="0.3">
      <c r="A96" s="8"/>
      <c r="B96" s="126"/>
      <c r="C96" s="126"/>
      <c r="D96" s="126"/>
      <c r="E96" s="126"/>
      <c r="F96" s="10"/>
      <c r="G96" s="128"/>
      <c r="H96" s="128"/>
      <c r="I96" s="128"/>
      <c r="J96" s="128"/>
      <c r="K96" s="129"/>
      <c r="L96" s="129"/>
      <c r="M96" s="128"/>
      <c r="N96" s="130"/>
      <c r="O96" s="130"/>
      <c r="P96" s="130"/>
      <c r="Q96" s="132" t="s">
        <v>916</v>
      </c>
      <c r="R96" s="133">
        <v>0.6</v>
      </c>
      <c r="S96" s="173">
        <v>43953</v>
      </c>
      <c r="T96" s="173">
        <v>44196</v>
      </c>
      <c r="U96" s="24"/>
      <c r="V96" s="174"/>
      <c r="W96" s="174"/>
      <c r="X96" s="24"/>
      <c r="Y96" s="25"/>
      <c r="Z96" s="25"/>
      <c r="AA96" s="19"/>
      <c r="AB96" s="19"/>
      <c r="AC96" s="19"/>
      <c r="AD96" s="21"/>
    </row>
    <row r="97" spans="1:30" ht="63.95" customHeight="1" x14ac:dyDescent="0.3">
      <c r="A97" s="8"/>
      <c r="B97" s="126"/>
      <c r="C97" s="126"/>
      <c r="D97" s="126"/>
      <c r="E97" s="126"/>
      <c r="F97" s="10"/>
      <c r="G97" s="128"/>
      <c r="H97" s="128"/>
      <c r="I97" s="128"/>
      <c r="J97" s="128"/>
      <c r="K97" s="129"/>
      <c r="L97" s="129"/>
      <c r="M97" s="128"/>
      <c r="N97" s="130"/>
      <c r="O97" s="130"/>
      <c r="P97" s="130"/>
      <c r="Q97" s="132" t="s">
        <v>246</v>
      </c>
      <c r="R97" s="133">
        <v>0.2</v>
      </c>
      <c r="S97" s="173">
        <v>44105</v>
      </c>
      <c r="T97" s="173">
        <v>44196</v>
      </c>
      <c r="U97" s="24"/>
      <c r="V97" s="174"/>
      <c r="W97" s="174"/>
      <c r="X97" s="24"/>
      <c r="Y97" s="25"/>
      <c r="Z97" s="25"/>
      <c r="AA97" s="19"/>
      <c r="AB97" s="19"/>
      <c r="AC97" s="19"/>
      <c r="AD97" s="21"/>
    </row>
    <row r="98" spans="1:30" ht="63.95" customHeight="1" x14ac:dyDescent="0.3">
      <c r="A98" s="8" t="s">
        <v>247</v>
      </c>
      <c r="B98" s="126" t="s">
        <v>36</v>
      </c>
      <c r="C98" s="126" t="s">
        <v>37</v>
      </c>
      <c r="D98" s="126" t="s">
        <v>38</v>
      </c>
      <c r="E98" s="126"/>
      <c r="F98" s="10" t="s">
        <v>248</v>
      </c>
      <c r="G98" s="128" t="s">
        <v>40</v>
      </c>
      <c r="H98" s="128" t="s">
        <v>40</v>
      </c>
      <c r="I98" s="128" t="s">
        <v>40</v>
      </c>
      <c r="J98" s="128" t="s">
        <v>249</v>
      </c>
      <c r="K98" s="129" t="s">
        <v>250</v>
      </c>
      <c r="L98" s="129"/>
      <c r="M98" s="128" t="s">
        <v>251</v>
      </c>
      <c r="N98" s="130" t="s">
        <v>57</v>
      </c>
      <c r="O98" s="130">
        <v>43861</v>
      </c>
      <c r="P98" s="130">
        <f>MAX(T98:T100)</f>
        <v>44196</v>
      </c>
      <c r="Q98" s="132" t="s">
        <v>252</v>
      </c>
      <c r="R98" s="139">
        <v>0.5</v>
      </c>
      <c r="S98" s="173">
        <v>43861</v>
      </c>
      <c r="T98" s="173">
        <v>43951</v>
      </c>
      <c r="U98" s="24">
        <v>0.3</v>
      </c>
      <c r="V98" s="24">
        <v>0.6</v>
      </c>
      <c r="W98" s="24">
        <v>0.8</v>
      </c>
      <c r="X98" s="24">
        <v>1</v>
      </c>
      <c r="Y98" s="25">
        <v>69114221.799999997</v>
      </c>
      <c r="Z98" s="25">
        <v>80845000</v>
      </c>
      <c r="AA98" s="19" t="s">
        <v>267</v>
      </c>
      <c r="AB98" s="19" t="s">
        <v>268</v>
      </c>
      <c r="AC98" s="19" t="s">
        <v>40</v>
      </c>
      <c r="AD98" s="21">
        <f>SUM(Y98:Z100)</f>
        <v>149959221.80000001</v>
      </c>
    </row>
    <row r="99" spans="1:30" ht="63.95" customHeight="1" x14ac:dyDescent="0.3">
      <c r="A99" s="8"/>
      <c r="B99" s="126"/>
      <c r="C99" s="126"/>
      <c r="D99" s="126"/>
      <c r="E99" s="126"/>
      <c r="F99" s="10"/>
      <c r="G99" s="128"/>
      <c r="H99" s="128"/>
      <c r="I99" s="128"/>
      <c r="J99" s="128"/>
      <c r="K99" s="129"/>
      <c r="L99" s="129"/>
      <c r="M99" s="128"/>
      <c r="N99" s="130"/>
      <c r="O99" s="130"/>
      <c r="P99" s="130"/>
      <c r="Q99" s="132" t="s">
        <v>253</v>
      </c>
      <c r="R99" s="139">
        <v>0.3</v>
      </c>
      <c r="S99" s="173">
        <v>43955</v>
      </c>
      <c r="T99" s="173">
        <v>44043</v>
      </c>
      <c r="U99" s="24"/>
      <c r="V99" s="24"/>
      <c r="W99" s="24"/>
      <c r="X99" s="24"/>
      <c r="Y99" s="25"/>
      <c r="Z99" s="25"/>
      <c r="AA99" s="19"/>
      <c r="AB99" s="19"/>
      <c r="AC99" s="19"/>
      <c r="AD99" s="21"/>
    </row>
    <row r="100" spans="1:30" ht="63.95" customHeight="1" x14ac:dyDescent="0.3">
      <c r="A100" s="8"/>
      <c r="B100" s="126"/>
      <c r="C100" s="126"/>
      <c r="D100" s="126"/>
      <c r="E100" s="126"/>
      <c r="F100" s="10"/>
      <c r="G100" s="128"/>
      <c r="H100" s="128"/>
      <c r="I100" s="128"/>
      <c r="J100" s="128"/>
      <c r="K100" s="129"/>
      <c r="L100" s="129"/>
      <c r="M100" s="128"/>
      <c r="N100" s="130"/>
      <c r="O100" s="130"/>
      <c r="P100" s="130"/>
      <c r="Q100" s="132" t="s">
        <v>254</v>
      </c>
      <c r="R100" s="139">
        <v>0.2</v>
      </c>
      <c r="S100" s="173">
        <v>44046</v>
      </c>
      <c r="T100" s="173">
        <v>44196</v>
      </c>
      <c r="U100" s="24"/>
      <c r="V100" s="24"/>
      <c r="W100" s="24"/>
      <c r="X100" s="24"/>
      <c r="Y100" s="25"/>
      <c r="Z100" s="25"/>
      <c r="AA100" s="19"/>
      <c r="AB100" s="19"/>
      <c r="AC100" s="19"/>
      <c r="AD100" s="21"/>
    </row>
    <row r="101" spans="1:30" ht="63.95" customHeight="1" x14ac:dyDescent="0.3">
      <c r="A101" s="8" t="s">
        <v>247</v>
      </c>
      <c r="B101" s="126" t="s">
        <v>255</v>
      </c>
      <c r="C101" s="126" t="s">
        <v>224</v>
      </c>
      <c r="D101" s="126" t="s">
        <v>38</v>
      </c>
      <c r="E101" s="126"/>
      <c r="F101" s="10" t="s">
        <v>256</v>
      </c>
      <c r="G101" s="128" t="s">
        <v>40</v>
      </c>
      <c r="H101" s="128" t="s">
        <v>40</v>
      </c>
      <c r="I101" s="128" t="s">
        <v>40</v>
      </c>
      <c r="J101" s="128" t="s">
        <v>249</v>
      </c>
      <c r="K101" s="129"/>
      <c r="L101" s="129"/>
      <c r="M101" s="175" t="s">
        <v>257</v>
      </c>
      <c r="N101" s="130" t="s">
        <v>57</v>
      </c>
      <c r="O101" s="130">
        <v>43861</v>
      </c>
      <c r="P101" s="130">
        <f>MAX(T101:T103)</f>
        <v>44104</v>
      </c>
      <c r="Q101" s="132" t="s">
        <v>258</v>
      </c>
      <c r="R101" s="133">
        <v>0.3</v>
      </c>
      <c r="S101" s="173">
        <v>43861</v>
      </c>
      <c r="T101" s="173">
        <v>43921</v>
      </c>
      <c r="U101" s="24">
        <v>0.3</v>
      </c>
      <c r="V101" s="24">
        <v>0.6</v>
      </c>
      <c r="W101" s="24">
        <v>1</v>
      </c>
      <c r="X101" s="24">
        <v>1</v>
      </c>
      <c r="Y101" s="25">
        <v>30080602</v>
      </c>
      <c r="Z101" s="25">
        <v>80845000</v>
      </c>
      <c r="AA101" s="19" t="s">
        <v>267</v>
      </c>
      <c r="AB101" s="19" t="s">
        <v>268</v>
      </c>
      <c r="AC101" s="19" t="s">
        <v>40</v>
      </c>
      <c r="AD101" s="21">
        <f>SUM(Y101:Z103)</f>
        <v>110925602</v>
      </c>
    </row>
    <row r="102" spans="1:30" ht="63.95" customHeight="1" x14ac:dyDescent="0.3">
      <c r="A102" s="8"/>
      <c r="B102" s="126"/>
      <c r="C102" s="126"/>
      <c r="D102" s="126"/>
      <c r="E102" s="126"/>
      <c r="F102" s="10"/>
      <c r="G102" s="128"/>
      <c r="H102" s="128"/>
      <c r="I102" s="128"/>
      <c r="J102" s="128"/>
      <c r="K102" s="129"/>
      <c r="L102" s="129"/>
      <c r="M102" s="175"/>
      <c r="N102" s="130"/>
      <c r="O102" s="130"/>
      <c r="P102" s="130"/>
      <c r="Q102" s="132" t="s">
        <v>259</v>
      </c>
      <c r="R102" s="133">
        <v>0.4</v>
      </c>
      <c r="S102" s="173">
        <v>43922</v>
      </c>
      <c r="T102" s="173">
        <v>44043</v>
      </c>
      <c r="U102" s="24"/>
      <c r="V102" s="24"/>
      <c r="W102" s="24"/>
      <c r="X102" s="24"/>
      <c r="Y102" s="25"/>
      <c r="Z102" s="25"/>
      <c r="AA102" s="19"/>
      <c r="AB102" s="19"/>
      <c r="AC102" s="19"/>
      <c r="AD102" s="21"/>
    </row>
    <row r="103" spans="1:30" ht="63.95" customHeight="1" x14ac:dyDescent="0.3">
      <c r="A103" s="8"/>
      <c r="B103" s="126"/>
      <c r="C103" s="126"/>
      <c r="D103" s="126"/>
      <c r="E103" s="126"/>
      <c r="F103" s="10"/>
      <c r="G103" s="128"/>
      <c r="H103" s="128"/>
      <c r="I103" s="128"/>
      <c r="J103" s="128"/>
      <c r="K103" s="129"/>
      <c r="L103" s="129"/>
      <c r="M103" s="175"/>
      <c r="N103" s="130"/>
      <c r="O103" s="130"/>
      <c r="P103" s="130"/>
      <c r="Q103" s="132" t="s">
        <v>260</v>
      </c>
      <c r="R103" s="133">
        <v>0.3</v>
      </c>
      <c r="S103" s="176">
        <v>44046</v>
      </c>
      <c r="T103" s="176">
        <v>44104</v>
      </c>
      <c r="U103" s="24"/>
      <c r="V103" s="24"/>
      <c r="W103" s="24"/>
      <c r="X103" s="24"/>
      <c r="Y103" s="25"/>
      <c r="Z103" s="25"/>
      <c r="AA103" s="19"/>
      <c r="AB103" s="19"/>
      <c r="AC103" s="19"/>
      <c r="AD103" s="21"/>
    </row>
    <row r="104" spans="1:30" ht="63.95" customHeight="1" x14ac:dyDescent="0.3">
      <c r="A104" s="8" t="s">
        <v>247</v>
      </c>
      <c r="B104" s="126" t="s">
        <v>47</v>
      </c>
      <c r="C104" s="126" t="s">
        <v>261</v>
      </c>
      <c r="D104" s="126" t="s">
        <v>38</v>
      </c>
      <c r="E104" s="126"/>
      <c r="F104" s="10" t="s">
        <v>262</v>
      </c>
      <c r="G104" s="128" t="s">
        <v>40</v>
      </c>
      <c r="H104" s="128" t="s">
        <v>40</v>
      </c>
      <c r="I104" s="128" t="s">
        <v>40</v>
      </c>
      <c r="J104" s="128" t="s">
        <v>40</v>
      </c>
      <c r="K104" s="129"/>
      <c r="L104" s="129" t="s">
        <v>263</v>
      </c>
      <c r="M104" s="128" t="s">
        <v>264</v>
      </c>
      <c r="N104" s="130" t="s">
        <v>57</v>
      </c>
      <c r="O104" s="130">
        <v>43861</v>
      </c>
      <c r="P104" s="130">
        <f>MAX(T104:T105)</f>
        <v>44196</v>
      </c>
      <c r="Q104" s="132" t="s">
        <v>265</v>
      </c>
      <c r="R104" s="133">
        <v>0.2</v>
      </c>
      <c r="S104" s="134">
        <v>43861</v>
      </c>
      <c r="T104" s="134">
        <v>43980</v>
      </c>
      <c r="U104" s="24">
        <v>0.3</v>
      </c>
      <c r="V104" s="24">
        <v>0.6</v>
      </c>
      <c r="W104" s="24">
        <v>0.8</v>
      </c>
      <c r="X104" s="24">
        <v>1</v>
      </c>
      <c r="Y104" s="25">
        <v>47584442.799999997</v>
      </c>
      <c r="Z104" s="25">
        <v>84825000</v>
      </c>
      <c r="AA104" s="19" t="s">
        <v>267</v>
      </c>
      <c r="AB104" s="19" t="s">
        <v>268</v>
      </c>
      <c r="AC104" s="19" t="s">
        <v>40</v>
      </c>
      <c r="AD104" s="21">
        <f>SUM(Y104:Z105)</f>
        <v>132409442.8</v>
      </c>
    </row>
    <row r="105" spans="1:30" ht="63.95" customHeight="1" thickBot="1" x14ac:dyDescent="0.35">
      <c r="A105" s="46"/>
      <c r="B105" s="177"/>
      <c r="C105" s="177"/>
      <c r="D105" s="177"/>
      <c r="E105" s="177"/>
      <c r="F105" s="48"/>
      <c r="G105" s="147"/>
      <c r="H105" s="147"/>
      <c r="I105" s="147"/>
      <c r="J105" s="147"/>
      <c r="K105" s="146"/>
      <c r="L105" s="146"/>
      <c r="M105" s="147"/>
      <c r="N105" s="148"/>
      <c r="O105" s="148"/>
      <c r="P105" s="148"/>
      <c r="Q105" s="149" t="s">
        <v>266</v>
      </c>
      <c r="R105" s="150">
        <v>0.8</v>
      </c>
      <c r="S105" s="151">
        <v>43832</v>
      </c>
      <c r="T105" s="151">
        <v>44196</v>
      </c>
      <c r="U105" s="56"/>
      <c r="V105" s="56"/>
      <c r="W105" s="56"/>
      <c r="X105" s="56"/>
      <c r="Y105" s="178"/>
      <c r="Z105" s="178"/>
      <c r="AA105" s="58"/>
      <c r="AB105" s="58"/>
      <c r="AC105" s="58"/>
      <c r="AD105" s="111"/>
    </row>
    <row r="106" spans="1:30" ht="75" customHeight="1" thickTop="1" x14ac:dyDescent="0.3">
      <c r="A106" s="61" t="s">
        <v>269</v>
      </c>
      <c r="B106" s="62" t="s">
        <v>144</v>
      </c>
      <c r="C106" s="62" t="s">
        <v>270</v>
      </c>
      <c r="D106" s="62" t="s">
        <v>38</v>
      </c>
      <c r="E106" s="62">
        <v>0</v>
      </c>
      <c r="F106" s="63" t="s">
        <v>271</v>
      </c>
      <c r="G106" s="64" t="s">
        <v>40</v>
      </c>
      <c r="H106" s="64" t="s">
        <v>40</v>
      </c>
      <c r="I106" s="64" t="s">
        <v>40</v>
      </c>
      <c r="J106" s="64" t="s">
        <v>272</v>
      </c>
      <c r="K106" s="64" t="s">
        <v>228</v>
      </c>
      <c r="L106" s="64" t="s">
        <v>263</v>
      </c>
      <c r="M106" s="179" t="s">
        <v>273</v>
      </c>
      <c r="N106" s="180" t="s">
        <v>57</v>
      </c>
      <c r="O106" s="181">
        <v>43831</v>
      </c>
      <c r="P106" s="180">
        <f>MAX(T106:T111)</f>
        <v>44195</v>
      </c>
      <c r="Q106" s="182" t="s">
        <v>274</v>
      </c>
      <c r="R106" s="67">
        <v>0.2</v>
      </c>
      <c r="S106" s="183">
        <v>43831</v>
      </c>
      <c r="T106" s="183">
        <v>44073</v>
      </c>
      <c r="U106" s="69">
        <v>0.3</v>
      </c>
      <c r="V106" s="70">
        <v>0.5</v>
      </c>
      <c r="W106" s="70">
        <v>0.8</v>
      </c>
      <c r="X106" s="69">
        <v>1</v>
      </c>
      <c r="Y106" s="72">
        <v>400000000</v>
      </c>
      <c r="Z106" s="72">
        <v>300000000</v>
      </c>
      <c r="AA106" s="73" t="s">
        <v>122</v>
      </c>
      <c r="AB106" s="184" t="s">
        <v>301</v>
      </c>
      <c r="AC106" s="73" t="s">
        <v>40</v>
      </c>
      <c r="AD106" s="74">
        <f>SUM(Y106:Z111)</f>
        <v>700000000</v>
      </c>
    </row>
    <row r="107" spans="1:30" ht="75" customHeight="1" x14ac:dyDescent="0.3">
      <c r="A107" s="75"/>
      <c r="B107" s="76"/>
      <c r="C107" s="76"/>
      <c r="D107" s="76"/>
      <c r="E107" s="76"/>
      <c r="F107" s="77"/>
      <c r="G107" s="78"/>
      <c r="H107" s="78"/>
      <c r="I107" s="78"/>
      <c r="J107" s="78"/>
      <c r="K107" s="78"/>
      <c r="L107" s="78"/>
      <c r="M107" s="185"/>
      <c r="N107" s="186"/>
      <c r="O107" s="187"/>
      <c r="P107" s="186"/>
      <c r="Q107" s="188" t="s">
        <v>275</v>
      </c>
      <c r="R107" s="81">
        <v>0.1</v>
      </c>
      <c r="S107" s="189">
        <v>43983</v>
      </c>
      <c r="T107" s="189">
        <v>44042</v>
      </c>
      <c r="U107" s="83"/>
      <c r="V107" s="84"/>
      <c r="W107" s="84"/>
      <c r="X107" s="83"/>
      <c r="Y107" s="86"/>
      <c r="Z107" s="86"/>
      <c r="AA107" s="87"/>
      <c r="AB107" s="162"/>
      <c r="AC107" s="87"/>
      <c r="AD107" s="21"/>
    </row>
    <row r="108" spans="1:30" ht="75" customHeight="1" x14ac:dyDescent="0.3">
      <c r="A108" s="75"/>
      <c r="B108" s="76"/>
      <c r="C108" s="76"/>
      <c r="D108" s="76"/>
      <c r="E108" s="76"/>
      <c r="F108" s="77"/>
      <c r="G108" s="78"/>
      <c r="H108" s="78"/>
      <c r="I108" s="78"/>
      <c r="J108" s="78"/>
      <c r="K108" s="78"/>
      <c r="L108" s="78"/>
      <c r="M108" s="185"/>
      <c r="N108" s="186"/>
      <c r="O108" s="187"/>
      <c r="P108" s="186"/>
      <c r="Q108" s="188" t="s">
        <v>276</v>
      </c>
      <c r="R108" s="81">
        <v>0.1</v>
      </c>
      <c r="S108" s="189">
        <v>44013</v>
      </c>
      <c r="T108" s="189">
        <v>44104</v>
      </c>
      <c r="U108" s="83"/>
      <c r="V108" s="84"/>
      <c r="W108" s="84"/>
      <c r="X108" s="83"/>
      <c r="Y108" s="86"/>
      <c r="Z108" s="86"/>
      <c r="AA108" s="87"/>
      <c r="AB108" s="162"/>
      <c r="AC108" s="87"/>
      <c r="AD108" s="21"/>
    </row>
    <row r="109" spans="1:30" ht="75" customHeight="1" x14ac:dyDescent="0.3">
      <c r="A109" s="75"/>
      <c r="B109" s="76"/>
      <c r="C109" s="76"/>
      <c r="D109" s="76"/>
      <c r="E109" s="76"/>
      <c r="F109" s="77"/>
      <c r="G109" s="78"/>
      <c r="H109" s="78"/>
      <c r="I109" s="78"/>
      <c r="J109" s="78"/>
      <c r="K109" s="78"/>
      <c r="L109" s="78" t="s">
        <v>201</v>
      </c>
      <c r="M109" s="185"/>
      <c r="N109" s="186"/>
      <c r="O109" s="187"/>
      <c r="P109" s="186"/>
      <c r="Q109" s="80" t="s">
        <v>277</v>
      </c>
      <c r="R109" s="81">
        <v>0.3</v>
      </c>
      <c r="S109" s="189">
        <v>43920</v>
      </c>
      <c r="T109" s="189">
        <v>44195</v>
      </c>
      <c r="U109" s="83"/>
      <c r="V109" s="84"/>
      <c r="W109" s="84"/>
      <c r="X109" s="83"/>
      <c r="Y109" s="86"/>
      <c r="Z109" s="86"/>
      <c r="AA109" s="87"/>
      <c r="AB109" s="162"/>
      <c r="AC109" s="87"/>
      <c r="AD109" s="21"/>
    </row>
    <row r="110" spans="1:30" ht="75" customHeight="1" x14ac:dyDescent="0.3">
      <c r="A110" s="75"/>
      <c r="B110" s="76"/>
      <c r="C110" s="76"/>
      <c r="D110" s="76"/>
      <c r="E110" s="76"/>
      <c r="F110" s="77"/>
      <c r="G110" s="78"/>
      <c r="H110" s="78"/>
      <c r="I110" s="78"/>
      <c r="J110" s="78"/>
      <c r="K110" s="78"/>
      <c r="L110" s="78"/>
      <c r="M110" s="185"/>
      <c r="N110" s="186"/>
      <c r="O110" s="187"/>
      <c r="P110" s="186"/>
      <c r="Q110" s="80" t="s">
        <v>278</v>
      </c>
      <c r="R110" s="81">
        <v>0.1</v>
      </c>
      <c r="S110" s="189">
        <v>43920</v>
      </c>
      <c r="T110" s="189">
        <v>44195</v>
      </c>
      <c r="U110" s="83"/>
      <c r="V110" s="84"/>
      <c r="W110" s="84"/>
      <c r="X110" s="83"/>
      <c r="Y110" s="86"/>
      <c r="Z110" s="86"/>
      <c r="AA110" s="87"/>
      <c r="AB110" s="162"/>
      <c r="AC110" s="87"/>
      <c r="AD110" s="21"/>
    </row>
    <row r="111" spans="1:30" ht="75" customHeight="1" x14ac:dyDescent="0.3">
      <c r="A111" s="75"/>
      <c r="B111" s="76"/>
      <c r="C111" s="76"/>
      <c r="D111" s="76"/>
      <c r="E111" s="76"/>
      <c r="F111" s="77"/>
      <c r="G111" s="78"/>
      <c r="H111" s="78"/>
      <c r="I111" s="78"/>
      <c r="J111" s="78"/>
      <c r="K111" s="78"/>
      <c r="L111" s="78"/>
      <c r="M111" s="185"/>
      <c r="N111" s="186"/>
      <c r="O111" s="187"/>
      <c r="P111" s="186"/>
      <c r="Q111" s="80" t="s">
        <v>279</v>
      </c>
      <c r="R111" s="81">
        <v>0.2</v>
      </c>
      <c r="S111" s="189">
        <v>44013</v>
      </c>
      <c r="T111" s="189">
        <v>44195</v>
      </c>
      <c r="U111" s="83"/>
      <c r="V111" s="84"/>
      <c r="W111" s="84"/>
      <c r="X111" s="83"/>
      <c r="Y111" s="86"/>
      <c r="Z111" s="86"/>
      <c r="AA111" s="87"/>
      <c r="AB111" s="162"/>
      <c r="AC111" s="87"/>
      <c r="AD111" s="21"/>
    </row>
    <row r="112" spans="1:30" ht="95.1" customHeight="1" x14ac:dyDescent="0.3">
      <c r="A112" s="190" t="s">
        <v>269</v>
      </c>
      <c r="B112" s="191" t="s">
        <v>41</v>
      </c>
      <c r="C112" s="191" t="s">
        <v>42</v>
      </c>
      <c r="D112" s="191" t="s">
        <v>38</v>
      </c>
      <c r="E112" s="191">
        <v>0</v>
      </c>
      <c r="F112" s="192" t="s">
        <v>280</v>
      </c>
      <c r="G112" s="98" t="s">
        <v>40</v>
      </c>
      <c r="H112" s="98" t="s">
        <v>40</v>
      </c>
      <c r="I112" s="98" t="s">
        <v>40</v>
      </c>
      <c r="J112" s="98" t="s">
        <v>281</v>
      </c>
      <c r="K112" s="98" t="s">
        <v>228</v>
      </c>
      <c r="L112" s="98"/>
      <c r="M112" s="98" t="s">
        <v>282</v>
      </c>
      <c r="N112" s="92" t="s">
        <v>57</v>
      </c>
      <c r="O112" s="92">
        <v>44075</v>
      </c>
      <c r="P112" s="92">
        <f>T112</f>
        <v>44195</v>
      </c>
      <c r="Q112" s="80" t="s">
        <v>283</v>
      </c>
      <c r="R112" s="93">
        <v>1</v>
      </c>
      <c r="S112" s="94">
        <v>44075</v>
      </c>
      <c r="T112" s="94">
        <v>44195</v>
      </c>
      <c r="U112" s="93" t="s">
        <v>284</v>
      </c>
      <c r="V112" s="93" t="s">
        <v>284</v>
      </c>
      <c r="W112" s="93">
        <v>0.2</v>
      </c>
      <c r="X112" s="93">
        <v>1</v>
      </c>
      <c r="Y112" s="193">
        <v>2258000</v>
      </c>
      <c r="Z112" s="193">
        <v>22550725</v>
      </c>
      <c r="AA112" s="194" t="s">
        <v>122</v>
      </c>
      <c r="AB112" s="194" t="s">
        <v>301</v>
      </c>
      <c r="AC112" s="194" t="s">
        <v>40</v>
      </c>
      <c r="AD112" s="195">
        <f>SUM(Y112:Z112)</f>
        <v>24808725</v>
      </c>
    </row>
    <row r="113" spans="1:30" ht="75" customHeight="1" x14ac:dyDescent="0.3">
      <c r="A113" s="75" t="s">
        <v>269</v>
      </c>
      <c r="B113" s="76" t="s">
        <v>285</v>
      </c>
      <c r="C113" s="76" t="s">
        <v>286</v>
      </c>
      <c r="D113" s="76"/>
      <c r="E113" s="76"/>
      <c r="F113" s="77" t="s">
        <v>287</v>
      </c>
      <c r="G113" s="78" t="s">
        <v>40</v>
      </c>
      <c r="H113" s="78" t="s">
        <v>40</v>
      </c>
      <c r="I113" s="78" t="s">
        <v>40</v>
      </c>
      <c r="J113" s="78" t="s">
        <v>288</v>
      </c>
      <c r="K113" s="78"/>
      <c r="L113" s="78" t="s">
        <v>289</v>
      </c>
      <c r="M113" s="78" t="s">
        <v>290</v>
      </c>
      <c r="N113" s="79" t="s">
        <v>75</v>
      </c>
      <c r="O113" s="196">
        <v>43832</v>
      </c>
      <c r="P113" s="196">
        <f>MAX(T113:T114)</f>
        <v>44104</v>
      </c>
      <c r="Q113" s="92" t="s">
        <v>291</v>
      </c>
      <c r="R113" s="93">
        <v>0.7</v>
      </c>
      <c r="S113" s="82">
        <v>43832</v>
      </c>
      <c r="T113" s="82">
        <v>44073</v>
      </c>
      <c r="U113" s="83">
        <v>0.24</v>
      </c>
      <c r="V113" s="197" t="s">
        <v>292</v>
      </c>
      <c r="W113" s="197" t="s">
        <v>60</v>
      </c>
      <c r="X113" s="197" t="s">
        <v>60</v>
      </c>
      <c r="Y113" s="89"/>
      <c r="Z113" s="96">
        <v>32618040</v>
      </c>
      <c r="AA113" s="89" t="s">
        <v>122</v>
      </c>
      <c r="AB113" s="89" t="s">
        <v>268</v>
      </c>
      <c r="AC113" s="89" t="s">
        <v>40</v>
      </c>
      <c r="AD113" s="21">
        <f>SUM(Y113:Z114)</f>
        <v>32618040</v>
      </c>
    </row>
    <row r="114" spans="1:30" ht="75" customHeight="1" x14ac:dyDescent="0.3">
      <c r="A114" s="75"/>
      <c r="B114" s="76"/>
      <c r="C114" s="76"/>
      <c r="D114" s="76"/>
      <c r="E114" s="76"/>
      <c r="F114" s="77"/>
      <c r="G114" s="78"/>
      <c r="H114" s="78"/>
      <c r="I114" s="78"/>
      <c r="J114" s="78"/>
      <c r="K114" s="78"/>
      <c r="L114" s="78"/>
      <c r="M114" s="78"/>
      <c r="N114" s="79"/>
      <c r="O114" s="196"/>
      <c r="P114" s="196"/>
      <c r="Q114" s="92" t="s">
        <v>293</v>
      </c>
      <c r="R114" s="93">
        <v>0.3</v>
      </c>
      <c r="S114" s="82">
        <v>43891</v>
      </c>
      <c r="T114" s="82">
        <v>44104</v>
      </c>
      <c r="U114" s="83"/>
      <c r="V114" s="197"/>
      <c r="W114" s="197"/>
      <c r="X114" s="197"/>
      <c r="Y114" s="89"/>
      <c r="Z114" s="96"/>
      <c r="AA114" s="89"/>
      <c r="AB114" s="89"/>
      <c r="AC114" s="89"/>
      <c r="AD114" s="21"/>
    </row>
    <row r="115" spans="1:30" ht="75" customHeight="1" x14ac:dyDescent="0.3">
      <c r="A115" s="198" t="s">
        <v>269</v>
      </c>
      <c r="B115" s="199" t="s">
        <v>44</v>
      </c>
      <c r="C115" s="199" t="s">
        <v>42</v>
      </c>
      <c r="D115" s="199" t="s">
        <v>38</v>
      </c>
      <c r="E115" s="199"/>
      <c r="F115" s="200" t="s">
        <v>294</v>
      </c>
      <c r="G115" s="201" t="s">
        <v>295</v>
      </c>
      <c r="H115" s="201" t="s">
        <v>40</v>
      </c>
      <c r="I115" s="201" t="s">
        <v>40</v>
      </c>
      <c r="J115" s="201" t="s">
        <v>288</v>
      </c>
      <c r="K115" s="201"/>
      <c r="L115" s="201"/>
      <c r="M115" s="201" t="s">
        <v>924</v>
      </c>
      <c r="N115" s="202" t="s">
        <v>75</v>
      </c>
      <c r="O115" s="203">
        <v>43845</v>
      </c>
      <c r="P115" s="203">
        <v>44196</v>
      </c>
      <c r="Q115" s="80" t="s">
        <v>921</v>
      </c>
      <c r="R115" s="204">
        <v>0.66</v>
      </c>
      <c r="S115" s="82">
        <v>43891</v>
      </c>
      <c r="T115" s="82">
        <v>44042</v>
      </c>
      <c r="U115" s="205">
        <v>0.3</v>
      </c>
      <c r="V115" s="206" t="s">
        <v>922</v>
      </c>
      <c r="W115" s="206" t="s">
        <v>60</v>
      </c>
      <c r="X115" s="206"/>
      <c r="Y115" s="207">
        <v>3000000</v>
      </c>
      <c r="Z115" s="207">
        <v>5000000</v>
      </c>
      <c r="AA115" s="207" t="s">
        <v>122</v>
      </c>
      <c r="AB115" s="207" t="s">
        <v>268</v>
      </c>
      <c r="AC115" s="207" t="s">
        <v>40</v>
      </c>
      <c r="AD115" s="208">
        <f>SUM(Y115:Z116)</f>
        <v>8000000</v>
      </c>
    </row>
    <row r="116" spans="1:30" ht="75" customHeight="1" x14ac:dyDescent="0.3">
      <c r="A116" s="61"/>
      <c r="B116" s="62"/>
      <c r="C116" s="62"/>
      <c r="D116" s="62"/>
      <c r="E116" s="62"/>
      <c r="F116" s="63"/>
      <c r="G116" s="64"/>
      <c r="H116" s="64"/>
      <c r="I116" s="64"/>
      <c r="J116" s="64"/>
      <c r="K116" s="64"/>
      <c r="L116" s="64"/>
      <c r="M116" s="64"/>
      <c r="N116" s="65"/>
      <c r="O116" s="209"/>
      <c r="P116" s="209"/>
      <c r="Q116" s="80" t="s">
        <v>296</v>
      </c>
      <c r="R116" s="204">
        <v>0.34</v>
      </c>
      <c r="S116" s="82">
        <v>43952</v>
      </c>
      <c r="T116" s="82">
        <v>44104</v>
      </c>
      <c r="U116" s="69"/>
      <c r="V116" s="210"/>
      <c r="W116" s="210"/>
      <c r="X116" s="210"/>
      <c r="Y116" s="211"/>
      <c r="Z116" s="211"/>
      <c r="AA116" s="211"/>
      <c r="AB116" s="211"/>
      <c r="AC116" s="211"/>
      <c r="AD116" s="74"/>
    </row>
    <row r="117" spans="1:30" ht="75" customHeight="1" x14ac:dyDescent="0.3">
      <c r="A117" s="75" t="s">
        <v>269</v>
      </c>
      <c r="B117" s="76" t="s">
        <v>144</v>
      </c>
      <c r="C117" s="76" t="s">
        <v>270</v>
      </c>
      <c r="D117" s="76" t="s">
        <v>38</v>
      </c>
      <c r="E117" s="76"/>
      <c r="F117" s="77" t="s">
        <v>297</v>
      </c>
      <c r="G117" s="78" t="s">
        <v>40</v>
      </c>
      <c r="H117" s="78" t="s">
        <v>40</v>
      </c>
      <c r="I117" s="78" t="s">
        <v>40</v>
      </c>
      <c r="J117" s="78" t="s">
        <v>288</v>
      </c>
      <c r="K117" s="78"/>
      <c r="L117" s="78"/>
      <c r="M117" s="78" t="s">
        <v>298</v>
      </c>
      <c r="N117" s="79" t="s">
        <v>57</v>
      </c>
      <c r="O117" s="196">
        <v>43906</v>
      </c>
      <c r="P117" s="196">
        <f>MAX(T117:T118)</f>
        <v>44195</v>
      </c>
      <c r="Q117" s="80" t="s">
        <v>299</v>
      </c>
      <c r="R117" s="204">
        <v>0.3</v>
      </c>
      <c r="S117" s="82">
        <v>43906</v>
      </c>
      <c r="T117" s="82">
        <v>43981</v>
      </c>
      <c r="U117" s="83">
        <v>0.05</v>
      </c>
      <c r="V117" s="84">
        <v>0.48</v>
      </c>
      <c r="W117" s="84">
        <v>0.74</v>
      </c>
      <c r="X117" s="83">
        <v>1</v>
      </c>
      <c r="Y117" s="212">
        <v>6370000</v>
      </c>
      <c r="Z117" s="212">
        <v>36580000</v>
      </c>
      <c r="AA117" s="89" t="s">
        <v>122</v>
      </c>
      <c r="AB117" s="89" t="s">
        <v>268</v>
      </c>
      <c r="AC117" s="89" t="s">
        <v>40</v>
      </c>
      <c r="AD117" s="21">
        <f>SUM(Y117:Z118)</f>
        <v>42950000</v>
      </c>
    </row>
    <row r="118" spans="1:30" ht="75" customHeight="1" thickBot="1" x14ac:dyDescent="0.35">
      <c r="A118" s="100"/>
      <c r="B118" s="101"/>
      <c r="C118" s="101"/>
      <c r="D118" s="101"/>
      <c r="E118" s="101"/>
      <c r="F118" s="213"/>
      <c r="G118" s="103"/>
      <c r="H118" s="103"/>
      <c r="I118" s="103"/>
      <c r="J118" s="103"/>
      <c r="K118" s="103"/>
      <c r="L118" s="103"/>
      <c r="M118" s="103"/>
      <c r="N118" s="104"/>
      <c r="O118" s="214"/>
      <c r="P118" s="214"/>
      <c r="Q118" s="215" t="s">
        <v>300</v>
      </c>
      <c r="R118" s="216">
        <v>0.7</v>
      </c>
      <c r="S118" s="217">
        <v>43951</v>
      </c>
      <c r="T118" s="217">
        <v>44195</v>
      </c>
      <c r="U118" s="108"/>
      <c r="V118" s="218"/>
      <c r="W118" s="218"/>
      <c r="X118" s="108"/>
      <c r="Y118" s="219"/>
      <c r="Z118" s="219"/>
      <c r="AA118" s="220"/>
      <c r="AB118" s="220"/>
      <c r="AC118" s="220"/>
      <c r="AD118" s="111"/>
    </row>
    <row r="119" spans="1:30" ht="59.1" customHeight="1" thickTop="1" x14ac:dyDescent="0.3">
      <c r="A119" s="221" t="s">
        <v>302</v>
      </c>
      <c r="B119" s="222" t="s">
        <v>241</v>
      </c>
      <c r="C119" s="222" t="s">
        <v>207</v>
      </c>
      <c r="D119" s="222" t="s">
        <v>54</v>
      </c>
      <c r="E119" s="222">
        <v>1</v>
      </c>
      <c r="F119" s="223" t="s">
        <v>40</v>
      </c>
      <c r="G119" s="224" t="s">
        <v>40</v>
      </c>
      <c r="H119" s="224" t="s">
        <v>40</v>
      </c>
      <c r="I119" s="224" t="s">
        <v>40</v>
      </c>
      <c r="J119" s="225" t="s">
        <v>272</v>
      </c>
      <c r="K119" s="224"/>
      <c r="L119" s="226" t="s">
        <v>289</v>
      </c>
      <c r="M119" s="227" t="s">
        <v>303</v>
      </c>
      <c r="N119" s="228" t="s">
        <v>57</v>
      </c>
      <c r="O119" s="228">
        <v>43831</v>
      </c>
      <c r="P119" s="228">
        <f>MAX(T119:T124)</f>
        <v>44180</v>
      </c>
      <c r="Q119" s="229" t="s">
        <v>304</v>
      </c>
      <c r="R119" s="230">
        <v>0.2</v>
      </c>
      <c r="S119" s="231">
        <v>43831</v>
      </c>
      <c r="T119" s="231">
        <v>43876</v>
      </c>
      <c r="U119" s="232">
        <v>0.5</v>
      </c>
      <c r="V119" s="232">
        <v>0.9</v>
      </c>
      <c r="W119" s="232">
        <v>0.9</v>
      </c>
      <c r="X119" s="232">
        <v>1</v>
      </c>
      <c r="Y119" s="233">
        <v>25000000</v>
      </c>
      <c r="Z119" s="233">
        <v>70000000</v>
      </c>
      <c r="AA119" s="234" t="s">
        <v>122</v>
      </c>
      <c r="AB119" s="234" t="s">
        <v>310</v>
      </c>
      <c r="AC119" s="234" t="s">
        <v>40</v>
      </c>
      <c r="AD119" s="235">
        <f>SUM(Y119:Z124)</f>
        <v>95000000</v>
      </c>
    </row>
    <row r="120" spans="1:30" ht="59.1" customHeight="1" x14ac:dyDescent="0.3">
      <c r="A120" s="140"/>
      <c r="B120" s="141"/>
      <c r="C120" s="141"/>
      <c r="D120" s="141"/>
      <c r="E120" s="141"/>
      <c r="F120" s="142"/>
      <c r="G120" s="236"/>
      <c r="H120" s="236"/>
      <c r="I120" s="236"/>
      <c r="J120" s="237"/>
      <c r="K120" s="236"/>
      <c r="L120" s="238"/>
      <c r="M120" s="129"/>
      <c r="N120" s="131"/>
      <c r="O120" s="131"/>
      <c r="P120" s="131"/>
      <c r="Q120" s="239" t="s">
        <v>305</v>
      </c>
      <c r="R120" s="240">
        <v>0.1</v>
      </c>
      <c r="S120" s="241">
        <v>43831</v>
      </c>
      <c r="T120" s="241">
        <v>43889</v>
      </c>
      <c r="U120" s="135"/>
      <c r="V120" s="135"/>
      <c r="W120" s="135"/>
      <c r="X120" s="135"/>
      <c r="Y120" s="19"/>
      <c r="Z120" s="19"/>
      <c r="AA120" s="242"/>
      <c r="AB120" s="242"/>
      <c r="AC120" s="242"/>
      <c r="AD120" s="21"/>
    </row>
    <row r="121" spans="1:30" ht="59.1" customHeight="1" x14ac:dyDescent="0.3">
      <c r="A121" s="140"/>
      <c r="B121" s="141"/>
      <c r="C121" s="141"/>
      <c r="D121" s="141"/>
      <c r="E121" s="141"/>
      <c r="F121" s="142"/>
      <c r="G121" s="236"/>
      <c r="H121" s="236"/>
      <c r="I121" s="236"/>
      <c r="J121" s="237"/>
      <c r="K121" s="236"/>
      <c r="L121" s="238"/>
      <c r="M121" s="129"/>
      <c r="N121" s="131"/>
      <c r="O121" s="131"/>
      <c r="P121" s="131"/>
      <c r="Q121" s="239" t="s">
        <v>306</v>
      </c>
      <c r="R121" s="240">
        <v>0.2</v>
      </c>
      <c r="S121" s="241">
        <v>43831</v>
      </c>
      <c r="T121" s="241">
        <v>43889</v>
      </c>
      <c r="U121" s="135"/>
      <c r="V121" s="135"/>
      <c r="W121" s="135"/>
      <c r="X121" s="135"/>
      <c r="Y121" s="19"/>
      <c r="Z121" s="19"/>
      <c r="AA121" s="242"/>
      <c r="AB121" s="242"/>
      <c r="AC121" s="242"/>
      <c r="AD121" s="21"/>
    </row>
    <row r="122" spans="1:30" ht="59.1" customHeight="1" x14ac:dyDescent="0.3">
      <c r="A122" s="140"/>
      <c r="B122" s="141"/>
      <c r="C122" s="141"/>
      <c r="D122" s="141"/>
      <c r="E122" s="141"/>
      <c r="F122" s="142"/>
      <c r="G122" s="236"/>
      <c r="H122" s="236"/>
      <c r="I122" s="236"/>
      <c r="J122" s="237"/>
      <c r="K122" s="236"/>
      <c r="L122" s="238"/>
      <c r="M122" s="129"/>
      <c r="N122" s="131"/>
      <c r="O122" s="131"/>
      <c r="P122" s="131"/>
      <c r="Q122" s="239" t="s">
        <v>307</v>
      </c>
      <c r="R122" s="240">
        <v>0.2</v>
      </c>
      <c r="S122" s="241">
        <v>43891</v>
      </c>
      <c r="T122" s="241">
        <v>43966</v>
      </c>
      <c r="U122" s="135"/>
      <c r="V122" s="135"/>
      <c r="W122" s="135"/>
      <c r="X122" s="135"/>
      <c r="Y122" s="19"/>
      <c r="Z122" s="19"/>
      <c r="AA122" s="242"/>
      <c r="AB122" s="242"/>
      <c r="AC122" s="242"/>
      <c r="AD122" s="21"/>
    </row>
    <row r="123" spans="1:30" ht="59.1" customHeight="1" x14ac:dyDescent="0.3">
      <c r="A123" s="140"/>
      <c r="B123" s="141"/>
      <c r="C123" s="141"/>
      <c r="D123" s="141"/>
      <c r="E123" s="141"/>
      <c r="F123" s="142"/>
      <c r="G123" s="236"/>
      <c r="H123" s="236"/>
      <c r="I123" s="236"/>
      <c r="J123" s="237"/>
      <c r="K123" s="236"/>
      <c r="L123" s="238"/>
      <c r="M123" s="129"/>
      <c r="N123" s="131"/>
      <c r="O123" s="131"/>
      <c r="P123" s="131"/>
      <c r="Q123" s="239" t="s">
        <v>308</v>
      </c>
      <c r="R123" s="240">
        <v>0.2</v>
      </c>
      <c r="S123" s="241">
        <v>43891</v>
      </c>
      <c r="T123" s="241">
        <v>43981</v>
      </c>
      <c r="U123" s="135"/>
      <c r="V123" s="135"/>
      <c r="W123" s="135"/>
      <c r="X123" s="135"/>
      <c r="Y123" s="19"/>
      <c r="Z123" s="19"/>
      <c r="AA123" s="242"/>
      <c r="AB123" s="242"/>
      <c r="AC123" s="242"/>
      <c r="AD123" s="21"/>
    </row>
    <row r="124" spans="1:30" ht="59.1" customHeight="1" thickBot="1" x14ac:dyDescent="0.35">
      <c r="A124" s="143"/>
      <c r="B124" s="144"/>
      <c r="C124" s="144"/>
      <c r="D124" s="144"/>
      <c r="E124" s="144"/>
      <c r="F124" s="145"/>
      <c r="G124" s="243"/>
      <c r="H124" s="243"/>
      <c r="I124" s="243"/>
      <c r="J124" s="244"/>
      <c r="K124" s="243"/>
      <c r="L124" s="245"/>
      <c r="M124" s="146"/>
      <c r="N124" s="246"/>
      <c r="O124" s="246"/>
      <c r="P124" s="246"/>
      <c r="Q124" s="247" t="s">
        <v>309</v>
      </c>
      <c r="R124" s="248">
        <v>0.1</v>
      </c>
      <c r="S124" s="249">
        <v>43891</v>
      </c>
      <c r="T124" s="249">
        <v>44180</v>
      </c>
      <c r="U124" s="250"/>
      <c r="V124" s="250"/>
      <c r="W124" s="250"/>
      <c r="X124" s="250"/>
      <c r="Y124" s="58"/>
      <c r="Z124" s="58"/>
      <c r="AA124" s="251"/>
      <c r="AB124" s="251"/>
      <c r="AC124" s="251"/>
      <c r="AD124" s="111"/>
    </row>
    <row r="125" spans="1:30" ht="17.25" thickTop="1" x14ac:dyDescent="0.3">
      <c r="A125" s="252" t="s">
        <v>311</v>
      </c>
      <c r="B125" s="184" t="s">
        <v>36</v>
      </c>
      <c r="C125" s="184" t="s">
        <v>312</v>
      </c>
      <c r="D125" s="184" t="s">
        <v>54</v>
      </c>
      <c r="E125" s="253">
        <v>1</v>
      </c>
      <c r="F125" s="254"/>
      <c r="G125" s="255" t="s">
        <v>40</v>
      </c>
      <c r="H125" s="255" t="s">
        <v>40</v>
      </c>
      <c r="I125" s="184" t="s">
        <v>313</v>
      </c>
      <c r="J125" s="184" t="s">
        <v>40</v>
      </c>
      <c r="K125" s="184" t="s">
        <v>314</v>
      </c>
      <c r="L125" s="184"/>
      <c r="M125" s="256" t="s">
        <v>315</v>
      </c>
      <c r="N125" s="257" t="s">
        <v>135</v>
      </c>
      <c r="O125" s="209">
        <f>MIN(S125:S128)</f>
        <v>43845</v>
      </c>
      <c r="P125" s="209">
        <f>MAX(T125:T128)</f>
        <v>44180</v>
      </c>
      <c r="Q125" s="258" t="s">
        <v>316</v>
      </c>
      <c r="R125" s="259">
        <v>0.1</v>
      </c>
      <c r="S125" s="260">
        <v>43845</v>
      </c>
      <c r="T125" s="260">
        <v>43889</v>
      </c>
      <c r="U125" s="261">
        <v>0.15</v>
      </c>
      <c r="V125" s="261">
        <v>0.5</v>
      </c>
      <c r="W125" s="261">
        <v>0.85</v>
      </c>
      <c r="X125" s="262">
        <v>1</v>
      </c>
      <c r="Y125" s="211">
        <v>378432660</v>
      </c>
      <c r="Z125" s="211">
        <v>557318360</v>
      </c>
      <c r="AA125" s="211" t="s">
        <v>396</v>
      </c>
      <c r="AB125" s="211" t="s">
        <v>397</v>
      </c>
      <c r="AC125" s="211" t="s">
        <v>232</v>
      </c>
      <c r="AD125" s="74">
        <f>SUM(Y125:Z128)</f>
        <v>935751020</v>
      </c>
    </row>
    <row r="126" spans="1:30" x14ac:dyDescent="0.3">
      <c r="A126" s="263"/>
      <c r="B126" s="162"/>
      <c r="C126" s="162"/>
      <c r="D126" s="162"/>
      <c r="E126" s="264"/>
      <c r="F126" s="265"/>
      <c r="G126" s="266"/>
      <c r="H126" s="266"/>
      <c r="I126" s="162"/>
      <c r="J126" s="162"/>
      <c r="K126" s="162"/>
      <c r="L126" s="162"/>
      <c r="M126" s="267"/>
      <c r="N126" s="268"/>
      <c r="O126" s="196"/>
      <c r="P126" s="196"/>
      <c r="Q126" s="269" t="s">
        <v>317</v>
      </c>
      <c r="R126" s="270">
        <v>0.4</v>
      </c>
      <c r="S126" s="271">
        <v>43864</v>
      </c>
      <c r="T126" s="271">
        <v>44180</v>
      </c>
      <c r="U126" s="272"/>
      <c r="V126" s="272"/>
      <c r="W126" s="272"/>
      <c r="X126" s="273"/>
      <c r="Y126" s="89"/>
      <c r="Z126" s="89"/>
      <c r="AA126" s="89"/>
      <c r="AB126" s="89"/>
      <c r="AC126" s="89"/>
      <c r="AD126" s="21"/>
    </row>
    <row r="127" spans="1:30" x14ac:dyDescent="0.3">
      <c r="A127" s="263"/>
      <c r="B127" s="162"/>
      <c r="C127" s="162"/>
      <c r="D127" s="162"/>
      <c r="E127" s="264"/>
      <c r="F127" s="265"/>
      <c r="G127" s="266"/>
      <c r="H127" s="266"/>
      <c r="I127" s="162"/>
      <c r="J127" s="162"/>
      <c r="K127" s="162"/>
      <c r="L127" s="162"/>
      <c r="M127" s="267"/>
      <c r="N127" s="268"/>
      <c r="O127" s="196"/>
      <c r="P127" s="196"/>
      <c r="Q127" s="269" t="s">
        <v>318</v>
      </c>
      <c r="R127" s="81">
        <v>0.4</v>
      </c>
      <c r="S127" s="271">
        <v>43864</v>
      </c>
      <c r="T127" s="271">
        <v>44180</v>
      </c>
      <c r="U127" s="272"/>
      <c r="V127" s="272"/>
      <c r="W127" s="272"/>
      <c r="X127" s="273"/>
      <c r="Y127" s="89"/>
      <c r="Z127" s="89"/>
      <c r="AA127" s="89"/>
      <c r="AB127" s="89"/>
      <c r="AC127" s="89"/>
      <c r="AD127" s="21"/>
    </row>
    <row r="128" spans="1:30" ht="33" x14ac:dyDescent="0.3">
      <c r="A128" s="263"/>
      <c r="B128" s="162"/>
      <c r="C128" s="162"/>
      <c r="D128" s="162"/>
      <c r="E128" s="264"/>
      <c r="F128" s="265"/>
      <c r="G128" s="266"/>
      <c r="H128" s="266"/>
      <c r="I128" s="162"/>
      <c r="J128" s="162"/>
      <c r="K128" s="162"/>
      <c r="L128" s="162"/>
      <c r="M128" s="267"/>
      <c r="N128" s="268"/>
      <c r="O128" s="196"/>
      <c r="P128" s="196"/>
      <c r="Q128" s="269" t="s">
        <v>319</v>
      </c>
      <c r="R128" s="81">
        <v>0.1</v>
      </c>
      <c r="S128" s="271">
        <v>43864</v>
      </c>
      <c r="T128" s="271">
        <v>44180</v>
      </c>
      <c r="U128" s="272"/>
      <c r="V128" s="272"/>
      <c r="W128" s="272"/>
      <c r="X128" s="273"/>
      <c r="Y128" s="89"/>
      <c r="Z128" s="89"/>
      <c r="AA128" s="89"/>
      <c r="AB128" s="89"/>
      <c r="AC128" s="89"/>
      <c r="AD128" s="21"/>
    </row>
    <row r="129" spans="1:30" ht="132" x14ac:dyDescent="0.3">
      <c r="A129" s="263" t="s">
        <v>311</v>
      </c>
      <c r="B129" s="274" t="s">
        <v>144</v>
      </c>
      <c r="C129" s="274" t="s">
        <v>270</v>
      </c>
      <c r="D129" s="274" t="s">
        <v>38</v>
      </c>
      <c r="E129" s="275"/>
      <c r="F129" s="276" t="s">
        <v>320</v>
      </c>
      <c r="G129" s="266" t="s">
        <v>185</v>
      </c>
      <c r="H129" s="266" t="s">
        <v>40</v>
      </c>
      <c r="I129" s="162" t="s">
        <v>40</v>
      </c>
      <c r="J129" s="162" t="s">
        <v>272</v>
      </c>
      <c r="K129" s="162" t="s">
        <v>314</v>
      </c>
      <c r="L129" s="162" t="s">
        <v>201</v>
      </c>
      <c r="M129" s="267" t="s">
        <v>321</v>
      </c>
      <c r="N129" s="268" t="s">
        <v>135</v>
      </c>
      <c r="O129" s="196">
        <f>MIN(S129:S133)</f>
        <v>43864</v>
      </c>
      <c r="P129" s="196">
        <f>MAX(T129:T133)</f>
        <v>44180</v>
      </c>
      <c r="Q129" s="269" t="s">
        <v>322</v>
      </c>
      <c r="R129" s="270">
        <v>0.2</v>
      </c>
      <c r="S129" s="271">
        <v>43864</v>
      </c>
      <c r="T129" s="271">
        <v>44104</v>
      </c>
      <c r="U129" s="272">
        <v>0.25</v>
      </c>
      <c r="V129" s="272">
        <v>0.5</v>
      </c>
      <c r="W129" s="272">
        <v>0.75</v>
      </c>
      <c r="X129" s="273">
        <v>1</v>
      </c>
      <c r="Y129" s="89">
        <v>126144216</v>
      </c>
      <c r="Z129" s="89">
        <v>0</v>
      </c>
      <c r="AA129" s="89" t="s">
        <v>396</v>
      </c>
      <c r="AB129" s="89" t="s">
        <v>397</v>
      </c>
      <c r="AC129" s="89" t="s">
        <v>232</v>
      </c>
      <c r="AD129" s="21">
        <f>SUM(Y129:Z133)</f>
        <v>126144216</v>
      </c>
    </row>
    <row r="130" spans="1:30" ht="33" x14ac:dyDescent="0.3">
      <c r="A130" s="263"/>
      <c r="B130" s="162" t="s">
        <v>144</v>
      </c>
      <c r="C130" s="162" t="s">
        <v>270</v>
      </c>
      <c r="D130" s="162" t="s">
        <v>38</v>
      </c>
      <c r="E130" s="264"/>
      <c r="F130" s="265" t="s">
        <v>320</v>
      </c>
      <c r="G130" s="266"/>
      <c r="H130" s="266"/>
      <c r="I130" s="162"/>
      <c r="J130" s="162"/>
      <c r="K130" s="162"/>
      <c r="L130" s="162"/>
      <c r="M130" s="267"/>
      <c r="N130" s="268"/>
      <c r="O130" s="196"/>
      <c r="P130" s="196"/>
      <c r="Q130" s="269" t="s">
        <v>323</v>
      </c>
      <c r="R130" s="270">
        <v>0.2</v>
      </c>
      <c r="S130" s="271">
        <v>43922</v>
      </c>
      <c r="T130" s="271">
        <v>44165</v>
      </c>
      <c r="U130" s="272"/>
      <c r="V130" s="272"/>
      <c r="W130" s="272"/>
      <c r="X130" s="273"/>
      <c r="Y130" s="89"/>
      <c r="Z130" s="89"/>
      <c r="AA130" s="89"/>
      <c r="AB130" s="89"/>
      <c r="AC130" s="89"/>
      <c r="AD130" s="21"/>
    </row>
    <row r="131" spans="1:30" ht="33" x14ac:dyDescent="0.3">
      <c r="A131" s="263"/>
      <c r="B131" s="162"/>
      <c r="C131" s="162" t="s">
        <v>270</v>
      </c>
      <c r="D131" s="162" t="s">
        <v>38</v>
      </c>
      <c r="E131" s="264"/>
      <c r="F131" s="265" t="s">
        <v>320</v>
      </c>
      <c r="G131" s="266"/>
      <c r="H131" s="266"/>
      <c r="I131" s="162"/>
      <c r="J131" s="162"/>
      <c r="K131" s="162" t="s">
        <v>324</v>
      </c>
      <c r="L131" s="162" t="s">
        <v>263</v>
      </c>
      <c r="M131" s="267"/>
      <c r="N131" s="268"/>
      <c r="O131" s="196"/>
      <c r="P131" s="196"/>
      <c r="Q131" s="269" t="s">
        <v>325</v>
      </c>
      <c r="R131" s="277">
        <v>0.2</v>
      </c>
      <c r="S131" s="271">
        <v>43864</v>
      </c>
      <c r="T131" s="271">
        <v>44180</v>
      </c>
      <c r="U131" s="272"/>
      <c r="V131" s="272"/>
      <c r="W131" s="272"/>
      <c r="X131" s="273"/>
      <c r="Y131" s="89"/>
      <c r="Z131" s="89"/>
      <c r="AA131" s="89"/>
      <c r="AB131" s="89"/>
      <c r="AC131" s="89"/>
      <c r="AD131" s="21"/>
    </row>
    <row r="132" spans="1:30" ht="49.5" x14ac:dyDescent="0.3">
      <c r="A132" s="263"/>
      <c r="B132" s="162"/>
      <c r="C132" s="162" t="s">
        <v>270</v>
      </c>
      <c r="D132" s="162" t="s">
        <v>38</v>
      </c>
      <c r="E132" s="264"/>
      <c r="F132" s="265" t="s">
        <v>320</v>
      </c>
      <c r="G132" s="266"/>
      <c r="H132" s="266"/>
      <c r="I132" s="162"/>
      <c r="J132" s="162"/>
      <c r="K132" s="162"/>
      <c r="L132" s="162"/>
      <c r="M132" s="267"/>
      <c r="N132" s="268"/>
      <c r="O132" s="196"/>
      <c r="P132" s="196"/>
      <c r="Q132" s="269" t="s">
        <v>326</v>
      </c>
      <c r="R132" s="277">
        <v>0.2</v>
      </c>
      <c r="S132" s="271">
        <v>43864</v>
      </c>
      <c r="T132" s="271">
        <v>44180</v>
      </c>
      <c r="U132" s="272"/>
      <c r="V132" s="272"/>
      <c r="W132" s="272"/>
      <c r="X132" s="273"/>
      <c r="Y132" s="89"/>
      <c r="Z132" s="89"/>
      <c r="AA132" s="89"/>
      <c r="AB132" s="89"/>
      <c r="AC132" s="89"/>
      <c r="AD132" s="21"/>
    </row>
    <row r="133" spans="1:30" ht="49.5" x14ac:dyDescent="0.3">
      <c r="A133" s="263"/>
      <c r="B133" s="162"/>
      <c r="C133" s="162" t="s">
        <v>270</v>
      </c>
      <c r="D133" s="162" t="s">
        <v>38</v>
      </c>
      <c r="E133" s="264"/>
      <c r="F133" s="265" t="s">
        <v>320</v>
      </c>
      <c r="G133" s="266"/>
      <c r="H133" s="266"/>
      <c r="I133" s="162"/>
      <c r="J133" s="162"/>
      <c r="K133" s="162"/>
      <c r="L133" s="162"/>
      <c r="M133" s="267"/>
      <c r="N133" s="268"/>
      <c r="O133" s="196"/>
      <c r="P133" s="196"/>
      <c r="Q133" s="269" t="s">
        <v>327</v>
      </c>
      <c r="R133" s="277">
        <v>0.2</v>
      </c>
      <c r="S133" s="271">
        <v>43864</v>
      </c>
      <c r="T133" s="271">
        <v>44180</v>
      </c>
      <c r="U133" s="272"/>
      <c r="V133" s="272"/>
      <c r="W133" s="272"/>
      <c r="X133" s="273"/>
      <c r="Y133" s="89"/>
      <c r="Z133" s="89"/>
      <c r="AA133" s="89"/>
      <c r="AB133" s="89"/>
      <c r="AC133" s="89"/>
      <c r="AD133" s="21"/>
    </row>
    <row r="134" spans="1:30" ht="148.5" x14ac:dyDescent="0.3">
      <c r="A134" s="263" t="s">
        <v>311</v>
      </c>
      <c r="B134" s="162" t="s">
        <v>328</v>
      </c>
      <c r="C134" s="162" t="s">
        <v>329</v>
      </c>
      <c r="D134" s="162" t="s">
        <v>38</v>
      </c>
      <c r="E134" s="264"/>
      <c r="F134" s="265" t="s">
        <v>330</v>
      </c>
      <c r="G134" s="266" t="s">
        <v>185</v>
      </c>
      <c r="H134" s="266" t="s">
        <v>185</v>
      </c>
      <c r="I134" s="162" t="s">
        <v>185</v>
      </c>
      <c r="J134" s="162" t="s">
        <v>185</v>
      </c>
      <c r="K134" s="274" t="s">
        <v>314</v>
      </c>
      <c r="L134" s="162"/>
      <c r="M134" s="278" t="s">
        <v>331</v>
      </c>
      <c r="N134" s="268" t="s">
        <v>332</v>
      </c>
      <c r="O134" s="268">
        <v>43832</v>
      </c>
      <c r="P134" s="268">
        <v>44180</v>
      </c>
      <c r="Q134" s="279" t="s">
        <v>333</v>
      </c>
      <c r="R134" s="277">
        <v>0.5</v>
      </c>
      <c r="S134" s="280">
        <v>43832</v>
      </c>
      <c r="T134" s="280">
        <v>44012</v>
      </c>
      <c r="U134" s="272">
        <v>0.3</v>
      </c>
      <c r="V134" s="272">
        <v>0.6</v>
      </c>
      <c r="W134" s="272">
        <v>0.8</v>
      </c>
      <c r="X134" s="273">
        <v>1</v>
      </c>
      <c r="Y134" s="86">
        <v>256120272</v>
      </c>
      <c r="Z134" s="89">
        <v>37758000</v>
      </c>
      <c r="AA134" s="89" t="s">
        <v>396</v>
      </c>
      <c r="AB134" s="89" t="s">
        <v>232</v>
      </c>
      <c r="AC134" s="89" t="s">
        <v>232</v>
      </c>
      <c r="AD134" s="21">
        <f>SUM(Y134:Z135)</f>
        <v>293878272</v>
      </c>
    </row>
    <row r="135" spans="1:30" ht="115.5" x14ac:dyDescent="0.3">
      <c r="A135" s="263"/>
      <c r="B135" s="162"/>
      <c r="C135" s="162"/>
      <c r="D135" s="162"/>
      <c r="E135" s="264"/>
      <c r="F135" s="265"/>
      <c r="G135" s="266"/>
      <c r="H135" s="266"/>
      <c r="I135" s="162"/>
      <c r="J135" s="162"/>
      <c r="K135" s="274" t="s">
        <v>324</v>
      </c>
      <c r="L135" s="162"/>
      <c r="M135" s="278"/>
      <c r="N135" s="268"/>
      <c r="O135" s="268"/>
      <c r="P135" s="268"/>
      <c r="Q135" s="279" t="s">
        <v>334</v>
      </c>
      <c r="R135" s="277">
        <v>0.5</v>
      </c>
      <c r="S135" s="280">
        <v>43941</v>
      </c>
      <c r="T135" s="280">
        <v>44180</v>
      </c>
      <c r="U135" s="272"/>
      <c r="V135" s="272"/>
      <c r="W135" s="272"/>
      <c r="X135" s="273"/>
      <c r="Y135" s="86"/>
      <c r="Z135" s="89"/>
      <c r="AA135" s="89"/>
      <c r="AB135" s="89"/>
      <c r="AC135" s="89"/>
      <c r="AD135" s="21"/>
    </row>
    <row r="136" spans="1:30" ht="53.1" customHeight="1" x14ac:dyDescent="0.3">
      <c r="A136" s="263" t="s">
        <v>311</v>
      </c>
      <c r="B136" s="162" t="s">
        <v>328</v>
      </c>
      <c r="C136" s="162" t="s">
        <v>329</v>
      </c>
      <c r="D136" s="162" t="s">
        <v>54</v>
      </c>
      <c r="E136" s="264">
        <v>1</v>
      </c>
      <c r="F136" s="265"/>
      <c r="G136" s="266" t="s">
        <v>185</v>
      </c>
      <c r="H136" s="266" t="s">
        <v>185</v>
      </c>
      <c r="I136" s="266" t="s">
        <v>185</v>
      </c>
      <c r="J136" s="266" t="s">
        <v>185</v>
      </c>
      <c r="K136" s="162" t="s">
        <v>314</v>
      </c>
      <c r="L136" s="162"/>
      <c r="M136" s="267" t="s">
        <v>335</v>
      </c>
      <c r="N136" s="278" t="s">
        <v>135</v>
      </c>
      <c r="O136" s="268">
        <v>43863</v>
      </c>
      <c r="P136" s="268">
        <f>MAX(T136:T140)</f>
        <v>44058</v>
      </c>
      <c r="Q136" s="279" t="s">
        <v>336</v>
      </c>
      <c r="R136" s="277">
        <v>0.3</v>
      </c>
      <c r="S136" s="280">
        <v>43863</v>
      </c>
      <c r="T136" s="280">
        <v>43951</v>
      </c>
      <c r="U136" s="272">
        <v>0.6</v>
      </c>
      <c r="V136" s="272">
        <v>1</v>
      </c>
      <c r="W136" s="272"/>
      <c r="X136" s="273"/>
      <c r="Y136" s="86">
        <v>170746848</v>
      </c>
      <c r="Z136" s="86">
        <v>25172000</v>
      </c>
      <c r="AA136" s="89" t="s">
        <v>396</v>
      </c>
      <c r="AB136" s="89" t="s">
        <v>398</v>
      </c>
      <c r="AC136" s="89" t="s">
        <v>232</v>
      </c>
      <c r="AD136" s="21">
        <f>SUM(Y136:Z140)</f>
        <v>195918848</v>
      </c>
    </row>
    <row r="137" spans="1:30" ht="53.1" customHeight="1" x14ac:dyDescent="0.3">
      <c r="A137" s="263"/>
      <c r="B137" s="162"/>
      <c r="C137" s="162"/>
      <c r="D137" s="162"/>
      <c r="E137" s="264"/>
      <c r="F137" s="265"/>
      <c r="G137" s="266"/>
      <c r="H137" s="266"/>
      <c r="I137" s="266"/>
      <c r="J137" s="266"/>
      <c r="K137" s="162"/>
      <c r="L137" s="162"/>
      <c r="M137" s="267"/>
      <c r="N137" s="278"/>
      <c r="O137" s="268"/>
      <c r="P137" s="268"/>
      <c r="Q137" s="279" t="s">
        <v>337</v>
      </c>
      <c r="R137" s="277">
        <v>0.3</v>
      </c>
      <c r="S137" s="280">
        <v>43863</v>
      </c>
      <c r="T137" s="280">
        <v>43951</v>
      </c>
      <c r="U137" s="272"/>
      <c r="V137" s="272"/>
      <c r="W137" s="272"/>
      <c r="X137" s="273"/>
      <c r="Y137" s="86"/>
      <c r="Z137" s="86"/>
      <c r="AA137" s="89"/>
      <c r="AB137" s="89"/>
      <c r="AC137" s="89"/>
      <c r="AD137" s="21"/>
    </row>
    <row r="138" spans="1:30" ht="53.1" customHeight="1" x14ac:dyDescent="0.3">
      <c r="A138" s="263"/>
      <c r="B138" s="162"/>
      <c r="C138" s="162"/>
      <c r="D138" s="162"/>
      <c r="E138" s="264"/>
      <c r="F138" s="265"/>
      <c r="G138" s="266"/>
      <c r="H138" s="266"/>
      <c r="I138" s="266"/>
      <c r="J138" s="266"/>
      <c r="K138" s="162" t="s">
        <v>324</v>
      </c>
      <c r="L138" s="162"/>
      <c r="M138" s="267"/>
      <c r="N138" s="278"/>
      <c r="O138" s="268"/>
      <c r="P138" s="268"/>
      <c r="Q138" s="279" t="s">
        <v>338</v>
      </c>
      <c r="R138" s="277">
        <v>0.1</v>
      </c>
      <c r="S138" s="280">
        <v>43863</v>
      </c>
      <c r="T138" s="280">
        <v>43981</v>
      </c>
      <c r="U138" s="272"/>
      <c r="V138" s="272"/>
      <c r="W138" s="272"/>
      <c r="X138" s="273"/>
      <c r="Y138" s="86"/>
      <c r="Z138" s="86"/>
      <c r="AA138" s="89"/>
      <c r="AB138" s="89"/>
      <c r="AC138" s="89"/>
      <c r="AD138" s="21"/>
    </row>
    <row r="139" spans="1:30" ht="53.1" customHeight="1" x14ac:dyDescent="0.3">
      <c r="A139" s="263"/>
      <c r="B139" s="162"/>
      <c r="C139" s="162"/>
      <c r="D139" s="162"/>
      <c r="E139" s="264"/>
      <c r="F139" s="265"/>
      <c r="G139" s="266"/>
      <c r="H139" s="266"/>
      <c r="I139" s="266"/>
      <c r="J139" s="266"/>
      <c r="K139" s="162"/>
      <c r="L139" s="162"/>
      <c r="M139" s="267"/>
      <c r="N139" s="278"/>
      <c r="O139" s="268"/>
      <c r="P139" s="268"/>
      <c r="Q139" s="279" t="s">
        <v>339</v>
      </c>
      <c r="R139" s="277">
        <v>0.1</v>
      </c>
      <c r="S139" s="280">
        <v>43955</v>
      </c>
      <c r="T139" s="280">
        <v>44027</v>
      </c>
      <c r="U139" s="272"/>
      <c r="V139" s="272"/>
      <c r="W139" s="272"/>
      <c r="X139" s="273"/>
      <c r="Y139" s="86"/>
      <c r="Z139" s="86"/>
      <c r="AA139" s="89"/>
      <c r="AB139" s="89"/>
      <c r="AC139" s="89"/>
      <c r="AD139" s="21"/>
    </row>
    <row r="140" spans="1:30" ht="53.1" customHeight="1" x14ac:dyDescent="0.3">
      <c r="A140" s="263"/>
      <c r="B140" s="162"/>
      <c r="C140" s="162"/>
      <c r="D140" s="162"/>
      <c r="E140" s="264"/>
      <c r="F140" s="265"/>
      <c r="G140" s="266"/>
      <c r="H140" s="266"/>
      <c r="I140" s="266"/>
      <c r="J140" s="266"/>
      <c r="K140" s="162"/>
      <c r="L140" s="162"/>
      <c r="M140" s="267"/>
      <c r="N140" s="278"/>
      <c r="O140" s="268"/>
      <c r="P140" s="268"/>
      <c r="Q140" s="279" t="s">
        <v>340</v>
      </c>
      <c r="R140" s="277">
        <v>0.2</v>
      </c>
      <c r="S140" s="280">
        <v>44027</v>
      </c>
      <c r="T140" s="280">
        <v>44058</v>
      </c>
      <c r="U140" s="272"/>
      <c r="V140" s="272"/>
      <c r="W140" s="272"/>
      <c r="X140" s="273"/>
      <c r="Y140" s="86"/>
      <c r="Z140" s="86"/>
      <c r="AA140" s="89"/>
      <c r="AB140" s="89"/>
      <c r="AC140" s="89"/>
      <c r="AD140" s="21"/>
    </row>
    <row r="141" spans="1:30" ht="53.1" customHeight="1" x14ac:dyDescent="0.3">
      <c r="A141" s="263" t="s">
        <v>311</v>
      </c>
      <c r="B141" s="162" t="s">
        <v>206</v>
      </c>
      <c r="C141" s="162" t="s">
        <v>207</v>
      </c>
      <c r="D141" s="162" t="s">
        <v>38</v>
      </c>
      <c r="E141" s="264"/>
      <c r="F141" s="265" t="s">
        <v>341</v>
      </c>
      <c r="G141" s="266" t="s">
        <v>185</v>
      </c>
      <c r="H141" s="266" t="s">
        <v>185</v>
      </c>
      <c r="I141" s="266" t="s">
        <v>185</v>
      </c>
      <c r="J141" s="266" t="s">
        <v>185</v>
      </c>
      <c r="K141" s="162" t="s">
        <v>324</v>
      </c>
      <c r="L141" s="162" t="s">
        <v>289</v>
      </c>
      <c r="M141" s="278" t="s">
        <v>342</v>
      </c>
      <c r="N141" s="278" t="s">
        <v>135</v>
      </c>
      <c r="O141" s="281">
        <v>43832</v>
      </c>
      <c r="P141" s="281">
        <v>44180</v>
      </c>
      <c r="Q141" s="279" t="s">
        <v>343</v>
      </c>
      <c r="R141" s="277">
        <v>0.2</v>
      </c>
      <c r="S141" s="280">
        <v>43832</v>
      </c>
      <c r="T141" s="280">
        <v>43889</v>
      </c>
      <c r="U141" s="282">
        <v>0.2</v>
      </c>
      <c r="V141" s="283">
        <v>0.4</v>
      </c>
      <c r="W141" s="283">
        <v>0.8</v>
      </c>
      <c r="X141" s="83">
        <v>1</v>
      </c>
      <c r="Y141" s="86">
        <v>83159107</v>
      </c>
      <c r="Z141" s="89"/>
      <c r="AA141" s="89" t="s">
        <v>396</v>
      </c>
      <c r="AB141" s="89" t="s">
        <v>232</v>
      </c>
      <c r="AC141" s="89" t="s">
        <v>232</v>
      </c>
      <c r="AD141" s="21">
        <f>SUM(Y141:Z143)</f>
        <v>83159107</v>
      </c>
    </row>
    <row r="142" spans="1:30" ht="53.1" customHeight="1" x14ac:dyDescent="0.3">
      <c r="A142" s="263"/>
      <c r="B142" s="162"/>
      <c r="C142" s="162"/>
      <c r="D142" s="162"/>
      <c r="E142" s="264"/>
      <c r="F142" s="265"/>
      <c r="G142" s="266"/>
      <c r="H142" s="266"/>
      <c r="I142" s="266"/>
      <c r="J142" s="266"/>
      <c r="K142" s="162"/>
      <c r="L142" s="162"/>
      <c r="M142" s="278"/>
      <c r="N142" s="278"/>
      <c r="O142" s="281"/>
      <c r="P142" s="281"/>
      <c r="Q142" s="279" t="s">
        <v>344</v>
      </c>
      <c r="R142" s="277">
        <v>0.5</v>
      </c>
      <c r="S142" s="280">
        <v>43923</v>
      </c>
      <c r="T142" s="280">
        <v>44043</v>
      </c>
      <c r="U142" s="282"/>
      <c r="V142" s="283"/>
      <c r="W142" s="283"/>
      <c r="X142" s="83"/>
      <c r="Y142" s="86"/>
      <c r="Z142" s="89"/>
      <c r="AA142" s="89"/>
      <c r="AB142" s="89"/>
      <c r="AC142" s="89"/>
      <c r="AD142" s="21"/>
    </row>
    <row r="143" spans="1:30" ht="53.1" customHeight="1" x14ac:dyDescent="0.3">
      <c r="A143" s="263"/>
      <c r="B143" s="162"/>
      <c r="C143" s="162"/>
      <c r="D143" s="162"/>
      <c r="E143" s="264"/>
      <c r="F143" s="265"/>
      <c r="G143" s="266"/>
      <c r="H143" s="266"/>
      <c r="I143" s="266"/>
      <c r="J143" s="266"/>
      <c r="K143" s="162"/>
      <c r="L143" s="162"/>
      <c r="M143" s="278"/>
      <c r="N143" s="278"/>
      <c r="O143" s="281"/>
      <c r="P143" s="281"/>
      <c r="Q143" s="279" t="s">
        <v>345</v>
      </c>
      <c r="R143" s="277">
        <v>0.3</v>
      </c>
      <c r="S143" s="280">
        <v>44046</v>
      </c>
      <c r="T143" s="280">
        <v>44180</v>
      </c>
      <c r="U143" s="282"/>
      <c r="V143" s="283"/>
      <c r="W143" s="283"/>
      <c r="X143" s="83"/>
      <c r="Y143" s="86"/>
      <c r="Z143" s="89"/>
      <c r="AA143" s="89"/>
      <c r="AB143" s="89"/>
      <c r="AC143" s="89"/>
      <c r="AD143" s="21"/>
    </row>
    <row r="144" spans="1:30" ht="33" x14ac:dyDescent="0.3">
      <c r="A144" s="263" t="s">
        <v>311</v>
      </c>
      <c r="B144" s="162" t="s">
        <v>328</v>
      </c>
      <c r="C144" s="162" t="s">
        <v>329</v>
      </c>
      <c r="D144" s="162" t="s">
        <v>38</v>
      </c>
      <c r="E144" s="264"/>
      <c r="F144" s="265" t="s">
        <v>346</v>
      </c>
      <c r="G144" s="266" t="s">
        <v>185</v>
      </c>
      <c r="H144" s="266" t="s">
        <v>185</v>
      </c>
      <c r="I144" s="266" t="s">
        <v>185</v>
      </c>
      <c r="J144" s="266" t="s">
        <v>185</v>
      </c>
      <c r="K144" s="266"/>
      <c r="L144" s="162"/>
      <c r="M144" s="278" t="s">
        <v>347</v>
      </c>
      <c r="N144" s="278" t="s">
        <v>135</v>
      </c>
      <c r="O144" s="281">
        <v>43864</v>
      </c>
      <c r="P144" s="281">
        <v>44165</v>
      </c>
      <c r="Q144" s="279" t="s">
        <v>348</v>
      </c>
      <c r="R144" s="277">
        <v>0.3</v>
      </c>
      <c r="S144" s="280">
        <v>43864</v>
      </c>
      <c r="T144" s="280">
        <v>44001</v>
      </c>
      <c r="U144" s="282">
        <v>0.3</v>
      </c>
      <c r="V144" s="283">
        <v>0.6</v>
      </c>
      <c r="W144" s="283">
        <v>0.8</v>
      </c>
      <c r="X144" s="83">
        <v>1</v>
      </c>
      <c r="Y144" s="86">
        <v>37504965</v>
      </c>
      <c r="Z144" s="89"/>
      <c r="AA144" s="89" t="s">
        <v>396</v>
      </c>
      <c r="AB144" s="89" t="s">
        <v>232</v>
      </c>
      <c r="AC144" s="89" t="s">
        <v>232</v>
      </c>
      <c r="AD144" s="21">
        <f>SUM(Y144:Z146)</f>
        <v>37504965</v>
      </c>
    </row>
    <row r="145" spans="1:30" ht="33" x14ac:dyDescent="0.3">
      <c r="A145" s="263"/>
      <c r="B145" s="162"/>
      <c r="C145" s="162"/>
      <c r="D145" s="162"/>
      <c r="E145" s="264"/>
      <c r="F145" s="265"/>
      <c r="G145" s="266"/>
      <c r="H145" s="266"/>
      <c r="I145" s="266"/>
      <c r="J145" s="266"/>
      <c r="K145" s="266"/>
      <c r="L145" s="162"/>
      <c r="M145" s="278"/>
      <c r="N145" s="278"/>
      <c r="O145" s="281"/>
      <c r="P145" s="281"/>
      <c r="Q145" s="279" t="s">
        <v>349</v>
      </c>
      <c r="R145" s="277">
        <v>0.3</v>
      </c>
      <c r="S145" s="280">
        <v>43983</v>
      </c>
      <c r="T145" s="280">
        <v>44042</v>
      </c>
      <c r="U145" s="282"/>
      <c r="V145" s="283"/>
      <c r="W145" s="283"/>
      <c r="X145" s="83"/>
      <c r="Y145" s="86"/>
      <c r="Z145" s="89"/>
      <c r="AA145" s="89"/>
      <c r="AB145" s="89"/>
      <c r="AC145" s="89"/>
      <c r="AD145" s="21"/>
    </row>
    <row r="146" spans="1:30" ht="33" x14ac:dyDescent="0.3">
      <c r="A146" s="263"/>
      <c r="B146" s="162"/>
      <c r="C146" s="162"/>
      <c r="D146" s="162"/>
      <c r="E146" s="264"/>
      <c r="F146" s="265"/>
      <c r="G146" s="266"/>
      <c r="H146" s="266"/>
      <c r="I146" s="266"/>
      <c r="J146" s="266"/>
      <c r="K146" s="266"/>
      <c r="L146" s="162"/>
      <c r="M146" s="278"/>
      <c r="N146" s="278"/>
      <c r="O146" s="281"/>
      <c r="P146" s="281"/>
      <c r="Q146" s="279" t="s">
        <v>350</v>
      </c>
      <c r="R146" s="277">
        <v>0.4</v>
      </c>
      <c r="S146" s="280">
        <v>44044</v>
      </c>
      <c r="T146" s="280">
        <v>44165</v>
      </c>
      <c r="U146" s="282"/>
      <c r="V146" s="283"/>
      <c r="W146" s="283"/>
      <c r="X146" s="83"/>
      <c r="Y146" s="86"/>
      <c r="Z146" s="89"/>
      <c r="AA146" s="89"/>
      <c r="AB146" s="89"/>
      <c r="AC146" s="89"/>
      <c r="AD146" s="21"/>
    </row>
    <row r="147" spans="1:30" ht="49.5" x14ac:dyDescent="0.3">
      <c r="A147" s="263" t="s">
        <v>311</v>
      </c>
      <c r="B147" s="162" t="s">
        <v>206</v>
      </c>
      <c r="C147" s="162" t="s">
        <v>207</v>
      </c>
      <c r="D147" s="162" t="s">
        <v>38</v>
      </c>
      <c r="E147" s="264"/>
      <c r="F147" s="265" t="s">
        <v>351</v>
      </c>
      <c r="G147" s="266" t="s">
        <v>185</v>
      </c>
      <c r="H147" s="266" t="s">
        <v>185</v>
      </c>
      <c r="I147" s="266" t="s">
        <v>185</v>
      </c>
      <c r="J147" s="162" t="s">
        <v>272</v>
      </c>
      <c r="K147" s="162" t="s">
        <v>324</v>
      </c>
      <c r="L147" s="162" t="s">
        <v>289</v>
      </c>
      <c r="M147" s="278" t="s">
        <v>352</v>
      </c>
      <c r="N147" s="278" t="s">
        <v>135</v>
      </c>
      <c r="O147" s="281">
        <v>43864</v>
      </c>
      <c r="P147" s="281">
        <f>MAX(T147:T149)</f>
        <v>44196</v>
      </c>
      <c r="Q147" s="279" t="s">
        <v>353</v>
      </c>
      <c r="R147" s="277">
        <v>0.2</v>
      </c>
      <c r="S147" s="280">
        <v>43864</v>
      </c>
      <c r="T147" s="280">
        <v>43921</v>
      </c>
      <c r="U147" s="282">
        <v>0.3</v>
      </c>
      <c r="V147" s="283">
        <v>0.6</v>
      </c>
      <c r="W147" s="283">
        <v>0.8</v>
      </c>
      <c r="X147" s="83">
        <v>1</v>
      </c>
      <c r="Y147" s="86">
        <v>83159107</v>
      </c>
      <c r="Z147" s="86">
        <v>79800000</v>
      </c>
      <c r="AA147" s="89" t="s">
        <v>396</v>
      </c>
      <c r="AB147" s="89" t="s">
        <v>399</v>
      </c>
      <c r="AC147" s="89" t="s">
        <v>232</v>
      </c>
      <c r="AD147" s="21">
        <f>SUM(Y147:Z149)</f>
        <v>162959107</v>
      </c>
    </row>
    <row r="148" spans="1:30" ht="33" x14ac:dyDescent="0.3">
      <c r="A148" s="263"/>
      <c r="B148" s="162"/>
      <c r="C148" s="162"/>
      <c r="D148" s="162"/>
      <c r="E148" s="264"/>
      <c r="F148" s="265"/>
      <c r="G148" s="266"/>
      <c r="H148" s="266"/>
      <c r="I148" s="266"/>
      <c r="J148" s="162"/>
      <c r="K148" s="162"/>
      <c r="L148" s="162"/>
      <c r="M148" s="278"/>
      <c r="N148" s="278"/>
      <c r="O148" s="281"/>
      <c r="P148" s="281"/>
      <c r="Q148" s="279" t="s">
        <v>354</v>
      </c>
      <c r="R148" s="277">
        <v>0.4</v>
      </c>
      <c r="S148" s="280">
        <v>43864</v>
      </c>
      <c r="T148" s="280">
        <v>44196</v>
      </c>
      <c r="U148" s="282"/>
      <c r="V148" s="283"/>
      <c r="W148" s="283"/>
      <c r="X148" s="83"/>
      <c r="Y148" s="86"/>
      <c r="Z148" s="86"/>
      <c r="AA148" s="89"/>
      <c r="AB148" s="89"/>
      <c r="AC148" s="89"/>
      <c r="AD148" s="21"/>
    </row>
    <row r="149" spans="1:30" ht="49.5" x14ac:dyDescent="0.3">
      <c r="A149" s="263"/>
      <c r="B149" s="162"/>
      <c r="C149" s="162"/>
      <c r="D149" s="162"/>
      <c r="E149" s="264"/>
      <c r="F149" s="265"/>
      <c r="G149" s="266"/>
      <c r="H149" s="266"/>
      <c r="I149" s="266"/>
      <c r="J149" s="162"/>
      <c r="K149" s="162"/>
      <c r="L149" s="162"/>
      <c r="M149" s="278"/>
      <c r="N149" s="278"/>
      <c r="O149" s="281"/>
      <c r="P149" s="281"/>
      <c r="Q149" s="279" t="s">
        <v>355</v>
      </c>
      <c r="R149" s="277">
        <v>0.4</v>
      </c>
      <c r="S149" s="280">
        <v>43952</v>
      </c>
      <c r="T149" s="280">
        <v>44180</v>
      </c>
      <c r="U149" s="282"/>
      <c r="V149" s="283"/>
      <c r="W149" s="283"/>
      <c r="X149" s="83"/>
      <c r="Y149" s="86"/>
      <c r="Z149" s="86"/>
      <c r="AA149" s="89"/>
      <c r="AB149" s="89"/>
      <c r="AC149" s="89"/>
      <c r="AD149" s="21"/>
    </row>
    <row r="150" spans="1:30" ht="33" x14ac:dyDescent="0.3">
      <c r="A150" s="263" t="s">
        <v>311</v>
      </c>
      <c r="B150" s="162" t="s">
        <v>328</v>
      </c>
      <c r="C150" s="162" t="s">
        <v>329</v>
      </c>
      <c r="D150" s="162" t="s">
        <v>38</v>
      </c>
      <c r="E150" s="264" t="s">
        <v>40</v>
      </c>
      <c r="F150" s="265" t="s">
        <v>356</v>
      </c>
      <c r="G150" s="266" t="s">
        <v>185</v>
      </c>
      <c r="H150" s="266" t="s">
        <v>185</v>
      </c>
      <c r="I150" s="266" t="s">
        <v>185</v>
      </c>
      <c r="J150" s="266" t="s">
        <v>185</v>
      </c>
      <c r="K150" s="266"/>
      <c r="L150" s="266"/>
      <c r="M150" s="278" t="s">
        <v>357</v>
      </c>
      <c r="N150" s="268" t="s">
        <v>57</v>
      </c>
      <c r="O150" s="268">
        <v>43864</v>
      </c>
      <c r="P150" s="268">
        <v>44180</v>
      </c>
      <c r="Q150" s="279" t="s">
        <v>358</v>
      </c>
      <c r="R150" s="277">
        <v>0.2</v>
      </c>
      <c r="S150" s="280">
        <v>43864</v>
      </c>
      <c r="T150" s="280">
        <v>44008</v>
      </c>
      <c r="U150" s="282">
        <v>0.27</v>
      </c>
      <c r="V150" s="283">
        <v>0.55000000000000004</v>
      </c>
      <c r="W150" s="283">
        <v>0.8</v>
      </c>
      <c r="X150" s="83">
        <v>1</v>
      </c>
      <c r="Y150" s="86">
        <v>6222767</v>
      </c>
      <c r="Z150" s="86">
        <v>146500000</v>
      </c>
      <c r="AA150" s="89" t="s">
        <v>396</v>
      </c>
      <c r="AB150" s="89" t="s">
        <v>400</v>
      </c>
      <c r="AC150" s="89" t="s">
        <v>232</v>
      </c>
      <c r="AD150" s="21">
        <f>SUM(Y150:Z154)</f>
        <v>152722767</v>
      </c>
    </row>
    <row r="151" spans="1:30" ht="33" x14ac:dyDescent="0.3">
      <c r="A151" s="263"/>
      <c r="B151" s="162"/>
      <c r="C151" s="162"/>
      <c r="D151" s="162"/>
      <c r="E151" s="264"/>
      <c r="F151" s="265"/>
      <c r="G151" s="266"/>
      <c r="H151" s="266"/>
      <c r="I151" s="266"/>
      <c r="J151" s="266"/>
      <c r="K151" s="266"/>
      <c r="L151" s="266"/>
      <c r="M151" s="278"/>
      <c r="N151" s="268"/>
      <c r="O151" s="268"/>
      <c r="P151" s="268"/>
      <c r="Q151" s="279" t="s">
        <v>359</v>
      </c>
      <c r="R151" s="277">
        <v>0.2</v>
      </c>
      <c r="S151" s="280">
        <v>43864</v>
      </c>
      <c r="T151" s="280">
        <v>44180</v>
      </c>
      <c r="U151" s="282"/>
      <c r="V151" s="283"/>
      <c r="W151" s="283"/>
      <c r="X151" s="83"/>
      <c r="Y151" s="86"/>
      <c r="Z151" s="86"/>
      <c r="AA151" s="89"/>
      <c r="AB151" s="89"/>
      <c r="AC151" s="89"/>
      <c r="AD151" s="21"/>
    </row>
    <row r="152" spans="1:30" x14ac:dyDescent="0.3">
      <c r="A152" s="263"/>
      <c r="B152" s="162"/>
      <c r="C152" s="162"/>
      <c r="D152" s="162"/>
      <c r="E152" s="264"/>
      <c r="F152" s="265"/>
      <c r="G152" s="266"/>
      <c r="H152" s="266"/>
      <c r="I152" s="266"/>
      <c r="J152" s="266"/>
      <c r="K152" s="266"/>
      <c r="L152" s="266"/>
      <c r="M152" s="278"/>
      <c r="N152" s="268"/>
      <c r="O152" s="268"/>
      <c r="P152" s="268"/>
      <c r="Q152" s="269" t="s">
        <v>360</v>
      </c>
      <c r="R152" s="277">
        <v>0.2</v>
      </c>
      <c r="S152" s="280">
        <v>44020</v>
      </c>
      <c r="T152" s="280">
        <v>44134</v>
      </c>
      <c r="U152" s="282"/>
      <c r="V152" s="283"/>
      <c r="W152" s="283"/>
      <c r="X152" s="83"/>
      <c r="Y152" s="86"/>
      <c r="Z152" s="86"/>
      <c r="AA152" s="89"/>
      <c r="AB152" s="89"/>
      <c r="AC152" s="89"/>
      <c r="AD152" s="21"/>
    </row>
    <row r="153" spans="1:30" x14ac:dyDescent="0.3">
      <c r="A153" s="263"/>
      <c r="B153" s="162"/>
      <c r="C153" s="162"/>
      <c r="D153" s="162"/>
      <c r="E153" s="264"/>
      <c r="F153" s="265"/>
      <c r="G153" s="266"/>
      <c r="H153" s="266"/>
      <c r="I153" s="266"/>
      <c r="J153" s="266"/>
      <c r="K153" s="266"/>
      <c r="L153" s="266"/>
      <c r="M153" s="278"/>
      <c r="N153" s="268"/>
      <c r="O153" s="268"/>
      <c r="P153" s="268"/>
      <c r="Q153" s="269" t="s">
        <v>361</v>
      </c>
      <c r="R153" s="277">
        <v>0.2</v>
      </c>
      <c r="S153" s="280">
        <v>44119</v>
      </c>
      <c r="T153" s="280">
        <v>44180</v>
      </c>
      <c r="U153" s="282"/>
      <c r="V153" s="283"/>
      <c r="W153" s="283"/>
      <c r="X153" s="83"/>
      <c r="Y153" s="86"/>
      <c r="Z153" s="86"/>
      <c r="AA153" s="89"/>
      <c r="AB153" s="89"/>
      <c r="AC153" s="89"/>
      <c r="AD153" s="21"/>
    </row>
    <row r="154" spans="1:30" x14ac:dyDescent="0.3">
      <c r="A154" s="263"/>
      <c r="B154" s="162"/>
      <c r="C154" s="162"/>
      <c r="D154" s="162"/>
      <c r="E154" s="264"/>
      <c r="F154" s="265"/>
      <c r="G154" s="266"/>
      <c r="H154" s="266"/>
      <c r="I154" s="266"/>
      <c r="J154" s="266"/>
      <c r="K154" s="266"/>
      <c r="L154" s="266"/>
      <c r="M154" s="278"/>
      <c r="N154" s="268"/>
      <c r="O154" s="268"/>
      <c r="P154" s="268"/>
      <c r="Q154" s="269" t="s">
        <v>362</v>
      </c>
      <c r="R154" s="277">
        <v>0.2</v>
      </c>
      <c r="S154" s="280">
        <v>43864</v>
      </c>
      <c r="T154" s="280">
        <v>44165</v>
      </c>
      <c r="U154" s="282"/>
      <c r="V154" s="283"/>
      <c r="W154" s="283"/>
      <c r="X154" s="83"/>
      <c r="Y154" s="86"/>
      <c r="Z154" s="86"/>
      <c r="AA154" s="89"/>
      <c r="AB154" s="89"/>
      <c r="AC154" s="89"/>
      <c r="AD154" s="21"/>
    </row>
    <row r="155" spans="1:30" x14ac:dyDescent="0.3">
      <c r="A155" s="263" t="s">
        <v>311</v>
      </c>
      <c r="B155" s="162" t="s">
        <v>47</v>
      </c>
      <c r="C155" s="162" t="s">
        <v>261</v>
      </c>
      <c r="D155" s="162" t="s">
        <v>54</v>
      </c>
      <c r="E155" s="264">
        <v>1</v>
      </c>
      <c r="F155" s="265" t="s">
        <v>40</v>
      </c>
      <c r="G155" s="266" t="s">
        <v>185</v>
      </c>
      <c r="H155" s="266" t="s">
        <v>185</v>
      </c>
      <c r="I155" s="266" t="s">
        <v>185</v>
      </c>
      <c r="J155" s="266" t="s">
        <v>185</v>
      </c>
      <c r="K155" s="266"/>
      <c r="L155" s="266"/>
      <c r="M155" s="278" t="s">
        <v>363</v>
      </c>
      <c r="N155" s="268" t="s">
        <v>57</v>
      </c>
      <c r="O155" s="268">
        <v>43837</v>
      </c>
      <c r="P155" s="268">
        <v>44180</v>
      </c>
      <c r="Q155" s="279" t="s">
        <v>364</v>
      </c>
      <c r="R155" s="277">
        <v>0.05</v>
      </c>
      <c r="S155" s="280">
        <v>43864</v>
      </c>
      <c r="T155" s="280">
        <v>43905</v>
      </c>
      <c r="U155" s="282">
        <v>0.12</v>
      </c>
      <c r="V155" s="283">
        <v>0.35</v>
      </c>
      <c r="W155" s="283">
        <v>0.75</v>
      </c>
      <c r="X155" s="83">
        <v>1</v>
      </c>
      <c r="Y155" s="86">
        <v>246916095</v>
      </c>
      <c r="Z155" s="86">
        <v>83430000</v>
      </c>
      <c r="AA155" s="89" t="s">
        <v>396</v>
      </c>
      <c r="AB155" s="89" t="s">
        <v>400</v>
      </c>
      <c r="AC155" s="89" t="s">
        <v>401</v>
      </c>
      <c r="AD155" s="21">
        <f>SUM(Y155:Z159)</f>
        <v>330346095</v>
      </c>
    </row>
    <row r="156" spans="1:30" ht="33" x14ac:dyDescent="0.3">
      <c r="A156" s="263"/>
      <c r="B156" s="162"/>
      <c r="C156" s="162"/>
      <c r="D156" s="162"/>
      <c r="E156" s="264"/>
      <c r="F156" s="265"/>
      <c r="G156" s="266"/>
      <c r="H156" s="266"/>
      <c r="I156" s="266"/>
      <c r="J156" s="266"/>
      <c r="K156" s="266"/>
      <c r="L156" s="266"/>
      <c r="M156" s="278"/>
      <c r="N156" s="268"/>
      <c r="O156" s="268"/>
      <c r="P156" s="268"/>
      <c r="Q156" s="279" t="s">
        <v>365</v>
      </c>
      <c r="R156" s="277">
        <v>0.55000000000000004</v>
      </c>
      <c r="S156" s="280">
        <v>43906</v>
      </c>
      <c r="T156" s="280">
        <v>44180</v>
      </c>
      <c r="U156" s="282"/>
      <c r="V156" s="283"/>
      <c r="W156" s="283"/>
      <c r="X156" s="83"/>
      <c r="Y156" s="86"/>
      <c r="Z156" s="86"/>
      <c r="AA156" s="89"/>
      <c r="AB156" s="89"/>
      <c r="AC156" s="89"/>
      <c r="AD156" s="21"/>
    </row>
    <row r="157" spans="1:30" x14ac:dyDescent="0.3">
      <c r="A157" s="263"/>
      <c r="B157" s="162"/>
      <c r="C157" s="162"/>
      <c r="D157" s="162"/>
      <c r="E157" s="264"/>
      <c r="F157" s="265"/>
      <c r="G157" s="266"/>
      <c r="H157" s="266"/>
      <c r="I157" s="266"/>
      <c r="J157" s="266"/>
      <c r="K157" s="266"/>
      <c r="L157" s="266"/>
      <c r="M157" s="278"/>
      <c r="N157" s="268"/>
      <c r="O157" s="268"/>
      <c r="P157" s="268"/>
      <c r="Q157" s="269" t="s">
        <v>366</v>
      </c>
      <c r="R157" s="277">
        <v>0.2</v>
      </c>
      <c r="S157" s="280">
        <v>43937</v>
      </c>
      <c r="T157" s="280">
        <v>44180</v>
      </c>
      <c r="U157" s="282"/>
      <c r="V157" s="283"/>
      <c r="W157" s="283"/>
      <c r="X157" s="83"/>
      <c r="Y157" s="86"/>
      <c r="Z157" s="86"/>
      <c r="AA157" s="89"/>
      <c r="AB157" s="89"/>
      <c r="AC157" s="89"/>
      <c r="AD157" s="21"/>
    </row>
    <row r="158" spans="1:30" ht="33" x14ac:dyDescent="0.3">
      <c r="A158" s="263"/>
      <c r="B158" s="162"/>
      <c r="C158" s="162"/>
      <c r="D158" s="162"/>
      <c r="E158" s="264"/>
      <c r="F158" s="265"/>
      <c r="G158" s="266"/>
      <c r="H158" s="266"/>
      <c r="I158" s="266"/>
      <c r="J158" s="266"/>
      <c r="K158" s="266"/>
      <c r="L158" s="266"/>
      <c r="M158" s="278"/>
      <c r="N158" s="268"/>
      <c r="O158" s="268"/>
      <c r="P158" s="268"/>
      <c r="Q158" s="269" t="s">
        <v>367</v>
      </c>
      <c r="R158" s="277">
        <v>0.1</v>
      </c>
      <c r="S158" s="280">
        <v>43966</v>
      </c>
      <c r="T158" s="280">
        <v>44180</v>
      </c>
      <c r="U158" s="282"/>
      <c r="V158" s="283"/>
      <c r="W158" s="283"/>
      <c r="X158" s="83"/>
      <c r="Y158" s="86"/>
      <c r="Z158" s="86"/>
      <c r="AA158" s="89"/>
      <c r="AB158" s="89"/>
      <c r="AC158" s="89"/>
      <c r="AD158" s="21"/>
    </row>
    <row r="159" spans="1:30" x14ac:dyDescent="0.3">
      <c r="A159" s="263"/>
      <c r="B159" s="162"/>
      <c r="C159" s="162"/>
      <c r="D159" s="162"/>
      <c r="E159" s="264"/>
      <c r="F159" s="265"/>
      <c r="G159" s="266"/>
      <c r="H159" s="266"/>
      <c r="I159" s="266"/>
      <c r="J159" s="266"/>
      <c r="K159" s="266"/>
      <c r="L159" s="266"/>
      <c r="M159" s="278"/>
      <c r="N159" s="268"/>
      <c r="O159" s="268"/>
      <c r="P159" s="268"/>
      <c r="Q159" s="269" t="s">
        <v>368</v>
      </c>
      <c r="R159" s="277">
        <v>0.1</v>
      </c>
      <c r="S159" s="280">
        <v>43936</v>
      </c>
      <c r="T159" s="280">
        <v>44180</v>
      </c>
      <c r="U159" s="282"/>
      <c r="V159" s="283"/>
      <c r="W159" s="283"/>
      <c r="X159" s="83"/>
      <c r="Y159" s="86"/>
      <c r="Z159" s="86"/>
      <c r="AA159" s="89"/>
      <c r="AB159" s="89"/>
      <c r="AC159" s="89"/>
      <c r="AD159" s="21"/>
    </row>
    <row r="160" spans="1:30" ht="49.5" x14ac:dyDescent="0.3">
      <c r="A160" s="263" t="s">
        <v>311</v>
      </c>
      <c r="B160" s="162" t="s">
        <v>47</v>
      </c>
      <c r="C160" s="162" t="s">
        <v>261</v>
      </c>
      <c r="D160" s="162" t="s">
        <v>54</v>
      </c>
      <c r="E160" s="264">
        <v>0.7</v>
      </c>
      <c r="F160" s="265" t="s">
        <v>369</v>
      </c>
      <c r="G160" s="266" t="s">
        <v>185</v>
      </c>
      <c r="H160" s="266" t="s">
        <v>185</v>
      </c>
      <c r="I160" s="266" t="s">
        <v>185</v>
      </c>
      <c r="J160" s="266" t="s">
        <v>185</v>
      </c>
      <c r="K160" s="162" t="s">
        <v>370</v>
      </c>
      <c r="L160" s="162" t="s">
        <v>263</v>
      </c>
      <c r="M160" s="278" t="s">
        <v>371</v>
      </c>
      <c r="N160" s="268" t="s">
        <v>57</v>
      </c>
      <c r="O160" s="268">
        <v>43845</v>
      </c>
      <c r="P160" s="268">
        <v>44104</v>
      </c>
      <c r="Q160" s="279" t="s">
        <v>372</v>
      </c>
      <c r="R160" s="277">
        <v>0.2</v>
      </c>
      <c r="S160" s="280">
        <v>43845</v>
      </c>
      <c r="T160" s="280">
        <v>43936</v>
      </c>
      <c r="U160" s="282">
        <v>0.48</v>
      </c>
      <c r="V160" s="283">
        <v>0.82</v>
      </c>
      <c r="W160" s="283">
        <v>1</v>
      </c>
      <c r="X160" s="83"/>
      <c r="Y160" s="86">
        <v>66837990.5</v>
      </c>
      <c r="Z160" s="86">
        <v>382948375</v>
      </c>
      <c r="AA160" s="89" t="s">
        <v>396</v>
      </c>
      <c r="AB160" s="89" t="s">
        <v>402</v>
      </c>
      <c r="AC160" s="89" t="s">
        <v>232</v>
      </c>
      <c r="AD160" s="21">
        <f>SUM(Y160:Z164)</f>
        <v>449786365.5</v>
      </c>
    </row>
    <row r="161" spans="1:30" x14ac:dyDescent="0.3">
      <c r="A161" s="263"/>
      <c r="B161" s="162"/>
      <c r="C161" s="162"/>
      <c r="D161" s="162"/>
      <c r="E161" s="264"/>
      <c r="F161" s="265"/>
      <c r="G161" s="266"/>
      <c r="H161" s="266"/>
      <c r="I161" s="266"/>
      <c r="J161" s="266"/>
      <c r="K161" s="162"/>
      <c r="L161" s="162"/>
      <c r="M161" s="278"/>
      <c r="N161" s="268"/>
      <c r="O161" s="268"/>
      <c r="P161" s="268"/>
      <c r="Q161" s="279" t="s">
        <v>373</v>
      </c>
      <c r="R161" s="277">
        <v>0.1</v>
      </c>
      <c r="S161" s="280">
        <v>43845</v>
      </c>
      <c r="T161" s="280">
        <v>43936</v>
      </c>
      <c r="U161" s="282"/>
      <c r="V161" s="283"/>
      <c r="W161" s="283"/>
      <c r="X161" s="83"/>
      <c r="Y161" s="86"/>
      <c r="Z161" s="86"/>
      <c r="AA161" s="89"/>
      <c r="AB161" s="89"/>
      <c r="AC161" s="89"/>
      <c r="AD161" s="21"/>
    </row>
    <row r="162" spans="1:30" ht="33" x14ac:dyDescent="0.3">
      <c r="A162" s="263"/>
      <c r="B162" s="162"/>
      <c r="C162" s="162"/>
      <c r="D162" s="162"/>
      <c r="E162" s="264"/>
      <c r="F162" s="265"/>
      <c r="G162" s="266"/>
      <c r="H162" s="266"/>
      <c r="I162" s="266"/>
      <c r="J162" s="266"/>
      <c r="K162" s="162" t="s">
        <v>374</v>
      </c>
      <c r="L162" s="162"/>
      <c r="M162" s="278"/>
      <c r="N162" s="268"/>
      <c r="O162" s="268"/>
      <c r="P162" s="268"/>
      <c r="Q162" s="279" t="s">
        <v>375</v>
      </c>
      <c r="R162" s="277">
        <v>0.3</v>
      </c>
      <c r="S162" s="280">
        <v>43845</v>
      </c>
      <c r="T162" s="280">
        <v>43997</v>
      </c>
      <c r="U162" s="282"/>
      <c r="V162" s="283"/>
      <c r="W162" s="283"/>
      <c r="X162" s="83"/>
      <c r="Y162" s="86"/>
      <c r="Z162" s="86"/>
      <c r="AA162" s="89"/>
      <c r="AB162" s="89"/>
      <c r="AC162" s="89"/>
      <c r="AD162" s="21"/>
    </row>
    <row r="163" spans="1:30" x14ac:dyDescent="0.3">
      <c r="A163" s="263"/>
      <c r="B163" s="162"/>
      <c r="C163" s="162"/>
      <c r="D163" s="162"/>
      <c r="E163" s="264"/>
      <c r="F163" s="265"/>
      <c r="G163" s="266"/>
      <c r="H163" s="266"/>
      <c r="I163" s="266"/>
      <c r="J163" s="266"/>
      <c r="K163" s="162"/>
      <c r="L163" s="162"/>
      <c r="M163" s="278"/>
      <c r="N163" s="268"/>
      <c r="O163" s="268"/>
      <c r="P163" s="268"/>
      <c r="Q163" s="279" t="s">
        <v>376</v>
      </c>
      <c r="R163" s="277">
        <v>0.1</v>
      </c>
      <c r="S163" s="280">
        <v>43966</v>
      </c>
      <c r="T163" s="280">
        <v>44104</v>
      </c>
      <c r="U163" s="282"/>
      <c r="V163" s="283"/>
      <c r="W163" s="283"/>
      <c r="X163" s="83"/>
      <c r="Y163" s="86"/>
      <c r="Z163" s="86"/>
      <c r="AA163" s="89"/>
      <c r="AB163" s="89"/>
      <c r="AC163" s="89"/>
      <c r="AD163" s="21"/>
    </row>
    <row r="164" spans="1:30" ht="33" x14ac:dyDescent="0.3">
      <c r="A164" s="263"/>
      <c r="B164" s="162"/>
      <c r="C164" s="162"/>
      <c r="D164" s="162"/>
      <c r="E164" s="264"/>
      <c r="F164" s="265"/>
      <c r="G164" s="266"/>
      <c r="H164" s="266"/>
      <c r="I164" s="266"/>
      <c r="J164" s="266"/>
      <c r="K164" s="162"/>
      <c r="L164" s="162"/>
      <c r="M164" s="278"/>
      <c r="N164" s="268"/>
      <c r="O164" s="268"/>
      <c r="P164" s="268"/>
      <c r="Q164" s="269" t="s">
        <v>377</v>
      </c>
      <c r="R164" s="277">
        <v>0.3</v>
      </c>
      <c r="S164" s="280">
        <v>43845</v>
      </c>
      <c r="T164" s="280">
        <v>44104</v>
      </c>
      <c r="U164" s="282"/>
      <c r="V164" s="283"/>
      <c r="W164" s="283"/>
      <c r="X164" s="83"/>
      <c r="Y164" s="86"/>
      <c r="Z164" s="86"/>
      <c r="AA164" s="89"/>
      <c r="AB164" s="89"/>
      <c r="AC164" s="89"/>
      <c r="AD164" s="21"/>
    </row>
    <row r="165" spans="1:30" ht="48.95" customHeight="1" x14ac:dyDescent="0.3">
      <c r="A165" s="263" t="s">
        <v>311</v>
      </c>
      <c r="B165" s="162" t="s">
        <v>144</v>
      </c>
      <c r="C165" s="162" t="s">
        <v>270</v>
      </c>
      <c r="D165" s="162" t="s">
        <v>38</v>
      </c>
      <c r="E165" s="264">
        <v>0.3</v>
      </c>
      <c r="F165" s="265" t="s">
        <v>378</v>
      </c>
      <c r="G165" s="266" t="s">
        <v>185</v>
      </c>
      <c r="H165" s="266" t="s">
        <v>185</v>
      </c>
      <c r="I165" s="266" t="s">
        <v>185</v>
      </c>
      <c r="J165" s="266" t="s">
        <v>185</v>
      </c>
      <c r="K165" s="266"/>
      <c r="L165" s="266"/>
      <c r="M165" s="278" t="s">
        <v>379</v>
      </c>
      <c r="N165" s="268" t="s">
        <v>57</v>
      </c>
      <c r="O165" s="268">
        <f>MIN(S165:S166)</f>
        <v>43831</v>
      </c>
      <c r="P165" s="268">
        <f>MAX(T165:T166)</f>
        <v>44180</v>
      </c>
      <c r="Q165" s="279" t="s">
        <v>380</v>
      </c>
      <c r="R165" s="277">
        <v>0.5</v>
      </c>
      <c r="S165" s="280">
        <v>43831</v>
      </c>
      <c r="T165" s="280">
        <v>44180</v>
      </c>
      <c r="U165" s="282">
        <v>0.25</v>
      </c>
      <c r="V165" s="283">
        <v>0.5</v>
      </c>
      <c r="W165" s="283">
        <v>0.75</v>
      </c>
      <c r="X165" s="83">
        <v>1</v>
      </c>
      <c r="Y165" s="86">
        <v>362738985</v>
      </c>
      <c r="Z165" s="86"/>
      <c r="AA165" s="89" t="s">
        <v>396</v>
      </c>
      <c r="AB165" s="89" t="s">
        <v>403</v>
      </c>
      <c r="AC165" s="89" t="s">
        <v>232</v>
      </c>
      <c r="AD165" s="21">
        <f>SUM(Y165:Z166)</f>
        <v>362738985</v>
      </c>
    </row>
    <row r="166" spans="1:30" ht="48.95" customHeight="1" x14ac:dyDescent="0.3">
      <c r="A166" s="263"/>
      <c r="B166" s="162"/>
      <c r="C166" s="162"/>
      <c r="D166" s="162"/>
      <c r="E166" s="264"/>
      <c r="F166" s="265"/>
      <c r="G166" s="266"/>
      <c r="H166" s="266"/>
      <c r="I166" s="266"/>
      <c r="J166" s="266"/>
      <c r="K166" s="266"/>
      <c r="L166" s="266"/>
      <c r="M166" s="278"/>
      <c r="N166" s="268"/>
      <c r="O166" s="268"/>
      <c r="P166" s="268"/>
      <c r="Q166" s="279" t="s">
        <v>381</v>
      </c>
      <c r="R166" s="277">
        <v>0.5</v>
      </c>
      <c r="S166" s="280">
        <v>43831</v>
      </c>
      <c r="T166" s="280">
        <v>44180</v>
      </c>
      <c r="U166" s="282"/>
      <c r="V166" s="283"/>
      <c r="W166" s="283"/>
      <c r="X166" s="83"/>
      <c r="Y166" s="86"/>
      <c r="Z166" s="86"/>
      <c r="AA166" s="89"/>
      <c r="AB166" s="89"/>
      <c r="AC166" s="89"/>
      <c r="AD166" s="21"/>
    </row>
    <row r="167" spans="1:30" x14ac:dyDescent="0.3">
      <c r="A167" s="263" t="s">
        <v>311</v>
      </c>
      <c r="B167" s="162" t="s">
        <v>144</v>
      </c>
      <c r="C167" s="162" t="s">
        <v>270</v>
      </c>
      <c r="D167" s="162" t="s">
        <v>54</v>
      </c>
      <c r="E167" s="264">
        <v>1</v>
      </c>
      <c r="F167" s="265"/>
      <c r="G167" s="266" t="s">
        <v>185</v>
      </c>
      <c r="H167" s="266" t="s">
        <v>185</v>
      </c>
      <c r="I167" s="266" t="s">
        <v>185</v>
      </c>
      <c r="J167" s="266" t="s">
        <v>249</v>
      </c>
      <c r="K167" s="266" t="s">
        <v>374</v>
      </c>
      <c r="L167" s="266"/>
      <c r="M167" s="278" t="s">
        <v>382</v>
      </c>
      <c r="N167" s="268" t="s">
        <v>57</v>
      </c>
      <c r="O167" s="268">
        <v>43832</v>
      </c>
      <c r="P167" s="268">
        <f>MAX(T167:T171)</f>
        <v>44180</v>
      </c>
      <c r="Q167" s="284" t="s">
        <v>383</v>
      </c>
      <c r="R167" s="277">
        <v>0.2</v>
      </c>
      <c r="S167" s="280">
        <v>43831</v>
      </c>
      <c r="T167" s="280">
        <v>44058</v>
      </c>
      <c r="U167" s="282">
        <v>0.3</v>
      </c>
      <c r="V167" s="283">
        <v>0.5</v>
      </c>
      <c r="W167" s="283">
        <v>0.8</v>
      </c>
      <c r="X167" s="83">
        <v>1</v>
      </c>
      <c r="Y167" s="86">
        <v>544108478</v>
      </c>
      <c r="Z167" s="86">
        <v>149300000</v>
      </c>
      <c r="AA167" s="89" t="s">
        <v>396</v>
      </c>
      <c r="AB167" s="89" t="s">
        <v>403</v>
      </c>
      <c r="AC167" s="89" t="s">
        <v>232</v>
      </c>
      <c r="AD167" s="21">
        <f>SUM(Y167:Z171)</f>
        <v>693408478</v>
      </c>
    </row>
    <row r="168" spans="1:30" ht="33" x14ac:dyDescent="0.3">
      <c r="A168" s="263"/>
      <c r="B168" s="162"/>
      <c r="C168" s="162"/>
      <c r="D168" s="162"/>
      <c r="E168" s="264"/>
      <c r="F168" s="265"/>
      <c r="G168" s="266"/>
      <c r="H168" s="266"/>
      <c r="I168" s="266"/>
      <c r="J168" s="266"/>
      <c r="K168" s="266"/>
      <c r="L168" s="266"/>
      <c r="M168" s="278"/>
      <c r="N168" s="268"/>
      <c r="O168" s="268"/>
      <c r="P168" s="268"/>
      <c r="Q168" s="280" t="s">
        <v>384</v>
      </c>
      <c r="R168" s="277">
        <v>0.2</v>
      </c>
      <c r="S168" s="280">
        <v>43831</v>
      </c>
      <c r="T168" s="280">
        <v>44180</v>
      </c>
      <c r="U168" s="282"/>
      <c r="V168" s="283"/>
      <c r="W168" s="283"/>
      <c r="X168" s="83"/>
      <c r="Y168" s="86"/>
      <c r="Z168" s="86"/>
      <c r="AA168" s="89"/>
      <c r="AB168" s="89"/>
      <c r="AC168" s="89"/>
      <c r="AD168" s="21"/>
    </row>
    <row r="169" spans="1:30" x14ac:dyDescent="0.3">
      <c r="A169" s="263"/>
      <c r="B169" s="162"/>
      <c r="C169" s="162"/>
      <c r="D169" s="162"/>
      <c r="E169" s="264"/>
      <c r="F169" s="265"/>
      <c r="G169" s="266"/>
      <c r="H169" s="266"/>
      <c r="I169" s="266"/>
      <c r="J169" s="266"/>
      <c r="K169" s="266"/>
      <c r="L169" s="266"/>
      <c r="M169" s="278"/>
      <c r="N169" s="268"/>
      <c r="O169" s="268"/>
      <c r="P169" s="268"/>
      <c r="Q169" s="280" t="s">
        <v>385</v>
      </c>
      <c r="R169" s="277">
        <v>0.2</v>
      </c>
      <c r="S169" s="280">
        <v>43831</v>
      </c>
      <c r="T169" s="280">
        <v>44165</v>
      </c>
      <c r="U169" s="282"/>
      <c r="V169" s="283"/>
      <c r="W169" s="283"/>
      <c r="X169" s="83"/>
      <c r="Y169" s="86"/>
      <c r="Z169" s="86"/>
      <c r="AA169" s="89"/>
      <c r="AB169" s="89"/>
      <c r="AC169" s="89"/>
      <c r="AD169" s="21"/>
    </row>
    <row r="170" spans="1:30" x14ac:dyDescent="0.3">
      <c r="A170" s="263"/>
      <c r="B170" s="162"/>
      <c r="C170" s="162"/>
      <c r="D170" s="162"/>
      <c r="E170" s="264"/>
      <c r="F170" s="265"/>
      <c r="G170" s="266"/>
      <c r="H170" s="266"/>
      <c r="I170" s="266"/>
      <c r="J170" s="266"/>
      <c r="K170" s="266"/>
      <c r="L170" s="266"/>
      <c r="M170" s="278"/>
      <c r="N170" s="268"/>
      <c r="O170" s="268"/>
      <c r="P170" s="268"/>
      <c r="Q170" s="280" t="s">
        <v>386</v>
      </c>
      <c r="R170" s="277">
        <v>0.2</v>
      </c>
      <c r="S170" s="280">
        <v>43831</v>
      </c>
      <c r="T170" s="280">
        <v>44180</v>
      </c>
      <c r="U170" s="282"/>
      <c r="V170" s="283"/>
      <c r="W170" s="283"/>
      <c r="X170" s="83"/>
      <c r="Y170" s="86"/>
      <c r="Z170" s="86"/>
      <c r="AA170" s="89"/>
      <c r="AB170" s="89"/>
      <c r="AC170" s="89"/>
      <c r="AD170" s="21"/>
    </row>
    <row r="171" spans="1:30" x14ac:dyDescent="0.3">
      <c r="A171" s="263"/>
      <c r="B171" s="162"/>
      <c r="C171" s="162"/>
      <c r="D171" s="162"/>
      <c r="E171" s="264"/>
      <c r="F171" s="265"/>
      <c r="G171" s="266"/>
      <c r="H171" s="266"/>
      <c r="I171" s="266"/>
      <c r="J171" s="266"/>
      <c r="K171" s="266"/>
      <c r="L171" s="266"/>
      <c r="M171" s="278"/>
      <c r="N171" s="268"/>
      <c r="O171" s="268"/>
      <c r="P171" s="268"/>
      <c r="Q171" s="280" t="s">
        <v>387</v>
      </c>
      <c r="R171" s="277">
        <v>0.2</v>
      </c>
      <c r="S171" s="280">
        <v>43831</v>
      </c>
      <c r="T171" s="280">
        <v>44012</v>
      </c>
      <c r="U171" s="282"/>
      <c r="V171" s="283"/>
      <c r="W171" s="283"/>
      <c r="X171" s="83"/>
      <c r="Y171" s="86"/>
      <c r="Z171" s="86"/>
      <c r="AA171" s="89"/>
      <c r="AB171" s="89"/>
      <c r="AC171" s="89"/>
      <c r="AD171" s="21"/>
    </row>
    <row r="172" spans="1:30" ht="33" x14ac:dyDescent="0.3">
      <c r="A172" s="263" t="s">
        <v>311</v>
      </c>
      <c r="B172" s="162" t="s">
        <v>144</v>
      </c>
      <c r="C172" s="162" t="s">
        <v>270</v>
      </c>
      <c r="D172" s="162" t="s">
        <v>38</v>
      </c>
      <c r="E172" s="264"/>
      <c r="F172" s="265" t="s">
        <v>388</v>
      </c>
      <c r="G172" s="266" t="s">
        <v>185</v>
      </c>
      <c r="H172" s="266" t="s">
        <v>185</v>
      </c>
      <c r="I172" s="266" t="s">
        <v>185</v>
      </c>
      <c r="J172" s="266" t="s">
        <v>185</v>
      </c>
      <c r="K172" s="162" t="s">
        <v>389</v>
      </c>
      <c r="L172" s="162"/>
      <c r="M172" s="278" t="s">
        <v>390</v>
      </c>
      <c r="N172" s="268" t="s">
        <v>57</v>
      </c>
      <c r="O172" s="268">
        <v>43845</v>
      </c>
      <c r="P172" s="268">
        <v>44196</v>
      </c>
      <c r="Q172" s="279" t="s">
        <v>391</v>
      </c>
      <c r="R172" s="277">
        <v>0.15</v>
      </c>
      <c r="S172" s="280">
        <v>43845</v>
      </c>
      <c r="T172" s="280">
        <v>43905</v>
      </c>
      <c r="U172" s="282">
        <v>0.15</v>
      </c>
      <c r="V172" s="283">
        <v>0.33</v>
      </c>
      <c r="W172" s="283">
        <v>0.66</v>
      </c>
      <c r="X172" s="83">
        <v>1</v>
      </c>
      <c r="Y172" s="86">
        <v>194324574</v>
      </c>
      <c r="Z172" s="86">
        <v>166020000</v>
      </c>
      <c r="AA172" s="89" t="s">
        <v>396</v>
      </c>
      <c r="AB172" s="89" t="s">
        <v>400</v>
      </c>
      <c r="AC172" s="89" t="s">
        <v>401</v>
      </c>
      <c r="AD172" s="21">
        <f>SUM(Y172:Z176)</f>
        <v>360344574</v>
      </c>
    </row>
    <row r="173" spans="1:30" ht="49.5" x14ac:dyDescent="0.3">
      <c r="A173" s="263"/>
      <c r="B173" s="162"/>
      <c r="C173" s="162"/>
      <c r="D173" s="162"/>
      <c r="E173" s="264"/>
      <c r="F173" s="265"/>
      <c r="G173" s="266"/>
      <c r="H173" s="266"/>
      <c r="I173" s="266"/>
      <c r="J173" s="266"/>
      <c r="K173" s="162"/>
      <c r="L173" s="162"/>
      <c r="M173" s="278"/>
      <c r="N173" s="268"/>
      <c r="O173" s="268"/>
      <c r="P173" s="268"/>
      <c r="Q173" s="279" t="s">
        <v>392</v>
      </c>
      <c r="R173" s="277">
        <v>0.15</v>
      </c>
      <c r="S173" s="280">
        <v>43893</v>
      </c>
      <c r="T173" s="280">
        <v>44027</v>
      </c>
      <c r="U173" s="282"/>
      <c r="V173" s="283"/>
      <c r="W173" s="283"/>
      <c r="X173" s="83"/>
      <c r="Y173" s="86"/>
      <c r="Z173" s="86"/>
      <c r="AA173" s="89"/>
      <c r="AB173" s="89"/>
      <c r="AC173" s="89"/>
      <c r="AD173" s="21"/>
    </row>
    <row r="174" spans="1:30" ht="33" x14ac:dyDescent="0.3">
      <c r="A174" s="263"/>
      <c r="B174" s="162"/>
      <c r="C174" s="162"/>
      <c r="D174" s="162"/>
      <c r="E174" s="264"/>
      <c r="F174" s="265"/>
      <c r="G174" s="266"/>
      <c r="H174" s="266"/>
      <c r="I174" s="266"/>
      <c r="J174" s="266"/>
      <c r="K174" s="162"/>
      <c r="L174" s="162"/>
      <c r="M174" s="278"/>
      <c r="N174" s="268"/>
      <c r="O174" s="268"/>
      <c r="P174" s="268"/>
      <c r="Q174" s="269" t="s">
        <v>393</v>
      </c>
      <c r="R174" s="277">
        <v>0.3</v>
      </c>
      <c r="S174" s="280">
        <v>43893</v>
      </c>
      <c r="T174" s="280">
        <v>44165</v>
      </c>
      <c r="U174" s="282"/>
      <c r="V174" s="283"/>
      <c r="W174" s="283"/>
      <c r="X174" s="83"/>
      <c r="Y174" s="86"/>
      <c r="Z174" s="86"/>
      <c r="AA174" s="89"/>
      <c r="AB174" s="89"/>
      <c r="AC174" s="89"/>
      <c r="AD174" s="21"/>
    </row>
    <row r="175" spans="1:30" ht="33" x14ac:dyDescent="0.3">
      <c r="A175" s="263"/>
      <c r="B175" s="162"/>
      <c r="C175" s="162"/>
      <c r="D175" s="162"/>
      <c r="E175" s="264"/>
      <c r="F175" s="265"/>
      <c r="G175" s="266"/>
      <c r="H175" s="266"/>
      <c r="I175" s="266"/>
      <c r="J175" s="266"/>
      <c r="K175" s="162"/>
      <c r="L175" s="162"/>
      <c r="M175" s="278"/>
      <c r="N175" s="268"/>
      <c r="O175" s="268"/>
      <c r="P175" s="268"/>
      <c r="Q175" s="269" t="s">
        <v>394</v>
      </c>
      <c r="R175" s="277">
        <v>0.3</v>
      </c>
      <c r="S175" s="280">
        <v>43954</v>
      </c>
      <c r="T175" s="280">
        <v>44196</v>
      </c>
      <c r="U175" s="282"/>
      <c r="V175" s="283"/>
      <c r="W175" s="283"/>
      <c r="X175" s="83"/>
      <c r="Y175" s="86"/>
      <c r="Z175" s="86"/>
      <c r="AA175" s="89"/>
      <c r="AB175" s="89"/>
      <c r="AC175" s="89"/>
      <c r="AD175" s="21"/>
    </row>
    <row r="176" spans="1:30" ht="33.75" thickBot="1" x14ac:dyDescent="0.35">
      <c r="A176" s="285"/>
      <c r="B176" s="169"/>
      <c r="C176" s="169"/>
      <c r="D176" s="169"/>
      <c r="E176" s="286"/>
      <c r="F176" s="287"/>
      <c r="G176" s="288"/>
      <c r="H176" s="288"/>
      <c r="I176" s="288"/>
      <c r="J176" s="288"/>
      <c r="K176" s="169"/>
      <c r="L176" s="169"/>
      <c r="M176" s="289"/>
      <c r="N176" s="290"/>
      <c r="O176" s="290"/>
      <c r="P176" s="290"/>
      <c r="Q176" s="291" t="s">
        <v>395</v>
      </c>
      <c r="R176" s="292">
        <v>0.1</v>
      </c>
      <c r="S176" s="293">
        <v>43954</v>
      </c>
      <c r="T176" s="293">
        <v>44196</v>
      </c>
      <c r="U176" s="294"/>
      <c r="V176" s="295"/>
      <c r="W176" s="295"/>
      <c r="X176" s="108"/>
      <c r="Y176" s="109"/>
      <c r="Z176" s="109"/>
      <c r="AA176" s="220"/>
      <c r="AB176" s="220"/>
      <c r="AC176" s="220"/>
      <c r="AD176" s="111"/>
    </row>
    <row r="177" spans="1:30" ht="36.950000000000003" customHeight="1" thickTop="1" x14ac:dyDescent="0.3">
      <c r="A177" s="296" t="s">
        <v>404</v>
      </c>
      <c r="B177" s="115" t="s">
        <v>285</v>
      </c>
      <c r="C177" s="297" t="s">
        <v>286</v>
      </c>
      <c r="D177" s="298" t="s">
        <v>38</v>
      </c>
      <c r="E177" s="299">
        <v>0.3</v>
      </c>
      <c r="F177" s="300" t="s">
        <v>405</v>
      </c>
      <c r="G177" s="297" t="s">
        <v>406</v>
      </c>
      <c r="H177" s="115" t="s">
        <v>40</v>
      </c>
      <c r="I177" s="115" t="s">
        <v>40</v>
      </c>
      <c r="J177" s="115" t="s">
        <v>40</v>
      </c>
      <c r="K177" s="116" t="s">
        <v>407</v>
      </c>
      <c r="L177" s="116" t="s">
        <v>263</v>
      </c>
      <c r="M177" s="297" t="s">
        <v>406</v>
      </c>
      <c r="N177" s="297" t="s">
        <v>57</v>
      </c>
      <c r="O177" s="301">
        <v>43831</v>
      </c>
      <c r="P177" s="301">
        <f>MAX(T177:T181)</f>
        <v>44196</v>
      </c>
      <c r="Q177" s="302" t="s">
        <v>408</v>
      </c>
      <c r="R177" s="303">
        <v>0.25</v>
      </c>
      <c r="S177" s="304">
        <v>43831</v>
      </c>
      <c r="T177" s="304">
        <v>44075</v>
      </c>
      <c r="U177" s="305">
        <v>0.2</v>
      </c>
      <c r="V177" s="305">
        <v>0.45</v>
      </c>
      <c r="W177" s="305">
        <v>0.6</v>
      </c>
      <c r="X177" s="305">
        <v>1</v>
      </c>
      <c r="Y177" s="125">
        <v>48803693.760000005</v>
      </c>
      <c r="Z177" s="124"/>
      <c r="AA177" s="124" t="s">
        <v>40</v>
      </c>
      <c r="AB177" s="124" t="s">
        <v>40</v>
      </c>
      <c r="AC177" s="124" t="s">
        <v>40</v>
      </c>
      <c r="AD177" s="74">
        <f>SUM(Y177:Z181)</f>
        <v>48803693.760000005</v>
      </c>
    </row>
    <row r="178" spans="1:30" ht="36.950000000000003" customHeight="1" x14ac:dyDescent="0.3">
      <c r="A178" s="306"/>
      <c r="B178" s="128"/>
      <c r="C178" s="175"/>
      <c r="D178" s="307"/>
      <c r="E178" s="308"/>
      <c r="F178" s="309"/>
      <c r="G178" s="175"/>
      <c r="H178" s="128"/>
      <c r="I178" s="128"/>
      <c r="J178" s="128"/>
      <c r="K178" s="129"/>
      <c r="L178" s="129"/>
      <c r="M178" s="175"/>
      <c r="N178" s="175"/>
      <c r="O178" s="310"/>
      <c r="P178" s="310"/>
      <c r="Q178" s="311" t="s">
        <v>409</v>
      </c>
      <c r="R178" s="312">
        <v>0.2</v>
      </c>
      <c r="S178" s="313">
        <v>43878</v>
      </c>
      <c r="T178" s="313">
        <v>44098</v>
      </c>
      <c r="U178" s="314"/>
      <c r="V178" s="315"/>
      <c r="W178" s="315"/>
      <c r="X178" s="315"/>
      <c r="Y178" s="25"/>
      <c r="Z178" s="19"/>
      <c r="AA178" s="19"/>
      <c r="AB178" s="19"/>
      <c r="AC178" s="19"/>
      <c r="AD178" s="21"/>
    </row>
    <row r="179" spans="1:30" ht="36.950000000000003" customHeight="1" x14ac:dyDescent="0.3">
      <c r="A179" s="306"/>
      <c r="B179" s="128"/>
      <c r="C179" s="175"/>
      <c r="D179" s="307"/>
      <c r="E179" s="308"/>
      <c r="F179" s="309"/>
      <c r="G179" s="175"/>
      <c r="H179" s="128"/>
      <c r="I179" s="128"/>
      <c r="J179" s="128"/>
      <c r="K179" s="129"/>
      <c r="L179" s="129"/>
      <c r="M179" s="175"/>
      <c r="N179" s="175"/>
      <c r="O179" s="310"/>
      <c r="P179" s="310"/>
      <c r="Q179" s="311" t="s">
        <v>410</v>
      </c>
      <c r="R179" s="312">
        <v>0.2</v>
      </c>
      <c r="S179" s="313">
        <v>43922</v>
      </c>
      <c r="T179" s="313">
        <v>44135</v>
      </c>
      <c r="U179" s="314"/>
      <c r="V179" s="315"/>
      <c r="W179" s="315"/>
      <c r="X179" s="315"/>
      <c r="Y179" s="25"/>
      <c r="Z179" s="19"/>
      <c r="AA179" s="19"/>
      <c r="AB179" s="19"/>
      <c r="AC179" s="19"/>
      <c r="AD179" s="21"/>
    </row>
    <row r="180" spans="1:30" ht="36.950000000000003" customHeight="1" x14ac:dyDescent="0.3">
      <c r="A180" s="306"/>
      <c r="B180" s="128"/>
      <c r="C180" s="175"/>
      <c r="D180" s="307"/>
      <c r="E180" s="308"/>
      <c r="F180" s="309"/>
      <c r="G180" s="175"/>
      <c r="H180" s="128"/>
      <c r="I180" s="128"/>
      <c r="J180" s="128"/>
      <c r="K180" s="129" t="s">
        <v>411</v>
      </c>
      <c r="L180" s="129"/>
      <c r="M180" s="175"/>
      <c r="N180" s="175"/>
      <c r="O180" s="310"/>
      <c r="P180" s="310"/>
      <c r="Q180" s="311" t="s">
        <v>412</v>
      </c>
      <c r="R180" s="312">
        <v>0.2</v>
      </c>
      <c r="S180" s="313">
        <v>43878</v>
      </c>
      <c r="T180" s="313">
        <v>44165</v>
      </c>
      <c r="U180" s="314"/>
      <c r="V180" s="315"/>
      <c r="W180" s="315"/>
      <c r="X180" s="315"/>
      <c r="Y180" s="25"/>
      <c r="Z180" s="19"/>
      <c r="AA180" s="19"/>
      <c r="AB180" s="19"/>
      <c r="AC180" s="19"/>
      <c r="AD180" s="21"/>
    </row>
    <row r="181" spans="1:30" ht="36.950000000000003" customHeight="1" x14ac:dyDescent="0.3">
      <c r="A181" s="306"/>
      <c r="B181" s="128"/>
      <c r="C181" s="175"/>
      <c r="D181" s="307"/>
      <c r="E181" s="308"/>
      <c r="F181" s="309"/>
      <c r="G181" s="175"/>
      <c r="H181" s="128"/>
      <c r="I181" s="128"/>
      <c r="J181" s="128"/>
      <c r="K181" s="129"/>
      <c r="L181" s="129"/>
      <c r="M181" s="175"/>
      <c r="N181" s="175"/>
      <c r="O181" s="310"/>
      <c r="P181" s="310"/>
      <c r="Q181" s="311" t="s">
        <v>413</v>
      </c>
      <c r="R181" s="312">
        <v>0.15</v>
      </c>
      <c r="S181" s="313">
        <v>43922</v>
      </c>
      <c r="T181" s="313">
        <v>44196</v>
      </c>
      <c r="U181" s="314"/>
      <c r="V181" s="315"/>
      <c r="W181" s="315"/>
      <c r="X181" s="315"/>
      <c r="Y181" s="25"/>
      <c r="Z181" s="19"/>
      <c r="AA181" s="19"/>
      <c r="AB181" s="19"/>
      <c r="AC181" s="19"/>
      <c r="AD181" s="21"/>
    </row>
    <row r="182" spans="1:30" ht="36.950000000000003" customHeight="1" x14ac:dyDescent="0.3">
      <c r="A182" s="306" t="s">
        <v>404</v>
      </c>
      <c r="B182" s="128" t="s">
        <v>40</v>
      </c>
      <c r="C182" s="175"/>
      <c r="D182" s="175"/>
      <c r="E182" s="308"/>
      <c r="F182" s="309"/>
      <c r="G182" s="128" t="s">
        <v>40</v>
      </c>
      <c r="H182" s="128" t="s">
        <v>40</v>
      </c>
      <c r="I182" s="128" t="s">
        <v>40</v>
      </c>
      <c r="J182" s="128" t="s">
        <v>40</v>
      </c>
      <c r="K182" s="129" t="s">
        <v>370</v>
      </c>
      <c r="L182" s="129"/>
      <c r="M182" s="175" t="s">
        <v>414</v>
      </c>
      <c r="N182" s="175" t="s">
        <v>57</v>
      </c>
      <c r="O182" s="310">
        <v>43862</v>
      </c>
      <c r="P182" s="310">
        <f>MAX(T182:T185)</f>
        <v>44196</v>
      </c>
      <c r="Q182" s="311" t="s">
        <v>415</v>
      </c>
      <c r="R182" s="312">
        <v>0.2</v>
      </c>
      <c r="S182" s="313">
        <v>44013</v>
      </c>
      <c r="T182" s="313">
        <v>44040</v>
      </c>
      <c r="U182" s="314">
        <v>0</v>
      </c>
      <c r="V182" s="314">
        <v>0</v>
      </c>
      <c r="W182" s="316">
        <v>0.5</v>
      </c>
      <c r="X182" s="316">
        <v>1</v>
      </c>
      <c r="Y182" s="25">
        <v>20034286</v>
      </c>
      <c r="Z182" s="19"/>
      <c r="AA182" s="19" t="s">
        <v>40</v>
      </c>
      <c r="AB182" s="19" t="s">
        <v>40</v>
      </c>
      <c r="AC182" s="19" t="s">
        <v>40</v>
      </c>
      <c r="AD182" s="21">
        <f>SUM(Y182:Z185)</f>
        <v>20034286</v>
      </c>
    </row>
    <row r="183" spans="1:30" ht="36.950000000000003" customHeight="1" x14ac:dyDescent="0.3">
      <c r="A183" s="306"/>
      <c r="B183" s="128"/>
      <c r="C183" s="175"/>
      <c r="D183" s="175"/>
      <c r="E183" s="308"/>
      <c r="F183" s="309"/>
      <c r="G183" s="128"/>
      <c r="H183" s="128"/>
      <c r="I183" s="128"/>
      <c r="J183" s="128"/>
      <c r="K183" s="129"/>
      <c r="L183" s="129"/>
      <c r="M183" s="175"/>
      <c r="N183" s="175"/>
      <c r="O183" s="310"/>
      <c r="P183" s="310"/>
      <c r="Q183" s="311" t="s">
        <v>416</v>
      </c>
      <c r="R183" s="312">
        <v>0.3</v>
      </c>
      <c r="S183" s="313">
        <v>44044</v>
      </c>
      <c r="T183" s="313">
        <v>44102</v>
      </c>
      <c r="U183" s="315"/>
      <c r="V183" s="315"/>
      <c r="W183" s="317"/>
      <c r="X183" s="317"/>
      <c r="Y183" s="25"/>
      <c r="Z183" s="19"/>
      <c r="AA183" s="19"/>
      <c r="AB183" s="19"/>
      <c r="AC183" s="19"/>
      <c r="AD183" s="21"/>
    </row>
    <row r="184" spans="1:30" ht="36.950000000000003" customHeight="1" x14ac:dyDescent="0.3">
      <c r="A184" s="306"/>
      <c r="B184" s="128"/>
      <c r="C184" s="175"/>
      <c r="D184" s="175"/>
      <c r="E184" s="308"/>
      <c r="F184" s="309"/>
      <c r="G184" s="128"/>
      <c r="H184" s="128"/>
      <c r="I184" s="128"/>
      <c r="J184" s="128"/>
      <c r="K184" s="129"/>
      <c r="L184" s="129"/>
      <c r="M184" s="175"/>
      <c r="N184" s="175"/>
      <c r="O184" s="310"/>
      <c r="P184" s="310"/>
      <c r="Q184" s="311" t="s">
        <v>417</v>
      </c>
      <c r="R184" s="312">
        <v>0.25</v>
      </c>
      <c r="S184" s="313">
        <v>44075</v>
      </c>
      <c r="T184" s="313">
        <v>44102</v>
      </c>
      <c r="U184" s="315"/>
      <c r="V184" s="315"/>
      <c r="W184" s="317"/>
      <c r="X184" s="317"/>
      <c r="Y184" s="25"/>
      <c r="Z184" s="19"/>
      <c r="AA184" s="19"/>
      <c r="AB184" s="19"/>
      <c r="AC184" s="19"/>
      <c r="AD184" s="21"/>
    </row>
    <row r="185" spans="1:30" ht="36.950000000000003" customHeight="1" x14ac:dyDescent="0.3">
      <c r="A185" s="306"/>
      <c r="B185" s="128"/>
      <c r="C185" s="175"/>
      <c r="D185" s="175"/>
      <c r="E185" s="308"/>
      <c r="F185" s="309"/>
      <c r="G185" s="128"/>
      <c r="H185" s="128"/>
      <c r="I185" s="128"/>
      <c r="J185" s="128"/>
      <c r="K185" s="129"/>
      <c r="L185" s="129"/>
      <c r="M185" s="175"/>
      <c r="N185" s="175"/>
      <c r="O185" s="310"/>
      <c r="P185" s="310"/>
      <c r="Q185" s="311" t="s">
        <v>418</v>
      </c>
      <c r="R185" s="312">
        <v>0.25</v>
      </c>
      <c r="S185" s="313">
        <v>44105</v>
      </c>
      <c r="T185" s="313">
        <v>44196</v>
      </c>
      <c r="U185" s="315"/>
      <c r="V185" s="315"/>
      <c r="W185" s="317"/>
      <c r="X185" s="317"/>
      <c r="Y185" s="25"/>
      <c r="Z185" s="19"/>
      <c r="AA185" s="19"/>
      <c r="AB185" s="19"/>
      <c r="AC185" s="19"/>
      <c r="AD185" s="21"/>
    </row>
    <row r="186" spans="1:30" ht="36.950000000000003" customHeight="1" x14ac:dyDescent="0.3">
      <c r="A186" s="306" t="s">
        <v>404</v>
      </c>
      <c r="B186" s="128" t="s">
        <v>36</v>
      </c>
      <c r="C186" s="175" t="s">
        <v>37</v>
      </c>
      <c r="D186" s="175" t="s">
        <v>54</v>
      </c>
      <c r="E186" s="308">
        <v>7.0000000000000007E-2</v>
      </c>
      <c r="F186" s="309" t="s">
        <v>419</v>
      </c>
      <c r="G186" s="128" t="s">
        <v>40</v>
      </c>
      <c r="H186" s="128" t="s">
        <v>40</v>
      </c>
      <c r="I186" s="128" t="s">
        <v>40</v>
      </c>
      <c r="J186" s="128" t="s">
        <v>40</v>
      </c>
      <c r="K186" s="129"/>
      <c r="L186" s="129" t="s">
        <v>201</v>
      </c>
      <c r="M186" s="175" t="s">
        <v>420</v>
      </c>
      <c r="N186" s="175" t="s">
        <v>57</v>
      </c>
      <c r="O186" s="310">
        <v>43831</v>
      </c>
      <c r="P186" s="310">
        <f>MAX(T186:T188)</f>
        <v>44196</v>
      </c>
      <c r="Q186" s="318" t="s">
        <v>421</v>
      </c>
      <c r="R186" s="319">
        <v>0.3</v>
      </c>
      <c r="S186" s="241">
        <v>43831</v>
      </c>
      <c r="T186" s="241">
        <v>43980</v>
      </c>
      <c r="U186" s="314">
        <v>0.2</v>
      </c>
      <c r="V186" s="314">
        <v>0.4</v>
      </c>
      <c r="W186" s="314">
        <v>0.6</v>
      </c>
      <c r="X186" s="314">
        <v>1</v>
      </c>
      <c r="Y186" s="25">
        <v>10668920</v>
      </c>
      <c r="Z186" s="25">
        <v>33810000</v>
      </c>
      <c r="AA186" s="19" t="s">
        <v>120</v>
      </c>
      <c r="AB186" s="19" t="s">
        <v>454</v>
      </c>
      <c r="AC186" s="19" t="s">
        <v>40</v>
      </c>
      <c r="AD186" s="21">
        <f>SUM(Y186:Z188)</f>
        <v>44478920</v>
      </c>
    </row>
    <row r="187" spans="1:30" ht="36.950000000000003" customHeight="1" x14ac:dyDescent="0.3">
      <c r="A187" s="306"/>
      <c r="B187" s="128"/>
      <c r="C187" s="175"/>
      <c r="D187" s="175"/>
      <c r="E187" s="308"/>
      <c r="F187" s="309"/>
      <c r="G187" s="128"/>
      <c r="H187" s="128"/>
      <c r="I187" s="128"/>
      <c r="J187" s="128"/>
      <c r="K187" s="129"/>
      <c r="L187" s="129"/>
      <c r="M187" s="175"/>
      <c r="N187" s="175"/>
      <c r="O187" s="310"/>
      <c r="P187" s="310"/>
      <c r="Q187" s="318" t="s">
        <v>422</v>
      </c>
      <c r="R187" s="319">
        <v>0.3</v>
      </c>
      <c r="S187" s="241">
        <v>43922</v>
      </c>
      <c r="T187" s="241">
        <v>44104</v>
      </c>
      <c r="U187" s="315"/>
      <c r="V187" s="315"/>
      <c r="W187" s="315"/>
      <c r="X187" s="315"/>
      <c r="Y187" s="25"/>
      <c r="Z187" s="25"/>
      <c r="AA187" s="19"/>
      <c r="AB187" s="19"/>
      <c r="AC187" s="19"/>
      <c r="AD187" s="21"/>
    </row>
    <row r="188" spans="1:30" ht="36.950000000000003" customHeight="1" x14ac:dyDescent="0.3">
      <c r="A188" s="306"/>
      <c r="B188" s="128"/>
      <c r="C188" s="175"/>
      <c r="D188" s="175"/>
      <c r="E188" s="308"/>
      <c r="F188" s="309"/>
      <c r="G188" s="128"/>
      <c r="H188" s="128"/>
      <c r="I188" s="128"/>
      <c r="J188" s="128"/>
      <c r="K188" s="129"/>
      <c r="L188" s="129"/>
      <c r="M188" s="175"/>
      <c r="N188" s="175"/>
      <c r="O188" s="310"/>
      <c r="P188" s="310"/>
      <c r="Q188" s="318" t="s">
        <v>423</v>
      </c>
      <c r="R188" s="319">
        <v>0.4</v>
      </c>
      <c r="S188" s="241">
        <v>44046</v>
      </c>
      <c r="T188" s="241">
        <v>44196</v>
      </c>
      <c r="U188" s="315"/>
      <c r="V188" s="315"/>
      <c r="W188" s="315"/>
      <c r="X188" s="315"/>
      <c r="Y188" s="25"/>
      <c r="Z188" s="25"/>
      <c r="AA188" s="19"/>
      <c r="AB188" s="19"/>
      <c r="AC188" s="19"/>
      <c r="AD188" s="21"/>
    </row>
    <row r="189" spans="1:30" ht="36.950000000000003" customHeight="1" x14ac:dyDescent="0.3">
      <c r="A189" s="306" t="s">
        <v>404</v>
      </c>
      <c r="B189" s="128" t="s">
        <v>36</v>
      </c>
      <c r="C189" s="175" t="s">
        <v>37</v>
      </c>
      <c r="D189" s="175" t="s">
        <v>54</v>
      </c>
      <c r="E189" s="308">
        <v>7.0000000000000007E-2</v>
      </c>
      <c r="F189" s="309" t="s">
        <v>424</v>
      </c>
      <c r="G189" s="128" t="s">
        <v>40</v>
      </c>
      <c r="H189" s="128" t="s">
        <v>40</v>
      </c>
      <c r="I189" s="128" t="s">
        <v>40</v>
      </c>
      <c r="J189" s="128" t="s">
        <v>40</v>
      </c>
      <c r="K189" s="129" t="s">
        <v>425</v>
      </c>
      <c r="L189" s="129"/>
      <c r="M189" s="175" t="s">
        <v>426</v>
      </c>
      <c r="N189" s="175" t="s">
        <v>57</v>
      </c>
      <c r="O189" s="310">
        <v>43876</v>
      </c>
      <c r="P189" s="310">
        <f>MAX(T189:T193)</f>
        <v>44196</v>
      </c>
      <c r="Q189" s="311" t="s">
        <v>427</v>
      </c>
      <c r="R189" s="312">
        <v>0.3</v>
      </c>
      <c r="S189" s="313">
        <v>43876</v>
      </c>
      <c r="T189" s="313">
        <v>44180</v>
      </c>
      <c r="U189" s="314">
        <v>0.25</v>
      </c>
      <c r="V189" s="314">
        <v>0.4</v>
      </c>
      <c r="W189" s="314">
        <v>0.75</v>
      </c>
      <c r="X189" s="314">
        <v>1</v>
      </c>
      <c r="Y189" s="25">
        <v>222661879.19999999</v>
      </c>
      <c r="Z189" s="25">
        <v>410998730</v>
      </c>
      <c r="AA189" s="19" t="s">
        <v>455</v>
      </c>
      <c r="AB189" s="19" t="s">
        <v>456</v>
      </c>
      <c r="AC189" s="19" t="s">
        <v>40</v>
      </c>
      <c r="AD189" s="21">
        <f>SUM(Y189:Z193)</f>
        <v>633660609.20000005</v>
      </c>
    </row>
    <row r="190" spans="1:30" ht="36.950000000000003" customHeight="1" x14ac:dyDescent="0.3">
      <c r="A190" s="306"/>
      <c r="B190" s="128"/>
      <c r="C190" s="175"/>
      <c r="D190" s="175"/>
      <c r="E190" s="308"/>
      <c r="F190" s="309"/>
      <c r="G190" s="128"/>
      <c r="H190" s="128"/>
      <c r="I190" s="128"/>
      <c r="J190" s="128"/>
      <c r="K190" s="129"/>
      <c r="L190" s="129"/>
      <c r="M190" s="175"/>
      <c r="N190" s="175"/>
      <c r="O190" s="310"/>
      <c r="P190" s="310"/>
      <c r="Q190" s="311" t="s">
        <v>428</v>
      </c>
      <c r="R190" s="312">
        <v>0.25</v>
      </c>
      <c r="S190" s="313">
        <v>43881</v>
      </c>
      <c r="T190" s="313">
        <v>44089</v>
      </c>
      <c r="U190" s="315"/>
      <c r="V190" s="315"/>
      <c r="W190" s="315"/>
      <c r="X190" s="315"/>
      <c r="Y190" s="25"/>
      <c r="Z190" s="25"/>
      <c r="AA190" s="19"/>
      <c r="AB190" s="19"/>
      <c r="AC190" s="19"/>
      <c r="AD190" s="21"/>
    </row>
    <row r="191" spans="1:30" ht="36.950000000000003" customHeight="1" x14ac:dyDescent="0.3">
      <c r="A191" s="306"/>
      <c r="B191" s="128"/>
      <c r="C191" s="175"/>
      <c r="D191" s="175"/>
      <c r="E191" s="308"/>
      <c r="F191" s="309"/>
      <c r="G191" s="128"/>
      <c r="H191" s="128"/>
      <c r="I191" s="128"/>
      <c r="J191" s="128"/>
      <c r="K191" s="129"/>
      <c r="L191" s="129"/>
      <c r="M191" s="175"/>
      <c r="N191" s="175"/>
      <c r="O191" s="310"/>
      <c r="P191" s="310"/>
      <c r="Q191" s="311" t="s">
        <v>429</v>
      </c>
      <c r="R191" s="312">
        <v>0.25</v>
      </c>
      <c r="S191" s="313">
        <v>43876</v>
      </c>
      <c r="T191" s="313">
        <v>44180</v>
      </c>
      <c r="U191" s="315"/>
      <c r="V191" s="315"/>
      <c r="W191" s="315"/>
      <c r="X191" s="315"/>
      <c r="Y191" s="25"/>
      <c r="Z191" s="25"/>
      <c r="AA191" s="19"/>
      <c r="AB191" s="19"/>
      <c r="AC191" s="19"/>
      <c r="AD191" s="21"/>
    </row>
    <row r="192" spans="1:30" ht="36.950000000000003" customHeight="1" x14ac:dyDescent="0.3">
      <c r="A192" s="306"/>
      <c r="B192" s="128"/>
      <c r="C192" s="175"/>
      <c r="D192" s="175"/>
      <c r="E192" s="308"/>
      <c r="F192" s="309"/>
      <c r="G192" s="128"/>
      <c r="H192" s="128"/>
      <c r="I192" s="128"/>
      <c r="J192" s="128"/>
      <c r="K192" s="129"/>
      <c r="L192" s="129"/>
      <c r="M192" s="175"/>
      <c r="N192" s="175"/>
      <c r="O192" s="310"/>
      <c r="P192" s="310"/>
      <c r="Q192" s="311" t="s">
        <v>430</v>
      </c>
      <c r="R192" s="312">
        <v>0.2</v>
      </c>
      <c r="S192" s="313">
        <v>43831</v>
      </c>
      <c r="T192" s="313">
        <v>44193</v>
      </c>
      <c r="U192" s="315"/>
      <c r="V192" s="315"/>
      <c r="W192" s="315"/>
      <c r="X192" s="315"/>
      <c r="Y192" s="25"/>
      <c r="Z192" s="25"/>
      <c r="AA192" s="19"/>
      <c r="AB192" s="19"/>
      <c r="AC192" s="19"/>
      <c r="AD192" s="21"/>
    </row>
    <row r="193" spans="1:30" ht="36.950000000000003" customHeight="1" x14ac:dyDescent="0.3">
      <c r="A193" s="306"/>
      <c r="B193" s="128"/>
      <c r="C193" s="175"/>
      <c r="D193" s="175"/>
      <c r="E193" s="308"/>
      <c r="F193" s="309"/>
      <c r="G193" s="128"/>
      <c r="H193" s="128"/>
      <c r="I193" s="128"/>
      <c r="J193" s="128"/>
      <c r="K193" s="129"/>
      <c r="L193" s="129"/>
      <c r="M193" s="175"/>
      <c r="N193" s="175"/>
      <c r="O193" s="310"/>
      <c r="P193" s="310"/>
      <c r="Q193" s="311" t="s">
        <v>431</v>
      </c>
      <c r="R193" s="312">
        <v>0.2</v>
      </c>
      <c r="S193" s="313">
        <v>43922</v>
      </c>
      <c r="T193" s="313">
        <v>44196</v>
      </c>
      <c r="U193" s="315"/>
      <c r="V193" s="315"/>
      <c r="W193" s="315"/>
      <c r="X193" s="315"/>
      <c r="Y193" s="25"/>
      <c r="Z193" s="25"/>
      <c r="AA193" s="19"/>
      <c r="AB193" s="19"/>
      <c r="AC193" s="19"/>
      <c r="AD193" s="21"/>
    </row>
    <row r="194" spans="1:30" ht="36.950000000000003" customHeight="1" x14ac:dyDescent="0.3">
      <c r="A194" s="306" t="s">
        <v>404</v>
      </c>
      <c r="B194" s="128" t="s">
        <v>40</v>
      </c>
      <c r="C194" s="175"/>
      <c r="D194" s="175"/>
      <c r="E194" s="308"/>
      <c r="F194" s="309"/>
      <c r="G194" s="128" t="s">
        <v>40</v>
      </c>
      <c r="H194" s="128" t="s">
        <v>40</v>
      </c>
      <c r="I194" s="128" t="s">
        <v>40</v>
      </c>
      <c r="J194" s="128" t="s">
        <v>40</v>
      </c>
      <c r="K194" s="129"/>
      <c r="L194" s="129"/>
      <c r="M194" s="175" t="s">
        <v>432</v>
      </c>
      <c r="N194" s="175" t="s">
        <v>57</v>
      </c>
      <c r="O194" s="310">
        <v>43831</v>
      </c>
      <c r="P194" s="310">
        <f>MAX(T194:T195)</f>
        <v>44134</v>
      </c>
      <c r="Q194" s="311" t="s">
        <v>433</v>
      </c>
      <c r="R194" s="312">
        <v>0.5</v>
      </c>
      <c r="S194" s="313">
        <v>43831</v>
      </c>
      <c r="T194" s="313">
        <v>44043</v>
      </c>
      <c r="U194" s="314">
        <v>0.2</v>
      </c>
      <c r="V194" s="314">
        <v>0.4</v>
      </c>
      <c r="W194" s="314">
        <v>0.7</v>
      </c>
      <c r="X194" s="314">
        <v>1</v>
      </c>
      <c r="Y194" s="25">
        <v>197473387.92000002</v>
      </c>
      <c r="Z194" s="25">
        <v>81075000</v>
      </c>
      <c r="AA194" s="19" t="s">
        <v>40</v>
      </c>
      <c r="AB194" s="19" t="s">
        <v>40</v>
      </c>
      <c r="AC194" s="19" t="s">
        <v>40</v>
      </c>
      <c r="AD194" s="21">
        <f>SUM(Y194:Z195)</f>
        <v>278548387.92000002</v>
      </c>
    </row>
    <row r="195" spans="1:30" ht="36.950000000000003" customHeight="1" x14ac:dyDescent="0.3">
      <c r="A195" s="306"/>
      <c r="B195" s="128"/>
      <c r="C195" s="175"/>
      <c r="D195" s="175"/>
      <c r="E195" s="308"/>
      <c r="F195" s="309"/>
      <c r="G195" s="128"/>
      <c r="H195" s="128"/>
      <c r="I195" s="128"/>
      <c r="J195" s="128"/>
      <c r="K195" s="129"/>
      <c r="L195" s="129"/>
      <c r="M195" s="175"/>
      <c r="N195" s="175"/>
      <c r="O195" s="310"/>
      <c r="P195" s="310"/>
      <c r="Q195" s="311" t="s">
        <v>434</v>
      </c>
      <c r="R195" s="312">
        <v>0.5</v>
      </c>
      <c r="S195" s="313">
        <v>43983</v>
      </c>
      <c r="T195" s="313">
        <v>44134</v>
      </c>
      <c r="U195" s="315"/>
      <c r="V195" s="315"/>
      <c r="W195" s="315"/>
      <c r="X195" s="315"/>
      <c r="Y195" s="25"/>
      <c r="Z195" s="25"/>
      <c r="AA195" s="19"/>
      <c r="AB195" s="19"/>
      <c r="AC195" s="19"/>
      <c r="AD195" s="21"/>
    </row>
    <row r="196" spans="1:30" ht="36.950000000000003" customHeight="1" x14ac:dyDescent="0.3">
      <c r="A196" s="306" t="s">
        <v>404</v>
      </c>
      <c r="B196" s="128" t="s">
        <v>40</v>
      </c>
      <c r="C196" s="175"/>
      <c r="D196" s="175"/>
      <c r="E196" s="308"/>
      <c r="F196" s="309"/>
      <c r="G196" s="175" t="s">
        <v>912</v>
      </c>
      <c r="H196" s="128" t="s">
        <v>40</v>
      </c>
      <c r="I196" s="128" t="s">
        <v>40</v>
      </c>
      <c r="J196" s="128" t="s">
        <v>40</v>
      </c>
      <c r="K196" s="129"/>
      <c r="L196" s="129"/>
      <c r="M196" s="175" t="s">
        <v>435</v>
      </c>
      <c r="N196" s="175" t="s">
        <v>57</v>
      </c>
      <c r="O196" s="310">
        <v>43861</v>
      </c>
      <c r="P196" s="310">
        <f>MAX(T196:T198)</f>
        <v>44196</v>
      </c>
      <c r="Q196" s="318" t="s">
        <v>436</v>
      </c>
      <c r="R196" s="319">
        <v>0.2</v>
      </c>
      <c r="S196" s="241">
        <v>43861</v>
      </c>
      <c r="T196" s="241">
        <v>43891</v>
      </c>
      <c r="U196" s="314">
        <v>0.15</v>
      </c>
      <c r="V196" s="314">
        <v>0.46</v>
      </c>
      <c r="W196" s="314">
        <v>0.72</v>
      </c>
      <c r="X196" s="314">
        <v>1</v>
      </c>
      <c r="Y196" s="25">
        <v>274383572.28000009</v>
      </c>
      <c r="Z196" s="25">
        <v>225400000</v>
      </c>
      <c r="AA196" s="19" t="s">
        <v>455</v>
      </c>
      <c r="AB196" s="19" t="s">
        <v>457</v>
      </c>
      <c r="AC196" s="19" t="s">
        <v>40</v>
      </c>
      <c r="AD196" s="21">
        <f>SUM(Y196:Z198)</f>
        <v>499783572.28000009</v>
      </c>
    </row>
    <row r="197" spans="1:30" ht="36.950000000000003" customHeight="1" x14ac:dyDescent="0.3">
      <c r="A197" s="306"/>
      <c r="B197" s="128"/>
      <c r="C197" s="175"/>
      <c r="D197" s="175"/>
      <c r="E197" s="308"/>
      <c r="F197" s="309"/>
      <c r="G197" s="175"/>
      <c r="H197" s="128"/>
      <c r="I197" s="128"/>
      <c r="J197" s="128"/>
      <c r="K197" s="129"/>
      <c r="L197" s="129"/>
      <c r="M197" s="175"/>
      <c r="N197" s="175"/>
      <c r="O197" s="310"/>
      <c r="P197" s="310"/>
      <c r="Q197" s="318" t="s">
        <v>437</v>
      </c>
      <c r="R197" s="319">
        <v>0.4</v>
      </c>
      <c r="S197" s="241">
        <v>43891</v>
      </c>
      <c r="T197" s="241">
        <v>44196</v>
      </c>
      <c r="U197" s="315"/>
      <c r="V197" s="315"/>
      <c r="W197" s="315"/>
      <c r="X197" s="315"/>
      <c r="Y197" s="25"/>
      <c r="Z197" s="25"/>
      <c r="AA197" s="19"/>
      <c r="AB197" s="19"/>
      <c r="AC197" s="19"/>
      <c r="AD197" s="21"/>
    </row>
    <row r="198" spans="1:30" ht="36.950000000000003" customHeight="1" x14ac:dyDescent="0.3">
      <c r="A198" s="306"/>
      <c r="B198" s="128"/>
      <c r="C198" s="175"/>
      <c r="D198" s="175"/>
      <c r="E198" s="308"/>
      <c r="F198" s="309"/>
      <c r="G198" s="175"/>
      <c r="H198" s="128"/>
      <c r="I198" s="128"/>
      <c r="J198" s="128"/>
      <c r="K198" s="129"/>
      <c r="L198" s="129"/>
      <c r="M198" s="175"/>
      <c r="N198" s="175"/>
      <c r="O198" s="310"/>
      <c r="P198" s="310"/>
      <c r="Q198" s="318" t="s">
        <v>438</v>
      </c>
      <c r="R198" s="319">
        <v>0.4</v>
      </c>
      <c r="S198" s="241">
        <v>43891</v>
      </c>
      <c r="T198" s="241">
        <v>44196</v>
      </c>
      <c r="U198" s="315"/>
      <c r="V198" s="315"/>
      <c r="W198" s="315"/>
      <c r="X198" s="315"/>
      <c r="Y198" s="25"/>
      <c r="Z198" s="25"/>
      <c r="AA198" s="19"/>
      <c r="AB198" s="19"/>
      <c r="AC198" s="19"/>
      <c r="AD198" s="21"/>
    </row>
    <row r="199" spans="1:30" ht="36.950000000000003" customHeight="1" x14ac:dyDescent="0.3">
      <c r="A199" s="306" t="s">
        <v>404</v>
      </c>
      <c r="B199" s="128" t="s">
        <v>40</v>
      </c>
      <c r="C199" s="175"/>
      <c r="D199" s="175"/>
      <c r="E199" s="308"/>
      <c r="F199" s="309"/>
      <c r="G199" s="128" t="s">
        <v>40</v>
      </c>
      <c r="H199" s="128" t="s">
        <v>40</v>
      </c>
      <c r="I199" s="128" t="s">
        <v>40</v>
      </c>
      <c r="J199" s="128" t="s">
        <v>40</v>
      </c>
      <c r="K199" s="129"/>
      <c r="L199" s="129"/>
      <c r="M199" s="175" t="s">
        <v>439</v>
      </c>
      <c r="N199" s="175" t="s">
        <v>57</v>
      </c>
      <c r="O199" s="310">
        <v>43831</v>
      </c>
      <c r="P199" s="310">
        <f>MAX(T199:T201)</f>
        <v>44196</v>
      </c>
      <c r="Q199" s="318" t="s">
        <v>440</v>
      </c>
      <c r="R199" s="319">
        <v>0.5</v>
      </c>
      <c r="S199" s="241">
        <v>43831</v>
      </c>
      <c r="T199" s="241">
        <v>44012</v>
      </c>
      <c r="U199" s="314">
        <v>0.15</v>
      </c>
      <c r="V199" s="314">
        <v>0.4</v>
      </c>
      <c r="W199" s="314">
        <v>0.7</v>
      </c>
      <c r="X199" s="314">
        <v>1</v>
      </c>
      <c r="Y199" s="25">
        <v>162642627.84</v>
      </c>
      <c r="Z199" s="25">
        <v>16520000</v>
      </c>
      <c r="AA199" s="19" t="s">
        <v>40</v>
      </c>
      <c r="AB199" s="19" t="s">
        <v>40</v>
      </c>
      <c r="AC199" s="19" t="s">
        <v>40</v>
      </c>
      <c r="AD199" s="21">
        <f>SUM(Y199:Z201)</f>
        <v>179162627.84</v>
      </c>
    </row>
    <row r="200" spans="1:30" ht="36.950000000000003" customHeight="1" x14ac:dyDescent="0.3">
      <c r="A200" s="306"/>
      <c r="B200" s="128"/>
      <c r="C200" s="175"/>
      <c r="D200" s="175"/>
      <c r="E200" s="308"/>
      <c r="F200" s="309"/>
      <c r="G200" s="128"/>
      <c r="H200" s="128"/>
      <c r="I200" s="128"/>
      <c r="J200" s="128"/>
      <c r="K200" s="129"/>
      <c r="L200" s="129"/>
      <c r="M200" s="175"/>
      <c r="N200" s="175"/>
      <c r="O200" s="310"/>
      <c r="P200" s="310"/>
      <c r="Q200" s="318" t="s">
        <v>441</v>
      </c>
      <c r="R200" s="319">
        <v>0.25</v>
      </c>
      <c r="S200" s="241">
        <v>44013</v>
      </c>
      <c r="T200" s="241">
        <v>44104</v>
      </c>
      <c r="U200" s="315"/>
      <c r="V200" s="315"/>
      <c r="W200" s="315"/>
      <c r="X200" s="315"/>
      <c r="Y200" s="25"/>
      <c r="Z200" s="25"/>
      <c r="AA200" s="19"/>
      <c r="AB200" s="19"/>
      <c r="AC200" s="19"/>
      <c r="AD200" s="21"/>
    </row>
    <row r="201" spans="1:30" ht="36.950000000000003" customHeight="1" x14ac:dyDescent="0.3">
      <c r="A201" s="306"/>
      <c r="B201" s="128"/>
      <c r="C201" s="175"/>
      <c r="D201" s="175"/>
      <c r="E201" s="308"/>
      <c r="F201" s="309"/>
      <c r="G201" s="128"/>
      <c r="H201" s="128"/>
      <c r="I201" s="128"/>
      <c r="J201" s="128"/>
      <c r="K201" s="129"/>
      <c r="L201" s="129"/>
      <c r="M201" s="175"/>
      <c r="N201" s="175"/>
      <c r="O201" s="310"/>
      <c r="P201" s="310"/>
      <c r="Q201" s="318" t="s">
        <v>442</v>
      </c>
      <c r="R201" s="319">
        <v>0.25</v>
      </c>
      <c r="S201" s="241">
        <v>44105</v>
      </c>
      <c r="T201" s="241">
        <v>44196</v>
      </c>
      <c r="U201" s="315"/>
      <c r="V201" s="315"/>
      <c r="W201" s="315"/>
      <c r="X201" s="315"/>
      <c r="Y201" s="25"/>
      <c r="Z201" s="25"/>
      <c r="AA201" s="19"/>
      <c r="AB201" s="19"/>
      <c r="AC201" s="19"/>
      <c r="AD201" s="21"/>
    </row>
    <row r="202" spans="1:30" ht="36.950000000000003" customHeight="1" x14ac:dyDescent="0.3">
      <c r="A202" s="306" t="s">
        <v>404</v>
      </c>
      <c r="B202" s="128" t="s">
        <v>40</v>
      </c>
      <c r="C202" s="175"/>
      <c r="D202" s="175"/>
      <c r="E202" s="308"/>
      <c r="F202" s="309"/>
      <c r="G202" s="128" t="s">
        <v>40</v>
      </c>
      <c r="H202" s="128" t="s">
        <v>40</v>
      </c>
      <c r="I202" s="128" t="s">
        <v>40</v>
      </c>
      <c r="J202" s="128" t="s">
        <v>40</v>
      </c>
      <c r="K202" s="129"/>
      <c r="L202" s="129" t="s">
        <v>201</v>
      </c>
      <c r="M202" s="175" t="s">
        <v>443</v>
      </c>
      <c r="N202" s="175" t="s">
        <v>57</v>
      </c>
      <c r="O202" s="310">
        <v>43831</v>
      </c>
      <c r="P202" s="310">
        <f>MAX(T202:T204)</f>
        <v>44196</v>
      </c>
      <c r="Q202" s="311" t="s">
        <v>444</v>
      </c>
      <c r="R202" s="312">
        <v>0.3</v>
      </c>
      <c r="S202" s="313">
        <v>43831</v>
      </c>
      <c r="T202" s="320">
        <v>43936</v>
      </c>
      <c r="U202" s="314">
        <v>0.2</v>
      </c>
      <c r="V202" s="314">
        <v>0.45</v>
      </c>
      <c r="W202" s="314">
        <v>0.6</v>
      </c>
      <c r="X202" s="314">
        <v>1</v>
      </c>
      <c r="Y202" s="25">
        <v>10668920</v>
      </c>
      <c r="Z202" s="25">
        <v>33810000</v>
      </c>
      <c r="AA202" s="19" t="s">
        <v>40</v>
      </c>
      <c r="AB202" s="19" t="s">
        <v>40</v>
      </c>
      <c r="AC202" s="19" t="s">
        <v>40</v>
      </c>
      <c r="AD202" s="21">
        <f>SUM(Y202:Z204)</f>
        <v>44478920</v>
      </c>
    </row>
    <row r="203" spans="1:30" ht="36.950000000000003" customHeight="1" x14ac:dyDescent="0.3">
      <c r="A203" s="306"/>
      <c r="B203" s="128"/>
      <c r="C203" s="175"/>
      <c r="D203" s="175"/>
      <c r="E203" s="308"/>
      <c r="F203" s="309"/>
      <c r="G203" s="128"/>
      <c r="H203" s="128"/>
      <c r="I203" s="128"/>
      <c r="J203" s="128"/>
      <c r="K203" s="129"/>
      <c r="L203" s="129"/>
      <c r="M203" s="175"/>
      <c r="N203" s="175"/>
      <c r="O203" s="310"/>
      <c r="P203" s="310"/>
      <c r="Q203" s="311" t="s">
        <v>445</v>
      </c>
      <c r="R203" s="312">
        <v>0.5</v>
      </c>
      <c r="S203" s="313">
        <v>43936</v>
      </c>
      <c r="T203" s="313">
        <v>44119</v>
      </c>
      <c r="U203" s="315"/>
      <c r="V203" s="315"/>
      <c r="W203" s="315"/>
      <c r="X203" s="315"/>
      <c r="Y203" s="25"/>
      <c r="Z203" s="25"/>
      <c r="AA203" s="19"/>
      <c r="AB203" s="19"/>
      <c r="AC203" s="19"/>
      <c r="AD203" s="21"/>
    </row>
    <row r="204" spans="1:30" ht="36.950000000000003" customHeight="1" x14ac:dyDescent="0.3">
      <c r="A204" s="306"/>
      <c r="B204" s="128"/>
      <c r="C204" s="175"/>
      <c r="D204" s="175"/>
      <c r="E204" s="308"/>
      <c r="F204" s="309"/>
      <c r="G204" s="128"/>
      <c r="H204" s="128"/>
      <c r="I204" s="128"/>
      <c r="J204" s="128"/>
      <c r="K204" s="129"/>
      <c r="L204" s="129"/>
      <c r="M204" s="175"/>
      <c r="N204" s="175"/>
      <c r="O204" s="310"/>
      <c r="P204" s="310"/>
      <c r="Q204" s="311" t="s">
        <v>446</v>
      </c>
      <c r="R204" s="312">
        <v>0.2</v>
      </c>
      <c r="S204" s="313">
        <v>44120</v>
      </c>
      <c r="T204" s="313">
        <v>44196</v>
      </c>
      <c r="U204" s="321"/>
      <c r="V204" s="321"/>
      <c r="W204" s="321"/>
      <c r="X204" s="321"/>
      <c r="Y204" s="25"/>
      <c r="Z204" s="25"/>
      <c r="AA204" s="19"/>
      <c r="AB204" s="19"/>
      <c r="AC204" s="19"/>
      <c r="AD204" s="21"/>
    </row>
    <row r="205" spans="1:30" ht="36.950000000000003" customHeight="1" x14ac:dyDescent="0.3">
      <c r="A205" s="306" t="s">
        <v>404</v>
      </c>
      <c r="B205" s="128" t="s">
        <v>40</v>
      </c>
      <c r="C205" s="175"/>
      <c r="D205" s="175"/>
      <c r="E205" s="308"/>
      <c r="F205" s="309"/>
      <c r="G205" s="128" t="s">
        <v>40</v>
      </c>
      <c r="H205" s="128" t="s">
        <v>40</v>
      </c>
      <c r="I205" s="128" t="s">
        <v>40</v>
      </c>
      <c r="J205" s="128" t="s">
        <v>40</v>
      </c>
      <c r="K205" s="129"/>
      <c r="L205" s="129"/>
      <c r="M205" s="175" t="s">
        <v>447</v>
      </c>
      <c r="N205" s="175" t="s">
        <v>57</v>
      </c>
      <c r="O205" s="310">
        <v>43831</v>
      </c>
      <c r="P205" s="310">
        <f>MAX(T205:T207)</f>
        <v>44196</v>
      </c>
      <c r="Q205" s="311" t="s">
        <v>448</v>
      </c>
      <c r="R205" s="312">
        <v>0.3</v>
      </c>
      <c r="S205" s="313">
        <v>43831</v>
      </c>
      <c r="T205" s="322">
        <v>44104</v>
      </c>
      <c r="U205" s="323">
        <v>0.1</v>
      </c>
      <c r="V205" s="323">
        <v>0.15</v>
      </c>
      <c r="W205" s="323">
        <v>0.5</v>
      </c>
      <c r="X205" s="323">
        <v>1</v>
      </c>
      <c r="Y205" s="324">
        <v>35681248.080000006</v>
      </c>
      <c r="Z205" s="25">
        <v>8303462.4000000004</v>
      </c>
      <c r="AA205" s="19" t="s">
        <v>120</v>
      </c>
      <c r="AB205" s="19" t="s">
        <v>458</v>
      </c>
      <c r="AC205" s="19" t="s">
        <v>40</v>
      </c>
      <c r="AD205" s="21">
        <f>SUM(Y205:Z207)</f>
        <v>43984710.480000004</v>
      </c>
    </row>
    <row r="206" spans="1:30" ht="36.950000000000003" customHeight="1" x14ac:dyDescent="0.3">
      <c r="A206" s="306"/>
      <c r="B206" s="128"/>
      <c r="C206" s="175"/>
      <c r="D206" s="175"/>
      <c r="E206" s="308"/>
      <c r="F206" s="309"/>
      <c r="G206" s="128"/>
      <c r="H206" s="128"/>
      <c r="I206" s="128"/>
      <c r="J206" s="128"/>
      <c r="K206" s="129"/>
      <c r="L206" s="129"/>
      <c r="M206" s="175"/>
      <c r="N206" s="175"/>
      <c r="O206" s="310"/>
      <c r="P206" s="310"/>
      <c r="Q206" s="311" t="s">
        <v>449</v>
      </c>
      <c r="R206" s="312">
        <v>0.3</v>
      </c>
      <c r="S206" s="313">
        <v>43920</v>
      </c>
      <c r="T206" s="322">
        <v>44196</v>
      </c>
      <c r="U206" s="325"/>
      <c r="V206" s="325"/>
      <c r="W206" s="325"/>
      <c r="X206" s="325"/>
      <c r="Y206" s="324"/>
      <c r="Z206" s="25"/>
      <c r="AA206" s="19"/>
      <c r="AB206" s="19"/>
      <c r="AC206" s="19"/>
      <c r="AD206" s="21"/>
    </row>
    <row r="207" spans="1:30" ht="36.950000000000003" customHeight="1" x14ac:dyDescent="0.3">
      <c r="A207" s="306"/>
      <c r="B207" s="128"/>
      <c r="C207" s="175"/>
      <c r="D207" s="175"/>
      <c r="E207" s="308"/>
      <c r="F207" s="309"/>
      <c r="G207" s="128"/>
      <c r="H207" s="128"/>
      <c r="I207" s="128"/>
      <c r="J207" s="128"/>
      <c r="K207" s="129"/>
      <c r="L207" s="129"/>
      <c r="M207" s="175"/>
      <c r="N207" s="175"/>
      <c r="O207" s="310"/>
      <c r="P207" s="310"/>
      <c r="Q207" s="311" t="s">
        <v>450</v>
      </c>
      <c r="R207" s="312">
        <v>0.4</v>
      </c>
      <c r="S207" s="313">
        <v>44012</v>
      </c>
      <c r="T207" s="322">
        <v>44196</v>
      </c>
      <c r="U207" s="325"/>
      <c r="V207" s="325"/>
      <c r="W207" s="325"/>
      <c r="X207" s="325"/>
      <c r="Y207" s="324"/>
      <c r="Z207" s="25"/>
      <c r="AA207" s="19"/>
      <c r="AB207" s="19"/>
      <c r="AC207" s="19"/>
      <c r="AD207" s="21"/>
    </row>
    <row r="208" spans="1:30" ht="36.950000000000003" customHeight="1" x14ac:dyDescent="0.3">
      <c r="A208" s="306" t="s">
        <v>404</v>
      </c>
      <c r="B208" s="128" t="s">
        <v>40</v>
      </c>
      <c r="C208" s="175"/>
      <c r="D208" s="175"/>
      <c r="E208" s="308"/>
      <c r="F208" s="309"/>
      <c r="G208" s="128" t="s">
        <v>40</v>
      </c>
      <c r="H208" s="128" t="s">
        <v>40</v>
      </c>
      <c r="I208" s="128" t="s">
        <v>40</v>
      </c>
      <c r="J208" s="128" t="s">
        <v>40</v>
      </c>
      <c r="K208" s="129"/>
      <c r="L208" s="129"/>
      <c r="M208" s="175" t="s">
        <v>451</v>
      </c>
      <c r="N208" s="175" t="s">
        <v>57</v>
      </c>
      <c r="O208" s="310">
        <v>43857</v>
      </c>
      <c r="P208" s="310">
        <f>MAX(T208:T209)</f>
        <v>44196</v>
      </c>
      <c r="Q208" s="311" t="s">
        <v>452</v>
      </c>
      <c r="R208" s="312">
        <v>0.25</v>
      </c>
      <c r="S208" s="313">
        <v>43857</v>
      </c>
      <c r="T208" s="320">
        <v>44012</v>
      </c>
      <c r="U208" s="314">
        <v>0.19</v>
      </c>
      <c r="V208" s="314">
        <v>0.3</v>
      </c>
      <c r="W208" s="314">
        <v>0.6</v>
      </c>
      <c r="X208" s="314">
        <v>1</v>
      </c>
      <c r="Y208" s="25">
        <v>26506394.160000004</v>
      </c>
      <c r="Z208" s="25">
        <v>51290000</v>
      </c>
      <c r="AA208" s="19" t="s">
        <v>455</v>
      </c>
      <c r="AB208" s="19" t="s">
        <v>459</v>
      </c>
      <c r="AC208" s="19" t="s">
        <v>232</v>
      </c>
      <c r="AD208" s="21">
        <f>SUM(Y208:Z209)</f>
        <v>77796394.159999996</v>
      </c>
    </row>
    <row r="209" spans="1:30" ht="36.950000000000003" customHeight="1" thickBot="1" x14ac:dyDescent="0.35">
      <c r="A209" s="326"/>
      <c r="B209" s="147"/>
      <c r="C209" s="327"/>
      <c r="D209" s="327"/>
      <c r="E209" s="328"/>
      <c r="F209" s="329"/>
      <c r="G209" s="147"/>
      <c r="H209" s="147"/>
      <c r="I209" s="147"/>
      <c r="J209" s="147"/>
      <c r="K209" s="146"/>
      <c r="L209" s="146"/>
      <c r="M209" s="327"/>
      <c r="N209" s="327"/>
      <c r="O209" s="330"/>
      <c r="P209" s="330"/>
      <c r="Q209" s="331" t="s">
        <v>453</v>
      </c>
      <c r="R209" s="332">
        <v>0.75</v>
      </c>
      <c r="S209" s="333">
        <v>43857</v>
      </c>
      <c r="T209" s="333">
        <v>44196</v>
      </c>
      <c r="U209" s="334"/>
      <c r="V209" s="334"/>
      <c r="W209" s="334"/>
      <c r="X209" s="334"/>
      <c r="Y209" s="178"/>
      <c r="Z209" s="178"/>
      <c r="AA209" s="58"/>
      <c r="AB209" s="58"/>
      <c r="AC209" s="58"/>
      <c r="AD209" s="111"/>
    </row>
    <row r="210" spans="1:30" ht="108.95" customHeight="1" thickTop="1" x14ac:dyDescent="0.3">
      <c r="A210" s="335" t="s">
        <v>460</v>
      </c>
      <c r="B210" s="336" t="s">
        <v>36</v>
      </c>
      <c r="C210" s="336" t="s">
        <v>461</v>
      </c>
      <c r="D210" s="336" t="s">
        <v>54</v>
      </c>
      <c r="E210" s="336">
        <v>0.05</v>
      </c>
      <c r="F210" s="337"/>
      <c r="G210" s="154" t="s">
        <v>40</v>
      </c>
      <c r="H210" s="154" t="s">
        <v>40</v>
      </c>
      <c r="I210" s="154" t="s">
        <v>40</v>
      </c>
      <c r="J210" s="154" t="s">
        <v>40</v>
      </c>
      <c r="K210" s="154" t="s">
        <v>462</v>
      </c>
      <c r="L210" s="154"/>
      <c r="M210" s="154" t="s">
        <v>463</v>
      </c>
      <c r="N210" s="338" t="s">
        <v>57</v>
      </c>
      <c r="O210" s="339">
        <v>44013</v>
      </c>
      <c r="P210" s="339">
        <f>T210</f>
        <v>44180</v>
      </c>
      <c r="Q210" s="182" t="s">
        <v>464</v>
      </c>
      <c r="R210" s="67">
        <v>1</v>
      </c>
      <c r="S210" s="68">
        <v>44013</v>
      </c>
      <c r="T210" s="68">
        <v>44180</v>
      </c>
      <c r="U210" s="155"/>
      <c r="V210" s="340"/>
      <c r="W210" s="340">
        <v>0.3</v>
      </c>
      <c r="X210" s="155">
        <v>1</v>
      </c>
      <c r="Y210" s="341">
        <v>166762774</v>
      </c>
      <c r="Z210" s="341">
        <v>400000000</v>
      </c>
      <c r="AA210" s="342" t="s">
        <v>530</v>
      </c>
      <c r="AB210" s="342" t="s">
        <v>531</v>
      </c>
      <c r="AC210" s="342" t="s">
        <v>232</v>
      </c>
      <c r="AD210" s="343">
        <f>SUM(Y210:Z210)</f>
        <v>566762774</v>
      </c>
    </row>
    <row r="211" spans="1:30" ht="75" customHeight="1" x14ac:dyDescent="0.3">
      <c r="A211" s="75" t="s">
        <v>460</v>
      </c>
      <c r="B211" s="76" t="s">
        <v>36</v>
      </c>
      <c r="C211" s="76" t="s">
        <v>461</v>
      </c>
      <c r="D211" s="76" t="s">
        <v>38</v>
      </c>
      <c r="E211" s="76"/>
      <c r="F211" s="77" t="s">
        <v>465</v>
      </c>
      <c r="G211" s="78" t="s">
        <v>40</v>
      </c>
      <c r="H211" s="78" t="s">
        <v>40</v>
      </c>
      <c r="I211" s="78" t="s">
        <v>40</v>
      </c>
      <c r="J211" s="78" t="s">
        <v>40</v>
      </c>
      <c r="K211" s="78"/>
      <c r="L211" s="78"/>
      <c r="M211" s="78" t="s">
        <v>466</v>
      </c>
      <c r="N211" s="79" t="s">
        <v>57</v>
      </c>
      <c r="O211" s="79">
        <v>43862</v>
      </c>
      <c r="P211" s="79">
        <f>MAX(T211:T214)</f>
        <v>44180</v>
      </c>
      <c r="Q211" s="92" t="s">
        <v>467</v>
      </c>
      <c r="R211" s="93">
        <v>0.25</v>
      </c>
      <c r="S211" s="82">
        <v>43862</v>
      </c>
      <c r="T211" s="82">
        <v>44012</v>
      </c>
      <c r="U211" s="84">
        <v>0.1</v>
      </c>
      <c r="V211" s="84">
        <v>0.15</v>
      </c>
      <c r="W211" s="84">
        <v>0.25</v>
      </c>
      <c r="X211" s="83">
        <v>0.5</v>
      </c>
      <c r="Y211" s="86">
        <v>178420200</v>
      </c>
      <c r="Z211" s="86">
        <v>400000000</v>
      </c>
      <c r="AA211" s="89" t="s">
        <v>530</v>
      </c>
      <c r="AB211" s="89" t="s">
        <v>532</v>
      </c>
      <c r="AC211" s="89" t="s">
        <v>232</v>
      </c>
      <c r="AD211" s="21">
        <f>SUM(Y211:Z214)</f>
        <v>578420200</v>
      </c>
    </row>
    <row r="212" spans="1:30" ht="75" customHeight="1" x14ac:dyDescent="0.3">
      <c r="A212" s="75"/>
      <c r="B212" s="76"/>
      <c r="C212" s="76"/>
      <c r="D212" s="76"/>
      <c r="E212" s="76"/>
      <c r="F212" s="77"/>
      <c r="G212" s="78"/>
      <c r="H212" s="78"/>
      <c r="I212" s="78"/>
      <c r="J212" s="78"/>
      <c r="K212" s="78"/>
      <c r="L212" s="78"/>
      <c r="M212" s="78"/>
      <c r="N212" s="79"/>
      <c r="O212" s="79"/>
      <c r="P212" s="79"/>
      <c r="Q212" s="92" t="s">
        <v>468</v>
      </c>
      <c r="R212" s="93">
        <v>0.25</v>
      </c>
      <c r="S212" s="82">
        <v>44013</v>
      </c>
      <c r="T212" s="82">
        <v>44104</v>
      </c>
      <c r="U212" s="84"/>
      <c r="V212" s="84"/>
      <c r="W212" s="84"/>
      <c r="X212" s="83"/>
      <c r="Y212" s="86"/>
      <c r="Z212" s="86"/>
      <c r="AA212" s="89"/>
      <c r="AB212" s="89"/>
      <c r="AC212" s="89"/>
      <c r="AD212" s="21"/>
    </row>
    <row r="213" spans="1:30" ht="75" customHeight="1" x14ac:dyDescent="0.3">
      <c r="A213" s="75"/>
      <c r="B213" s="76"/>
      <c r="C213" s="76"/>
      <c r="D213" s="76"/>
      <c r="E213" s="76"/>
      <c r="F213" s="77"/>
      <c r="G213" s="78"/>
      <c r="H213" s="78"/>
      <c r="I213" s="78"/>
      <c r="J213" s="78"/>
      <c r="K213" s="78"/>
      <c r="L213" s="78"/>
      <c r="M213" s="78"/>
      <c r="N213" s="79"/>
      <c r="O213" s="79"/>
      <c r="P213" s="79"/>
      <c r="Q213" s="92" t="s">
        <v>469</v>
      </c>
      <c r="R213" s="93">
        <v>0.25</v>
      </c>
      <c r="S213" s="82">
        <v>44105</v>
      </c>
      <c r="T213" s="82">
        <v>44180</v>
      </c>
      <c r="U213" s="84"/>
      <c r="V213" s="84"/>
      <c r="W213" s="84"/>
      <c r="X213" s="83"/>
      <c r="Y213" s="86"/>
      <c r="Z213" s="86"/>
      <c r="AA213" s="89"/>
      <c r="AB213" s="89"/>
      <c r="AC213" s="89"/>
      <c r="AD213" s="21"/>
    </row>
    <row r="214" spans="1:30" ht="75" customHeight="1" x14ac:dyDescent="0.3">
      <c r="A214" s="75"/>
      <c r="B214" s="76"/>
      <c r="C214" s="76"/>
      <c r="D214" s="76"/>
      <c r="E214" s="76"/>
      <c r="F214" s="77"/>
      <c r="G214" s="78"/>
      <c r="H214" s="78"/>
      <c r="I214" s="78"/>
      <c r="J214" s="78"/>
      <c r="K214" s="78"/>
      <c r="L214" s="78"/>
      <c r="M214" s="78"/>
      <c r="N214" s="79"/>
      <c r="O214" s="79"/>
      <c r="P214" s="79"/>
      <c r="Q214" s="98" t="s">
        <v>470</v>
      </c>
      <c r="R214" s="93">
        <v>0.25</v>
      </c>
      <c r="S214" s="82">
        <v>44013</v>
      </c>
      <c r="T214" s="82">
        <v>44180</v>
      </c>
      <c r="U214" s="84"/>
      <c r="V214" s="84"/>
      <c r="W214" s="84"/>
      <c r="X214" s="83"/>
      <c r="Y214" s="86"/>
      <c r="Z214" s="86"/>
      <c r="AA214" s="89"/>
      <c r="AB214" s="89"/>
      <c r="AC214" s="89"/>
      <c r="AD214" s="21"/>
    </row>
    <row r="215" spans="1:30" ht="75" customHeight="1" x14ac:dyDescent="0.3">
      <c r="A215" s="75" t="s">
        <v>460</v>
      </c>
      <c r="B215" s="76" t="s">
        <v>40</v>
      </c>
      <c r="C215" s="76"/>
      <c r="D215" s="76"/>
      <c r="E215" s="76"/>
      <c r="F215" s="77"/>
      <c r="G215" s="78" t="s">
        <v>40</v>
      </c>
      <c r="H215" s="78" t="s">
        <v>40</v>
      </c>
      <c r="I215" s="78" t="s">
        <v>40</v>
      </c>
      <c r="J215" s="78" t="s">
        <v>40</v>
      </c>
      <c r="K215" s="78"/>
      <c r="L215" s="78"/>
      <c r="M215" s="78" t="s">
        <v>471</v>
      </c>
      <c r="N215" s="79" t="s">
        <v>57</v>
      </c>
      <c r="O215" s="79">
        <v>43831</v>
      </c>
      <c r="P215" s="79">
        <f>MAX(T215:T218)</f>
        <v>44196</v>
      </c>
      <c r="Q215" s="344" t="s">
        <v>472</v>
      </c>
      <c r="R215" s="93">
        <v>0.15</v>
      </c>
      <c r="S215" s="94">
        <v>43831</v>
      </c>
      <c r="T215" s="94">
        <v>43981</v>
      </c>
      <c r="U215" s="83">
        <v>0.1</v>
      </c>
      <c r="V215" s="84">
        <v>0.35</v>
      </c>
      <c r="W215" s="84">
        <v>0.6</v>
      </c>
      <c r="X215" s="83">
        <v>1</v>
      </c>
      <c r="Y215" s="86">
        <v>166762774</v>
      </c>
      <c r="Z215" s="86">
        <v>225267805</v>
      </c>
      <c r="AA215" s="89" t="s">
        <v>530</v>
      </c>
      <c r="AB215" s="89" t="s">
        <v>532</v>
      </c>
      <c r="AC215" s="89" t="s">
        <v>232</v>
      </c>
      <c r="AD215" s="21">
        <f>SUM(Y215:Z218)</f>
        <v>392030579</v>
      </c>
    </row>
    <row r="216" spans="1:30" ht="75" customHeight="1" x14ac:dyDescent="0.3">
      <c r="A216" s="75"/>
      <c r="B216" s="76"/>
      <c r="C216" s="76"/>
      <c r="D216" s="76"/>
      <c r="E216" s="76"/>
      <c r="F216" s="77"/>
      <c r="G216" s="78"/>
      <c r="H216" s="78"/>
      <c r="I216" s="78"/>
      <c r="J216" s="78"/>
      <c r="K216" s="78"/>
      <c r="L216" s="78"/>
      <c r="M216" s="78"/>
      <c r="N216" s="79"/>
      <c r="O216" s="79"/>
      <c r="P216" s="79"/>
      <c r="Q216" s="344" t="s">
        <v>473</v>
      </c>
      <c r="R216" s="93">
        <v>0.15</v>
      </c>
      <c r="S216" s="94">
        <v>43891</v>
      </c>
      <c r="T216" s="94">
        <v>44196</v>
      </c>
      <c r="U216" s="83"/>
      <c r="V216" s="84"/>
      <c r="W216" s="84"/>
      <c r="X216" s="83"/>
      <c r="Y216" s="86"/>
      <c r="Z216" s="86"/>
      <c r="AA216" s="89"/>
      <c r="AB216" s="89"/>
      <c r="AC216" s="89"/>
      <c r="AD216" s="21"/>
    </row>
    <row r="217" spans="1:30" ht="75" customHeight="1" x14ac:dyDescent="0.3">
      <c r="A217" s="75"/>
      <c r="B217" s="76"/>
      <c r="C217" s="76"/>
      <c r="D217" s="76"/>
      <c r="E217" s="76"/>
      <c r="F217" s="77"/>
      <c r="G217" s="78"/>
      <c r="H217" s="78"/>
      <c r="I217" s="78"/>
      <c r="J217" s="78"/>
      <c r="K217" s="78"/>
      <c r="L217" s="78"/>
      <c r="M217" s="78"/>
      <c r="N217" s="79"/>
      <c r="O217" s="79"/>
      <c r="P217" s="79"/>
      <c r="Q217" s="94" t="s">
        <v>474</v>
      </c>
      <c r="R217" s="93">
        <v>0.35</v>
      </c>
      <c r="S217" s="94">
        <v>43891</v>
      </c>
      <c r="T217" s="94">
        <v>44165</v>
      </c>
      <c r="U217" s="83"/>
      <c r="V217" s="84"/>
      <c r="W217" s="84"/>
      <c r="X217" s="83"/>
      <c r="Y217" s="86"/>
      <c r="Z217" s="86"/>
      <c r="AA217" s="89"/>
      <c r="AB217" s="89"/>
      <c r="AC217" s="89"/>
      <c r="AD217" s="21"/>
    </row>
    <row r="218" spans="1:30" ht="75" customHeight="1" x14ac:dyDescent="0.3">
      <c r="A218" s="75"/>
      <c r="B218" s="76"/>
      <c r="C218" s="76"/>
      <c r="D218" s="76"/>
      <c r="E218" s="76"/>
      <c r="F218" s="77"/>
      <c r="G218" s="78"/>
      <c r="H218" s="78"/>
      <c r="I218" s="78"/>
      <c r="J218" s="78"/>
      <c r="K218" s="78"/>
      <c r="L218" s="78"/>
      <c r="M218" s="78"/>
      <c r="N218" s="79"/>
      <c r="O218" s="79"/>
      <c r="P218" s="79"/>
      <c r="Q218" s="94" t="s">
        <v>475</v>
      </c>
      <c r="R218" s="93">
        <v>0.35</v>
      </c>
      <c r="S218" s="94">
        <v>44013</v>
      </c>
      <c r="T218" s="94">
        <v>44196</v>
      </c>
      <c r="U218" s="83"/>
      <c r="V218" s="84"/>
      <c r="W218" s="84"/>
      <c r="X218" s="83"/>
      <c r="Y218" s="86"/>
      <c r="Z218" s="86"/>
      <c r="AA218" s="89"/>
      <c r="AB218" s="89"/>
      <c r="AC218" s="89"/>
      <c r="AD218" s="21"/>
    </row>
    <row r="219" spans="1:30" ht="75" customHeight="1" x14ac:dyDescent="0.3">
      <c r="A219" s="75" t="s">
        <v>460</v>
      </c>
      <c r="B219" s="76" t="s">
        <v>40</v>
      </c>
      <c r="C219" s="76"/>
      <c r="D219" s="76"/>
      <c r="E219" s="76"/>
      <c r="F219" s="77"/>
      <c r="G219" s="78" t="s">
        <v>40</v>
      </c>
      <c r="H219" s="78" t="s">
        <v>40</v>
      </c>
      <c r="I219" s="78" t="s">
        <v>185</v>
      </c>
      <c r="J219" s="78" t="s">
        <v>185</v>
      </c>
      <c r="K219" s="78"/>
      <c r="L219" s="78"/>
      <c r="M219" s="78" t="s">
        <v>476</v>
      </c>
      <c r="N219" s="79" t="s">
        <v>57</v>
      </c>
      <c r="O219" s="79">
        <v>43831</v>
      </c>
      <c r="P219" s="79">
        <f>MAX(T219:T220)</f>
        <v>44042</v>
      </c>
      <c r="Q219" s="344" t="s">
        <v>477</v>
      </c>
      <c r="R219" s="93">
        <v>0.6</v>
      </c>
      <c r="S219" s="94">
        <v>43831</v>
      </c>
      <c r="T219" s="94">
        <v>43951</v>
      </c>
      <c r="U219" s="83">
        <v>0.5</v>
      </c>
      <c r="V219" s="84">
        <v>0.5</v>
      </c>
      <c r="W219" s="84">
        <v>0.5</v>
      </c>
      <c r="X219" s="83">
        <v>1</v>
      </c>
      <c r="Y219" s="86">
        <v>166762774</v>
      </c>
      <c r="Z219" s="86">
        <v>96543345</v>
      </c>
      <c r="AA219" s="89" t="s">
        <v>530</v>
      </c>
      <c r="AB219" s="89" t="s">
        <v>532</v>
      </c>
      <c r="AC219" s="89" t="s">
        <v>40</v>
      </c>
      <c r="AD219" s="21">
        <f>SUM(Y219:Z220)</f>
        <v>263306119</v>
      </c>
    </row>
    <row r="220" spans="1:30" ht="75" customHeight="1" x14ac:dyDescent="0.3">
      <c r="A220" s="75"/>
      <c r="B220" s="76"/>
      <c r="C220" s="76"/>
      <c r="D220" s="76"/>
      <c r="E220" s="76"/>
      <c r="F220" s="77"/>
      <c r="G220" s="78"/>
      <c r="H220" s="78"/>
      <c r="I220" s="78"/>
      <c r="J220" s="78"/>
      <c r="K220" s="78"/>
      <c r="L220" s="78"/>
      <c r="M220" s="78"/>
      <c r="N220" s="79"/>
      <c r="O220" s="79"/>
      <c r="P220" s="79"/>
      <c r="Q220" s="98" t="s">
        <v>478</v>
      </c>
      <c r="R220" s="93">
        <v>0.4</v>
      </c>
      <c r="S220" s="94">
        <v>43891</v>
      </c>
      <c r="T220" s="94">
        <v>44042</v>
      </c>
      <c r="U220" s="83"/>
      <c r="V220" s="84"/>
      <c r="W220" s="84"/>
      <c r="X220" s="83"/>
      <c r="Y220" s="86"/>
      <c r="Z220" s="86"/>
      <c r="AA220" s="89"/>
      <c r="AB220" s="89"/>
      <c r="AC220" s="89"/>
      <c r="AD220" s="21"/>
    </row>
    <row r="221" spans="1:30" ht="75" customHeight="1" x14ac:dyDescent="0.3">
      <c r="A221" s="75" t="s">
        <v>460</v>
      </c>
      <c r="B221" s="76" t="s">
        <v>36</v>
      </c>
      <c r="C221" s="76" t="s">
        <v>37</v>
      </c>
      <c r="D221" s="76" t="s">
        <v>54</v>
      </c>
      <c r="E221" s="76">
        <v>0.02</v>
      </c>
      <c r="F221" s="77"/>
      <c r="G221" s="78" t="s">
        <v>40</v>
      </c>
      <c r="H221" s="78" t="s">
        <v>40</v>
      </c>
      <c r="I221" s="78" t="s">
        <v>40</v>
      </c>
      <c r="J221" s="78" t="s">
        <v>40</v>
      </c>
      <c r="K221" s="78"/>
      <c r="L221" s="78"/>
      <c r="M221" s="345" t="s">
        <v>479</v>
      </c>
      <c r="N221" s="79" t="s">
        <v>57</v>
      </c>
      <c r="O221" s="79">
        <v>43891</v>
      </c>
      <c r="P221" s="79">
        <f>MAX(T221:T222)</f>
        <v>44165</v>
      </c>
      <c r="Q221" s="98" t="s">
        <v>480</v>
      </c>
      <c r="R221" s="93">
        <v>0.4</v>
      </c>
      <c r="S221" s="94">
        <v>43891</v>
      </c>
      <c r="T221" s="94">
        <v>44165</v>
      </c>
      <c r="U221" s="83">
        <v>0.15</v>
      </c>
      <c r="V221" s="83">
        <v>0.3</v>
      </c>
      <c r="W221" s="83">
        <v>0.6</v>
      </c>
      <c r="X221" s="83">
        <v>1</v>
      </c>
      <c r="Y221" s="89">
        <v>59473400</v>
      </c>
      <c r="Z221" s="89">
        <v>68567950</v>
      </c>
      <c r="AA221" s="89" t="s">
        <v>530</v>
      </c>
      <c r="AB221" s="89" t="s">
        <v>533</v>
      </c>
      <c r="AC221" s="89" t="s">
        <v>232</v>
      </c>
      <c r="AD221" s="21">
        <f>SUM(Y221:Z222)</f>
        <v>128041350</v>
      </c>
    </row>
    <row r="222" spans="1:30" ht="75" customHeight="1" x14ac:dyDescent="0.3">
      <c r="A222" s="75"/>
      <c r="B222" s="76"/>
      <c r="C222" s="76"/>
      <c r="D222" s="76"/>
      <c r="E222" s="76"/>
      <c r="F222" s="77"/>
      <c r="G222" s="78"/>
      <c r="H222" s="78"/>
      <c r="I222" s="78"/>
      <c r="J222" s="78"/>
      <c r="K222" s="78"/>
      <c r="L222" s="78"/>
      <c r="M222" s="345"/>
      <c r="N222" s="79"/>
      <c r="O222" s="79"/>
      <c r="P222" s="79"/>
      <c r="Q222" s="98" t="s">
        <v>481</v>
      </c>
      <c r="R222" s="93">
        <v>0.6</v>
      </c>
      <c r="S222" s="94">
        <v>43891</v>
      </c>
      <c r="T222" s="94">
        <v>44165</v>
      </c>
      <c r="U222" s="83"/>
      <c r="V222" s="83"/>
      <c r="W222" s="83"/>
      <c r="X222" s="83"/>
      <c r="Y222" s="89"/>
      <c r="Z222" s="89"/>
      <c r="AA222" s="89"/>
      <c r="AB222" s="89"/>
      <c r="AC222" s="89"/>
      <c r="AD222" s="21"/>
    </row>
    <row r="223" spans="1:30" ht="75" customHeight="1" x14ac:dyDescent="0.3">
      <c r="A223" s="75" t="s">
        <v>460</v>
      </c>
      <c r="B223" s="76" t="s">
        <v>36</v>
      </c>
      <c r="C223" s="76" t="s">
        <v>37</v>
      </c>
      <c r="D223" s="76" t="s">
        <v>54</v>
      </c>
      <c r="E223" s="76">
        <v>0.02</v>
      </c>
      <c r="F223" s="77"/>
      <c r="G223" s="78" t="s">
        <v>40</v>
      </c>
      <c r="H223" s="78" t="s">
        <v>40</v>
      </c>
      <c r="I223" s="78" t="s">
        <v>40</v>
      </c>
      <c r="J223" s="78" t="s">
        <v>40</v>
      </c>
      <c r="K223" s="78"/>
      <c r="L223" s="78"/>
      <c r="M223" s="345" t="s">
        <v>482</v>
      </c>
      <c r="N223" s="79" t="s">
        <v>57</v>
      </c>
      <c r="O223" s="79">
        <v>43952</v>
      </c>
      <c r="P223" s="79">
        <f>MAX(T223:T225)</f>
        <v>44196</v>
      </c>
      <c r="Q223" s="98" t="s">
        <v>483</v>
      </c>
      <c r="R223" s="93">
        <v>0.3</v>
      </c>
      <c r="S223" s="94">
        <v>43952</v>
      </c>
      <c r="T223" s="94">
        <v>44196</v>
      </c>
      <c r="U223" s="83">
        <v>0.15</v>
      </c>
      <c r="V223" s="83">
        <v>0.3</v>
      </c>
      <c r="W223" s="83">
        <v>0.6</v>
      </c>
      <c r="X223" s="83">
        <v>1</v>
      </c>
      <c r="Y223" s="89">
        <v>59473400</v>
      </c>
      <c r="Z223" s="89">
        <v>68567950</v>
      </c>
      <c r="AA223" s="89" t="s">
        <v>530</v>
      </c>
      <c r="AB223" s="89" t="s">
        <v>533</v>
      </c>
      <c r="AC223" s="89" t="s">
        <v>232</v>
      </c>
      <c r="AD223" s="21">
        <f>SUM(Y223:Z225)</f>
        <v>128041350</v>
      </c>
    </row>
    <row r="224" spans="1:30" ht="75" customHeight="1" x14ac:dyDescent="0.3">
      <c r="A224" s="75"/>
      <c r="B224" s="76"/>
      <c r="C224" s="76"/>
      <c r="D224" s="76"/>
      <c r="E224" s="76"/>
      <c r="F224" s="77"/>
      <c r="G224" s="78"/>
      <c r="H224" s="78"/>
      <c r="I224" s="78"/>
      <c r="J224" s="78"/>
      <c r="K224" s="78"/>
      <c r="L224" s="78"/>
      <c r="M224" s="345"/>
      <c r="N224" s="79"/>
      <c r="O224" s="79"/>
      <c r="P224" s="79"/>
      <c r="Q224" s="98" t="s">
        <v>484</v>
      </c>
      <c r="R224" s="93">
        <v>0.3</v>
      </c>
      <c r="S224" s="94">
        <v>43952</v>
      </c>
      <c r="T224" s="94">
        <v>44196</v>
      </c>
      <c r="U224" s="83"/>
      <c r="V224" s="83"/>
      <c r="W224" s="83"/>
      <c r="X224" s="83"/>
      <c r="Y224" s="89"/>
      <c r="Z224" s="89"/>
      <c r="AA224" s="89"/>
      <c r="AB224" s="89"/>
      <c r="AC224" s="89"/>
      <c r="AD224" s="21"/>
    </row>
    <row r="225" spans="1:30" ht="75" customHeight="1" x14ac:dyDescent="0.3">
      <c r="A225" s="75"/>
      <c r="B225" s="76"/>
      <c r="C225" s="76"/>
      <c r="D225" s="76"/>
      <c r="E225" s="76"/>
      <c r="F225" s="77"/>
      <c r="G225" s="78"/>
      <c r="H225" s="78"/>
      <c r="I225" s="78"/>
      <c r="J225" s="78"/>
      <c r="K225" s="78"/>
      <c r="L225" s="78"/>
      <c r="M225" s="345"/>
      <c r="N225" s="79"/>
      <c r="O225" s="79"/>
      <c r="P225" s="79"/>
      <c r="Q225" s="98" t="s">
        <v>485</v>
      </c>
      <c r="R225" s="93">
        <v>0.4</v>
      </c>
      <c r="S225" s="94">
        <v>43952</v>
      </c>
      <c r="T225" s="94">
        <v>44196</v>
      </c>
      <c r="U225" s="83"/>
      <c r="V225" s="83"/>
      <c r="W225" s="83"/>
      <c r="X225" s="83"/>
      <c r="Y225" s="89"/>
      <c r="Z225" s="89"/>
      <c r="AA225" s="89"/>
      <c r="AB225" s="89"/>
      <c r="AC225" s="89"/>
      <c r="AD225" s="21"/>
    </row>
    <row r="226" spans="1:30" ht="75" customHeight="1" x14ac:dyDescent="0.3">
      <c r="A226" s="75" t="s">
        <v>460</v>
      </c>
      <c r="B226" s="76" t="s">
        <v>36</v>
      </c>
      <c r="C226" s="76" t="s">
        <v>37</v>
      </c>
      <c r="D226" s="76" t="s">
        <v>54</v>
      </c>
      <c r="E226" s="76">
        <v>0.02</v>
      </c>
      <c r="F226" s="77"/>
      <c r="G226" s="78"/>
      <c r="H226" s="78"/>
      <c r="I226" s="78"/>
      <c r="J226" s="78"/>
      <c r="K226" s="78"/>
      <c r="L226" s="78"/>
      <c r="M226" s="345" t="s">
        <v>486</v>
      </c>
      <c r="N226" s="79" t="s">
        <v>57</v>
      </c>
      <c r="O226" s="79">
        <v>43983</v>
      </c>
      <c r="P226" s="79">
        <f>MAX(T226:T229)</f>
        <v>44196</v>
      </c>
      <c r="Q226" s="98" t="s">
        <v>487</v>
      </c>
      <c r="R226" s="93">
        <v>0.2</v>
      </c>
      <c r="S226" s="94">
        <v>43983</v>
      </c>
      <c r="T226" s="94">
        <v>44196</v>
      </c>
      <c r="U226" s="83">
        <v>0.15</v>
      </c>
      <c r="V226" s="83">
        <v>0.3</v>
      </c>
      <c r="W226" s="83">
        <v>0.6</v>
      </c>
      <c r="X226" s="83">
        <v>1</v>
      </c>
      <c r="Y226" s="89">
        <v>59473400</v>
      </c>
      <c r="Z226" s="89">
        <v>68567950</v>
      </c>
      <c r="AA226" s="89" t="s">
        <v>530</v>
      </c>
      <c r="AB226" s="89" t="s">
        <v>533</v>
      </c>
      <c r="AC226" s="89" t="s">
        <v>232</v>
      </c>
      <c r="AD226" s="21">
        <f>SUM(Y226:Z229)</f>
        <v>128041350</v>
      </c>
    </row>
    <row r="227" spans="1:30" ht="75" customHeight="1" x14ac:dyDescent="0.3">
      <c r="A227" s="75"/>
      <c r="B227" s="76"/>
      <c r="C227" s="76"/>
      <c r="D227" s="76"/>
      <c r="E227" s="76"/>
      <c r="F227" s="77"/>
      <c r="G227" s="78"/>
      <c r="H227" s="78"/>
      <c r="I227" s="78"/>
      <c r="J227" s="78"/>
      <c r="K227" s="78"/>
      <c r="L227" s="78"/>
      <c r="M227" s="345"/>
      <c r="N227" s="79"/>
      <c r="O227" s="79"/>
      <c r="P227" s="79"/>
      <c r="Q227" s="98" t="s">
        <v>488</v>
      </c>
      <c r="R227" s="93">
        <v>0.25</v>
      </c>
      <c r="S227" s="94">
        <v>43983</v>
      </c>
      <c r="T227" s="94">
        <v>44196</v>
      </c>
      <c r="U227" s="83"/>
      <c r="V227" s="83"/>
      <c r="W227" s="83"/>
      <c r="X227" s="83"/>
      <c r="Y227" s="89"/>
      <c r="Z227" s="89"/>
      <c r="AA227" s="89"/>
      <c r="AB227" s="89"/>
      <c r="AC227" s="89"/>
      <c r="AD227" s="21"/>
    </row>
    <row r="228" spans="1:30" ht="75" customHeight="1" x14ac:dyDescent="0.3">
      <c r="A228" s="75"/>
      <c r="B228" s="76"/>
      <c r="C228" s="76"/>
      <c r="D228" s="76"/>
      <c r="E228" s="76"/>
      <c r="F228" s="77"/>
      <c r="G228" s="78"/>
      <c r="H228" s="78"/>
      <c r="I228" s="78"/>
      <c r="J228" s="78"/>
      <c r="K228" s="78"/>
      <c r="L228" s="78"/>
      <c r="M228" s="345"/>
      <c r="N228" s="79"/>
      <c r="O228" s="79"/>
      <c r="P228" s="79"/>
      <c r="Q228" s="98" t="s">
        <v>489</v>
      </c>
      <c r="R228" s="93">
        <v>0.25</v>
      </c>
      <c r="S228" s="94">
        <v>43983</v>
      </c>
      <c r="T228" s="94">
        <v>44196</v>
      </c>
      <c r="U228" s="83"/>
      <c r="V228" s="83"/>
      <c r="W228" s="83"/>
      <c r="X228" s="83"/>
      <c r="Y228" s="89"/>
      <c r="Z228" s="89"/>
      <c r="AA228" s="89"/>
      <c r="AB228" s="89"/>
      <c r="AC228" s="89"/>
      <c r="AD228" s="21"/>
    </row>
    <row r="229" spans="1:30" ht="75" customHeight="1" x14ac:dyDescent="0.3">
      <c r="A229" s="75"/>
      <c r="B229" s="76"/>
      <c r="C229" s="76"/>
      <c r="D229" s="76"/>
      <c r="E229" s="76"/>
      <c r="F229" s="77"/>
      <c r="G229" s="78"/>
      <c r="H229" s="78"/>
      <c r="I229" s="78"/>
      <c r="J229" s="78"/>
      <c r="K229" s="78"/>
      <c r="L229" s="78"/>
      <c r="M229" s="345"/>
      <c r="N229" s="79"/>
      <c r="O229" s="79"/>
      <c r="P229" s="79"/>
      <c r="Q229" s="98" t="s">
        <v>490</v>
      </c>
      <c r="R229" s="93">
        <v>0.3</v>
      </c>
      <c r="S229" s="94">
        <v>43983</v>
      </c>
      <c r="T229" s="94">
        <v>44196</v>
      </c>
      <c r="U229" s="83"/>
      <c r="V229" s="83"/>
      <c r="W229" s="83"/>
      <c r="X229" s="83"/>
      <c r="Y229" s="89"/>
      <c r="Z229" s="89"/>
      <c r="AA229" s="89"/>
      <c r="AB229" s="89"/>
      <c r="AC229" s="89"/>
      <c r="AD229" s="21"/>
    </row>
    <row r="230" spans="1:30" ht="75" customHeight="1" x14ac:dyDescent="0.3">
      <c r="A230" s="75" t="s">
        <v>460</v>
      </c>
      <c r="B230" s="76" t="s">
        <v>328</v>
      </c>
      <c r="C230" s="76" t="s">
        <v>491</v>
      </c>
      <c r="D230" s="76" t="s">
        <v>38</v>
      </c>
      <c r="E230" s="76"/>
      <c r="F230" s="77" t="s">
        <v>492</v>
      </c>
      <c r="G230" s="78"/>
      <c r="H230" s="78"/>
      <c r="I230" s="78"/>
      <c r="J230" s="78"/>
      <c r="K230" s="78"/>
      <c r="L230" s="78"/>
      <c r="M230" s="78" t="s">
        <v>493</v>
      </c>
      <c r="N230" s="79" t="s">
        <v>57</v>
      </c>
      <c r="O230" s="79">
        <v>43922</v>
      </c>
      <c r="P230" s="79">
        <f>MAX(T230:T232)</f>
        <v>44180</v>
      </c>
      <c r="Q230" s="98" t="s">
        <v>494</v>
      </c>
      <c r="R230" s="93">
        <v>0.25</v>
      </c>
      <c r="S230" s="94">
        <v>43922</v>
      </c>
      <c r="T230" s="94">
        <v>44104</v>
      </c>
      <c r="U230" s="83">
        <v>0</v>
      </c>
      <c r="V230" s="84">
        <v>0.1</v>
      </c>
      <c r="W230" s="84">
        <v>0.45</v>
      </c>
      <c r="X230" s="83">
        <v>1</v>
      </c>
      <c r="Y230" s="86">
        <v>178420200</v>
      </c>
      <c r="Z230" s="86">
        <v>102485000</v>
      </c>
      <c r="AA230" s="89" t="s">
        <v>530</v>
      </c>
      <c r="AB230" s="89" t="s">
        <v>533</v>
      </c>
      <c r="AC230" s="89" t="s">
        <v>40</v>
      </c>
      <c r="AD230" s="21">
        <f>SUM(Y230:Z232)</f>
        <v>280905200</v>
      </c>
    </row>
    <row r="231" spans="1:30" ht="51.95" customHeight="1" x14ac:dyDescent="0.3">
      <c r="A231" s="75"/>
      <c r="B231" s="76"/>
      <c r="C231" s="76"/>
      <c r="D231" s="76"/>
      <c r="E231" s="76"/>
      <c r="F231" s="77"/>
      <c r="G231" s="78"/>
      <c r="H231" s="78"/>
      <c r="I231" s="78"/>
      <c r="J231" s="78"/>
      <c r="K231" s="78"/>
      <c r="L231" s="78"/>
      <c r="M231" s="78"/>
      <c r="N231" s="79"/>
      <c r="O231" s="79"/>
      <c r="P231" s="79"/>
      <c r="Q231" s="98" t="s">
        <v>495</v>
      </c>
      <c r="R231" s="93">
        <v>0.25</v>
      </c>
      <c r="S231" s="94">
        <v>44013</v>
      </c>
      <c r="T231" s="94">
        <v>44104</v>
      </c>
      <c r="U231" s="83"/>
      <c r="V231" s="84"/>
      <c r="W231" s="84"/>
      <c r="X231" s="83"/>
      <c r="Y231" s="86"/>
      <c r="Z231" s="86"/>
      <c r="AA231" s="89"/>
      <c r="AB231" s="89"/>
      <c r="AC231" s="89"/>
      <c r="AD231" s="21"/>
    </row>
    <row r="232" spans="1:30" ht="51" customHeight="1" x14ac:dyDescent="0.3">
      <c r="A232" s="75"/>
      <c r="B232" s="76"/>
      <c r="C232" s="76"/>
      <c r="D232" s="76"/>
      <c r="E232" s="76"/>
      <c r="F232" s="77"/>
      <c r="G232" s="78"/>
      <c r="H232" s="78"/>
      <c r="I232" s="78"/>
      <c r="J232" s="78"/>
      <c r="K232" s="78"/>
      <c r="L232" s="78"/>
      <c r="M232" s="78"/>
      <c r="N232" s="79"/>
      <c r="O232" s="79"/>
      <c r="P232" s="79"/>
      <c r="Q232" s="92" t="s">
        <v>496</v>
      </c>
      <c r="R232" s="93">
        <v>0.5</v>
      </c>
      <c r="S232" s="94">
        <v>44013</v>
      </c>
      <c r="T232" s="94">
        <v>44180</v>
      </c>
      <c r="U232" s="83"/>
      <c r="V232" s="84"/>
      <c r="W232" s="84"/>
      <c r="X232" s="83"/>
      <c r="Y232" s="86"/>
      <c r="Z232" s="86"/>
      <c r="AA232" s="89"/>
      <c r="AB232" s="89"/>
      <c r="AC232" s="89"/>
      <c r="AD232" s="21"/>
    </row>
    <row r="233" spans="1:30" ht="51" customHeight="1" x14ac:dyDescent="0.3">
      <c r="A233" s="75" t="s">
        <v>460</v>
      </c>
      <c r="B233" s="76" t="s">
        <v>36</v>
      </c>
      <c r="C233" s="76" t="s">
        <v>37</v>
      </c>
      <c r="D233" s="76" t="s">
        <v>38</v>
      </c>
      <c r="E233" s="76"/>
      <c r="F233" s="77" t="s">
        <v>497</v>
      </c>
      <c r="G233" s="78"/>
      <c r="H233" s="78"/>
      <c r="I233" s="78"/>
      <c r="J233" s="78"/>
      <c r="K233" s="78"/>
      <c r="L233" s="78"/>
      <c r="M233" s="78" t="s">
        <v>498</v>
      </c>
      <c r="N233" s="79" t="s">
        <v>57</v>
      </c>
      <c r="O233" s="79">
        <v>43831</v>
      </c>
      <c r="P233" s="79">
        <f>MAX(T233:T236)</f>
        <v>43921</v>
      </c>
      <c r="Q233" s="98" t="s">
        <v>499</v>
      </c>
      <c r="R233" s="93">
        <v>0.25</v>
      </c>
      <c r="S233" s="82">
        <v>43831</v>
      </c>
      <c r="T233" s="82">
        <v>43921</v>
      </c>
      <c r="U233" s="83">
        <v>1</v>
      </c>
      <c r="V233" s="84"/>
      <c r="W233" s="84"/>
      <c r="X233" s="83"/>
      <c r="Y233" s="86">
        <v>166762774</v>
      </c>
      <c r="Z233" s="86">
        <v>609000000</v>
      </c>
      <c r="AA233" s="89" t="s">
        <v>530</v>
      </c>
      <c r="AB233" s="89" t="s">
        <v>534</v>
      </c>
      <c r="AC233" s="89" t="s">
        <v>40</v>
      </c>
      <c r="AD233" s="21">
        <f>SUM(Y233:Z236)</f>
        <v>775762774</v>
      </c>
    </row>
    <row r="234" spans="1:30" ht="51" customHeight="1" x14ac:dyDescent="0.3">
      <c r="A234" s="75"/>
      <c r="B234" s="76"/>
      <c r="C234" s="76"/>
      <c r="D234" s="76"/>
      <c r="E234" s="76"/>
      <c r="F234" s="77"/>
      <c r="G234" s="78"/>
      <c r="H234" s="78"/>
      <c r="I234" s="78"/>
      <c r="J234" s="78"/>
      <c r="K234" s="78"/>
      <c r="L234" s="78"/>
      <c r="M234" s="78"/>
      <c r="N234" s="79"/>
      <c r="O234" s="79"/>
      <c r="P234" s="79"/>
      <c r="Q234" s="98" t="s">
        <v>500</v>
      </c>
      <c r="R234" s="93">
        <v>0.25</v>
      </c>
      <c r="S234" s="82">
        <v>43831</v>
      </c>
      <c r="T234" s="82">
        <v>43921</v>
      </c>
      <c r="U234" s="83"/>
      <c r="V234" s="84"/>
      <c r="W234" s="84"/>
      <c r="X234" s="83"/>
      <c r="Y234" s="86"/>
      <c r="Z234" s="86"/>
      <c r="AA234" s="89"/>
      <c r="AB234" s="89"/>
      <c r="AC234" s="89"/>
      <c r="AD234" s="21"/>
    </row>
    <row r="235" spans="1:30" ht="51" customHeight="1" x14ac:dyDescent="0.3">
      <c r="A235" s="75"/>
      <c r="B235" s="76"/>
      <c r="C235" s="76"/>
      <c r="D235" s="76"/>
      <c r="E235" s="76"/>
      <c r="F235" s="77"/>
      <c r="G235" s="78"/>
      <c r="H235" s="78"/>
      <c r="I235" s="78"/>
      <c r="J235" s="78"/>
      <c r="K235" s="78"/>
      <c r="L235" s="78"/>
      <c r="M235" s="78"/>
      <c r="N235" s="79"/>
      <c r="O235" s="79"/>
      <c r="P235" s="79"/>
      <c r="Q235" s="92" t="s">
        <v>501</v>
      </c>
      <c r="R235" s="93">
        <v>0.25</v>
      </c>
      <c r="S235" s="82">
        <v>43831</v>
      </c>
      <c r="T235" s="82">
        <v>43921</v>
      </c>
      <c r="U235" s="83"/>
      <c r="V235" s="84"/>
      <c r="W235" s="84"/>
      <c r="X235" s="83"/>
      <c r="Y235" s="86"/>
      <c r="Z235" s="86"/>
      <c r="AA235" s="89"/>
      <c r="AB235" s="89"/>
      <c r="AC235" s="89"/>
      <c r="AD235" s="21"/>
    </row>
    <row r="236" spans="1:30" ht="51" customHeight="1" x14ac:dyDescent="0.3">
      <c r="A236" s="75"/>
      <c r="B236" s="76"/>
      <c r="C236" s="76"/>
      <c r="D236" s="76"/>
      <c r="E236" s="76"/>
      <c r="F236" s="77"/>
      <c r="G236" s="78"/>
      <c r="H236" s="78"/>
      <c r="I236" s="78"/>
      <c r="J236" s="78"/>
      <c r="K236" s="78"/>
      <c r="L236" s="78"/>
      <c r="M236" s="78"/>
      <c r="N236" s="79"/>
      <c r="O236" s="79"/>
      <c r="P236" s="79"/>
      <c r="Q236" s="92" t="s">
        <v>502</v>
      </c>
      <c r="R236" s="93">
        <v>0.25</v>
      </c>
      <c r="S236" s="82">
        <v>43831</v>
      </c>
      <c r="T236" s="82">
        <v>43921</v>
      </c>
      <c r="U236" s="83"/>
      <c r="V236" s="84"/>
      <c r="W236" s="84"/>
      <c r="X236" s="83"/>
      <c r="Y236" s="86"/>
      <c r="Z236" s="86"/>
      <c r="AA236" s="89"/>
      <c r="AB236" s="89"/>
      <c r="AC236" s="89"/>
      <c r="AD236" s="21"/>
    </row>
    <row r="237" spans="1:30" ht="51" customHeight="1" x14ac:dyDescent="0.3">
      <c r="A237" s="75" t="s">
        <v>460</v>
      </c>
      <c r="B237" s="76" t="s">
        <v>285</v>
      </c>
      <c r="C237" s="76" t="s">
        <v>286</v>
      </c>
      <c r="D237" s="76" t="s">
        <v>38</v>
      </c>
      <c r="E237" s="76"/>
      <c r="F237" s="77" t="s">
        <v>503</v>
      </c>
      <c r="G237" s="78" t="s">
        <v>40</v>
      </c>
      <c r="H237" s="78" t="s">
        <v>40</v>
      </c>
      <c r="I237" s="78" t="s">
        <v>40</v>
      </c>
      <c r="J237" s="78" t="s">
        <v>40</v>
      </c>
      <c r="K237" s="78"/>
      <c r="L237" s="78"/>
      <c r="M237" s="78" t="s">
        <v>504</v>
      </c>
      <c r="N237" s="79" t="s">
        <v>57</v>
      </c>
      <c r="O237" s="79">
        <v>44013</v>
      </c>
      <c r="P237" s="79">
        <f>MAX(T237:T238)</f>
        <v>44180</v>
      </c>
      <c r="Q237" s="98" t="s">
        <v>505</v>
      </c>
      <c r="R237" s="93">
        <v>0.4</v>
      </c>
      <c r="S237" s="94">
        <v>44013</v>
      </c>
      <c r="T237" s="94">
        <v>44180</v>
      </c>
      <c r="U237" s="83"/>
      <c r="V237" s="84">
        <v>0</v>
      </c>
      <c r="W237" s="84">
        <v>0.4</v>
      </c>
      <c r="X237" s="83">
        <v>1</v>
      </c>
      <c r="Y237" s="86">
        <v>303945936</v>
      </c>
      <c r="Z237" s="86">
        <v>127000000</v>
      </c>
      <c r="AA237" s="89" t="s">
        <v>530</v>
      </c>
      <c r="AB237" s="89" t="s">
        <v>534</v>
      </c>
      <c r="AC237" s="89" t="s">
        <v>40</v>
      </c>
      <c r="AD237" s="21">
        <f>SUM(Y237:Z238)</f>
        <v>430945936</v>
      </c>
    </row>
    <row r="238" spans="1:30" ht="51" customHeight="1" x14ac:dyDescent="0.3">
      <c r="A238" s="75"/>
      <c r="B238" s="76"/>
      <c r="C238" s="76"/>
      <c r="D238" s="76"/>
      <c r="E238" s="76"/>
      <c r="F238" s="77"/>
      <c r="G238" s="78"/>
      <c r="H238" s="78"/>
      <c r="I238" s="78"/>
      <c r="J238" s="78"/>
      <c r="K238" s="78"/>
      <c r="L238" s="78"/>
      <c r="M238" s="78"/>
      <c r="N238" s="79"/>
      <c r="O238" s="79"/>
      <c r="P238" s="79"/>
      <c r="Q238" s="98" t="s">
        <v>506</v>
      </c>
      <c r="R238" s="93">
        <v>0.6</v>
      </c>
      <c r="S238" s="94">
        <v>44105</v>
      </c>
      <c r="T238" s="94">
        <v>44180</v>
      </c>
      <c r="U238" s="83"/>
      <c r="V238" s="84"/>
      <c r="W238" s="84"/>
      <c r="X238" s="83"/>
      <c r="Y238" s="86"/>
      <c r="Z238" s="86"/>
      <c r="AA238" s="89"/>
      <c r="AB238" s="89"/>
      <c r="AC238" s="89"/>
      <c r="AD238" s="21"/>
    </row>
    <row r="239" spans="1:30" ht="51" customHeight="1" x14ac:dyDescent="0.3">
      <c r="A239" s="75" t="s">
        <v>460</v>
      </c>
      <c r="B239" s="76" t="s">
        <v>328</v>
      </c>
      <c r="C239" s="76" t="s">
        <v>491</v>
      </c>
      <c r="D239" s="76" t="s">
        <v>54</v>
      </c>
      <c r="E239" s="76">
        <v>0.01</v>
      </c>
      <c r="F239" s="77" t="s">
        <v>507</v>
      </c>
      <c r="G239" s="78"/>
      <c r="H239" s="78"/>
      <c r="I239" s="78"/>
      <c r="J239" s="78"/>
      <c r="K239" s="78"/>
      <c r="L239" s="78"/>
      <c r="M239" s="78" t="s">
        <v>508</v>
      </c>
      <c r="N239" s="79" t="s">
        <v>135</v>
      </c>
      <c r="O239" s="79">
        <v>43832</v>
      </c>
      <c r="P239" s="79">
        <f>MAX(T239:T242)</f>
        <v>44196</v>
      </c>
      <c r="Q239" s="98" t="s">
        <v>509</v>
      </c>
      <c r="R239" s="93">
        <v>0.3</v>
      </c>
      <c r="S239" s="94">
        <v>43832</v>
      </c>
      <c r="T239" s="94">
        <v>44196</v>
      </c>
      <c r="U239" s="83">
        <v>0.15</v>
      </c>
      <c r="V239" s="84">
        <v>0.5</v>
      </c>
      <c r="W239" s="84">
        <v>0.6</v>
      </c>
      <c r="X239" s="83">
        <v>1</v>
      </c>
      <c r="Y239" s="86">
        <v>271728932</v>
      </c>
      <c r="Z239" s="86">
        <v>550000000</v>
      </c>
      <c r="AA239" s="89" t="s">
        <v>530</v>
      </c>
      <c r="AB239" s="89" t="s">
        <v>535</v>
      </c>
      <c r="AC239" s="89" t="s">
        <v>40</v>
      </c>
      <c r="AD239" s="21">
        <f>SUM(Y239:Z242)</f>
        <v>821728932</v>
      </c>
    </row>
    <row r="240" spans="1:30" ht="51" customHeight="1" x14ac:dyDescent="0.3">
      <c r="A240" s="75"/>
      <c r="B240" s="76"/>
      <c r="C240" s="76"/>
      <c r="D240" s="76"/>
      <c r="E240" s="76"/>
      <c r="F240" s="77"/>
      <c r="G240" s="78"/>
      <c r="H240" s="78"/>
      <c r="I240" s="78"/>
      <c r="J240" s="78"/>
      <c r="K240" s="78"/>
      <c r="L240" s="78"/>
      <c r="M240" s="78"/>
      <c r="N240" s="79"/>
      <c r="O240" s="79"/>
      <c r="P240" s="79"/>
      <c r="Q240" s="98" t="s">
        <v>510</v>
      </c>
      <c r="R240" s="93">
        <v>0.2</v>
      </c>
      <c r="S240" s="94">
        <v>43922</v>
      </c>
      <c r="T240" s="94">
        <v>44104</v>
      </c>
      <c r="U240" s="83"/>
      <c r="V240" s="84"/>
      <c r="W240" s="84"/>
      <c r="X240" s="83"/>
      <c r="Y240" s="86"/>
      <c r="Z240" s="86"/>
      <c r="AA240" s="89"/>
      <c r="AB240" s="89"/>
      <c r="AC240" s="89"/>
      <c r="AD240" s="21"/>
    </row>
    <row r="241" spans="1:30" ht="51" customHeight="1" x14ac:dyDescent="0.3">
      <c r="A241" s="75"/>
      <c r="B241" s="76"/>
      <c r="C241" s="76"/>
      <c r="D241" s="76"/>
      <c r="E241" s="76"/>
      <c r="F241" s="77"/>
      <c r="G241" s="78"/>
      <c r="H241" s="78"/>
      <c r="I241" s="78"/>
      <c r="J241" s="78"/>
      <c r="K241" s="78"/>
      <c r="L241" s="78"/>
      <c r="M241" s="78"/>
      <c r="N241" s="79"/>
      <c r="O241" s="79"/>
      <c r="P241" s="79"/>
      <c r="Q241" s="98" t="s">
        <v>511</v>
      </c>
      <c r="R241" s="93">
        <v>0.2</v>
      </c>
      <c r="S241" s="94">
        <v>44013</v>
      </c>
      <c r="T241" s="94">
        <v>44180</v>
      </c>
      <c r="U241" s="83"/>
      <c r="V241" s="84"/>
      <c r="W241" s="84"/>
      <c r="X241" s="83"/>
      <c r="Y241" s="86"/>
      <c r="Z241" s="86"/>
      <c r="AA241" s="89"/>
      <c r="AB241" s="89"/>
      <c r="AC241" s="89"/>
      <c r="AD241" s="21"/>
    </row>
    <row r="242" spans="1:30" ht="51" customHeight="1" x14ac:dyDescent="0.3">
      <c r="A242" s="75"/>
      <c r="B242" s="76"/>
      <c r="C242" s="76"/>
      <c r="D242" s="76"/>
      <c r="E242" s="76"/>
      <c r="F242" s="77"/>
      <c r="G242" s="78"/>
      <c r="H242" s="78"/>
      <c r="I242" s="78"/>
      <c r="J242" s="78"/>
      <c r="K242" s="78"/>
      <c r="L242" s="78"/>
      <c r="M242" s="78"/>
      <c r="N242" s="79"/>
      <c r="O242" s="79"/>
      <c r="P242" s="79"/>
      <c r="Q242" s="92" t="s">
        <v>512</v>
      </c>
      <c r="R242" s="93">
        <v>0.3</v>
      </c>
      <c r="S242" s="94">
        <v>43832</v>
      </c>
      <c r="T242" s="94">
        <v>44180</v>
      </c>
      <c r="U242" s="83"/>
      <c r="V242" s="84"/>
      <c r="W242" s="84"/>
      <c r="X242" s="83"/>
      <c r="Y242" s="86"/>
      <c r="Z242" s="86"/>
      <c r="AA242" s="89"/>
      <c r="AB242" s="89"/>
      <c r="AC242" s="89"/>
      <c r="AD242" s="21"/>
    </row>
    <row r="243" spans="1:30" ht="51" customHeight="1" x14ac:dyDescent="0.3">
      <c r="A243" s="75" t="s">
        <v>460</v>
      </c>
      <c r="B243" s="76" t="s">
        <v>328</v>
      </c>
      <c r="C243" s="76" t="s">
        <v>491</v>
      </c>
      <c r="D243" s="76" t="s">
        <v>54</v>
      </c>
      <c r="E243" s="76">
        <v>0.01</v>
      </c>
      <c r="F243" s="77" t="s">
        <v>513</v>
      </c>
      <c r="G243" s="78" t="s">
        <v>40</v>
      </c>
      <c r="H243" s="78" t="s">
        <v>40</v>
      </c>
      <c r="I243" s="78" t="s">
        <v>40</v>
      </c>
      <c r="J243" s="78" t="s">
        <v>40</v>
      </c>
      <c r="K243" s="78"/>
      <c r="L243" s="78"/>
      <c r="M243" s="78" t="s">
        <v>514</v>
      </c>
      <c r="N243" s="79" t="s">
        <v>75</v>
      </c>
      <c r="O243" s="79">
        <v>43891</v>
      </c>
      <c r="P243" s="79">
        <f>MAX(T243:T244)</f>
        <v>44180</v>
      </c>
      <c r="Q243" s="92" t="s">
        <v>515</v>
      </c>
      <c r="R243" s="93">
        <v>0.5</v>
      </c>
      <c r="S243" s="94">
        <v>43891</v>
      </c>
      <c r="T243" s="94">
        <v>44180</v>
      </c>
      <c r="U243" s="83">
        <v>0.25</v>
      </c>
      <c r="V243" s="84">
        <v>0.5</v>
      </c>
      <c r="W243" s="84">
        <v>0.75</v>
      </c>
      <c r="X243" s="83">
        <v>1</v>
      </c>
      <c r="Y243" s="86">
        <v>203769699</v>
      </c>
      <c r="Z243" s="86">
        <v>275000000</v>
      </c>
      <c r="AA243" s="89" t="s">
        <v>530</v>
      </c>
      <c r="AB243" s="89" t="s">
        <v>535</v>
      </c>
      <c r="AC243" s="89" t="s">
        <v>40</v>
      </c>
      <c r="AD243" s="21">
        <f>SUM(Y243:Z244)</f>
        <v>478769699</v>
      </c>
    </row>
    <row r="244" spans="1:30" ht="51" customHeight="1" x14ac:dyDescent="0.3">
      <c r="A244" s="75"/>
      <c r="B244" s="76"/>
      <c r="C244" s="76"/>
      <c r="D244" s="76"/>
      <c r="E244" s="76"/>
      <c r="F244" s="77"/>
      <c r="G244" s="78"/>
      <c r="H244" s="78"/>
      <c r="I244" s="78"/>
      <c r="J244" s="78"/>
      <c r="K244" s="78"/>
      <c r="L244" s="78"/>
      <c r="M244" s="78"/>
      <c r="N244" s="79"/>
      <c r="O244" s="79"/>
      <c r="P244" s="79"/>
      <c r="Q244" s="92" t="s">
        <v>516</v>
      </c>
      <c r="R244" s="93">
        <v>0.5</v>
      </c>
      <c r="S244" s="94">
        <v>44013</v>
      </c>
      <c r="T244" s="94">
        <v>44180</v>
      </c>
      <c r="U244" s="83"/>
      <c r="V244" s="84"/>
      <c r="W244" s="84"/>
      <c r="X244" s="83"/>
      <c r="Y244" s="86"/>
      <c r="Z244" s="86"/>
      <c r="AA244" s="89"/>
      <c r="AB244" s="89"/>
      <c r="AC244" s="89"/>
      <c r="AD244" s="21"/>
    </row>
    <row r="245" spans="1:30" ht="51" customHeight="1" x14ac:dyDescent="0.3">
      <c r="A245" s="75" t="s">
        <v>460</v>
      </c>
      <c r="B245" s="76" t="s">
        <v>328</v>
      </c>
      <c r="C245" s="76" t="s">
        <v>491</v>
      </c>
      <c r="D245" s="76" t="s">
        <v>54</v>
      </c>
      <c r="E245" s="76">
        <v>0.01</v>
      </c>
      <c r="F245" s="77" t="s">
        <v>517</v>
      </c>
      <c r="G245" s="78" t="s">
        <v>40</v>
      </c>
      <c r="H245" s="78" t="s">
        <v>40</v>
      </c>
      <c r="I245" s="78" t="s">
        <v>40</v>
      </c>
      <c r="J245" s="78" t="s">
        <v>40</v>
      </c>
      <c r="K245" s="78"/>
      <c r="L245" s="78"/>
      <c r="M245" s="78" t="s">
        <v>518</v>
      </c>
      <c r="N245" s="79" t="s">
        <v>57</v>
      </c>
      <c r="O245" s="79">
        <v>43832</v>
      </c>
      <c r="P245" s="79">
        <f>MAX(T245:T249)</f>
        <v>44012</v>
      </c>
      <c r="Q245" s="98" t="s">
        <v>519</v>
      </c>
      <c r="R245" s="93">
        <v>0.5</v>
      </c>
      <c r="S245" s="94">
        <v>43832</v>
      </c>
      <c r="T245" s="94">
        <v>43920</v>
      </c>
      <c r="U245" s="83">
        <v>0.6</v>
      </c>
      <c r="V245" s="84">
        <v>1</v>
      </c>
      <c r="W245" s="84"/>
      <c r="X245" s="84"/>
      <c r="Y245" s="86">
        <v>339661165</v>
      </c>
      <c r="Z245" s="86">
        <v>275000000</v>
      </c>
      <c r="AA245" s="89" t="s">
        <v>530</v>
      </c>
      <c r="AB245" s="89" t="s">
        <v>535</v>
      </c>
      <c r="AC245" s="89" t="s">
        <v>40</v>
      </c>
      <c r="AD245" s="21">
        <f>SUM(Y245:Z249)</f>
        <v>614661165</v>
      </c>
    </row>
    <row r="246" spans="1:30" ht="51" customHeight="1" x14ac:dyDescent="0.3">
      <c r="A246" s="75"/>
      <c r="B246" s="76"/>
      <c r="C246" s="76"/>
      <c r="D246" s="76"/>
      <c r="E246" s="76"/>
      <c r="F246" s="77"/>
      <c r="G246" s="78"/>
      <c r="H246" s="78"/>
      <c r="I246" s="78"/>
      <c r="J246" s="78"/>
      <c r="K246" s="78"/>
      <c r="L246" s="78"/>
      <c r="M246" s="78"/>
      <c r="N246" s="79"/>
      <c r="O246" s="79"/>
      <c r="P246" s="79"/>
      <c r="Q246" s="98" t="s">
        <v>520</v>
      </c>
      <c r="R246" s="93">
        <v>0.1</v>
      </c>
      <c r="S246" s="94">
        <v>43832</v>
      </c>
      <c r="T246" s="94">
        <v>43920</v>
      </c>
      <c r="U246" s="83"/>
      <c r="V246" s="84"/>
      <c r="W246" s="84"/>
      <c r="X246" s="84"/>
      <c r="Y246" s="86"/>
      <c r="Z246" s="86"/>
      <c r="AA246" s="89"/>
      <c r="AB246" s="89"/>
      <c r="AC246" s="89"/>
      <c r="AD246" s="21"/>
    </row>
    <row r="247" spans="1:30" ht="51" customHeight="1" x14ac:dyDescent="0.3">
      <c r="A247" s="75"/>
      <c r="B247" s="76"/>
      <c r="C247" s="76"/>
      <c r="D247" s="76"/>
      <c r="E247" s="76"/>
      <c r="F247" s="77"/>
      <c r="G247" s="78"/>
      <c r="H247" s="78"/>
      <c r="I247" s="78"/>
      <c r="J247" s="78"/>
      <c r="K247" s="78"/>
      <c r="L247" s="78"/>
      <c r="M247" s="78"/>
      <c r="N247" s="79"/>
      <c r="O247" s="79"/>
      <c r="P247" s="79"/>
      <c r="Q247" s="92" t="s">
        <v>521</v>
      </c>
      <c r="R247" s="93">
        <v>0.15</v>
      </c>
      <c r="S247" s="94">
        <v>43922</v>
      </c>
      <c r="T247" s="94">
        <v>44012</v>
      </c>
      <c r="U247" s="83"/>
      <c r="V247" s="84"/>
      <c r="W247" s="84"/>
      <c r="X247" s="84"/>
      <c r="Y247" s="86"/>
      <c r="Z247" s="86"/>
      <c r="AA247" s="89"/>
      <c r="AB247" s="89"/>
      <c r="AC247" s="89"/>
      <c r="AD247" s="21"/>
    </row>
    <row r="248" spans="1:30" ht="51" customHeight="1" x14ac:dyDescent="0.3">
      <c r="A248" s="75"/>
      <c r="B248" s="76"/>
      <c r="C248" s="76"/>
      <c r="D248" s="76"/>
      <c r="E248" s="76"/>
      <c r="F248" s="77"/>
      <c r="G248" s="78"/>
      <c r="H248" s="78"/>
      <c r="I248" s="78"/>
      <c r="J248" s="78"/>
      <c r="K248" s="78"/>
      <c r="L248" s="78"/>
      <c r="M248" s="78"/>
      <c r="N248" s="79"/>
      <c r="O248" s="79"/>
      <c r="P248" s="79"/>
      <c r="Q248" s="92" t="s">
        <v>522</v>
      </c>
      <c r="R248" s="93">
        <v>0.1</v>
      </c>
      <c r="S248" s="94">
        <v>43922</v>
      </c>
      <c r="T248" s="94">
        <v>44012</v>
      </c>
      <c r="U248" s="83"/>
      <c r="V248" s="84"/>
      <c r="W248" s="84"/>
      <c r="X248" s="84"/>
      <c r="Y248" s="86"/>
      <c r="Z248" s="86"/>
      <c r="AA248" s="89"/>
      <c r="AB248" s="89"/>
      <c r="AC248" s="89"/>
      <c r="AD248" s="21"/>
    </row>
    <row r="249" spans="1:30" ht="51" customHeight="1" x14ac:dyDescent="0.3">
      <c r="A249" s="75"/>
      <c r="B249" s="76"/>
      <c r="C249" s="76"/>
      <c r="D249" s="76"/>
      <c r="E249" s="76"/>
      <c r="F249" s="77"/>
      <c r="G249" s="78"/>
      <c r="H249" s="78"/>
      <c r="I249" s="78"/>
      <c r="J249" s="78"/>
      <c r="K249" s="78"/>
      <c r="L249" s="78"/>
      <c r="M249" s="78"/>
      <c r="N249" s="79"/>
      <c r="O249" s="79"/>
      <c r="P249" s="79"/>
      <c r="Q249" s="92" t="s">
        <v>523</v>
      </c>
      <c r="R249" s="93">
        <v>0.15</v>
      </c>
      <c r="S249" s="94">
        <v>43922</v>
      </c>
      <c r="T249" s="94">
        <v>44012</v>
      </c>
      <c r="U249" s="83"/>
      <c r="V249" s="84"/>
      <c r="W249" s="84"/>
      <c r="X249" s="84"/>
      <c r="Y249" s="86"/>
      <c r="Z249" s="86"/>
      <c r="AA249" s="89"/>
      <c r="AB249" s="89"/>
      <c r="AC249" s="89"/>
      <c r="AD249" s="21"/>
    </row>
    <row r="250" spans="1:30" ht="51" customHeight="1" x14ac:dyDescent="0.3">
      <c r="A250" s="75" t="s">
        <v>460</v>
      </c>
      <c r="B250" s="76" t="s">
        <v>328</v>
      </c>
      <c r="C250" s="76" t="s">
        <v>491</v>
      </c>
      <c r="D250" s="76" t="s">
        <v>54</v>
      </c>
      <c r="E250" s="76">
        <v>0.01</v>
      </c>
      <c r="F250" s="77" t="s">
        <v>524</v>
      </c>
      <c r="G250" s="78" t="s">
        <v>40</v>
      </c>
      <c r="H250" s="78" t="s">
        <v>40</v>
      </c>
      <c r="I250" s="78" t="s">
        <v>40</v>
      </c>
      <c r="J250" s="78" t="s">
        <v>40</v>
      </c>
      <c r="K250" s="78"/>
      <c r="L250" s="78"/>
      <c r="M250" s="78" t="s">
        <v>525</v>
      </c>
      <c r="N250" s="79" t="s">
        <v>75</v>
      </c>
      <c r="O250" s="79">
        <v>43832</v>
      </c>
      <c r="P250" s="79">
        <f>MAX(T250:T253)</f>
        <v>44180</v>
      </c>
      <c r="Q250" s="98" t="s">
        <v>526</v>
      </c>
      <c r="R250" s="93">
        <v>0.25</v>
      </c>
      <c r="S250" s="94">
        <v>43832</v>
      </c>
      <c r="T250" s="94">
        <v>44180</v>
      </c>
      <c r="U250" s="83">
        <v>0.25</v>
      </c>
      <c r="V250" s="84">
        <v>0.3</v>
      </c>
      <c r="W250" s="84">
        <v>0.7</v>
      </c>
      <c r="X250" s="84">
        <v>1</v>
      </c>
      <c r="Y250" s="86">
        <v>333525548</v>
      </c>
      <c r="Z250" s="346">
        <f>174000000+396454500</f>
        <v>570454500</v>
      </c>
      <c r="AA250" s="89" t="s">
        <v>530</v>
      </c>
      <c r="AB250" s="89" t="s">
        <v>531</v>
      </c>
      <c r="AC250" s="89" t="s">
        <v>40</v>
      </c>
      <c r="AD250" s="21">
        <f>SUM(Y250:Z253)</f>
        <v>903980048</v>
      </c>
    </row>
    <row r="251" spans="1:30" ht="51" customHeight="1" x14ac:dyDescent="0.3">
      <c r="A251" s="75"/>
      <c r="B251" s="76"/>
      <c r="C251" s="76"/>
      <c r="D251" s="76"/>
      <c r="E251" s="76"/>
      <c r="F251" s="77"/>
      <c r="G251" s="78"/>
      <c r="H251" s="78"/>
      <c r="I251" s="78"/>
      <c r="J251" s="78"/>
      <c r="K251" s="78"/>
      <c r="L251" s="78"/>
      <c r="M251" s="78"/>
      <c r="N251" s="79"/>
      <c r="O251" s="79"/>
      <c r="P251" s="79"/>
      <c r="Q251" s="98" t="s">
        <v>527</v>
      </c>
      <c r="R251" s="93">
        <v>0.25</v>
      </c>
      <c r="S251" s="94">
        <v>43922</v>
      </c>
      <c r="T251" s="94">
        <v>44104</v>
      </c>
      <c r="U251" s="83"/>
      <c r="V251" s="84"/>
      <c r="W251" s="84"/>
      <c r="X251" s="84"/>
      <c r="Y251" s="86"/>
      <c r="Z251" s="346"/>
      <c r="AA251" s="89"/>
      <c r="AB251" s="89"/>
      <c r="AC251" s="89"/>
      <c r="AD251" s="21"/>
    </row>
    <row r="252" spans="1:30" ht="51" customHeight="1" x14ac:dyDescent="0.3">
      <c r="A252" s="75"/>
      <c r="B252" s="76"/>
      <c r="C252" s="76"/>
      <c r="D252" s="76"/>
      <c r="E252" s="76"/>
      <c r="F252" s="77"/>
      <c r="G252" s="78"/>
      <c r="H252" s="78"/>
      <c r="I252" s="78"/>
      <c r="J252" s="78"/>
      <c r="K252" s="78"/>
      <c r="L252" s="78"/>
      <c r="M252" s="78"/>
      <c r="N252" s="79"/>
      <c r="O252" s="79"/>
      <c r="P252" s="79"/>
      <c r="Q252" s="92" t="s">
        <v>528</v>
      </c>
      <c r="R252" s="93">
        <v>0.25</v>
      </c>
      <c r="S252" s="94">
        <v>44013</v>
      </c>
      <c r="T252" s="94">
        <v>44165</v>
      </c>
      <c r="U252" s="83"/>
      <c r="V252" s="84"/>
      <c r="W252" s="84"/>
      <c r="X252" s="84"/>
      <c r="Y252" s="86"/>
      <c r="Z252" s="346"/>
      <c r="AA252" s="89"/>
      <c r="AB252" s="89"/>
      <c r="AC252" s="89"/>
      <c r="AD252" s="21"/>
    </row>
    <row r="253" spans="1:30" ht="51" customHeight="1" thickBot="1" x14ac:dyDescent="0.35">
      <c r="A253" s="100"/>
      <c r="B253" s="101"/>
      <c r="C253" s="101"/>
      <c r="D253" s="101"/>
      <c r="E253" s="101"/>
      <c r="F253" s="213"/>
      <c r="G253" s="103"/>
      <c r="H253" s="103"/>
      <c r="I253" s="103"/>
      <c r="J253" s="103"/>
      <c r="K253" s="103"/>
      <c r="L253" s="103"/>
      <c r="M253" s="103"/>
      <c r="N253" s="104"/>
      <c r="O253" s="104"/>
      <c r="P253" s="104"/>
      <c r="Q253" s="347" t="s">
        <v>529</v>
      </c>
      <c r="R253" s="106">
        <v>0.25</v>
      </c>
      <c r="S253" s="107">
        <v>44105</v>
      </c>
      <c r="T253" s="107">
        <v>44180</v>
      </c>
      <c r="U253" s="108"/>
      <c r="V253" s="218"/>
      <c r="W253" s="218"/>
      <c r="X253" s="218"/>
      <c r="Y253" s="109"/>
      <c r="Z253" s="348"/>
      <c r="AA253" s="220"/>
      <c r="AB253" s="220"/>
      <c r="AC253" s="220"/>
      <c r="AD253" s="111"/>
    </row>
    <row r="254" spans="1:30" ht="96.95" customHeight="1" thickTop="1" x14ac:dyDescent="0.3">
      <c r="A254" s="349" t="s">
        <v>536</v>
      </c>
      <c r="B254" s="350" t="s">
        <v>36</v>
      </c>
      <c r="C254" s="350" t="s">
        <v>37</v>
      </c>
      <c r="D254" s="350" t="s">
        <v>54</v>
      </c>
      <c r="E254" s="351">
        <v>0.25</v>
      </c>
      <c r="F254" s="352"/>
      <c r="G254" s="115" t="s">
        <v>40</v>
      </c>
      <c r="H254" s="115" t="s">
        <v>40</v>
      </c>
      <c r="I254" s="115" t="s">
        <v>40</v>
      </c>
      <c r="J254" s="115" t="s">
        <v>40</v>
      </c>
      <c r="K254" s="353" t="s">
        <v>407</v>
      </c>
      <c r="L254" s="116"/>
      <c r="M254" s="297" t="s">
        <v>537</v>
      </c>
      <c r="N254" s="117" t="s">
        <v>75</v>
      </c>
      <c r="O254" s="117">
        <v>43863</v>
      </c>
      <c r="P254" s="117">
        <f>MAX(T254:T255)</f>
        <v>44196</v>
      </c>
      <c r="Q254" s="354" t="s">
        <v>538</v>
      </c>
      <c r="R254" s="355">
        <v>0.6</v>
      </c>
      <c r="S254" s="356">
        <v>43863</v>
      </c>
      <c r="T254" s="356">
        <v>44196</v>
      </c>
      <c r="U254" s="171">
        <v>0.25</v>
      </c>
      <c r="V254" s="172">
        <v>0.5</v>
      </c>
      <c r="W254" s="172">
        <v>0.75</v>
      </c>
      <c r="X254" s="171">
        <v>1</v>
      </c>
      <c r="Y254" s="357"/>
      <c r="Z254" s="125">
        <v>353036000</v>
      </c>
      <c r="AA254" s="124" t="s">
        <v>572</v>
      </c>
      <c r="AB254" s="350" t="s">
        <v>573</v>
      </c>
      <c r="AC254" s="358" t="s">
        <v>40</v>
      </c>
      <c r="AD254" s="359">
        <f>SUM(Y254:Z255)</f>
        <v>353036000</v>
      </c>
    </row>
    <row r="255" spans="1:30" ht="84" customHeight="1" x14ac:dyDescent="0.3">
      <c r="A255" s="360"/>
      <c r="B255" s="237"/>
      <c r="C255" s="237"/>
      <c r="D255" s="237"/>
      <c r="E255" s="361"/>
      <c r="F255" s="362"/>
      <c r="G255" s="128"/>
      <c r="H255" s="128"/>
      <c r="I255" s="128"/>
      <c r="J255" s="128"/>
      <c r="K255" s="363" t="s">
        <v>411</v>
      </c>
      <c r="L255" s="129"/>
      <c r="M255" s="175"/>
      <c r="N255" s="130"/>
      <c r="O255" s="130"/>
      <c r="P255" s="130"/>
      <c r="Q255" s="318" t="s">
        <v>539</v>
      </c>
      <c r="R255" s="364">
        <v>0.4</v>
      </c>
      <c r="S255" s="241">
        <v>43863</v>
      </c>
      <c r="T255" s="241">
        <v>44196</v>
      </c>
      <c r="U255" s="24"/>
      <c r="V255" s="174"/>
      <c r="W255" s="174"/>
      <c r="X255" s="24"/>
      <c r="Y255" s="365"/>
      <c r="Z255" s="25"/>
      <c r="AA255" s="19"/>
      <c r="AB255" s="237"/>
      <c r="AC255" s="366"/>
      <c r="AD255" s="367"/>
    </row>
    <row r="256" spans="1:30" ht="33" x14ac:dyDescent="0.3">
      <c r="A256" s="360" t="s">
        <v>536</v>
      </c>
      <c r="B256" s="237" t="s">
        <v>36</v>
      </c>
      <c r="C256" s="237" t="s">
        <v>37</v>
      </c>
      <c r="D256" s="237" t="s">
        <v>54</v>
      </c>
      <c r="E256" s="361">
        <v>0.05</v>
      </c>
      <c r="F256" s="362"/>
      <c r="G256" s="128" t="s">
        <v>40</v>
      </c>
      <c r="H256" s="128" t="s">
        <v>40</v>
      </c>
      <c r="I256" s="128" t="s">
        <v>40</v>
      </c>
      <c r="J256" s="128" t="s">
        <v>40</v>
      </c>
      <c r="K256" s="129"/>
      <c r="L256" s="129"/>
      <c r="M256" s="175" t="s">
        <v>540</v>
      </c>
      <c r="N256" s="130" t="s">
        <v>75</v>
      </c>
      <c r="O256" s="130">
        <v>43922</v>
      </c>
      <c r="P256" s="130">
        <f>MAX(T256:T258)</f>
        <v>44196</v>
      </c>
      <c r="Q256" s="318" t="s">
        <v>541</v>
      </c>
      <c r="R256" s="364">
        <v>0.5</v>
      </c>
      <c r="S256" s="241">
        <v>43922</v>
      </c>
      <c r="T256" s="241">
        <v>44196</v>
      </c>
      <c r="U256" s="24">
        <v>0.05</v>
      </c>
      <c r="V256" s="174">
        <v>0.3</v>
      </c>
      <c r="W256" s="174">
        <v>0.65</v>
      </c>
      <c r="X256" s="24">
        <v>1</v>
      </c>
      <c r="Y256" s="365"/>
      <c r="Z256" s="368">
        <v>732719749.66999996</v>
      </c>
      <c r="AA256" s="19" t="s">
        <v>572</v>
      </c>
      <c r="AB256" s="19" t="s">
        <v>573</v>
      </c>
      <c r="AC256" s="366" t="s">
        <v>40</v>
      </c>
      <c r="AD256" s="367">
        <f>SUM(Y256:Z258)</f>
        <v>732719749.66999996</v>
      </c>
    </row>
    <row r="257" spans="1:30" ht="33" x14ac:dyDescent="0.3">
      <c r="A257" s="360"/>
      <c r="B257" s="237"/>
      <c r="C257" s="237"/>
      <c r="D257" s="237"/>
      <c r="E257" s="361"/>
      <c r="F257" s="362"/>
      <c r="G257" s="128"/>
      <c r="H257" s="128"/>
      <c r="I257" s="128"/>
      <c r="J257" s="128"/>
      <c r="K257" s="129"/>
      <c r="L257" s="129"/>
      <c r="M257" s="175"/>
      <c r="N257" s="130"/>
      <c r="O257" s="130"/>
      <c r="P257" s="130"/>
      <c r="Q257" s="318" t="s">
        <v>542</v>
      </c>
      <c r="R257" s="364">
        <v>0.25</v>
      </c>
      <c r="S257" s="241">
        <v>43832</v>
      </c>
      <c r="T257" s="241">
        <v>44196</v>
      </c>
      <c r="U257" s="24"/>
      <c r="V257" s="174"/>
      <c r="W257" s="174"/>
      <c r="X257" s="24"/>
      <c r="Y257" s="365"/>
      <c r="Z257" s="368"/>
      <c r="AA257" s="19"/>
      <c r="AB257" s="19"/>
      <c r="AC257" s="366"/>
      <c r="AD257" s="367"/>
    </row>
    <row r="258" spans="1:30" ht="33" x14ac:dyDescent="0.3">
      <c r="A258" s="360"/>
      <c r="B258" s="237"/>
      <c r="C258" s="237"/>
      <c r="D258" s="237"/>
      <c r="E258" s="361"/>
      <c r="F258" s="362"/>
      <c r="G258" s="128"/>
      <c r="H258" s="128"/>
      <c r="I258" s="128"/>
      <c r="J258" s="128"/>
      <c r="K258" s="129"/>
      <c r="L258" s="129"/>
      <c r="M258" s="175"/>
      <c r="N258" s="130"/>
      <c r="O258" s="130"/>
      <c r="P258" s="130"/>
      <c r="Q258" s="318" t="s">
        <v>543</v>
      </c>
      <c r="R258" s="364">
        <v>0.25</v>
      </c>
      <c r="S258" s="241">
        <v>43922</v>
      </c>
      <c r="T258" s="241">
        <v>44196</v>
      </c>
      <c r="U258" s="24"/>
      <c r="V258" s="174"/>
      <c r="W258" s="174"/>
      <c r="X258" s="24"/>
      <c r="Y258" s="365"/>
      <c r="Z258" s="368"/>
      <c r="AA258" s="19"/>
      <c r="AB258" s="19"/>
      <c r="AC258" s="366"/>
      <c r="AD258" s="367"/>
    </row>
    <row r="259" spans="1:30" ht="49.5" x14ac:dyDescent="0.3">
      <c r="A259" s="369" t="s">
        <v>536</v>
      </c>
      <c r="B259" s="370" t="s">
        <v>40</v>
      </c>
      <c r="C259" s="370"/>
      <c r="D259" s="370"/>
      <c r="E259" s="371"/>
      <c r="F259" s="372"/>
      <c r="G259" s="373" t="s">
        <v>40</v>
      </c>
      <c r="H259" s="373" t="s">
        <v>40</v>
      </c>
      <c r="I259" s="373" t="s">
        <v>40</v>
      </c>
      <c r="J259" s="373" t="s">
        <v>40</v>
      </c>
      <c r="K259" s="363"/>
      <c r="L259" s="363"/>
      <c r="M259" s="373" t="s">
        <v>544</v>
      </c>
      <c r="N259" s="374" t="s">
        <v>75</v>
      </c>
      <c r="O259" s="374">
        <v>43863</v>
      </c>
      <c r="P259" s="374">
        <f>T259</f>
        <v>44196</v>
      </c>
      <c r="Q259" s="374" t="s">
        <v>545</v>
      </c>
      <c r="R259" s="364">
        <v>1</v>
      </c>
      <c r="S259" s="241">
        <v>43863</v>
      </c>
      <c r="T259" s="241">
        <v>44196</v>
      </c>
      <c r="U259" s="364">
        <v>0.1</v>
      </c>
      <c r="V259" s="375">
        <v>0.3</v>
      </c>
      <c r="W259" s="375">
        <v>0.6</v>
      </c>
      <c r="X259" s="364">
        <v>1</v>
      </c>
      <c r="Y259" s="376"/>
      <c r="Z259" s="377">
        <v>265825100</v>
      </c>
      <c r="AA259" s="378" t="s">
        <v>572</v>
      </c>
      <c r="AB259" s="378" t="s">
        <v>573</v>
      </c>
      <c r="AC259" s="379" t="s">
        <v>40</v>
      </c>
      <c r="AD259" s="380">
        <f>SUM(Y259:Z259)</f>
        <v>265825100</v>
      </c>
    </row>
    <row r="260" spans="1:30" ht="33" x14ac:dyDescent="0.3">
      <c r="A260" s="360" t="s">
        <v>536</v>
      </c>
      <c r="B260" s="237" t="s">
        <v>47</v>
      </c>
      <c r="C260" s="237" t="s">
        <v>51</v>
      </c>
      <c r="D260" s="237" t="s">
        <v>54</v>
      </c>
      <c r="E260" s="361">
        <v>0.1</v>
      </c>
      <c r="F260" s="362"/>
      <c r="G260" s="128" t="s">
        <v>40</v>
      </c>
      <c r="H260" s="128" t="s">
        <v>40</v>
      </c>
      <c r="I260" s="128" t="s">
        <v>40</v>
      </c>
      <c r="J260" s="128" t="s">
        <v>40</v>
      </c>
      <c r="K260" s="129"/>
      <c r="L260" s="129" t="s">
        <v>289</v>
      </c>
      <c r="M260" s="128" t="s">
        <v>546</v>
      </c>
      <c r="N260" s="130" t="s">
        <v>57</v>
      </c>
      <c r="O260" s="130">
        <v>43863</v>
      </c>
      <c r="P260" s="130">
        <f>MAX(T260:T262)</f>
        <v>44165</v>
      </c>
      <c r="Q260" s="318" t="s">
        <v>547</v>
      </c>
      <c r="R260" s="319">
        <v>0.3</v>
      </c>
      <c r="S260" s="241">
        <v>43863</v>
      </c>
      <c r="T260" s="241">
        <v>44165</v>
      </c>
      <c r="U260" s="24">
        <v>0.1</v>
      </c>
      <c r="V260" s="174">
        <v>0.2</v>
      </c>
      <c r="W260" s="174">
        <v>0.5</v>
      </c>
      <c r="X260" s="24">
        <v>1</v>
      </c>
      <c r="Y260" s="365"/>
      <c r="Z260" s="368">
        <v>48589001.139517002</v>
      </c>
      <c r="AA260" s="19" t="s">
        <v>572</v>
      </c>
      <c r="AB260" s="19" t="s">
        <v>574</v>
      </c>
      <c r="AC260" s="19" t="s">
        <v>40</v>
      </c>
      <c r="AD260" s="367">
        <f>SUM(Y260:Z262)</f>
        <v>48589001.139517002</v>
      </c>
    </row>
    <row r="261" spans="1:30" ht="49.5" x14ac:dyDescent="0.3">
      <c r="A261" s="360"/>
      <c r="B261" s="237"/>
      <c r="C261" s="237"/>
      <c r="D261" s="237"/>
      <c r="E261" s="361"/>
      <c r="F261" s="362"/>
      <c r="G261" s="128"/>
      <c r="H261" s="128"/>
      <c r="I261" s="128"/>
      <c r="J261" s="128"/>
      <c r="K261" s="129"/>
      <c r="L261" s="129"/>
      <c r="M261" s="128"/>
      <c r="N261" s="130"/>
      <c r="O261" s="130"/>
      <c r="P261" s="130"/>
      <c r="Q261" s="318" t="s">
        <v>548</v>
      </c>
      <c r="R261" s="319">
        <v>0.2</v>
      </c>
      <c r="S261" s="241">
        <v>43863</v>
      </c>
      <c r="T261" s="241">
        <v>44165</v>
      </c>
      <c r="U261" s="24"/>
      <c r="V261" s="174"/>
      <c r="W261" s="174"/>
      <c r="X261" s="24"/>
      <c r="Y261" s="365"/>
      <c r="Z261" s="368"/>
      <c r="AA261" s="19"/>
      <c r="AB261" s="19"/>
      <c r="AC261" s="19"/>
      <c r="AD261" s="367"/>
    </row>
    <row r="262" spans="1:30" ht="49.5" x14ac:dyDescent="0.3">
      <c r="A262" s="360"/>
      <c r="B262" s="237"/>
      <c r="C262" s="237"/>
      <c r="D262" s="237"/>
      <c r="E262" s="361"/>
      <c r="F262" s="362"/>
      <c r="G262" s="128"/>
      <c r="H262" s="128"/>
      <c r="I262" s="128"/>
      <c r="J262" s="128"/>
      <c r="K262" s="129"/>
      <c r="L262" s="129"/>
      <c r="M262" s="128"/>
      <c r="N262" s="130"/>
      <c r="O262" s="130"/>
      <c r="P262" s="130"/>
      <c r="Q262" s="318" t="s">
        <v>549</v>
      </c>
      <c r="R262" s="319">
        <v>0.5</v>
      </c>
      <c r="S262" s="241">
        <v>43863</v>
      </c>
      <c r="T262" s="241">
        <v>44165</v>
      </c>
      <c r="U262" s="24"/>
      <c r="V262" s="174"/>
      <c r="W262" s="174"/>
      <c r="X262" s="24"/>
      <c r="Y262" s="365"/>
      <c r="Z262" s="368"/>
      <c r="AA262" s="19"/>
      <c r="AB262" s="19"/>
      <c r="AC262" s="19"/>
      <c r="AD262" s="367"/>
    </row>
    <row r="263" spans="1:30" ht="33" x14ac:dyDescent="0.3">
      <c r="A263" s="360" t="s">
        <v>536</v>
      </c>
      <c r="B263" s="237" t="s">
        <v>40</v>
      </c>
      <c r="C263" s="237"/>
      <c r="D263" s="237"/>
      <c r="E263" s="361"/>
      <c r="F263" s="362"/>
      <c r="G263" s="128" t="s">
        <v>40</v>
      </c>
      <c r="H263" s="128" t="s">
        <v>40</v>
      </c>
      <c r="I263" s="128" t="s">
        <v>40</v>
      </c>
      <c r="J263" s="128" t="s">
        <v>40</v>
      </c>
      <c r="K263" s="129"/>
      <c r="L263" s="129"/>
      <c r="M263" s="128" t="s">
        <v>550</v>
      </c>
      <c r="N263" s="130" t="s">
        <v>57</v>
      </c>
      <c r="O263" s="130">
        <v>43863</v>
      </c>
      <c r="P263" s="130">
        <f>MAX(T263:T264)</f>
        <v>44196</v>
      </c>
      <c r="Q263" s="381" t="s">
        <v>551</v>
      </c>
      <c r="R263" s="319">
        <v>0.5</v>
      </c>
      <c r="S263" s="241">
        <v>43863</v>
      </c>
      <c r="T263" s="241">
        <v>44196</v>
      </c>
      <c r="U263" s="24">
        <v>0.1</v>
      </c>
      <c r="V263" s="174">
        <v>0.35</v>
      </c>
      <c r="W263" s="174">
        <v>0.6</v>
      </c>
      <c r="X263" s="24">
        <v>1</v>
      </c>
      <c r="Y263" s="365"/>
      <c r="Z263" s="368">
        <v>222012199.771065</v>
      </c>
      <c r="AA263" s="19" t="s">
        <v>572</v>
      </c>
      <c r="AB263" s="19" t="s">
        <v>574</v>
      </c>
      <c r="AC263" s="19" t="s">
        <v>40</v>
      </c>
      <c r="AD263" s="367">
        <f>SUM(Y263:Z264)</f>
        <v>222012199.771065</v>
      </c>
    </row>
    <row r="264" spans="1:30" ht="49.5" x14ac:dyDescent="0.3">
      <c r="A264" s="360"/>
      <c r="B264" s="237"/>
      <c r="C264" s="237"/>
      <c r="D264" s="237"/>
      <c r="E264" s="361"/>
      <c r="F264" s="362"/>
      <c r="G264" s="128"/>
      <c r="H264" s="128"/>
      <c r="I264" s="128"/>
      <c r="J264" s="128"/>
      <c r="K264" s="129"/>
      <c r="L264" s="129"/>
      <c r="M264" s="128"/>
      <c r="N264" s="130"/>
      <c r="O264" s="130"/>
      <c r="P264" s="130"/>
      <c r="Q264" s="381" t="s">
        <v>552</v>
      </c>
      <c r="R264" s="319">
        <v>0.5</v>
      </c>
      <c r="S264" s="241">
        <v>43863</v>
      </c>
      <c r="T264" s="241">
        <v>44196</v>
      </c>
      <c r="U264" s="24"/>
      <c r="V264" s="174"/>
      <c r="W264" s="174"/>
      <c r="X264" s="24"/>
      <c r="Y264" s="365"/>
      <c r="Z264" s="368"/>
      <c r="AA264" s="19"/>
      <c r="AB264" s="19"/>
      <c r="AC264" s="19"/>
      <c r="AD264" s="367"/>
    </row>
    <row r="265" spans="1:30" ht="49.5" x14ac:dyDescent="0.3">
      <c r="A265" s="369" t="s">
        <v>536</v>
      </c>
      <c r="B265" s="370" t="s">
        <v>40</v>
      </c>
      <c r="C265" s="370"/>
      <c r="D265" s="370"/>
      <c r="E265" s="371"/>
      <c r="F265" s="372"/>
      <c r="G265" s="373" t="s">
        <v>40</v>
      </c>
      <c r="H265" s="373" t="s">
        <v>40</v>
      </c>
      <c r="I265" s="373" t="s">
        <v>40</v>
      </c>
      <c r="J265" s="373" t="s">
        <v>40</v>
      </c>
      <c r="K265" s="363"/>
      <c r="L265" s="363"/>
      <c r="M265" s="373" t="s">
        <v>553</v>
      </c>
      <c r="N265" s="374" t="s">
        <v>554</v>
      </c>
      <c r="O265" s="374">
        <v>43863</v>
      </c>
      <c r="P265" s="374">
        <f>T265</f>
        <v>44196</v>
      </c>
      <c r="Q265" s="381" t="s">
        <v>555</v>
      </c>
      <c r="R265" s="364">
        <v>1</v>
      </c>
      <c r="S265" s="241">
        <v>43863</v>
      </c>
      <c r="T265" s="241">
        <v>44196</v>
      </c>
      <c r="U265" s="364">
        <v>0.25</v>
      </c>
      <c r="V265" s="375">
        <v>0.5</v>
      </c>
      <c r="W265" s="375">
        <v>0.75</v>
      </c>
      <c r="X265" s="364">
        <v>1</v>
      </c>
      <c r="Y265" s="376"/>
      <c r="Z265" s="377">
        <v>43269912.079999998</v>
      </c>
      <c r="AA265" s="378" t="s">
        <v>572</v>
      </c>
      <c r="AB265" s="378" t="s">
        <v>574</v>
      </c>
      <c r="AC265" s="378" t="s">
        <v>40</v>
      </c>
      <c r="AD265" s="382">
        <f>SUM(Y265:Z265)</f>
        <v>43269912.079999998</v>
      </c>
    </row>
    <row r="266" spans="1:30" ht="33" x14ac:dyDescent="0.3">
      <c r="A266" s="360" t="s">
        <v>536</v>
      </c>
      <c r="B266" s="237" t="s">
        <v>144</v>
      </c>
      <c r="C266" s="237" t="s">
        <v>556</v>
      </c>
      <c r="D266" s="237" t="s">
        <v>54</v>
      </c>
      <c r="E266" s="361">
        <v>0.25</v>
      </c>
      <c r="F266" s="362"/>
      <c r="G266" s="128" t="s">
        <v>40</v>
      </c>
      <c r="H266" s="128" t="s">
        <v>40</v>
      </c>
      <c r="I266" s="128" t="s">
        <v>40</v>
      </c>
      <c r="J266" s="128" t="s">
        <v>40</v>
      </c>
      <c r="K266" s="129"/>
      <c r="L266" s="129"/>
      <c r="M266" s="128" t="s">
        <v>557</v>
      </c>
      <c r="N266" s="130" t="s">
        <v>554</v>
      </c>
      <c r="O266" s="130">
        <v>43863</v>
      </c>
      <c r="P266" s="383">
        <f>MAX(T266:T267)</f>
        <v>44196</v>
      </c>
      <c r="Q266" s="370" t="s">
        <v>558</v>
      </c>
      <c r="R266" s="364">
        <v>0.6</v>
      </c>
      <c r="S266" s="241">
        <v>43863</v>
      </c>
      <c r="T266" s="134">
        <v>44196</v>
      </c>
      <c r="U266" s="24">
        <v>0.25</v>
      </c>
      <c r="V266" s="174">
        <v>0.5</v>
      </c>
      <c r="W266" s="174">
        <v>0.75</v>
      </c>
      <c r="X266" s="24">
        <v>1</v>
      </c>
      <c r="Y266" s="365"/>
      <c r="Z266" s="368">
        <v>1298282521.1500001</v>
      </c>
      <c r="AA266" s="19" t="s">
        <v>572</v>
      </c>
      <c r="AB266" s="19" t="s">
        <v>574</v>
      </c>
      <c r="AC266" s="19" t="s">
        <v>40</v>
      </c>
      <c r="AD266" s="367">
        <f>SUM(Y266:Z267)</f>
        <v>1298282521.1500001</v>
      </c>
    </row>
    <row r="267" spans="1:30" ht="66" x14ac:dyDescent="0.3">
      <c r="A267" s="360"/>
      <c r="B267" s="237"/>
      <c r="C267" s="237"/>
      <c r="D267" s="237"/>
      <c r="E267" s="361"/>
      <c r="F267" s="362"/>
      <c r="G267" s="128"/>
      <c r="H267" s="128"/>
      <c r="I267" s="128"/>
      <c r="J267" s="128"/>
      <c r="K267" s="129"/>
      <c r="L267" s="129"/>
      <c r="M267" s="128"/>
      <c r="N267" s="130"/>
      <c r="O267" s="130"/>
      <c r="P267" s="383"/>
      <c r="Q267" s="370" t="s">
        <v>559</v>
      </c>
      <c r="R267" s="364">
        <v>0.4</v>
      </c>
      <c r="S267" s="384">
        <v>43863</v>
      </c>
      <c r="T267" s="134">
        <v>44196</v>
      </c>
      <c r="U267" s="24"/>
      <c r="V267" s="174"/>
      <c r="W267" s="174"/>
      <c r="X267" s="24"/>
      <c r="Y267" s="365"/>
      <c r="Z267" s="368"/>
      <c r="AA267" s="19"/>
      <c r="AB267" s="19"/>
      <c r="AC267" s="19"/>
      <c r="AD267" s="367"/>
    </row>
    <row r="268" spans="1:30" ht="33" x14ac:dyDescent="0.3">
      <c r="A268" s="360" t="s">
        <v>536</v>
      </c>
      <c r="B268" s="237" t="s">
        <v>40</v>
      </c>
      <c r="C268" s="237"/>
      <c r="D268" s="237"/>
      <c r="E268" s="361"/>
      <c r="F268" s="362"/>
      <c r="G268" s="128" t="s">
        <v>40</v>
      </c>
      <c r="H268" s="128" t="s">
        <v>40</v>
      </c>
      <c r="I268" s="128" t="s">
        <v>40</v>
      </c>
      <c r="J268" s="128" t="s">
        <v>40</v>
      </c>
      <c r="K268" s="129"/>
      <c r="L268" s="129"/>
      <c r="M268" s="128" t="s">
        <v>560</v>
      </c>
      <c r="N268" s="130" t="s">
        <v>554</v>
      </c>
      <c r="O268" s="385">
        <v>43863</v>
      </c>
      <c r="P268" s="383">
        <f>MAX(T268:T269)</f>
        <v>44165</v>
      </c>
      <c r="Q268" s="370" t="s">
        <v>561</v>
      </c>
      <c r="R268" s="364">
        <v>0.6</v>
      </c>
      <c r="S268" s="384">
        <v>43863</v>
      </c>
      <c r="T268" s="134">
        <v>44165</v>
      </c>
      <c r="U268" s="24">
        <v>0.25</v>
      </c>
      <c r="V268" s="174">
        <v>0.5</v>
      </c>
      <c r="W268" s="174">
        <v>0.75</v>
      </c>
      <c r="X268" s="24">
        <v>1</v>
      </c>
      <c r="Y268" s="365"/>
      <c r="Z268" s="368">
        <v>64771449.689999998</v>
      </c>
      <c r="AA268" s="19" t="s">
        <v>572</v>
      </c>
      <c r="AB268" s="19" t="s">
        <v>574</v>
      </c>
      <c r="AC268" s="19" t="s">
        <v>40</v>
      </c>
      <c r="AD268" s="367">
        <f>SUM(Y268:Z269)</f>
        <v>64771449.689999998</v>
      </c>
    </row>
    <row r="269" spans="1:30" x14ac:dyDescent="0.3">
      <c r="A269" s="360"/>
      <c r="B269" s="237"/>
      <c r="C269" s="237"/>
      <c r="D269" s="237"/>
      <c r="E269" s="361"/>
      <c r="F269" s="362"/>
      <c r="G269" s="128"/>
      <c r="H269" s="128"/>
      <c r="I269" s="128"/>
      <c r="J269" s="128"/>
      <c r="K269" s="129"/>
      <c r="L269" s="129"/>
      <c r="M269" s="128"/>
      <c r="N269" s="130"/>
      <c r="O269" s="385"/>
      <c r="P269" s="383"/>
      <c r="Q269" s="370" t="s">
        <v>562</v>
      </c>
      <c r="R269" s="364">
        <v>0.4</v>
      </c>
      <c r="S269" s="384">
        <v>43863</v>
      </c>
      <c r="T269" s="134">
        <v>44165</v>
      </c>
      <c r="U269" s="24"/>
      <c r="V269" s="174"/>
      <c r="W269" s="174"/>
      <c r="X269" s="24"/>
      <c r="Y269" s="365"/>
      <c r="Z269" s="368"/>
      <c r="AA269" s="19"/>
      <c r="AB269" s="19"/>
      <c r="AC269" s="19"/>
      <c r="AD269" s="367"/>
    </row>
    <row r="270" spans="1:30" ht="66" x14ac:dyDescent="0.3">
      <c r="A270" s="360" t="s">
        <v>536</v>
      </c>
      <c r="B270" s="237" t="s">
        <v>40</v>
      </c>
      <c r="C270" s="237"/>
      <c r="D270" s="237"/>
      <c r="E270" s="361"/>
      <c r="F270" s="362"/>
      <c r="G270" s="128" t="s">
        <v>40</v>
      </c>
      <c r="H270" s="128" t="s">
        <v>40</v>
      </c>
      <c r="I270" s="128" t="s">
        <v>40</v>
      </c>
      <c r="J270" s="128" t="s">
        <v>40</v>
      </c>
      <c r="K270" s="129"/>
      <c r="L270" s="129"/>
      <c r="M270" s="128" t="s">
        <v>563</v>
      </c>
      <c r="N270" s="130" t="s">
        <v>554</v>
      </c>
      <c r="O270" s="385">
        <v>43863</v>
      </c>
      <c r="P270" s="383">
        <f>MAX(T270:T271)</f>
        <v>44165</v>
      </c>
      <c r="Q270" s="370" t="s">
        <v>564</v>
      </c>
      <c r="R270" s="364">
        <v>0.6</v>
      </c>
      <c r="S270" s="384">
        <v>43863</v>
      </c>
      <c r="T270" s="134">
        <v>44165</v>
      </c>
      <c r="U270" s="24">
        <v>0.25</v>
      </c>
      <c r="V270" s="174">
        <v>0.5</v>
      </c>
      <c r="W270" s="174">
        <v>0.75</v>
      </c>
      <c r="X270" s="24">
        <v>1</v>
      </c>
      <c r="Y270" s="365"/>
      <c r="Z270" s="368">
        <v>210880029.13999999</v>
      </c>
      <c r="AA270" s="19" t="s">
        <v>572</v>
      </c>
      <c r="AB270" s="19" t="s">
        <v>574</v>
      </c>
      <c r="AC270" s="19" t="s">
        <v>40</v>
      </c>
      <c r="AD270" s="367">
        <f>SUM(Y270:Z271)</f>
        <v>210880029.13999999</v>
      </c>
    </row>
    <row r="271" spans="1:30" ht="49.5" x14ac:dyDescent="0.3">
      <c r="A271" s="360"/>
      <c r="B271" s="237"/>
      <c r="C271" s="237"/>
      <c r="D271" s="237"/>
      <c r="E271" s="361"/>
      <c r="F271" s="362"/>
      <c r="G271" s="128"/>
      <c r="H271" s="128"/>
      <c r="I271" s="128"/>
      <c r="J271" s="128"/>
      <c r="K271" s="129"/>
      <c r="L271" s="129"/>
      <c r="M271" s="128"/>
      <c r="N271" s="130"/>
      <c r="O271" s="385"/>
      <c r="P271" s="383"/>
      <c r="Q271" s="370" t="s">
        <v>565</v>
      </c>
      <c r="R271" s="364">
        <v>0.4</v>
      </c>
      <c r="S271" s="384">
        <v>43863</v>
      </c>
      <c r="T271" s="134">
        <v>44165</v>
      </c>
      <c r="U271" s="24"/>
      <c r="V271" s="174"/>
      <c r="W271" s="174"/>
      <c r="X271" s="24"/>
      <c r="Y271" s="365"/>
      <c r="Z271" s="368"/>
      <c r="AA271" s="19"/>
      <c r="AB271" s="19"/>
      <c r="AC271" s="19"/>
      <c r="AD271" s="367"/>
    </row>
    <row r="272" spans="1:30" ht="49.5" x14ac:dyDescent="0.3">
      <c r="A272" s="369" t="s">
        <v>536</v>
      </c>
      <c r="B272" s="370" t="s">
        <v>40</v>
      </c>
      <c r="C272" s="370"/>
      <c r="D272" s="370"/>
      <c r="E272" s="371"/>
      <c r="F272" s="372"/>
      <c r="G272" s="373" t="s">
        <v>163</v>
      </c>
      <c r="H272" s="373" t="s">
        <v>40</v>
      </c>
      <c r="I272" s="373" t="s">
        <v>40</v>
      </c>
      <c r="J272" s="373" t="s">
        <v>40</v>
      </c>
      <c r="K272" s="363" t="s">
        <v>411</v>
      </c>
      <c r="L272" s="363"/>
      <c r="M272" s="373" t="s">
        <v>566</v>
      </c>
      <c r="N272" s="374" t="s">
        <v>567</v>
      </c>
      <c r="O272" s="386">
        <v>43863</v>
      </c>
      <c r="P272" s="387">
        <f>T272</f>
        <v>44165</v>
      </c>
      <c r="Q272" s="370" t="s">
        <v>568</v>
      </c>
      <c r="R272" s="364">
        <v>1</v>
      </c>
      <c r="S272" s="384">
        <v>43863</v>
      </c>
      <c r="T272" s="134">
        <v>44165</v>
      </c>
      <c r="U272" s="364">
        <v>0.2</v>
      </c>
      <c r="V272" s="375">
        <v>0.5</v>
      </c>
      <c r="W272" s="375">
        <v>0.8</v>
      </c>
      <c r="X272" s="364">
        <v>1</v>
      </c>
      <c r="Y272" s="376"/>
      <c r="Z272" s="377">
        <v>206116066</v>
      </c>
      <c r="AA272" s="378" t="s">
        <v>572</v>
      </c>
      <c r="AB272" s="378" t="s">
        <v>574</v>
      </c>
      <c r="AC272" s="378" t="s">
        <v>40</v>
      </c>
      <c r="AD272" s="382">
        <f>SUM(Y272:Z272)</f>
        <v>206116066</v>
      </c>
    </row>
    <row r="273" spans="1:30" ht="49.5" x14ac:dyDescent="0.3">
      <c r="A273" s="360" t="s">
        <v>536</v>
      </c>
      <c r="B273" s="237" t="s">
        <v>40</v>
      </c>
      <c r="C273" s="237"/>
      <c r="D273" s="237"/>
      <c r="E273" s="361"/>
      <c r="F273" s="362"/>
      <c r="G273" s="128" t="s">
        <v>40</v>
      </c>
      <c r="H273" s="128" t="s">
        <v>40</v>
      </c>
      <c r="I273" s="128" t="s">
        <v>40</v>
      </c>
      <c r="J273" s="128" t="s">
        <v>40</v>
      </c>
      <c r="K273" s="129" t="s">
        <v>411</v>
      </c>
      <c r="L273" s="129"/>
      <c r="M273" s="128" t="s">
        <v>569</v>
      </c>
      <c r="N273" s="130" t="s">
        <v>57</v>
      </c>
      <c r="O273" s="385">
        <v>43892</v>
      </c>
      <c r="P273" s="383">
        <f>MAX(T273:T274)</f>
        <v>44195</v>
      </c>
      <c r="Q273" s="370" t="s">
        <v>570</v>
      </c>
      <c r="R273" s="364">
        <v>0.5</v>
      </c>
      <c r="S273" s="384">
        <v>43892</v>
      </c>
      <c r="T273" s="134">
        <v>44104</v>
      </c>
      <c r="U273" s="24">
        <v>0.1</v>
      </c>
      <c r="V273" s="174">
        <v>0.3</v>
      </c>
      <c r="W273" s="174">
        <v>0.65</v>
      </c>
      <c r="X273" s="24">
        <v>1</v>
      </c>
      <c r="Y273" s="365"/>
      <c r="Z273" s="368">
        <v>40021333.329999998</v>
      </c>
      <c r="AA273" s="19" t="s">
        <v>572</v>
      </c>
      <c r="AB273" s="19" t="s">
        <v>574</v>
      </c>
      <c r="AC273" s="19" t="s">
        <v>40</v>
      </c>
      <c r="AD273" s="367">
        <f>SUM(Y273:Z274)</f>
        <v>40021333.329999998</v>
      </c>
    </row>
    <row r="274" spans="1:30" ht="50.25" thickBot="1" x14ac:dyDescent="0.35">
      <c r="A274" s="388"/>
      <c r="B274" s="244"/>
      <c r="C274" s="244"/>
      <c r="D274" s="244"/>
      <c r="E274" s="389"/>
      <c r="F274" s="390"/>
      <c r="G274" s="147"/>
      <c r="H274" s="147"/>
      <c r="I274" s="147"/>
      <c r="J274" s="147"/>
      <c r="K274" s="146"/>
      <c r="L274" s="146"/>
      <c r="M274" s="147"/>
      <c r="N274" s="148"/>
      <c r="O274" s="391"/>
      <c r="P274" s="392"/>
      <c r="Q274" s="393" t="s">
        <v>571</v>
      </c>
      <c r="R274" s="394">
        <v>0.5</v>
      </c>
      <c r="S274" s="395">
        <v>43892</v>
      </c>
      <c r="T274" s="151">
        <v>44195</v>
      </c>
      <c r="U274" s="56"/>
      <c r="V274" s="396"/>
      <c r="W274" s="396"/>
      <c r="X274" s="56"/>
      <c r="Y274" s="397"/>
      <c r="Z274" s="398"/>
      <c r="AA274" s="58"/>
      <c r="AB274" s="58"/>
      <c r="AC274" s="58"/>
      <c r="AD274" s="399"/>
    </row>
    <row r="275" spans="1:30" ht="42.95" customHeight="1" thickTop="1" x14ac:dyDescent="0.3">
      <c r="A275" s="252" t="s">
        <v>575</v>
      </c>
      <c r="B275" s="184" t="s">
        <v>41</v>
      </c>
      <c r="C275" s="184" t="s">
        <v>42</v>
      </c>
      <c r="D275" s="184" t="s">
        <v>38</v>
      </c>
      <c r="E275" s="253"/>
      <c r="F275" s="254" t="s">
        <v>576</v>
      </c>
      <c r="G275" s="64" t="s">
        <v>40</v>
      </c>
      <c r="H275" s="64" t="s">
        <v>40</v>
      </c>
      <c r="I275" s="64" t="s">
        <v>40</v>
      </c>
      <c r="J275" s="64" t="s">
        <v>40</v>
      </c>
      <c r="K275" s="64"/>
      <c r="L275" s="64"/>
      <c r="M275" s="184" t="s">
        <v>577</v>
      </c>
      <c r="N275" s="255" t="s">
        <v>578</v>
      </c>
      <c r="O275" s="65">
        <v>43877</v>
      </c>
      <c r="P275" s="65">
        <f>MAX(T275:T278)</f>
        <v>43920</v>
      </c>
      <c r="Q275" s="338" t="s">
        <v>579</v>
      </c>
      <c r="R275" s="155">
        <v>0.2</v>
      </c>
      <c r="S275" s="400">
        <v>43877</v>
      </c>
      <c r="T275" s="400">
        <v>43891</v>
      </c>
      <c r="U275" s="401" t="s">
        <v>60</v>
      </c>
      <c r="V275" s="401"/>
      <c r="W275" s="401"/>
      <c r="X275" s="401"/>
      <c r="Y275" s="72">
        <v>164514456.80000001</v>
      </c>
      <c r="Z275" s="72">
        <v>123378666.66666667</v>
      </c>
      <c r="AA275" s="211" t="s">
        <v>638</v>
      </c>
      <c r="AB275" s="211" t="s">
        <v>639</v>
      </c>
      <c r="AC275" s="211" t="s">
        <v>40</v>
      </c>
      <c r="AD275" s="74">
        <f>SUM(Y275:Z278)</f>
        <v>287893123.4666667</v>
      </c>
    </row>
    <row r="276" spans="1:30" ht="42.95" customHeight="1" x14ac:dyDescent="0.3">
      <c r="A276" s="263"/>
      <c r="B276" s="162"/>
      <c r="C276" s="162"/>
      <c r="D276" s="162"/>
      <c r="E276" s="264"/>
      <c r="F276" s="265"/>
      <c r="G276" s="78"/>
      <c r="H276" s="78"/>
      <c r="I276" s="78"/>
      <c r="J276" s="78"/>
      <c r="K276" s="78"/>
      <c r="L276" s="78"/>
      <c r="M276" s="162"/>
      <c r="N276" s="266"/>
      <c r="O276" s="79"/>
      <c r="P276" s="79"/>
      <c r="Q276" s="92" t="s">
        <v>580</v>
      </c>
      <c r="R276" s="93">
        <v>0.25</v>
      </c>
      <c r="S276" s="94">
        <v>43877</v>
      </c>
      <c r="T276" s="94">
        <v>43889</v>
      </c>
      <c r="U276" s="402"/>
      <c r="V276" s="402"/>
      <c r="W276" s="402"/>
      <c r="X276" s="402"/>
      <c r="Y276" s="86"/>
      <c r="Z276" s="86"/>
      <c r="AA276" s="89"/>
      <c r="AB276" s="89"/>
      <c r="AC276" s="89"/>
      <c r="AD276" s="21"/>
    </row>
    <row r="277" spans="1:30" ht="42.95" customHeight="1" x14ac:dyDescent="0.3">
      <c r="A277" s="263"/>
      <c r="B277" s="162"/>
      <c r="C277" s="162"/>
      <c r="D277" s="162"/>
      <c r="E277" s="264"/>
      <c r="F277" s="265"/>
      <c r="G277" s="78"/>
      <c r="H277" s="78"/>
      <c r="I277" s="78"/>
      <c r="J277" s="78"/>
      <c r="K277" s="78"/>
      <c r="L277" s="78"/>
      <c r="M277" s="162"/>
      <c r="N277" s="266"/>
      <c r="O277" s="79"/>
      <c r="P277" s="79"/>
      <c r="Q277" s="92" t="s">
        <v>581</v>
      </c>
      <c r="R277" s="93">
        <v>0.25</v>
      </c>
      <c r="S277" s="94">
        <v>43864</v>
      </c>
      <c r="T277" s="94">
        <v>43920</v>
      </c>
      <c r="U277" s="402"/>
      <c r="V277" s="402"/>
      <c r="W277" s="402"/>
      <c r="X277" s="402"/>
      <c r="Y277" s="86"/>
      <c r="Z277" s="86"/>
      <c r="AA277" s="89"/>
      <c r="AB277" s="89"/>
      <c r="AC277" s="89"/>
      <c r="AD277" s="21"/>
    </row>
    <row r="278" spans="1:30" ht="42.95" customHeight="1" x14ac:dyDescent="0.3">
      <c r="A278" s="263"/>
      <c r="B278" s="162"/>
      <c r="C278" s="162"/>
      <c r="D278" s="162"/>
      <c r="E278" s="264"/>
      <c r="F278" s="265"/>
      <c r="G278" s="78"/>
      <c r="H278" s="78"/>
      <c r="I278" s="78"/>
      <c r="J278" s="78"/>
      <c r="K278" s="78"/>
      <c r="L278" s="78"/>
      <c r="M278" s="162"/>
      <c r="N278" s="266"/>
      <c r="O278" s="79"/>
      <c r="P278" s="79"/>
      <c r="Q278" s="92" t="s">
        <v>582</v>
      </c>
      <c r="R278" s="93">
        <v>0.3</v>
      </c>
      <c r="S278" s="94">
        <v>43863</v>
      </c>
      <c r="T278" s="94">
        <v>43908</v>
      </c>
      <c r="U278" s="402"/>
      <c r="V278" s="402"/>
      <c r="W278" s="402"/>
      <c r="X278" s="402"/>
      <c r="Y278" s="86"/>
      <c r="Z278" s="86"/>
      <c r="AA278" s="89"/>
      <c r="AB278" s="89"/>
      <c r="AC278" s="89"/>
      <c r="AD278" s="21"/>
    </row>
    <row r="279" spans="1:30" ht="42.95" customHeight="1" x14ac:dyDescent="0.3">
      <c r="A279" s="263" t="s">
        <v>575</v>
      </c>
      <c r="B279" s="162" t="s">
        <v>41</v>
      </c>
      <c r="C279" s="162" t="s">
        <v>42</v>
      </c>
      <c r="D279" s="162" t="s">
        <v>38</v>
      </c>
      <c r="E279" s="264"/>
      <c r="F279" s="265" t="s">
        <v>583</v>
      </c>
      <c r="G279" s="266" t="s">
        <v>40</v>
      </c>
      <c r="H279" s="266" t="s">
        <v>40</v>
      </c>
      <c r="I279" s="266" t="s">
        <v>40</v>
      </c>
      <c r="J279" s="266" t="s">
        <v>40</v>
      </c>
      <c r="K279" s="266"/>
      <c r="L279" s="266"/>
      <c r="M279" s="185" t="s">
        <v>584</v>
      </c>
      <c r="N279" s="266" t="s">
        <v>585</v>
      </c>
      <c r="O279" s="79">
        <v>43891</v>
      </c>
      <c r="P279" s="79">
        <f>MAX(T279:T282)</f>
        <v>44000</v>
      </c>
      <c r="Q279" s="98" t="s">
        <v>586</v>
      </c>
      <c r="R279" s="93">
        <v>0.2</v>
      </c>
      <c r="S279" s="94">
        <v>43891</v>
      </c>
      <c r="T279" s="94">
        <v>43924</v>
      </c>
      <c r="U279" s="403">
        <v>0.2</v>
      </c>
      <c r="V279" s="403">
        <v>1</v>
      </c>
      <c r="W279" s="402"/>
      <c r="X279" s="402"/>
      <c r="Y279" s="86">
        <v>164514456.80000001</v>
      </c>
      <c r="Z279" s="86">
        <v>123378666.66666667</v>
      </c>
      <c r="AA279" s="89" t="s">
        <v>638</v>
      </c>
      <c r="AB279" s="89" t="s">
        <v>639</v>
      </c>
      <c r="AC279" s="89" t="s">
        <v>40</v>
      </c>
      <c r="AD279" s="21">
        <f>SUM(Y279:Z282)</f>
        <v>287893123.4666667</v>
      </c>
    </row>
    <row r="280" spans="1:30" ht="42.95" customHeight="1" x14ac:dyDescent="0.3">
      <c r="A280" s="263"/>
      <c r="B280" s="162"/>
      <c r="C280" s="162"/>
      <c r="D280" s="162"/>
      <c r="E280" s="264"/>
      <c r="F280" s="265"/>
      <c r="G280" s="266"/>
      <c r="H280" s="266"/>
      <c r="I280" s="266"/>
      <c r="J280" s="266"/>
      <c r="K280" s="266"/>
      <c r="L280" s="266"/>
      <c r="M280" s="185"/>
      <c r="N280" s="266"/>
      <c r="O280" s="79"/>
      <c r="P280" s="79"/>
      <c r="Q280" s="98" t="s">
        <v>587</v>
      </c>
      <c r="R280" s="93">
        <v>0.4</v>
      </c>
      <c r="S280" s="94">
        <v>43927</v>
      </c>
      <c r="T280" s="94">
        <v>43969</v>
      </c>
      <c r="U280" s="403"/>
      <c r="V280" s="403"/>
      <c r="W280" s="402"/>
      <c r="X280" s="402"/>
      <c r="Y280" s="86"/>
      <c r="Z280" s="86"/>
      <c r="AA280" s="89"/>
      <c r="AB280" s="89"/>
      <c r="AC280" s="89"/>
      <c r="AD280" s="21"/>
    </row>
    <row r="281" spans="1:30" ht="42.95" customHeight="1" x14ac:dyDescent="0.3">
      <c r="A281" s="263"/>
      <c r="B281" s="162"/>
      <c r="C281" s="162"/>
      <c r="D281" s="162"/>
      <c r="E281" s="264"/>
      <c r="F281" s="265"/>
      <c r="G281" s="266"/>
      <c r="H281" s="266"/>
      <c r="I281" s="266"/>
      <c r="J281" s="266"/>
      <c r="K281" s="266"/>
      <c r="L281" s="266"/>
      <c r="M281" s="185"/>
      <c r="N281" s="266"/>
      <c r="O281" s="79"/>
      <c r="P281" s="79"/>
      <c r="Q281" s="92" t="s">
        <v>588</v>
      </c>
      <c r="R281" s="93">
        <v>0.2</v>
      </c>
      <c r="S281" s="94">
        <v>43971</v>
      </c>
      <c r="T281" s="94">
        <v>43980</v>
      </c>
      <c r="U281" s="403"/>
      <c r="V281" s="403"/>
      <c r="W281" s="402"/>
      <c r="X281" s="402"/>
      <c r="Y281" s="86"/>
      <c r="Z281" s="86"/>
      <c r="AA281" s="89"/>
      <c r="AB281" s="89"/>
      <c r="AC281" s="89"/>
      <c r="AD281" s="21"/>
    </row>
    <row r="282" spans="1:30" ht="42.95" customHeight="1" x14ac:dyDescent="0.3">
      <c r="A282" s="263"/>
      <c r="B282" s="162"/>
      <c r="C282" s="162"/>
      <c r="D282" s="162"/>
      <c r="E282" s="264"/>
      <c r="F282" s="265"/>
      <c r="G282" s="266"/>
      <c r="H282" s="266"/>
      <c r="I282" s="266"/>
      <c r="J282" s="266"/>
      <c r="K282" s="266"/>
      <c r="L282" s="266"/>
      <c r="M282" s="185"/>
      <c r="N282" s="266"/>
      <c r="O282" s="79"/>
      <c r="P282" s="79"/>
      <c r="Q282" s="92" t="s">
        <v>589</v>
      </c>
      <c r="R282" s="93">
        <v>0.2</v>
      </c>
      <c r="S282" s="94">
        <v>43983</v>
      </c>
      <c r="T282" s="94">
        <v>44000</v>
      </c>
      <c r="U282" s="403"/>
      <c r="V282" s="403"/>
      <c r="W282" s="402"/>
      <c r="X282" s="402"/>
      <c r="Y282" s="86"/>
      <c r="Z282" s="86"/>
      <c r="AA282" s="89"/>
      <c r="AB282" s="89"/>
      <c r="AC282" s="89"/>
      <c r="AD282" s="21"/>
    </row>
    <row r="283" spans="1:30" ht="42.95" customHeight="1" x14ac:dyDescent="0.3">
      <c r="A283" s="263" t="s">
        <v>575</v>
      </c>
      <c r="B283" s="162" t="s">
        <v>36</v>
      </c>
      <c r="C283" s="162" t="s">
        <v>37</v>
      </c>
      <c r="D283" s="162" t="s">
        <v>38</v>
      </c>
      <c r="E283" s="264"/>
      <c r="F283" s="265" t="s">
        <v>590</v>
      </c>
      <c r="G283" s="266" t="s">
        <v>40</v>
      </c>
      <c r="H283" s="266" t="s">
        <v>40</v>
      </c>
      <c r="I283" s="266" t="s">
        <v>40</v>
      </c>
      <c r="J283" s="266" t="s">
        <v>40</v>
      </c>
      <c r="K283" s="266"/>
      <c r="L283" s="266"/>
      <c r="M283" s="162" t="s">
        <v>591</v>
      </c>
      <c r="N283" s="266" t="s">
        <v>75</v>
      </c>
      <c r="O283" s="186">
        <v>43891</v>
      </c>
      <c r="P283" s="186">
        <f>MAX(T283:T285)</f>
        <v>44166</v>
      </c>
      <c r="Q283" s="404" t="s">
        <v>592</v>
      </c>
      <c r="R283" s="404">
        <v>0.4</v>
      </c>
      <c r="S283" s="405">
        <v>43891</v>
      </c>
      <c r="T283" s="405">
        <v>44075</v>
      </c>
      <c r="U283" s="403">
        <v>0.1</v>
      </c>
      <c r="V283" s="403">
        <v>0.5</v>
      </c>
      <c r="W283" s="403">
        <v>0.75</v>
      </c>
      <c r="X283" s="406">
        <v>1</v>
      </c>
      <c r="Y283" s="86">
        <v>164514456.80000001</v>
      </c>
      <c r="Z283" s="86">
        <v>123378666.666667</v>
      </c>
      <c r="AA283" s="407" t="s">
        <v>638</v>
      </c>
      <c r="AB283" s="407" t="s">
        <v>640</v>
      </c>
      <c r="AC283" s="407" t="s">
        <v>40</v>
      </c>
      <c r="AD283" s="21">
        <f>SUM(Y283:Z285)</f>
        <v>287893123.466667</v>
      </c>
    </row>
    <row r="284" spans="1:30" ht="42.95" customHeight="1" x14ac:dyDescent="0.3">
      <c r="A284" s="263"/>
      <c r="B284" s="162"/>
      <c r="C284" s="162"/>
      <c r="D284" s="162"/>
      <c r="E284" s="264"/>
      <c r="F284" s="265"/>
      <c r="G284" s="266"/>
      <c r="H284" s="266"/>
      <c r="I284" s="266"/>
      <c r="J284" s="266"/>
      <c r="K284" s="266"/>
      <c r="L284" s="266"/>
      <c r="M284" s="162"/>
      <c r="N284" s="266"/>
      <c r="O284" s="186"/>
      <c r="P284" s="186"/>
      <c r="Q284" s="404" t="s">
        <v>593</v>
      </c>
      <c r="R284" s="404">
        <v>0.3</v>
      </c>
      <c r="S284" s="405">
        <v>43891</v>
      </c>
      <c r="T284" s="405">
        <v>44075</v>
      </c>
      <c r="U284" s="402"/>
      <c r="V284" s="402"/>
      <c r="W284" s="402"/>
      <c r="X284" s="406"/>
      <c r="Y284" s="86"/>
      <c r="Z284" s="86"/>
      <c r="AA284" s="407"/>
      <c r="AB284" s="407"/>
      <c r="AC284" s="407"/>
      <c r="AD284" s="21"/>
    </row>
    <row r="285" spans="1:30" ht="42.95" customHeight="1" x14ac:dyDescent="0.3">
      <c r="A285" s="263"/>
      <c r="B285" s="162"/>
      <c r="C285" s="162"/>
      <c r="D285" s="162"/>
      <c r="E285" s="264"/>
      <c r="F285" s="265"/>
      <c r="G285" s="266"/>
      <c r="H285" s="266"/>
      <c r="I285" s="266"/>
      <c r="J285" s="266"/>
      <c r="K285" s="266"/>
      <c r="L285" s="266"/>
      <c r="M285" s="162"/>
      <c r="N285" s="266"/>
      <c r="O285" s="186"/>
      <c r="P285" s="186"/>
      <c r="Q285" s="404" t="s">
        <v>594</v>
      </c>
      <c r="R285" s="404">
        <v>0.3</v>
      </c>
      <c r="S285" s="405">
        <v>43983</v>
      </c>
      <c r="T285" s="405">
        <v>44166</v>
      </c>
      <c r="U285" s="402"/>
      <c r="V285" s="402"/>
      <c r="W285" s="402"/>
      <c r="X285" s="406"/>
      <c r="Y285" s="86"/>
      <c r="Z285" s="86"/>
      <c r="AA285" s="407"/>
      <c r="AB285" s="407"/>
      <c r="AC285" s="407"/>
      <c r="AD285" s="21"/>
    </row>
    <row r="286" spans="1:30" ht="42.95" customHeight="1" x14ac:dyDescent="0.3">
      <c r="A286" s="263" t="s">
        <v>575</v>
      </c>
      <c r="B286" s="162" t="s">
        <v>41</v>
      </c>
      <c r="C286" s="162" t="s">
        <v>42</v>
      </c>
      <c r="D286" s="162" t="s">
        <v>38</v>
      </c>
      <c r="E286" s="264"/>
      <c r="F286" s="265" t="s">
        <v>595</v>
      </c>
      <c r="G286" s="266" t="s">
        <v>40</v>
      </c>
      <c r="H286" s="266" t="s">
        <v>40</v>
      </c>
      <c r="I286" s="266" t="s">
        <v>40</v>
      </c>
      <c r="J286" s="266" t="s">
        <v>40</v>
      </c>
      <c r="K286" s="266"/>
      <c r="L286" s="266"/>
      <c r="M286" s="162" t="s">
        <v>596</v>
      </c>
      <c r="N286" s="162" t="s">
        <v>135</v>
      </c>
      <c r="O286" s="79">
        <v>43876</v>
      </c>
      <c r="P286" s="79">
        <f>MAX(T286:T289)</f>
        <v>44104</v>
      </c>
      <c r="Q286" s="98" t="s">
        <v>597</v>
      </c>
      <c r="R286" s="93">
        <v>0.25</v>
      </c>
      <c r="S286" s="94">
        <v>43876</v>
      </c>
      <c r="T286" s="94">
        <v>44104</v>
      </c>
      <c r="U286" s="406">
        <v>0.3</v>
      </c>
      <c r="V286" s="406">
        <v>0.6</v>
      </c>
      <c r="W286" s="406">
        <v>1</v>
      </c>
      <c r="X286" s="406"/>
      <c r="Y286" s="86">
        <v>164514456.80000001</v>
      </c>
      <c r="Z286" s="86">
        <v>123378666.666667</v>
      </c>
      <c r="AA286" s="407" t="s">
        <v>638</v>
      </c>
      <c r="AB286" s="407" t="s">
        <v>640</v>
      </c>
      <c r="AC286" s="407" t="s">
        <v>40</v>
      </c>
      <c r="AD286" s="21">
        <f>Y286+Z286</f>
        <v>287893123.466667</v>
      </c>
    </row>
    <row r="287" spans="1:30" ht="42.95" customHeight="1" x14ac:dyDescent="0.3">
      <c r="A287" s="263"/>
      <c r="B287" s="162"/>
      <c r="C287" s="162"/>
      <c r="D287" s="162"/>
      <c r="E287" s="264"/>
      <c r="F287" s="265"/>
      <c r="G287" s="266"/>
      <c r="H287" s="266"/>
      <c r="I287" s="266"/>
      <c r="J287" s="266"/>
      <c r="K287" s="266"/>
      <c r="L287" s="266"/>
      <c r="M287" s="162"/>
      <c r="N287" s="162"/>
      <c r="O287" s="79"/>
      <c r="P287" s="79"/>
      <c r="Q287" s="98" t="s">
        <v>598</v>
      </c>
      <c r="R287" s="93">
        <v>0.25</v>
      </c>
      <c r="S287" s="94">
        <v>43876</v>
      </c>
      <c r="T287" s="94">
        <v>44104</v>
      </c>
      <c r="U287" s="406"/>
      <c r="V287" s="406"/>
      <c r="W287" s="406"/>
      <c r="X287" s="406"/>
      <c r="Y287" s="86"/>
      <c r="Z287" s="86"/>
      <c r="AA287" s="407"/>
      <c r="AB287" s="407"/>
      <c r="AC287" s="407"/>
      <c r="AD287" s="21"/>
    </row>
    <row r="288" spans="1:30" ht="42.95" customHeight="1" x14ac:dyDescent="0.3">
      <c r="A288" s="263"/>
      <c r="B288" s="162"/>
      <c r="C288" s="162"/>
      <c r="D288" s="162"/>
      <c r="E288" s="264"/>
      <c r="F288" s="265"/>
      <c r="G288" s="266"/>
      <c r="H288" s="266"/>
      <c r="I288" s="266"/>
      <c r="J288" s="266"/>
      <c r="K288" s="266"/>
      <c r="L288" s="266"/>
      <c r="M288" s="162"/>
      <c r="N288" s="162"/>
      <c r="O288" s="79"/>
      <c r="P288" s="79"/>
      <c r="Q288" s="98" t="s">
        <v>599</v>
      </c>
      <c r="R288" s="93">
        <v>0.25</v>
      </c>
      <c r="S288" s="94">
        <v>43876</v>
      </c>
      <c r="T288" s="94">
        <v>44104</v>
      </c>
      <c r="U288" s="406"/>
      <c r="V288" s="406"/>
      <c r="W288" s="406"/>
      <c r="X288" s="406"/>
      <c r="Y288" s="86"/>
      <c r="Z288" s="86"/>
      <c r="AA288" s="407"/>
      <c r="AB288" s="407"/>
      <c r="AC288" s="407"/>
      <c r="AD288" s="21"/>
    </row>
    <row r="289" spans="1:30" ht="42.95" customHeight="1" x14ac:dyDescent="0.3">
      <c r="A289" s="263"/>
      <c r="B289" s="162"/>
      <c r="C289" s="162"/>
      <c r="D289" s="162"/>
      <c r="E289" s="264"/>
      <c r="F289" s="265"/>
      <c r="G289" s="266"/>
      <c r="H289" s="266"/>
      <c r="I289" s="266"/>
      <c r="J289" s="266"/>
      <c r="K289" s="266"/>
      <c r="L289" s="266"/>
      <c r="M289" s="162"/>
      <c r="N289" s="162"/>
      <c r="O289" s="79"/>
      <c r="P289" s="79"/>
      <c r="Q289" s="98" t="s">
        <v>600</v>
      </c>
      <c r="R289" s="93">
        <v>0.25</v>
      </c>
      <c r="S289" s="94">
        <v>43876</v>
      </c>
      <c r="T289" s="94">
        <v>44104</v>
      </c>
      <c r="U289" s="406"/>
      <c r="V289" s="406"/>
      <c r="W289" s="406"/>
      <c r="X289" s="406"/>
      <c r="Y289" s="86"/>
      <c r="Z289" s="86"/>
      <c r="AA289" s="407"/>
      <c r="AB289" s="407"/>
      <c r="AC289" s="407"/>
      <c r="AD289" s="21"/>
    </row>
    <row r="290" spans="1:30" ht="42.95" customHeight="1" x14ac:dyDescent="0.3">
      <c r="A290" s="263" t="s">
        <v>575</v>
      </c>
      <c r="B290" s="162" t="s">
        <v>36</v>
      </c>
      <c r="C290" s="162" t="s">
        <v>37</v>
      </c>
      <c r="D290" s="162" t="s">
        <v>38</v>
      </c>
      <c r="E290" s="264"/>
      <c r="F290" s="265" t="s">
        <v>601</v>
      </c>
      <c r="G290" s="266" t="s">
        <v>40</v>
      </c>
      <c r="H290" s="266" t="s">
        <v>40</v>
      </c>
      <c r="I290" s="266" t="s">
        <v>40</v>
      </c>
      <c r="J290" s="266" t="s">
        <v>40</v>
      </c>
      <c r="K290" s="266"/>
      <c r="L290" s="266"/>
      <c r="M290" s="162" t="s">
        <v>602</v>
      </c>
      <c r="N290" s="162" t="s">
        <v>57</v>
      </c>
      <c r="O290" s="79">
        <v>43922</v>
      </c>
      <c r="P290" s="79">
        <f>MAX(T290:T293)</f>
        <v>44195</v>
      </c>
      <c r="Q290" s="98" t="s">
        <v>603</v>
      </c>
      <c r="R290" s="93">
        <v>0.1</v>
      </c>
      <c r="S290" s="94">
        <v>43922</v>
      </c>
      <c r="T290" s="94">
        <v>43981</v>
      </c>
      <c r="U290" s="406">
        <v>0</v>
      </c>
      <c r="V290" s="406">
        <v>0.3</v>
      </c>
      <c r="W290" s="406">
        <v>0.7</v>
      </c>
      <c r="X290" s="406">
        <v>1</v>
      </c>
      <c r="Y290" s="86">
        <v>164514457.80000001</v>
      </c>
      <c r="Z290" s="86">
        <v>123378667.666667</v>
      </c>
      <c r="AA290" s="407" t="s">
        <v>638</v>
      </c>
      <c r="AB290" s="185" t="s">
        <v>641</v>
      </c>
      <c r="AC290" s="408" t="s">
        <v>40</v>
      </c>
      <c r="AD290" s="21">
        <f>SUM(Y290:Z293)</f>
        <v>287893125.466667</v>
      </c>
    </row>
    <row r="291" spans="1:30" ht="42.95" customHeight="1" x14ac:dyDescent="0.3">
      <c r="A291" s="263"/>
      <c r="B291" s="162"/>
      <c r="C291" s="162"/>
      <c r="D291" s="162"/>
      <c r="E291" s="264"/>
      <c r="F291" s="265"/>
      <c r="G291" s="266"/>
      <c r="H291" s="266"/>
      <c r="I291" s="266"/>
      <c r="J291" s="266"/>
      <c r="K291" s="266"/>
      <c r="L291" s="266"/>
      <c r="M291" s="162"/>
      <c r="N291" s="162"/>
      <c r="O291" s="79"/>
      <c r="P291" s="79"/>
      <c r="Q291" s="98" t="s">
        <v>604</v>
      </c>
      <c r="R291" s="93">
        <v>0.2</v>
      </c>
      <c r="S291" s="94">
        <v>43983</v>
      </c>
      <c r="T291" s="94">
        <v>44042</v>
      </c>
      <c r="U291" s="406"/>
      <c r="V291" s="406"/>
      <c r="W291" s="406"/>
      <c r="X291" s="406"/>
      <c r="Y291" s="86"/>
      <c r="Z291" s="86"/>
      <c r="AA291" s="407"/>
      <c r="AB291" s="408"/>
      <c r="AC291" s="408"/>
      <c r="AD291" s="21"/>
    </row>
    <row r="292" spans="1:30" ht="42.95" customHeight="1" x14ac:dyDescent="0.3">
      <c r="A292" s="263"/>
      <c r="B292" s="162"/>
      <c r="C292" s="162"/>
      <c r="D292" s="162"/>
      <c r="E292" s="264"/>
      <c r="F292" s="265"/>
      <c r="G292" s="266"/>
      <c r="H292" s="266"/>
      <c r="I292" s="266"/>
      <c r="J292" s="266"/>
      <c r="K292" s="266"/>
      <c r="L292" s="266"/>
      <c r="M292" s="162"/>
      <c r="N292" s="162"/>
      <c r="O292" s="79"/>
      <c r="P292" s="79"/>
      <c r="Q292" s="92" t="s">
        <v>605</v>
      </c>
      <c r="R292" s="93">
        <v>0.3</v>
      </c>
      <c r="S292" s="94">
        <v>44044</v>
      </c>
      <c r="T292" s="94">
        <v>44134</v>
      </c>
      <c r="U292" s="406"/>
      <c r="V292" s="406"/>
      <c r="W292" s="406"/>
      <c r="X292" s="406"/>
      <c r="Y292" s="86"/>
      <c r="Z292" s="86"/>
      <c r="AA292" s="407"/>
      <c r="AB292" s="408"/>
      <c r="AC292" s="408"/>
      <c r="AD292" s="21"/>
    </row>
    <row r="293" spans="1:30" ht="42.95" customHeight="1" x14ac:dyDescent="0.3">
      <c r="A293" s="263"/>
      <c r="B293" s="162"/>
      <c r="C293" s="162"/>
      <c r="D293" s="162"/>
      <c r="E293" s="264"/>
      <c r="F293" s="265"/>
      <c r="G293" s="266"/>
      <c r="H293" s="266"/>
      <c r="I293" s="266"/>
      <c r="J293" s="266"/>
      <c r="K293" s="266"/>
      <c r="L293" s="266"/>
      <c r="M293" s="162"/>
      <c r="N293" s="162"/>
      <c r="O293" s="79"/>
      <c r="P293" s="79"/>
      <c r="Q293" s="92" t="s">
        <v>606</v>
      </c>
      <c r="R293" s="93">
        <v>0.4</v>
      </c>
      <c r="S293" s="94">
        <v>44075</v>
      </c>
      <c r="T293" s="94">
        <v>44195</v>
      </c>
      <c r="U293" s="406"/>
      <c r="V293" s="406"/>
      <c r="W293" s="406"/>
      <c r="X293" s="406"/>
      <c r="Y293" s="86"/>
      <c r="Z293" s="86"/>
      <c r="AA293" s="407"/>
      <c r="AB293" s="408"/>
      <c r="AC293" s="408"/>
      <c r="AD293" s="21"/>
    </row>
    <row r="294" spans="1:30" ht="42.95" customHeight="1" x14ac:dyDescent="0.3">
      <c r="A294" s="263" t="s">
        <v>575</v>
      </c>
      <c r="B294" s="162" t="s">
        <v>36</v>
      </c>
      <c r="C294" s="162" t="s">
        <v>37</v>
      </c>
      <c r="D294" s="162" t="s">
        <v>38</v>
      </c>
      <c r="E294" s="264"/>
      <c r="F294" s="265" t="s">
        <v>607</v>
      </c>
      <c r="G294" s="266" t="s">
        <v>40</v>
      </c>
      <c r="H294" s="266" t="s">
        <v>40</v>
      </c>
      <c r="I294" s="266" t="s">
        <v>40</v>
      </c>
      <c r="J294" s="266" t="s">
        <v>40</v>
      </c>
      <c r="K294" s="266"/>
      <c r="L294" s="266"/>
      <c r="M294" s="162" t="s">
        <v>608</v>
      </c>
      <c r="N294" s="162" t="s">
        <v>75</v>
      </c>
      <c r="O294" s="79">
        <v>43907</v>
      </c>
      <c r="P294" s="79">
        <f>MAX(T294:T296)</f>
        <v>44186</v>
      </c>
      <c r="Q294" s="98" t="s">
        <v>609</v>
      </c>
      <c r="R294" s="93">
        <v>0.1</v>
      </c>
      <c r="S294" s="94">
        <v>43907</v>
      </c>
      <c r="T294" s="94">
        <v>43938</v>
      </c>
      <c r="U294" s="406">
        <v>0.05</v>
      </c>
      <c r="V294" s="406">
        <v>0.5</v>
      </c>
      <c r="W294" s="406">
        <v>0.7</v>
      </c>
      <c r="X294" s="406">
        <v>1</v>
      </c>
      <c r="Y294" s="86">
        <v>164514457.80000001</v>
      </c>
      <c r="Z294" s="86">
        <v>123378667.666667</v>
      </c>
      <c r="AA294" s="185" t="s">
        <v>638</v>
      </c>
      <c r="AB294" s="408" t="s">
        <v>40</v>
      </c>
      <c r="AC294" s="408" t="s">
        <v>40</v>
      </c>
      <c r="AD294" s="21">
        <f>SUM(Y294:Z296)</f>
        <v>287893125.466667</v>
      </c>
    </row>
    <row r="295" spans="1:30" ht="54.95" customHeight="1" x14ac:dyDescent="0.3">
      <c r="A295" s="263"/>
      <c r="B295" s="162"/>
      <c r="C295" s="162"/>
      <c r="D295" s="162"/>
      <c r="E295" s="264"/>
      <c r="F295" s="265"/>
      <c r="G295" s="266"/>
      <c r="H295" s="266"/>
      <c r="I295" s="266"/>
      <c r="J295" s="266"/>
      <c r="K295" s="266"/>
      <c r="L295" s="266"/>
      <c r="M295" s="162"/>
      <c r="N295" s="162"/>
      <c r="O295" s="79"/>
      <c r="P295" s="79"/>
      <c r="Q295" s="98" t="s">
        <v>610</v>
      </c>
      <c r="R295" s="93">
        <v>0.25</v>
      </c>
      <c r="S295" s="94">
        <v>43941</v>
      </c>
      <c r="T295" s="94">
        <v>44043</v>
      </c>
      <c r="U295" s="406"/>
      <c r="V295" s="406"/>
      <c r="W295" s="406"/>
      <c r="X295" s="406"/>
      <c r="Y295" s="86"/>
      <c r="Z295" s="86"/>
      <c r="AA295" s="185"/>
      <c r="AB295" s="408"/>
      <c r="AC295" s="408"/>
      <c r="AD295" s="21"/>
    </row>
    <row r="296" spans="1:30" ht="54.95" customHeight="1" x14ac:dyDescent="0.3">
      <c r="A296" s="263"/>
      <c r="B296" s="162"/>
      <c r="C296" s="162"/>
      <c r="D296" s="162"/>
      <c r="E296" s="264"/>
      <c r="F296" s="265"/>
      <c r="G296" s="266"/>
      <c r="H296" s="266"/>
      <c r="I296" s="266"/>
      <c r="J296" s="266"/>
      <c r="K296" s="266"/>
      <c r="L296" s="266"/>
      <c r="M296" s="162"/>
      <c r="N296" s="162"/>
      <c r="O296" s="79"/>
      <c r="P296" s="79"/>
      <c r="Q296" s="98" t="s">
        <v>611</v>
      </c>
      <c r="R296" s="93">
        <v>0.65</v>
      </c>
      <c r="S296" s="94">
        <v>44046</v>
      </c>
      <c r="T296" s="94">
        <v>44186</v>
      </c>
      <c r="U296" s="406"/>
      <c r="V296" s="406"/>
      <c r="W296" s="406"/>
      <c r="X296" s="406"/>
      <c r="Y296" s="86"/>
      <c r="Z296" s="86"/>
      <c r="AA296" s="185"/>
      <c r="AB296" s="408"/>
      <c r="AC296" s="408"/>
      <c r="AD296" s="21"/>
    </row>
    <row r="297" spans="1:30" ht="54.95" customHeight="1" x14ac:dyDescent="0.3">
      <c r="A297" s="263" t="s">
        <v>575</v>
      </c>
      <c r="B297" s="162" t="s">
        <v>36</v>
      </c>
      <c r="C297" s="162" t="s">
        <v>37</v>
      </c>
      <c r="D297" s="162" t="s">
        <v>38</v>
      </c>
      <c r="E297" s="264"/>
      <c r="F297" s="265" t="s">
        <v>607</v>
      </c>
      <c r="G297" s="266" t="s">
        <v>40</v>
      </c>
      <c r="H297" s="266" t="s">
        <v>40</v>
      </c>
      <c r="I297" s="266" t="s">
        <v>40</v>
      </c>
      <c r="J297" s="266" t="s">
        <v>40</v>
      </c>
      <c r="K297" s="266"/>
      <c r="L297" s="266"/>
      <c r="M297" s="162" t="s">
        <v>612</v>
      </c>
      <c r="N297" s="162" t="s">
        <v>75</v>
      </c>
      <c r="O297" s="79">
        <v>43878</v>
      </c>
      <c r="P297" s="79">
        <f>MAX(T297:T299)</f>
        <v>44186</v>
      </c>
      <c r="Q297" s="98" t="s">
        <v>609</v>
      </c>
      <c r="R297" s="93">
        <v>0.1</v>
      </c>
      <c r="S297" s="94">
        <v>43878</v>
      </c>
      <c r="T297" s="94">
        <v>43903</v>
      </c>
      <c r="U297" s="406">
        <v>0.2</v>
      </c>
      <c r="V297" s="406">
        <v>0.45</v>
      </c>
      <c r="W297" s="406">
        <v>0.7</v>
      </c>
      <c r="X297" s="406">
        <v>1</v>
      </c>
      <c r="Y297" s="86">
        <v>164514457.80000001</v>
      </c>
      <c r="Z297" s="86">
        <v>123378667.666667</v>
      </c>
      <c r="AA297" s="185" t="s">
        <v>638</v>
      </c>
      <c r="AB297" s="162" t="s">
        <v>642</v>
      </c>
      <c r="AC297" s="408" t="s">
        <v>40</v>
      </c>
      <c r="AD297" s="21">
        <f>SUM(Y297:Z299)</f>
        <v>287893125.466667</v>
      </c>
    </row>
    <row r="298" spans="1:30" ht="54.95" customHeight="1" x14ac:dyDescent="0.3">
      <c r="A298" s="263"/>
      <c r="B298" s="162"/>
      <c r="C298" s="162"/>
      <c r="D298" s="162"/>
      <c r="E298" s="264"/>
      <c r="F298" s="265"/>
      <c r="G298" s="266"/>
      <c r="H298" s="266"/>
      <c r="I298" s="266"/>
      <c r="J298" s="266"/>
      <c r="K298" s="266"/>
      <c r="L298" s="266"/>
      <c r="M298" s="162"/>
      <c r="N298" s="162"/>
      <c r="O298" s="79"/>
      <c r="P298" s="79"/>
      <c r="Q298" s="98" t="s">
        <v>610</v>
      </c>
      <c r="R298" s="93">
        <v>0.25</v>
      </c>
      <c r="S298" s="94">
        <v>43906</v>
      </c>
      <c r="T298" s="94">
        <v>44043</v>
      </c>
      <c r="U298" s="406"/>
      <c r="V298" s="406"/>
      <c r="W298" s="406"/>
      <c r="X298" s="406"/>
      <c r="Y298" s="86"/>
      <c r="Z298" s="86"/>
      <c r="AA298" s="185"/>
      <c r="AB298" s="266"/>
      <c r="AC298" s="408"/>
      <c r="AD298" s="21"/>
    </row>
    <row r="299" spans="1:30" ht="54.95" customHeight="1" x14ac:dyDescent="0.3">
      <c r="A299" s="263"/>
      <c r="B299" s="162"/>
      <c r="C299" s="162"/>
      <c r="D299" s="162"/>
      <c r="E299" s="264"/>
      <c r="F299" s="265"/>
      <c r="G299" s="266"/>
      <c r="H299" s="266"/>
      <c r="I299" s="266"/>
      <c r="J299" s="266"/>
      <c r="K299" s="266"/>
      <c r="L299" s="266"/>
      <c r="M299" s="162"/>
      <c r="N299" s="162"/>
      <c r="O299" s="79"/>
      <c r="P299" s="79"/>
      <c r="Q299" s="98" t="s">
        <v>613</v>
      </c>
      <c r="R299" s="93">
        <v>0.65</v>
      </c>
      <c r="S299" s="94">
        <v>44046</v>
      </c>
      <c r="T299" s="94">
        <v>44186</v>
      </c>
      <c r="U299" s="406"/>
      <c r="V299" s="406"/>
      <c r="W299" s="406"/>
      <c r="X299" s="406"/>
      <c r="Y299" s="86"/>
      <c r="Z299" s="86"/>
      <c r="AA299" s="185"/>
      <c r="AB299" s="266"/>
      <c r="AC299" s="408"/>
      <c r="AD299" s="21"/>
    </row>
    <row r="300" spans="1:30" ht="54.95" customHeight="1" x14ac:dyDescent="0.3">
      <c r="A300" s="263" t="s">
        <v>575</v>
      </c>
      <c r="B300" s="162" t="s">
        <v>36</v>
      </c>
      <c r="C300" s="162" t="s">
        <v>37</v>
      </c>
      <c r="D300" s="162" t="s">
        <v>38</v>
      </c>
      <c r="E300" s="264"/>
      <c r="F300" s="265" t="s">
        <v>607</v>
      </c>
      <c r="G300" s="266" t="s">
        <v>40</v>
      </c>
      <c r="H300" s="266" t="s">
        <v>40</v>
      </c>
      <c r="I300" s="266" t="s">
        <v>40</v>
      </c>
      <c r="J300" s="266" t="s">
        <v>40</v>
      </c>
      <c r="K300" s="266"/>
      <c r="L300" s="266"/>
      <c r="M300" s="162" t="s">
        <v>614</v>
      </c>
      <c r="N300" s="162" t="s">
        <v>75</v>
      </c>
      <c r="O300" s="79">
        <v>43878</v>
      </c>
      <c r="P300" s="79">
        <f>MAX(T300:T302)</f>
        <v>44186</v>
      </c>
      <c r="Q300" s="98" t="s">
        <v>609</v>
      </c>
      <c r="R300" s="93">
        <v>0.1</v>
      </c>
      <c r="S300" s="94">
        <v>43878</v>
      </c>
      <c r="T300" s="94">
        <v>43903</v>
      </c>
      <c r="U300" s="406">
        <v>0.2</v>
      </c>
      <c r="V300" s="406">
        <v>0.45</v>
      </c>
      <c r="W300" s="406">
        <v>0.7</v>
      </c>
      <c r="X300" s="406">
        <v>1</v>
      </c>
      <c r="Y300" s="86">
        <v>164514457.80000001</v>
      </c>
      <c r="Z300" s="86">
        <v>123378667.666667</v>
      </c>
      <c r="AA300" s="185" t="s">
        <v>638</v>
      </c>
      <c r="AB300" s="185" t="s">
        <v>642</v>
      </c>
      <c r="AC300" s="408" t="s">
        <v>40</v>
      </c>
      <c r="AD300" s="21">
        <f>SUM(Y300:Z302)</f>
        <v>287893125.466667</v>
      </c>
    </row>
    <row r="301" spans="1:30" ht="54.95" customHeight="1" x14ac:dyDescent="0.3">
      <c r="A301" s="263"/>
      <c r="B301" s="162"/>
      <c r="C301" s="162"/>
      <c r="D301" s="162"/>
      <c r="E301" s="264"/>
      <c r="F301" s="265"/>
      <c r="G301" s="266"/>
      <c r="H301" s="266"/>
      <c r="I301" s="266"/>
      <c r="J301" s="266"/>
      <c r="K301" s="266"/>
      <c r="L301" s="266"/>
      <c r="M301" s="162"/>
      <c r="N301" s="162"/>
      <c r="O301" s="79"/>
      <c r="P301" s="79"/>
      <c r="Q301" s="98" t="s">
        <v>610</v>
      </c>
      <c r="R301" s="93">
        <v>0.25</v>
      </c>
      <c r="S301" s="94">
        <v>43906</v>
      </c>
      <c r="T301" s="94">
        <v>44043</v>
      </c>
      <c r="U301" s="406"/>
      <c r="V301" s="406"/>
      <c r="W301" s="406"/>
      <c r="X301" s="406"/>
      <c r="Y301" s="86"/>
      <c r="Z301" s="86"/>
      <c r="AA301" s="185"/>
      <c r="AB301" s="408"/>
      <c r="AC301" s="408"/>
      <c r="AD301" s="21"/>
    </row>
    <row r="302" spans="1:30" ht="54.95" customHeight="1" x14ac:dyDescent="0.3">
      <c r="A302" s="263"/>
      <c r="B302" s="162"/>
      <c r="C302" s="162"/>
      <c r="D302" s="162"/>
      <c r="E302" s="264"/>
      <c r="F302" s="265"/>
      <c r="G302" s="266"/>
      <c r="H302" s="266"/>
      <c r="I302" s="266"/>
      <c r="J302" s="266"/>
      <c r="K302" s="266"/>
      <c r="L302" s="266"/>
      <c r="M302" s="162"/>
      <c r="N302" s="162"/>
      <c r="O302" s="79"/>
      <c r="P302" s="79"/>
      <c r="Q302" s="409" t="s">
        <v>613</v>
      </c>
      <c r="R302" s="93">
        <v>0.65</v>
      </c>
      <c r="S302" s="94">
        <v>44046</v>
      </c>
      <c r="T302" s="94">
        <v>44186</v>
      </c>
      <c r="U302" s="406"/>
      <c r="V302" s="406"/>
      <c r="W302" s="406"/>
      <c r="X302" s="406"/>
      <c r="Y302" s="86"/>
      <c r="Z302" s="86"/>
      <c r="AA302" s="185"/>
      <c r="AB302" s="408"/>
      <c r="AC302" s="408"/>
      <c r="AD302" s="21"/>
    </row>
    <row r="303" spans="1:30" ht="54.95" customHeight="1" x14ac:dyDescent="0.3">
      <c r="A303" s="263" t="s">
        <v>575</v>
      </c>
      <c r="B303" s="162" t="s">
        <v>36</v>
      </c>
      <c r="C303" s="162" t="s">
        <v>37</v>
      </c>
      <c r="D303" s="162" t="s">
        <v>38</v>
      </c>
      <c r="E303" s="264"/>
      <c r="F303" s="265" t="s">
        <v>607</v>
      </c>
      <c r="G303" s="266" t="s">
        <v>40</v>
      </c>
      <c r="H303" s="266" t="s">
        <v>40</v>
      </c>
      <c r="I303" s="266" t="s">
        <v>40</v>
      </c>
      <c r="J303" s="266" t="s">
        <v>40</v>
      </c>
      <c r="K303" s="266"/>
      <c r="L303" s="266"/>
      <c r="M303" s="162" t="s">
        <v>615</v>
      </c>
      <c r="N303" s="162" t="s">
        <v>75</v>
      </c>
      <c r="O303" s="79">
        <v>43878</v>
      </c>
      <c r="P303" s="79">
        <f>MAX(T303:T304)</f>
        <v>44186</v>
      </c>
      <c r="Q303" s="98" t="s">
        <v>616</v>
      </c>
      <c r="R303" s="93">
        <v>0.5</v>
      </c>
      <c r="S303" s="94">
        <v>43878</v>
      </c>
      <c r="T303" s="94">
        <v>44186</v>
      </c>
      <c r="U303" s="406">
        <v>0.25</v>
      </c>
      <c r="V303" s="406">
        <v>0.5</v>
      </c>
      <c r="W303" s="406">
        <v>0.75</v>
      </c>
      <c r="X303" s="406">
        <v>1</v>
      </c>
      <c r="Y303" s="86">
        <v>164514457.80000001</v>
      </c>
      <c r="Z303" s="86">
        <v>123378667.666667</v>
      </c>
      <c r="AA303" s="185" t="s">
        <v>638</v>
      </c>
      <c r="AB303" s="185" t="s">
        <v>642</v>
      </c>
      <c r="AC303" s="408" t="s">
        <v>40</v>
      </c>
      <c r="AD303" s="21">
        <f>SUM(Y303:Z304)</f>
        <v>287893125.466667</v>
      </c>
    </row>
    <row r="304" spans="1:30" ht="54.95" customHeight="1" x14ac:dyDescent="0.3">
      <c r="A304" s="263"/>
      <c r="B304" s="162"/>
      <c r="C304" s="162"/>
      <c r="D304" s="162"/>
      <c r="E304" s="264"/>
      <c r="F304" s="265"/>
      <c r="G304" s="266"/>
      <c r="H304" s="266"/>
      <c r="I304" s="266"/>
      <c r="J304" s="266"/>
      <c r="K304" s="266"/>
      <c r="L304" s="266"/>
      <c r="M304" s="162"/>
      <c r="N304" s="162"/>
      <c r="O304" s="79"/>
      <c r="P304" s="79"/>
      <c r="Q304" s="98" t="s">
        <v>617</v>
      </c>
      <c r="R304" s="93">
        <v>0.5</v>
      </c>
      <c r="S304" s="94">
        <v>43878</v>
      </c>
      <c r="T304" s="94">
        <v>44186</v>
      </c>
      <c r="U304" s="406"/>
      <c r="V304" s="406"/>
      <c r="W304" s="406"/>
      <c r="X304" s="406"/>
      <c r="Y304" s="86"/>
      <c r="Z304" s="86"/>
      <c r="AA304" s="185"/>
      <c r="AB304" s="408"/>
      <c r="AC304" s="408"/>
      <c r="AD304" s="21"/>
    </row>
    <row r="305" spans="1:30" ht="54.95" customHeight="1" x14ac:dyDescent="0.3">
      <c r="A305" s="263" t="s">
        <v>575</v>
      </c>
      <c r="B305" s="162" t="s">
        <v>41</v>
      </c>
      <c r="C305" s="162" t="s">
        <v>42</v>
      </c>
      <c r="D305" s="162" t="s">
        <v>38</v>
      </c>
      <c r="E305" s="264"/>
      <c r="F305" s="265" t="s">
        <v>618</v>
      </c>
      <c r="G305" s="266" t="s">
        <v>40</v>
      </c>
      <c r="H305" s="266" t="s">
        <v>40</v>
      </c>
      <c r="I305" s="266" t="s">
        <v>40</v>
      </c>
      <c r="J305" s="266" t="s">
        <v>40</v>
      </c>
      <c r="K305" s="266"/>
      <c r="L305" s="266"/>
      <c r="M305" s="78" t="s">
        <v>619</v>
      </c>
      <c r="N305" s="162" t="s">
        <v>75</v>
      </c>
      <c r="O305" s="79">
        <v>43832</v>
      </c>
      <c r="P305" s="79">
        <f>MAX(T305:T307)</f>
        <v>44012</v>
      </c>
      <c r="Q305" s="98" t="s">
        <v>620</v>
      </c>
      <c r="R305" s="93">
        <v>0.35</v>
      </c>
      <c r="S305" s="94">
        <v>43832</v>
      </c>
      <c r="T305" s="94">
        <v>43905</v>
      </c>
      <c r="U305" s="406">
        <v>0.61</v>
      </c>
      <c r="V305" s="406">
        <v>1</v>
      </c>
      <c r="W305" s="406"/>
      <c r="X305" s="406"/>
      <c r="Y305" s="86">
        <v>164514457.80000001</v>
      </c>
      <c r="Z305" s="86">
        <v>123378667.666667</v>
      </c>
      <c r="AA305" s="185" t="s">
        <v>638</v>
      </c>
      <c r="AB305" s="408" t="s">
        <v>40</v>
      </c>
      <c r="AC305" s="408" t="s">
        <v>40</v>
      </c>
      <c r="AD305" s="21">
        <f>SUM(Y305:Z307)</f>
        <v>287893125.466667</v>
      </c>
    </row>
    <row r="306" spans="1:30" ht="54.95" customHeight="1" x14ac:dyDescent="0.3">
      <c r="A306" s="263"/>
      <c r="B306" s="162"/>
      <c r="C306" s="162"/>
      <c r="D306" s="162"/>
      <c r="E306" s="264"/>
      <c r="F306" s="265"/>
      <c r="G306" s="266"/>
      <c r="H306" s="266"/>
      <c r="I306" s="266"/>
      <c r="J306" s="266"/>
      <c r="K306" s="266"/>
      <c r="L306" s="266"/>
      <c r="M306" s="78"/>
      <c r="N306" s="162"/>
      <c r="O306" s="79"/>
      <c r="P306" s="79"/>
      <c r="Q306" s="98" t="s">
        <v>621</v>
      </c>
      <c r="R306" s="93">
        <v>0.35</v>
      </c>
      <c r="S306" s="94">
        <v>43832</v>
      </c>
      <c r="T306" s="94">
        <v>43936</v>
      </c>
      <c r="U306" s="406"/>
      <c r="V306" s="406"/>
      <c r="W306" s="406"/>
      <c r="X306" s="406"/>
      <c r="Y306" s="86"/>
      <c r="Z306" s="86"/>
      <c r="AA306" s="185"/>
      <c r="AB306" s="408"/>
      <c r="AC306" s="408"/>
      <c r="AD306" s="21"/>
    </row>
    <row r="307" spans="1:30" ht="54.95" customHeight="1" x14ac:dyDescent="0.3">
      <c r="A307" s="263"/>
      <c r="B307" s="162"/>
      <c r="C307" s="162"/>
      <c r="D307" s="162"/>
      <c r="E307" s="264"/>
      <c r="F307" s="265"/>
      <c r="G307" s="266"/>
      <c r="H307" s="266"/>
      <c r="I307" s="266"/>
      <c r="J307" s="266"/>
      <c r="K307" s="266"/>
      <c r="L307" s="266"/>
      <c r="M307" s="78"/>
      <c r="N307" s="162"/>
      <c r="O307" s="79"/>
      <c r="P307" s="79"/>
      <c r="Q307" s="92" t="s">
        <v>622</v>
      </c>
      <c r="R307" s="93">
        <v>0.3</v>
      </c>
      <c r="S307" s="94">
        <v>43937</v>
      </c>
      <c r="T307" s="94">
        <v>44012</v>
      </c>
      <c r="U307" s="406"/>
      <c r="V307" s="406"/>
      <c r="W307" s="406"/>
      <c r="X307" s="406"/>
      <c r="Y307" s="86"/>
      <c r="Z307" s="86"/>
      <c r="AA307" s="185"/>
      <c r="AB307" s="408"/>
      <c r="AC307" s="408"/>
      <c r="AD307" s="21"/>
    </row>
    <row r="308" spans="1:30" ht="54.95" customHeight="1" x14ac:dyDescent="0.3">
      <c r="A308" s="263" t="s">
        <v>575</v>
      </c>
      <c r="B308" s="162" t="s">
        <v>328</v>
      </c>
      <c r="C308" s="162" t="s">
        <v>491</v>
      </c>
      <c r="D308" s="162" t="s">
        <v>54</v>
      </c>
      <c r="E308" s="264">
        <v>0.33</v>
      </c>
      <c r="F308" s="265" t="s">
        <v>623</v>
      </c>
      <c r="G308" s="266" t="s">
        <v>40</v>
      </c>
      <c r="H308" s="266" t="s">
        <v>40</v>
      </c>
      <c r="I308" s="266" t="s">
        <v>40</v>
      </c>
      <c r="J308" s="266" t="s">
        <v>40</v>
      </c>
      <c r="K308" s="266"/>
      <c r="L308" s="266"/>
      <c r="M308" s="162" t="s">
        <v>624</v>
      </c>
      <c r="N308" s="162" t="s">
        <v>75</v>
      </c>
      <c r="O308" s="410">
        <v>43832</v>
      </c>
      <c r="P308" s="79">
        <f>MAX(T308:T310)</f>
        <v>44012</v>
      </c>
      <c r="Q308" s="98" t="s">
        <v>625</v>
      </c>
      <c r="R308" s="93">
        <v>0.4</v>
      </c>
      <c r="S308" s="94">
        <v>43832</v>
      </c>
      <c r="T308" s="94">
        <v>43936</v>
      </c>
      <c r="U308" s="406">
        <v>0.3</v>
      </c>
      <c r="V308" s="406">
        <v>1</v>
      </c>
      <c r="W308" s="406"/>
      <c r="X308" s="406"/>
      <c r="Y308" s="86">
        <v>164514457.80000001</v>
      </c>
      <c r="Z308" s="86">
        <v>123378667.666667</v>
      </c>
      <c r="AA308" s="185" t="s">
        <v>638</v>
      </c>
      <c r="AB308" s="408" t="s">
        <v>40</v>
      </c>
      <c r="AC308" s="408" t="s">
        <v>40</v>
      </c>
      <c r="AD308" s="21">
        <f>SUM(Y308:Z310)</f>
        <v>287893125.466667</v>
      </c>
    </row>
    <row r="309" spans="1:30" ht="54.95" customHeight="1" x14ac:dyDescent="0.3">
      <c r="A309" s="263"/>
      <c r="B309" s="162"/>
      <c r="C309" s="162"/>
      <c r="D309" s="162"/>
      <c r="E309" s="264"/>
      <c r="F309" s="265"/>
      <c r="G309" s="266"/>
      <c r="H309" s="266"/>
      <c r="I309" s="266"/>
      <c r="J309" s="266"/>
      <c r="K309" s="266"/>
      <c r="L309" s="266"/>
      <c r="M309" s="162"/>
      <c r="N309" s="162"/>
      <c r="O309" s="410"/>
      <c r="P309" s="79"/>
      <c r="Q309" s="98" t="s">
        <v>626</v>
      </c>
      <c r="R309" s="93">
        <v>0.3</v>
      </c>
      <c r="S309" s="94">
        <v>43937</v>
      </c>
      <c r="T309" s="94">
        <v>43967</v>
      </c>
      <c r="U309" s="406"/>
      <c r="V309" s="406"/>
      <c r="W309" s="406"/>
      <c r="X309" s="406"/>
      <c r="Y309" s="86"/>
      <c r="Z309" s="86"/>
      <c r="AA309" s="185"/>
      <c r="AB309" s="408"/>
      <c r="AC309" s="408"/>
      <c r="AD309" s="21"/>
    </row>
    <row r="310" spans="1:30" ht="54.95" customHeight="1" x14ac:dyDescent="0.3">
      <c r="A310" s="263"/>
      <c r="B310" s="162"/>
      <c r="C310" s="162"/>
      <c r="D310" s="162"/>
      <c r="E310" s="264"/>
      <c r="F310" s="265"/>
      <c r="G310" s="266"/>
      <c r="H310" s="266"/>
      <c r="I310" s="266"/>
      <c r="J310" s="266"/>
      <c r="K310" s="266"/>
      <c r="L310" s="266"/>
      <c r="M310" s="162"/>
      <c r="N310" s="162"/>
      <c r="O310" s="410"/>
      <c r="P310" s="79"/>
      <c r="Q310" s="92" t="s">
        <v>627</v>
      </c>
      <c r="R310" s="93">
        <v>0.3</v>
      </c>
      <c r="S310" s="94">
        <v>43968</v>
      </c>
      <c r="T310" s="94">
        <v>44012</v>
      </c>
      <c r="U310" s="406"/>
      <c r="V310" s="406"/>
      <c r="W310" s="406"/>
      <c r="X310" s="406"/>
      <c r="Y310" s="86"/>
      <c r="Z310" s="86"/>
      <c r="AA310" s="185"/>
      <c r="AB310" s="408"/>
      <c r="AC310" s="408"/>
      <c r="AD310" s="21"/>
    </row>
    <row r="311" spans="1:30" ht="54.95" customHeight="1" x14ac:dyDescent="0.3">
      <c r="A311" s="263" t="s">
        <v>575</v>
      </c>
      <c r="B311" s="162" t="s">
        <v>36</v>
      </c>
      <c r="C311" s="162" t="s">
        <v>37</v>
      </c>
      <c r="D311" s="162" t="s">
        <v>38</v>
      </c>
      <c r="E311" s="264"/>
      <c r="F311" s="265" t="s">
        <v>607</v>
      </c>
      <c r="G311" s="266" t="s">
        <v>40</v>
      </c>
      <c r="H311" s="266" t="s">
        <v>40</v>
      </c>
      <c r="I311" s="266" t="s">
        <v>40</v>
      </c>
      <c r="J311" s="266" t="s">
        <v>40</v>
      </c>
      <c r="K311" s="266"/>
      <c r="L311" s="266"/>
      <c r="M311" s="162" t="s">
        <v>628</v>
      </c>
      <c r="N311" s="162" t="s">
        <v>57</v>
      </c>
      <c r="O311" s="79">
        <v>43862</v>
      </c>
      <c r="P311" s="79">
        <f>MAX(T311:T314)</f>
        <v>44071</v>
      </c>
      <c r="Q311" s="98" t="s">
        <v>629</v>
      </c>
      <c r="R311" s="93">
        <v>0.2</v>
      </c>
      <c r="S311" s="94">
        <v>43862</v>
      </c>
      <c r="T311" s="94">
        <v>43920</v>
      </c>
      <c r="U311" s="406">
        <v>0.2</v>
      </c>
      <c r="V311" s="406">
        <v>0.6</v>
      </c>
      <c r="W311" s="406">
        <v>1</v>
      </c>
      <c r="X311" s="406"/>
      <c r="Y311" s="86">
        <v>164514457.80000001</v>
      </c>
      <c r="Z311" s="86">
        <v>123378667.666667</v>
      </c>
      <c r="AA311" s="185" t="s">
        <v>638</v>
      </c>
      <c r="AB311" s="408" t="s">
        <v>40</v>
      </c>
      <c r="AC311" s="408" t="s">
        <v>40</v>
      </c>
      <c r="AD311" s="21">
        <f>SUM(Y311:Z314)</f>
        <v>287893125.466667</v>
      </c>
    </row>
    <row r="312" spans="1:30" ht="54.95" customHeight="1" x14ac:dyDescent="0.3">
      <c r="A312" s="263"/>
      <c r="B312" s="162"/>
      <c r="C312" s="162"/>
      <c r="D312" s="162"/>
      <c r="E312" s="264"/>
      <c r="F312" s="265"/>
      <c r="G312" s="266"/>
      <c r="H312" s="266"/>
      <c r="I312" s="266"/>
      <c r="J312" s="266"/>
      <c r="K312" s="266"/>
      <c r="L312" s="266"/>
      <c r="M312" s="162"/>
      <c r="N312" s="162"/>
      <c r="O312" s="79"/>
      <c r="P312" s="79"/>
      <c r="Q312" s="98" t="s">
        <v>630</v>
      </c>
      <c r="R312" s="93">
        <v>0.3</v>
      </c>
      <c r="S312" s="94">
        <v>43922</v>
      </c>
      <c r="T312" s="94">
        <v>44012</v>
      </c>
      <c r="U312" s="406"/>
      <c r="V312" s="406"/>
      <c r="W312" s="406"/>
      <c r="X312" s="406"/>
      <c r="Y312" s="86"/>
      <c r="Z312" s="86"/>
      <c r="AA312" s="185"/>
      <c r="AB312" s="408"/>
      <c r="AC312" s="408"/>
      <c r="AD312" s="21"/>
    </row>
    <row r="313" spans="1:30" ht="54.95" customHeight="1" x14ac:dyDescent="0.3">
      <c r="A313" s="263"/>
      <c r="B313" s="162"/>
      <c r="C313" s="162"/>
      <c r="D313" s="162"/>
      <c r="E313" s="264"/>
      <c r="F313" s="265"/>
      <c r="G313" s="266"/>
      <c r="H313" s="266"/>
      <c r="I313" s="266"/>
      <c r="J313" s="266"/>
      <c r="K313" s="266"/>
      <c r="L313" s="266"/>
      <c r="M313" s="162"/>
      <c r="N313" s="162"/>
      <c r="O313" s="79"/>
      <c r="P313" s="79"/>
      <c r="Q313" s="98" t="s">
        <v>631</v>
      </c>
      <c r="R313" s="93">
        <v>0.3</v>
      </c>
      <c r="S313" s="94">
        <v>43983</v>
      </c>
      <c r="T313" s="94">
        <v>44042</v>
      </c>
      <c r="U313" s="406"/>
      <c r="V313" s="406"/>
      <c r="W313" s="406"/>
      <c r="X313" s="406"/>
      <c r="Y313" s="86"/>
      <c r="Z313" s="86"/>
      <c r="AA313" s="185"/>
      <c r="AB313" s="408"/>
      <c r="AC313" s="408"/>
      <c r="AD313" s="21"/>
    </row>
    <row r="314" spans="1:30" ht="54.95" customHeight="1" x14ac:dyDescent="0.3">
      <c r="A314" s="263"/>
      <c r="B314" s="162"/>
      <c r="C314" s="162"/>
      <c r="D314" s="162"/>
      <c r="E314" s="264"/>
      <c r="F314" s="265"/>
      <c r="G314" s="266"/>
      <c r="H314" s="266"/>
      <c r="I314" s="266"/>
      <c r="J314" s="266"/>
      <c r="K314" s="266"/>
      <c r="L314" s="266"/>
      <c r="M314" s="162"/>
      <c r="N314" s="162"/>
      <c r="O314" s="79"/>
      <c r="P314" s="79"/>
      <c r="Q314" s="92" t="s">
        <v>632</v>
      </c>
      <c r="R314" s="93">
        <v>0.2</v>
      </c>
      <c r="S314" s="94">
        <v>44044</v>
      </c>
      <c r="T314" s="94">
        <v>44071</v>
      </c>
      <c r="U314" s="406"/>
      <c r="V314" s="406"/>
      <c r="W314" s="406"/>
      <c r="X314" s="406"/>
      <c r="Y314" s="86"/>
      <c r="Z314" s="86"/>
      <c r="AA314" s="185"/>
      <c r="AB314" s="408"/>
      <c r="AC314" s="408"/>
      <c r="AD314" s="21"/>
    </row>
    <row r="315" spans="1:30" ht="54.95" customHeight="1" x14ac:dyDescent="0.3">
      <c r="A315" s="263" t="s">
        <v>575</v>
      </c>
      <c r="B315" s="162" t="s">
        <v>36</v>
      </c>
      <c r="C315" s="162" t="s">
        <v>37</v>
      </c>
      <c r="D315" s="162" t="s">
        <v>38</v>
      </c>
      <c r="E315" s="264"/>
      <c r="F315" s="265" t="s">
        <v>607</v>
      </c>
      <c r="G315" s="266" t="s">
        <v>40</v>
      </c>
      <c r="H315" s="266" t="s">
        <v>40</v>
      </c>
      <c r="I315" s="266" t="s">
        <v>40</v>
      </c>
      <c r="J315" s="266" t="s">
        <v>40</v>
      </c>
      <c r="K315" s="266"/>
      <c r="L315" s="266"/>
      <c r="M315" s="162" t="s">
        <v>633</v>
      </c>
      <c r="N315" s="162" t="s">
        <v>57</v>
      </c>
      <c r="O315" s="79">
        <v>43862</v>
      </c>
      <c r="P315" s="79">
        <f>MAX(T315:T318)</f>
        <v>44165</v>
      </c>
      <c r="Q315" s="98" t="s">
        <v>629</v>
      </c>
      <c r="R315" s="93">
        <v>0.2</v>
      </c>
      <c r="S315" s="94">
        <v>43862</v>
      </c>
      <c r="T315" s="94">
        <v>43920</v>
      </c>
      <c r="U315" s="406">
        <v>0.2</v>
      </c>
      <c r="V315" s="406">
        <v>0.5</v>
      </c>
      <c r="W315" s="406">
        <v>0.9</v>
      </c>
      <c r="X315" s="406">
        <v>1</v>
      </c>
      <c r="Y315" s="86">
        <v>164514457.80000001</v>
      </c>
      <c r="Z315" s="86">
        <v>123378667.666667</v>
      </c>
      <c r="AA315" s="185" t="s">
        <v>638</v>
      </c>
      <c r="AB315" s="408" t="s">
        <v>40</v>
      </c>
      <c r="AC315" s="408" t="s">
        <v>40</v>
      </c>
      <c r="AD315" s="21">
        <f>SUM(Y315:Z318)</f>
        <v>287893125.466667</v>
      </c>
    </row>
    <row r="316" spans="1:30" ht="54.95" customHeight="1" x14ac:dyDescent="0.3">
      <c r="A316" s="263"/>
      <c r="B316" s="162"/>
      <c r="C316" s="162"/>
      <c r="D316" s="162"/>
      <c r="E316" s="264"/>
      <c r="F316" s="265"/>
      <c r="G316" s="266"/>
      <c r="H316" s="266"/>
      <c r="I316" s="266"/>
      <c r="J316" s="266"/>
      <c r="K316" s="266"/>
      <c r="L316" s="266"/>
      <c r="M316" s="162"/>
      <c r="N316" s="162"/>
      <c r="O316" s="79"/>
      <c r="P316" s="79"/>
      <c r="Q316" s="98" t="s">
        <v>634</v>
      </c>
      <c r="R316" s="93">
        <v>0.3</v>
      </c>
      <c r="S316" s="94">
        <v>43922</v>
      </c>
      <c r="T316" s="94">
        <v>44012</v>
      </c>
      <c r="U316" s="406"/>
      <c r="V316" s="406"/>
      <c r="W316" s="406"/>
      <c r="X316" s="406"/>
      <c r="Y316" s="86"/>
      <c r="Z316" s="86"/>
      <c r="AA316" s="185"/>
      <c r="AB316" s="408"/>
      <c r="AC316" s="408"/>
      <c r="AD316" s="21"/>
    </row>
    <row r="317" spans="1:30" ht="59.1" customHeight="1" x14ac:dyDescent="0.3">
      <c r="A317" s="263"/>
      <c r="B317" s="162"/>
      <c r="C317" s="162"/>
      <c r="D317" s="162"/>
      <c r="E317" s="264"/>
      <c r="F317" s="265"/>
      <c r="G317" s="266"/>
      <c r="H317" s="266"/>
      <c r="I317" s="266"/>
      <c r="J317" s="266"/>
      <c r="K317" s="266"/>
      <c r="L317" s="266"/>
      <c r="M317" s="162"/>
      <c r="N317" s="162"/>
      <c r="O317" s="79"/>
      <c r="P317" s="79"/>
      <c r="Q317" s="98" t="s">
        <v>631</v>
      </c>
      <c r="R317" s="93">
        <v>0.3</v>
      </c>
      <c r="S317" s="94">
        <v>44013</v>
      </c>
      <c r="T317" s="94">
        <v>44042</v>
      </c>
      <c r="U317" s="406"/>
      <c r="V317" s="406"/>
      <c r="W317" s="406"/>
      <c r="X317" s="406"/>
      <c r="Y317" s="86"/>
      <c r="Z317" s="86"/>
      <c r="AA317" s="185"/>
      <c r="AB317" s="408"/>
      <c r="AC317" s="408"/>
      <c r="AD317" s="21"/>
    </row>
    <row r="318" spans="1:30" ht="59.1" customHeight="1" x14ac:dyDescent="0.3">
      <c r="A318" s="263"/>
      <c r="B318" s="162"/>
      <c r="C318" s="162"/>
      <c r="D318" s="162"/>
      <c r="E318" s="264"/>
      <c r="F318" s="265"/>
      <c r="G318" s="266"/>
      <c r="H318" s="266"/>
      <c r="I318" s="266"/>
      <c r="J318" s="266"/>
      <c r="K318" s="266"/>
      <c r="L318" s="266"/>
      <c r="M318" s="162"/>
      <c r="N318" s="162"/>
      <c r="O318" s="79"/>
      <c r="P318" s="79"/>
      <c r="Q318" s="92" t="s">
        <v>635</v>
      </c>
      <c r="R318" s="93">
        <v>0.2</v>
      </c>
      <c r="S318" s="94">
        <v>44075</v>
      </c>
      <c r="T318" s="94">
        <v>44165</v>
      </c>
      <c r="U318" s="406"/>
      <c r="V318" s="406"/>
      <c r="W318" s="406"/>
      <c r="X318" s="406"/>
      <c r="Y318" s="86"/>
      <c r="Z318" s="86"/>
      <c r="AA318" s="185"/>
      <c r="AB318" s="408"/>
      <c r="AC318" s="408"/>
      <c r="AD318" s="21"/>
    </row>
    <row r="319" spans="1:30" ht="59.1" customHeight="1" x14ac:dyDescent="0.3">
      <c r="A319" s="263" t="s">
        <v>575</v>
      </c>
      <c r="B319" s="162" t="s">
        <v>36</v>
      </c>
      <c r="C319" s="162" t="s">
        <v>37</v>
      </c>
      <c r="D319" s="162" t="s">
        <v>38</v>
      </c>
      <c r="E319" s="264"/>
      <c r="F319" s="265" t="s">
        <v>607</v>
      </c>
      <c r="G319" s="266" t="s">
        <v>40</v>
      </c>
      <c r="H319" s="266" t="s">
        <v>40</v>
      </c>
      <c r="I319" s="266" t="s">
        <v>40</v>
      </c>
      <c r="J319" s="266" t="s">
        <v>40</v>
      </c>
      <c r="K319" s="266"/>
      <c r="L319" s="266"/>
      <c r="M319" s="162" t="s">
        <v>636</v>
      </c>
      <c r="N319" s="162" t="s">
        <v>75</v>
      </c>
      <c r="O319" s="79">
        <v>43878</v>
      </c>
      <c r="P319" s="79">
        <v>44180</v>
      </c>
      <c r="Q319" s="98" t="s">
        <v>609</v>
      </c>
      <c r="R319" s="93">
        <v>0.1</v>
      </c>
      <c r="S319" s="411">
        <v>44013</v>
      </c>
      <c r="T319" s="411">
        <v>44042</v>
      </c>
      <c r="U319" s="406"/>
      <c r="V319" s="412"/>
      <c r="W319" s="413">
        <v>0.4</v>
      </c>
      <c r="X319" s="413">
        <v>1</v>
      </c>
      <c r="Y319" s="86">
        <v>164514457.80000001</v>
      </c>
      <c r="Z319" s="86">
        <v>123378667.666667</v>
      </c>
      <c r="AA319" s="185" t="s">
        <v>638</v>
      </c>
      <c r="AB319" s="408" t="s">
        <v>40</v>
      </c>
      <c r="AC319" s="408" t="s">
        <v>40</v>
      </c>
      <c r="AD319" s="21">
        <f>SUM(Y319:Z322)</f>
        <v>287893125.466667</v>
      </c>
    </row>
    <row r="320" spans="1:30" ht="59.1" customHeight="1" x14ac:dyDescent="0.3">
      <c r="A320" s="263"/>
      <c r="B320" s="162"/>
      <c r="C320" s="162"/>
      <c r="D320" s="162"/>
      <c r="E320" s="264"/>
      <c r="F320" s="265"/>
      <c r="G320" s="266"/>
      <c r="H320" s="266"/>
      <c r="I320" s="266"/>
      <c r="J320" s="266"/>
      <c r="K320" s="266"/>
      <c r="L320" s="266"/>
      <c r="M320" s="162"/>
      <c r="N320" s="162"/>
      <c r="O320" s="79"/>
      <c r="P320" s="79"/>
      <c r="Q320" s="98" t="s">
        <v>610</v>
      </c>
      <c r="R320" s="93">
        <v>0.25</v>
      </c>
      <c r="S320" s="411">
        <v>44044</v>
      </c>
      <c r="T320" s="411">
        <v>44104</v>
      </c>
      <c r="U320" s="406"/>
      <c r="V320" s="412"/>
      <c r="W320" s="413"/>
      <c r="X320" s="413"/>
      <c r="Y320" s="86"/>
      <c r="Z320" s="86"/>
      <c r="AA320" s="185"/>
      <c r="AB320" s="408"/>
      <c r="AC320" s="408"/>
      <c r="AD320" s="21"/>
    </row>
    <row r="321" spans="1:30" ht="59.1" customHeight="1" x14ac:dyDescent="0.3">
      <c r="A321" s="263"/>
      <c r="B321" s="162"/>
      <c r="C321" s="162"/>
      <c r="D321" s="162"/>
      <c r="E321" s="264"/>
      <c r="F321" s="265"/>
      <c r="G321" s="266"/>
      <c r="H321" s="266"/>
      <c r="I321" s="266"/>
      <c r="J321" s="266"/>
      <c r="K321" s="266"/>
      <c r="L321" s="266"/>
      <c r="M321" s="162"/>
      <c r="N321" s="162"/>
      <c r="O321" s="79"/>
      <c r="P321" s="79"/>
      <c r="Q321" s="98" t="s">
        <v>613</v>
      </c>
      <c r="R321" s="93">
        <v>0.25</v>
      </c>
      <c r="S321" s="411">
        <v>44075</v>
      </c>
      <c r="T321" s="411">
        <v>44165</v>
      </c>
      <c r="U321" s="406"/>
      <c r="V321" s="412"/>
      <c r="W321" s="413"/>
      <c r="X321" s="413"/>
      <c r="Y321" s="86"/>
      <c r="Z321" s="86"/>
      <c r="AA321" s="185"/>
      <c r="AB321" s="408"/>
      <c r="AC321" s="408"/>
      <c r="AD321" s="21"/>
    </row>
    <row r="322" spans="1:30" ht="59.1" customHeight="1" thickBot="1" x14ac:dyDescent="0.35">
      <c r="A322" s="285"/>
      <c r="B322" s="169"/>
      <c r="C322" s="169"/>
      <c r="D322" s="169"/>
      <c r="E322" s="286"/>
      <c r="F322" s="287"/>
      <c r="G322" s="288"/>
      <c r="H322" s="288"/>
      <c r="I322" s="288"/>
      <c r="J322" s="288"/>
      <c r="K322" s="288"/>
      <c r="L322" s="288"/>
      <c r="M322" s="169"/>
      <c r="N322" s="169"/>
      <c r="O322" s="104"/>
      <c r="P322" s="104"/>
      <c r="Q322" s="347" t="s">
        <v>637</v>
      </c>
      <c r="R322" s="106">
        <v>0.4</v>
      </c>
      <c r="S322" s="414">
        <v>44105</v>
      </c>
      <c r="T322" s="414">
        <v>44180</v>
      </c>
      <c r="U322" s="415"/>
      <c r="V322" s="416"/>
      <c r="W322" s="417"/>
      <c r="X322" s="417"/>
      <c r="Y322" s="109"/>
      <c r="Z322" s="109"/>
      <c r="AA322" s="418"/>
      <c r="AB322" s="419"/>
      <c r="AC322" s="419"/>
      <c r="AD322" s="111"/>
    </row>
    <row r="323" spans="1:30" ht="63" customHeight="1" thickTop="1" x14ac:dyDescent="0.3">
      <c r="A323" s="420" t="s">
        <v>643</v>
      </c>
      <c r="B323" s="421" t="s">
        <v>206</v>
      </c>
      <c r="C323" s="421" t="s">
        <v>207</v>
      </c>
      <c r="D323" s="421" t="s">
        <v>38</v>
      </c>
      <c r="E323" s="422"/>
      <c r="F323" s="423" t="s">
        <v>644</v>
      </c>
      <c r="G323" s="421" t="s">
        <v>194</v>
      </c>
      <c r="H323" s="424" t="s">
        <v>185</v>
      </c>
      <c r="I323" s="424" t="s">
        <v>185</v>
      </c>
      <c r="J323" s="358" t="s">
        <v>186</v>
      </c>
      <c r="K323" s="425"/>
      <c r="L323" s="425"/>
      <c r="M323" s="421" t="s">
        <v>645</v>
      </c>
      <c r="N323" s="421" t="s">
        <v>57</v>
      </c>
      <c r="O323" s="118">
        <v>43845</v>
      </c>
      <c r="P323" s="118">
        <f>MAX(T323:T324)</f>
        <v>44196</v>
      </c>
      <c r="Q323" s="426" t="s">
        <v>646</v>
      </c>
      <c r="R323" s="427">
        <v>0.2</v>
      </c>
      <c r="S323" s="428">
        <v>43845</v>
      </c>
      <c r="T323" s="428">
        <v>44196</v>
      </c>
      <c r="U323" s="429">
        <v>0.8</v>
      </c>
      <c r="V323" s="429">
        <v>0.8</v>
      </c>
      <c r="W323" s="429">
        <v>0.8</v>
      </c>
      <c r="X323" s="429">
        <v>0.8</v>
      </c>
      <c r="Y323" s="125">
        <v>24000000</v>
      </c>
      <c r="Z323" s="125">
        <f>24000000*0.6</f>
        <v>14400000</v>
      </c>
      <c r="AA323" s="430" t="s">
        <v>220</v>
      </c>
      <c r="AB323" s="430" t="s">
        <v>655</v>
      </c>
      <c r="AC323" s="431" t="s">
        <v>40</v>
      </c>
      <c r="AD323" s="432">
        <f>SUM(Y323:Z324)</f>
        <v>38400000</v>
      </c>
    </row>
    <row r="324" spans="1:30" ht="63" customHeight="1" x14ac:dyDescent="0.3">
      <c r="A324" s="433"/>
      <c r="B324" s="238"/>
      <c r="C324" s="238"/>
      <c r="D324" s="238"/>
      <c r="E324" s="434"/>
      <c r="F324" s="435"/>
      <c r="G324" s="238"/>
      <c r="H324" s="236"/>
      <c r="I324" s="236"/>
      <c r="J324" s="366"/>
      <c r="K324" s="44"/>
      <c r="L324" s="44"/>
      <c r="M324" s="238"/>
      <c r="N324" s="238"/>
      <c r="O324" s="131"/>
      <c r="P324" s="131"/>
      <c r="Q324" s="239" t="s">
        <v>647</v>
      </c>
      <c r="R324" s="240">
        <v>0.8</v>
      </c>
      <c r="S324" s="436">
        <v>43845</v>
      </c>
      <c r="T324" s="436">
        <v>44196</v>
      </c>
      <c r="U324" s="437"/>
      <c r="V324" s="437"/>
      <c r="W324" s="437"/>
      <c r="X324" s="437"/>
      <c r="Y324" s="25"/>
      <c r="Z324" s="25"/>
      <c r="AA324" s="438"/>
      <c r="AB324" s="438"/>
      <c r="AC324" s="439"/>
      <c r="AD324" s="440"/>
    </row>
    <row r="325" spans="1:30" ht="63" customHeight="1" x14ac:dyDescent="0.3">
      <c r="A325" s="433" t="s">
        <v>643</v>
      </c>
      <c r="B325" s="238" t="s">
        <v>47</v>
      </c>
      <c r="C325" s="238" t="s">
        <v>51</v>
      </c>
      <c r="D325" s="238" t="s">
        <v>38</v>
      </c>
      <c r="E325" s="434"/>
      <c r="F325" s="435" t="s">
        <v>648</v>
      </c>
      <c r="G325" s="238" t="s">
        <v>216</v>
      </c>
      <c r="H325" s="236" t="s">
        <v>40</v>
      </c>
      <c r="I325" s="236" t="s">
        <v>40</v>
      </c>
      <c r="J325" s="237" t="s">
        <v>272</v>
      </c>
      <c r="K325" s="44"/>
      <c r="L325" s="44"/>
      <c r="M325" s="238" t="s">
        <v>649</v>
      </c>
      <c r="N325" s="238" t="s">
        <v>75</v>
      </c>
      <c r="O325" s="131">
        <v>43831</v>
      </c>
      <c r="P325" s="131">
        <f>MAX(T325:T326)</f>
        <v>44165</v>
      </c>
      <c r="Q325" s="239" t="s">
        <v>650</v>
      </c>
      <c r="R325" s="240">
        <v>0.2</v>
      </c>
      <c r="S325" s="436">
        <v>43831</v>
      </c>
      <c r="T325" s="436">
        <v>43889</v>
      </c>
      <c r="U325" s="437">
        <v>0.2</v>
      </c>
      <c r="V325" s="437">
        <v>0.5</v>
      </c>
      <c r="W325" s="437">
        <v>0.8</v>
      </c>
      <c r="X325" s="437">
        <v>1</v>
      </c>
      <c r="Y325" s="19"/>
      <c r="Z325" s="25">
        <f>+((3000000*1.6)/176)*30</f>
        <v>818181.81818181812</v>
      </c>
      <c r="AA325" s="438" t="s">
        <v>122</v>
      </c>
      <c r="AB325" s="438" t="s">
        <v>656</v>
      </c>
      <c r="AC325" s="439" t="s">
        <v>40</v>
      </c>
      <c r="AD325" s="21">
        <f>SUM(Y325:Z326)</f>
        <v>818181.81818181812</v>
      </c>
    </row>
    <row r="326" spans="1:30" ht="63" customHeight="1" x14ac:dyDescent="0.3">
      <c r="A326" s="433"/>
      <c r="B326" s="238"/>
      <c r="C326" s="238"/>
      <c r="D326" s="238"/>
      <c r="E326" s="434"/>
      <c r="F326" s="435"/>
      <c r="G326" s="238"/>
      <c r="H326" s="236"/>
      <c r="I326" s="236"/>
      <c r="J326" s="237"/>
      <c r="K326" s="44"/>
      <c r="L326" s="44"/>
      <c r="M326" s="238"/>
      <c r="N326" s="238"/>
      <c r="O326" s="131"/>
      <c r="P326" s="131"/>
      <c r="Q326" s="239" t="s">
        <v>651</v>
      </c>
      <c r="R326" s="240">
        <v>0.8</v>
      </c>
      <c r="S326" s="436">
        <v>43862</v>
      </c>
      <c r="T326" s="436">
        <v>44165</v>
      </c>
      <c r="U326" s="437"/>
      <c r="V326" s="437"/>
      <c r="W326" s="437"/>
      <c r="X326" s="437"/>
      <c r="Y326" s="19"/>
      <c r="Z326" s="25"/>
      <c r="AA326" s="438"/>
      <c r="AB326" s="438"/>
      <c r="AC326" s="439"/>
      <c r="AD326" s="21"/>
    </row>
    <row r="327" spans="1:30" ht="111" customHeight="1" thickBot="1" x14ac:dyDescent="0.35">
      <c r="A327" s="441" t="s">
        <v>643</v>
      </c>
      <c r="B327" s="442" t="s">
        <v>40</v>
      </c>
      <c r="C327" s="442"/>
      <c r="D327" s="442" t="s">
        <v>40</v>
      </c>
      <c r="E327" s="443"/>
      <c r="F327" s="444"/>
      <c r="G327" s="442" t="s">
        <v>163</v>
      </c>
      <c r="H327" s="445" t="s">
        <v>185</v>
      </c>
      <c r="I327" s="445" t="s">
        <v>185</v>
      </c>
      <c r="J327" s="446" t="s">
        <v>652</v>
      </c>
      <c r="K327" s="447"/>
      <c r="L327" s="447"/>
      <c r="M327" s="442" t="s">
        <v>653</v>
      </c>
      <c r="N327" s="442" t="s">
        <v>75</v>
      </c>
      <c r="O327" s="448">
        <v>43862</v>
      </c>
      <c r="P327" s="448">
        <f>T327</f>
        <v>44165</v>
      </c>
      <c r="Q327" s="448" t="s">
        <v>654</v>
      </c>
      <c r="R327" s="449">
        <v>1</v>
      </c>
      <c r="S327" s="450">
        <v>43862</v>
      </c>
      <c r="T327" s="450">
        <v>44165</v>
      </c>
      <c r="U327" s="451"/>
      <c r="V327" s="451">
        <v>0.5</v>
      </c>
      <c r="W327" s="451"/>
      <c r="X327" s="451">
        <v>1</v>
      </c>
      <c r="Y327" s="452"/>
      <c r="Z327" s="453">
        <f>+((5000000*1.6)/176)*10</f>
        <v>454545.45454545459</v>
      </c>
      <c r="AA327" s="454" t="s">
        <v>122</v>
      </c>
      <c r="AB327" s="454" t="s">
        <v>656</v>
      </c>
      <c r="AC327" s="455" t="s">
        <v>40</v>
      </c>
      <c r="AD327" s="456">
        <f>SUM(Y327:Z327)</f>
        <v>454545.45454545459</v>
      </c>
    </row>
    <row r="328" spans="1:30" ht="65.099999999999994" customHeight="1" thickTop="1" x14ac:dyDescent="0.3">
      <c r="A328" s="252" t="s">
        <v>657</v>
      </c>
      <c r="B328" s="184" t="s">
        <v>127</v>
      </c>
      <c r="C328" s="184" t="s">
        <v>128</v>
      </c>
      <c r="D328" s="184" t="s">
        <v>38</v>
      </c>
      <c r="E328" s="253"/>
      <c r="F328" s="254" t="s">
        <v>658</v>
      </c>
      <c r="G328" s="184" t="s">
        <v>163</v>
      </c>
      <c r="H328" s="255" t="s">
        <v>185</v>
      </c>
      <c r="I328" s="255" t="s">
        <v>185</v>
      </c>
      <c r="J328" s="184" t="s">
        <v>40</v>
      </c>
      <c r="K328" s="255"/>
      <c r="L328" s="255"/>
      <c r="M328" s="184" t="s">
        <v>659</v>
      </c>
      <c r="N328" s="184" t="s">
        <v>188</v>
      </c>
      <c r="O328" s="209">
        <v>43845</v>
      </c>
      <c r="P328" s="209">
        <f>MAX(T328:T330)</f>
        <v>44180</v>
      </c>
      <c r="Q328" s="154" t="s">
        <v>660</v>
      </c>
      <c r="R328" s="67">
        <v>0.1</v>
      </c>
      <c r="S328" s="68">
        <v>43845</v>
      </c>
      <c r="T328" s="68">
        <v>43921</v>
      </c>
      <c r="U328" s="457">
        <v>0.1</v>
      </c>
      <c r="V328" s="457">
        <v>0.3</v>
      </c>
      <c r="W328" s="457">
        <v>0.6</v>
      </c>
      <c r="X328" s="457">
        <v>1</v>
      </c>
      <c r="Y328" s="72">
        <v>10000000</v>
      </c>
      <c r="Z328" s="211"/>
      <c r="AA328" s="179" t="s">
        <v>40</v>
      </c>
      <c r="AB328" s="458" t="s">
        <v>40</v>
      </c>
      <c r="AC328" s="458" t="s">
        <v>40</v>
      </c>
      <c r="AD328" s="74">
        <f>SUM(Y328:Z330)</f>
        <v>10000000</v>
      </c>
    </row>
    <row r="329" spans="1:30" ht="65.099999999999994" customHeight="1" x14ac:dyDescent="0.3">
      <c r="A329" s="263"/>
      <c r="B329" s="162"/>
      <c r="C329" s="162"/>
      <c r="D329" s="162"/>
      <c r="E329" s="264"/>
      <c r="F329" s="265"/>
      <c r="G329" s="162"/>
      <c r="H329" s="266"/>
      <c r="I329" s="266"/>
      <c r="J329" s="162"/>
      <c r="K329" s="266"/>
      <c r="L329" s="266"/>
      <c r="M329" s="162"/>
      <c r="N329" s="162"/>
      <c r="O329" s="196"/>
      <c r="P329" s="196"/>
      <c r="Q329" s="98" t="s">
        <v>661</v>
      </c>
      <c r="R329" s="81">
        <v>0.8</v>
      </c>
      <c r="S329" s="82">
        <v>43922</v>
      </c>
      <c r="T329" s="82">
        <v>44135</v>
      </c>
      <c r="U329" s="406"/>
      <c r="V329" s="406"/>
      <c r="W329" s="406"/>
      <c r="X329" s="406"/>
      <c r="Y329" s="86"/>
      <c r="Z329" s="89"/>
      <c r="AA329" s="185"/>
      <c r="AB329" s="408"/>
      <c r="AC329" s="408"/>
      <c r="AD329" s="21"/>
    </row>
    <row r="330" spans="1:30" ht="65.099999999999994" customHeight="1" x14ac:dyDescent="0.3">
      <c r="A330" s="263"/>
      <c r="B330" s="162"/>
      <c r="C330" s="162"/>
      <c r="D330" s="162"/>
      <c r="E330" s="264"/>
      <c r="F330" s="265"/>
      <c r="G330" s="162"/>
      <c r="H330" s="266"/>
      <c r="I330" s="266"/>
      <c r="J330" s="162"/>
      <c r="K330" s="266"/>
      <c r="L330" s="266"/>
      <c r="M330" s="162"/>
      <c r="N330" s="162"/>
      <c r="O330" s="196"/>
      <c r="P330" s="196"/>
      <c r="Q330" s="98" t="s">
        <v>662</v>
      </c>
      <c r="R330" s="81">
        <v>0.1</v>
      </c>
      <c r="S330" s="82">
        <v>44136</v>
      </c>
      <c r="T330" s="82">
        <v>44180</v>
      </c>
      <c r="U330" s="406"/>
      <c r="V330" s="406"/>
      <c r="W330" s="406"/>
      <c r="X330" s="406"/>
      <c r="Y330" s="86"/>
      <c r="Z330" s="89"/>
      <c r="AA330" s="185"/>
      <c r="AB330" s="408"/>
      <c r="AC330" s="408"/>
      <c r="AD330" s="21"/>
    </row>
    <row r="331" spans="1:30" ht="65.099999999999994" customHeight="1" x14ac:dyDescent="0.3">
      <c r="A331" s="263" t="s">
        <v>657</v>
      </c>
      <c r="B331" s="162" t="s">
        <v>255</v>
      </c>
      <c r="C331" s="162" t="s">
        <v>224</v>
      </c>
      <c r="D331" s="162" t="s">
        <v>54</v>
      </c>
      <c r="E331" s="264">
        <v>7.0000000000000007E-2</v>
      </c>
      <c r="F331" s="265" t="s">
        <v>663</v>
      </c>
      <c r="G331" s="162" t="s">
        <v>216</v>
      </c>
      <c r="H331" s="266" t="s">
        <v>185</v>
      </c>
      <c r="I331" s="266" t="s">
        <v>185</v>
      </c>
      <c r="J331" s="162" t="s">
        <v>272</v>
      </c>
      <c r="K331" s="266"/>
      <c r="L331" s="162" t="s">
        <v>289</v>
      </c>
      <c r="M331" s="162" t="s">
        <v>664</v>
      </c>
      <c r="N331" s="162" t="s">
        <v>188</v>
      </c>
      <c r="O331" s="196">
        <v>43845</v>
      </c>
      <c r="P331" s="196">
        <f>MAX(T331:T332)</f>
        <v>44165</v>
      </c>
      <c r="Q331" s="98" t="s">
        <v>665</v>
      </c>
      <c r="R331" s="81">
        <v>0.1</v>
      </c>
      <c r="S331" s="82">
        <v>43845</v>
      </c>
      <c r="T331" s="82">
        <v>43921</v>
      </c>
      <c r="U331" s="406">
        <v>0.1</v>
      </c>
      <c r="V331" s="406">
        <v>0.3</v>
      </c>
      <c r="W331" s="406">
        <v>0.6</v>
      </c>
      <c r="X331" s="406">
        <v>1</v>
      </c>
      <c r="Y331" s="86"/>
      <c r="Z331" s="86"/>
      <c r="AA331" s="185"/>
      <c r="AB331" s="408"/>
      <c r="AC331" s="408"/>
      <c r="AD331" s="21"/>
    </row>
    <row r="332" spans="1:30" ht="65.099999999999994" customHeight="1" x14ac:dyDescent="0.3">
      <c r="A332" s="263"/>
      <c r="B332" s="162"/>
      <c r="C332" s="162"/>
      <c r="D332" s="162"/>
      <c r="E332" s="264"/>
      <c r="F332" s="265"/>
      <c r="G332" s="162"/>
      <c r="H332" s="266"/>
      <c r="I332" s="266"/>
      <c r="J332" s="162"/>
      <c r="K332" s="266"/>
      <c r="L332" s="162"/>
      <c r="M332" s="162"/>
      <c r="N332" s="162"/>
      <c r="O332" s="196"/>
      <c r="P332" s="196"/>
      <c r="Q332" s="98" t="s">
        <v>666</v>
      </c>
      <c r="R332" s="81">
        <v>0.9</v>
      </c>
      <c r="S332" s="82">
        <v>43922</v>
      </c>
      <c r="T332" s="82">
        <v>44165</v>
      </c>
      <c r="U332" s="406"/>
      <c r="V332" s="406"/>
      <c r="W332" s="406"/>
      <c r="X332" s="406"/>
      <c r="Y332" s="86"/>
      <c r="Z332" s="86"/>
      <c r="AA332" s="185"/>
      <c r="AB332" s="408"/>
      <c r="AC332" s="408"/>
      <c r="AD332" s="21"/>
    </row>
    <row r="333" spans="1:30" ht="65.099999999999994" customHeight="1" x14ac:dyDescent="0.3">
      <c r="A333" s="263" t="s">
        <v>657</v>
      </c>
      <c r="B333" s="162" t="s">
        <v>36</v>
      </c>
      <c r="C333" s="162" t="s">
        <v>667</v>
      </c>
      <c r="D333" s="162" t="s">
        <v>38</v>
      </c>
      <c r="E333" s="264"/>
      <c r="F333" s="265" t="s">
        <v>668</v>
      </c>
      <c r="G333" s="266" t="s">
        <v>40</v>
      </c>
      <c r="H333" s="266" t="s">
        <v>185</v>
      </c>
      <c r="I333" s="162" t="s">
        <v>669</v>
      </c>
      <c r="J333" s="162" t="s">
        <v>40</v>
      </c>
      <c r="K333" s="162"/>
      <c r="L333" s="162"/>
      <c r="M333" s="162" t="s">
        <v>670</v>
      </c>
      <c r="N333" s="162" t="s">
        <v>188</v>
      </c>
      <c r="O333" s="79">
        <v>43845</v>
      </c>
      <c r="P333" s="79">
        <f>MAX(T333:T337)</f>
        <v>44180</v>
      </c>
      <c r="Q333" s="98" t="s">
        <v>671</v>
      </c>
      <c r="R333" s="81">
        <v>0.22</v>
      </c>
      <c r="S333" s="94">
        <v>43845</v>
      </c>
      <c r="T333" s="94">
        <v>43889</v>
      </c>
      <c r="U333" s="406">
        <v>0.44</v>
      </c>
      <c r="V333" s="406">
        <v>0.88</v>
      </c>
      <c r="W333" s="406">
        <v>0.9</v>
      </c>
      <c r="X333" s="406">
        <v>1</v>
      </c>
      <c r="Y333" s="86"/>
      <c r="Z333" s="86"/>
      <c r="AA333" s="185"/>
      <c r="AB333" s="408"/>
      <c r="AC333" s="408"/>
      <c r="AD333" s="21"/>
    </row>
    <row r="334" spans="1:30" ht="65.099999999999994" customHeight="1" x14ac:dyDescent="0.3">
      <c r="A334" s="263"/>
      <c r="B334" s="162"/>
      <c r="C334" s="162"/>
      <c r="D334" s="162"/>
      <c r="E334" s="264"/>
      <c r="F334" s="265"/>
      <c r="G334" s="266"/>
      <c r="H334" s="266"/>
      <c r="I334" s="162"/>
      <c r="J334" s="162"/>
      <c r="K334" s="162"/>
      <c r="L334" s="162"/>
      <c r="M334" s="162"/>
      <c r="N334" s="162"/>
      <c r="O334" s="79"/>
      <c r="P334" s="79"/>
      <c r="Q334" s="98" t="s">
        <v>672</v>
      </c>
      <c r="R334" s="81">
        <v>0.22</v>
      </c>
      <c r="S334" s="94">
        <v>43891</v>
      </c>
      <c r="T334" s="94">
        <v>43921</v>
      </c>
      <c r="U334" s="406"/>
      <c r="V334" s="406"/>
      <c r="W334" s="406"/>
      <c r="X334" s="406"/>
      <c r="Y334" s="86"/>
      <c r="Z334" s="86"/>
      <c r="AA334" s="185"/>
      <c r="AB334" s="408"/>
      <c r="AC334" s="408"/>
      <c r="AD334" s="21"/>
    </row>
    <row r="335" spans="1:30" ht="65.099999999999994" customHeight="1" x14ac:dyDescent="0.3">
      <c r="A335" s="263"/>
      <c r="B335" s="162"/>
      <c r="C335" s="162"/>
      <c r="D335" s="162"/>
      <c r="E335" s="264"/>
      <c r="F335" s="265"/>
      <c r="G335" s="266"/>
      <c r="H335" s="266"/>
      <c r="I335" s="162"/>
      <c r="J335" s="162"/>
      <c r="K335" s="162"/>
      <c r="L335" s="162"/>
      <c r="M335" s="162"/>
      <c r="N335" s="162"/>
      <c r="O335" s="79"/>
      <c r="P335" s="79"/>
      <c r="Q335" s="98" t="s">
        <v>673</v>
      </c>
      <c r="R335" s="81">
        <v>0.22</v>
      </c>
      <c r="S335" s="94">
        <v>43922</v>
      </c>
      <c r="T335" s="94">
        <v>43951</v>
      </c>
      <c r="U335" s="406"/>
      <c r="V335" s="406"/>
      <c r="W335" s="406"/>
      <c r="X335" s="406"/>
      <c r="Y335" s="86"/>
      <c r="Z335" s="86"/>
      <c r="AA335" s="185"/>
      <c r="AB335" s="408"/>
      <c r="AC335" s="408"/>
      <c r="AD335" s="21"/>
    </row>
    <row r="336" spans="1:30" ht="65.099999999999994" customHeight="1" x14ac:dyDescent="0.3">
      <c r="A336" s="263"/>
      <c r="B336" s="162"/>
      <c r="C336" s="162"/>
      <c r="D336" s="162"/>
      <c r="E336" s="264"/>
      <c r="F336" s="265"/>
      <c r="G336" s="266"/>
      <c r="H336" s="266"/>
      <c r="I336" s="162"/>
      <c r="J336" s="162"/>
      <c r="K336" s="162"/>
      <c r="L336" s="162"/>
      <c r="M336" s="162"/>
      <c r="N336" s="162"/>
      <c r="O336" s="79"/>
      <c r="P336" s="79"/>
      <c r="Q336" s="98" t="s">
        <v>674</v>
      </c>
      <c r="R336" s="81">
        <v>0.22</v>
      </c>
      <c r="S336" s="94">
        <v>43952</v>
      </c>
      <c r="T336" s="94">
        <v>43982</v>
      </c>
      <c r="U336" s="406"/>
      <c r="V336" s="406"/>
      <c r="W336" s="406"/>
      <c r="X336" s="406"/>
      <c r="Y336" s="86"/>
      <c r="Z336" s="86"/>
      <c r="AA336" s="185"/>
      <c r="AB336" s="408"/>
      <c r="AC336" s="408"/>
      <c r="AD336" s="21"/>
    </row>
    <row r="337" spans="1:30" ht="65.099999999999994" customHeight="1" thickBot="1" x14ac:dyDescent="0.35">
      <c r="A337" s="285"/>
      <c r="B337" s="169"/>
      <c r="C337" s="169"/>
      <c r="D337" s="169"/>
      <c r="E337" s="286"/>
      <c r="F337" s="287"/>
      <c r="G337" s="288"/>
      <c r="H337" s="288"/>
      <c r="I337" s="169"/>
      <c r="J337" s="169"/>
      <c r="K337" s="169"/>
      <c r="L337" s="169"/>
      <c r="M337" s="169"/>
      <c r="N337" s="169"/>
      <c r="O337" s="104"/>
      <c r="P337" s="104"/>
      <c r="Q337" s="165" t="s">
        <v>675</v>
      </c>
      <c r="R337" s="459">
        <v>0.12</v>
      </c>
      <c r="S337" s="107">
        <v>43983</v>
      </c>
      <c r="T337" s="107">
        <v>44180</v>
      </c>
      <c r="U337" s="415"/>
      <c r="V337" s="415"/>
      <c r="W337" s="415"/>
      <c r="X337" s="415"/>
      <c r="Y337" s="109"/>
      <c r="Z337" s="109"/>
      <c r="AA337" s="418"/>
      <c r="AB337" s="419"/>
      <c r="AC337" s="419"/>
      <c r="AD337" s="111"/>
    </row>
    <row r="338" spans="1:30" ht="60.95" customHeight="1" thickTop="1" x14ac:dyDescent="0.3">
      <c r="A338" s="420" t="s">
        <v>676</v>
      </c>
      <c r="B338" s="421" t="s">
        <v>206</v>
      </c>
      <c r="C338" s="421" t="s">
        <v>207</v>
      </c>
      <c r="D338" s="421" t="s">
        <v>38</v>
      </c>
      <c r="E338" s="351"/>
      <c r="F338" s="423" t="s">
        <v>677</v>
      </c>
      <c r="G338" s="424" t="s">
        <v>40</v>
      </c>
      <c r="H338" s="424" t="s">
        <v>185</v>
      </c>
      <c r="I338" s="421" t="s">
        <v>40</v>
      </c>
      <c r="J338" s="350" t="s">
        <v>272</v>
      </c>
      <c r="K338" s="460"/>
      <c r="L338" s="460"/>
      <c r="M338" s="421" t="s">
        <v>678</v>
      </c>
      <c r="N338" s="421" t="s">
        <v>188</v>
      </c>
      <c r="O338" s="461">
        <v>43862</v>
      </c>
      <c r="P338" s="461">
        <f>MAX(T338:T340)</f>
        <v>44187</v>
      </c>
      <c r="Q338" s="462" t="s">
        <v>679</v>
      </c>
      <c r="R338" s="463">
        <v>0.3</v>
      </c>
      <c r="S338" s="464">
        <v>43862</v>
      </c>
      <c r="T338" s="464">
        <v>44167</v>
      </c>
      <c r="U338" s="429">
        <v>0.1</v>
      </c>
      <c r="V338" s="429">
        <v>0.4</v>
      </c>
      <c r="W338" s="429">
        <v>0.7</v>
      </c>
      <c r="X338" s="429">
        <v>1</v>
      </c>
      <c r="Y338" s="125">
        <v>19200000</v>
      </c>
      <c r="Z338" s="125">
        <v>33000000</v>
      </c>
      <c r="AA338" s="430" t="s">
        <v>40</v>
      </c>
      <c r="AB338" s="431" t="s">
        <v>40</v>
      </c>
      <c r="AC338" s="431" t="s">
        <v>40</v>
      </c>
      <c r="AD338" s="74">
        <f>SUM(Y338:Z340)</f>
        <v>52200000</v>
      </c>
    </row>
    <row r="339" spans="1:30" ht="60.95" customHeight="1" x14ac:dyDescent="0.3">
      <c r="A339" s="433"/>
      <c r="B339" s="238"/>
      <c r="C339" s="238"/>
      <c r="D339" s="238"/>
      <c r="E339" s="361"/>
      <c r="F339" s="435"/>
      <c r="G339" s="236"/>
      <c r="H339" s="236"/>
      <c r="I339" s="238"/>
      <c r="J339" s="237"/>
      <c r="K339" s="20"/>
      <c r="L339" s="20"/>
      <c r="M339" s="238"/>
      <c r="N339" s="238"/>
      <c r="O339" s="465"/>
      <c r="P339" s="465"/>
      <c r="Q339" s="373" t="s">
        <v>680</v>
      </c>
      <c r="R339" s="466">
        <v>0.2</v>
      </c>
      <c r="S339" s="467">
        <v>43896</v>
      </c>
      <c r="T339" s="467">
        <v>44167</v>
      </c>
      <c r="U339" s="437"/>
      <c r="V339" s="437"/>
      <c r="W339" s="437"/>
      <c r="X339" s="437"/>
      <c r="Y339" s="25"/>
      <c r="Z339" s="25"/>
      <c r="AA339" s="438"/>
      <c r="AB339" s="439"/>
      <c r="AC339" s="439"/>
      <c r="AD339" s="21"/>
    </row>
    <row r="340" spans="1:30" ht="60.95" customHeight="1" x14ac:dyDescent="0.3">
      <c r="A340" s="433"/>
      <c r="B340" s="238"/>
      <c r="C340" s="238"/>
      <c r="D340" s="238"/>
      <c r="E340" s="361"/>
      <c r="F340" s="435"/>
      <c r="G340" s="236"/>
      <c r="H340" s="236"/>
      <c r="I340" s="238"/>
      <c r="J340" s="237"/>
      <c r="K340" s="20"/>
      <c r="L340" s="20"/>
      <c r="M340" s="238"/>
      <c r="N340" s="238"/>
      <c r="O340" s="465"/>
      <c r="P340" s="465"/>
      <c r="Q340" s="373" t="s">
        <v>681</v>
      </c>
      <c r="R340" s="466">
        <v>0.5</v>
      </c>
      <c r="S340" s="467">
        <v>43923</v>
      </c>
      <c r="T340" s="467">
        <v>44187</v>
      </c>
      <c r="U340" s="437"/>
      <c r="V340" s="437"/>
      <c r="W340" s="437"/>
      <c r="X340" s="437"/>
      <c r="Y340" s="25"/>
      <c r="Z340" s="25"/>
      <c r="AA340" s="438"/>
      <c r="AB340" s="439"/>
      <c r="AC340" s="439"/>
      <c r="AD340" s="21"/>
    </row>
    <row r="341" spans="1:30" ht="60.95" customHeight="1" x14ac:dyDescent="0.3">
      <c r="A341" s="433" t="s">
        <v>676</v>
      </c>
      <c r="B341" s="238" t="s">
        <v>241</v>
      </c>
      <c r="C341" s="238" t="s">
        <v>207</v>
      </c>
      <c r="D341" s="238" t="s">
        <v>38</v>
      </c>
      <c r="E341" s="361"/>
      <c r="F341" s="435" t="s">
        <v>682</v>
      </c>
      <c r="G341" s="236" t="s">
        <v>40</v>
      </c>
      <c r="H341" s="236" t="s">
        <v>185</v>
      </c>
      <c r="I341" s="238" t="s">
        <v>40</v>
      </c>
      <c r="J341" s="237" t="s">
        <v>272</v>
      </c>
      <c r="K341" s="20"/>
      <c r="L341" s="20"/>
      <c r="M341" s="238" t="s">
        <v>683</v>
      </c>
      <c r="N341" s="238" t="s">
        <v>188</v>
      </c>
      <c r="O341" s="468">
        <v>43864</v>
      </c>
      <c r="P341" s="468">
        <f>MAX(T341:T344)</f>
        <v>44183</v>
      </c>
      <c r="Q341" s="373" t="s">
        <v>684</v>
      </c>
      <c r="R341" s="469">
        <v>0.2</v>
      </c>
      <c r="S341" s="470">
        <v>43864</v>
      </c>
      <c r="T341" s="470">
        <v>43889</v>
      </c>
      <c r="U341" s="437">
        <v>0.1</v>
      </c>
      <c r="V341" s="437">
        <v>0.3</v>
      </c>
      <c r="W341" s="437">
        <v>0.6</v>
      </c>
      <c r="X341" s="437">
        <v>1</v>
      </c>
      <c r="Y341" s="25">
        <v>42840000</v>
      </c>
      <c r="Z341" s="25">
        <v>73500000</v>
      </c>
      <c r="AA341" s="438" t="s">
        <v>40</v>
      </c>
      <c r="AB341" s="439" t="s">
        <v>40</v>
      </c>
      <c r="AC341" s="439" t="s">
        <v>40</v>
      </c>
      <c r="AD341" s="21">
        <f>SUM(Y341:Z344)</f>
        <v>116340000</v>
      </c>
    </row>
    <row r="342" spans="1:30" ht="60.95" customHeight="1" x14ac:dyDescent="0.3">
      <c r="A342" s="433"/>
      <c r="B342" s="238"/>
      <c r="C342" s="238"/>
      <c r="D342" s="238"/>
      <c r="E342" s="361"/>
      <c r="F342" s="435"/>
      <c r="G342" s="236"/>
      <c r="H342" s="236"/>
      <c r="I342" s="238"/>
      <c r="J342" s="237"/>
      <c r="K342" s="20"/>
      <c r="L342" s="20"/>
      <c r="M342" s="238"/>
      <c r="N342" s="238"/>
      <c r="O342" s="468"/>
      <c r="P342" s="468"/>
      <c r="Q342" s="373" t="s">
        <v>685</v>
      </c>
      <c r="R342" s="469">
        <v>0.2</v>
      </c>
      <c r="S342" s="470">
        <v>43892</v>
      </c>
      <c r="T342" s="470">
        <v>43945</v>
      </c>
      <c r="U342" s="437"/>
      <c r="V342" s="437"/>
      <c r="W342" s="437"/>
      <c r="X342" s="437"/>
      <c r="Y342" s="25"/>
      <c r="Z342" s="25"/>
      <c r="AA342" s="438"/>
      <c r="AB342" s="439"/>
      <c r="AC342" s="439"/>
      <c r="AD342" s="21"/>
    </row>
    <row r="343" spans="1:30" ht="60.95" customHeight="1" x14ac:dyDescent="0.3">
      <c r="A343" s="433"/>
      <c r="B343" s="238"/>
      <c r="C343" s="238"/>
      <c r="D343" s="238"/>
      <c r="E343" s="361"/>
      <c r="F343" s="435"/>
      <c r="G343" s="236"/>
      <c r="H343" s="236"/>
      <c r="I343" s="238"/>
      <c r="J343" s="237"/>
      <c r="K343" s="20"/>
      <c r="L343" s="20"/>
      <c r="M343" s="238"/>
      <c r="N343" s="238"/>
      <c r="O343" s="468"/>
      <c r="P343" s="468"/>
      <c r="Q343" s="373" t="s">
        <v>686</v>
      </c>
      <c r="R343" s="469">
        <v>0.3</v>
      </c>
      <c r="S343" s="470">
        <v>43948</v>
      </c>
      <c r="T343" s="470">
        <v>44029</v>
      </c>
      <c r="U343" s="437"/>
      <c r="V343" s="437"/>
      <c r="W343" s="437"/>
      <c r="X343" s="437"/>
      <c r="Y343" s="25"/>
      <c r="Z343" s="25"/>
      <c r="AA343" s="438"/>
      <c r="AB343" s="439"/>
      <c r="AC343" s="439"/>
      <c r="AD343" s="21"/>
    </row>
    <row r="344" spans="1:30" ht="60.95" customHeight="1" x14ac:dyDescent="0.3">
      <c r="A344" s="433"/>
      <c r="B344" s="238"/>
      <c r="C344" s="238"/>
      <c r="D344" s="238"/>
      <c r="E344" s="361"/>
      <c r="F344" s="435"/>
      <c r="G344" s="236"/>
      <c r="H344" s="236"/>
      <c r="I344" s="238"/>
      <c r="J344" s="237"/>
      <c r="K344" s="20"/>
      <c r="L344" s="20"/>
      <c r="M344" s="238"/>
      <c r="N344" s="238"/>
      <c r="O344" s="468"/>
      <c r="P344" s="468"/>
      <c r="Q344" s="373" t="s">
        <v>687</v>
      </c>
      <c r="R344" s="469">
        <v>0.3</v>
      </c>
      <c r="S344" s="470">
        <v>44075</v>
      </c>
      <c r="T344" s="470">
        <v>44183</v>
      </c>
      <c r="U344" s="437"/>
      <c r="V344" s="437"/>
      <c r="W344" s="437"/>
      <c r="X344" s="437"/>
      <c r="Y344" s="25"/>
      <c r="Z344" s="25"/>
      <c r="AA344" s="438"/>
      <c r="AB344" s="439"/>
      <c r="AC344" s="439"/>
      <c r="AD344" s="21"/>
    </row>
    <row r="345" spans="1:30" ht="60.95" customHeight="1" x14ac:dyDescent="0.3">
      <c r="A345" s="433" t="s">
        <v>676</v>
      </c>
      <c r="B345" s="238" t="s">
        <v>36</v>
      </c>
      <c r="C345" s="238" t="s">
        <v>688</v>
      </c>
      <c r="D345" s="238" t="s">
        <v>54</v>
      </c>
      <c r="E345" s="361">
        <v>0.249</v>
      </c>
      <c r="F345" s="435" t="s">
        <v>689</v>
      </c>
      <c r="G345" s="236" t="s">
        <v>40</v>
      </c>
      <c r="H345" s="236" t="s">
        <v>40</v>
      </c>
      <c r="I345" s="238" t="s">
        <v>40</v>
      </c>
      <c r="J345" s="237" t="s">
        <v>272</v>
      </c>
      <c r="K345" s="20"/>
      <c r="L345" s="20" t="s">
        <v>289</v>
      </c>
      <c r="M345" s="128" t="s">
        <v>690</v>
      </c>
      <c r="N345" s="238" t="s">
        <v>57</v>
      </c>
      <c r="O345" s="471">
        <v>43836</v>
      </c>
      <c r="P345" s="471">
        <f>MAX(T345:T348)</f>
        <v>44196</v>
      </c>
      <c r="Q345" s="472" t="s">
        <v>691</v>
      </c>
      <c r="R345" s="473">
        <v>0.3</v>
      </c>
      <c r="S345" s="470">
        <v>43836</v>
      </c>
      <c r="T345" s="470">
        <v>43889</v>
      </c>
      <c r="U345" s="437">
        <v>0.96</v>
      </c>
      <c r="V345" s="437">
        <v>0.97</v>
      </c>
      <c r="W345" s="437">
        <v>0.98</v>
      </c>
      <c r="X345" s="437">
        <v>0.98</v>
      </c>
      <c r="Y345" s="474">
        <v>302500000</v>
      </c>
      <c r="Z345" s="474">
        <v>88000000</v>
      </c>
      <c r="AA345" s="438" t="s">
        <v>40</v>
      </c>
      <c r="AB345" s="439" t="s">
        <v>40</v>
      </c>
      <c r="AC345" s="439" t="s">
        <v>40</v>
      </c>
      <c r="AD345" s="21">
        <f>SUM(Y345:Z348)</f>
        <v>390500000</v>
      </c>
    </row>
    <row r="346" spans="1:30" ht="60.95" customHeight="1" x14ac:dyDescent="0.3">
      <c r="A346" s="433"/>
      <c r="B346" s="238"/>
      <c r="C346" s="238"/>
      <c r="D346" s="238"/>
      <c r="E346" s="361"/>
      <c r="F346" s="435"/>
      <c r="G346" s="236"/>
      <c r="H346" s="236"/>
      <c r="I346" s="238"/>
      <c r="J346" s="237"/>
      <c r="K346" s="20"/>
      <c r="L346" s="20"/>
      <c r="M346" s="128"/>
      <c r="N346" s="238"/>
      <c r="O346" s="471"/>
      <c r="P346" s="471"/>
      <c r="Q346" s="472" t="s">
        <v>692</v>
      </c>
      <c r="R346" s="473">
        <v>0.3</v>
      </c>
      <c r="S346" s="470">
        <v>43864</v>
      </c>
      <c r="T346" s="470">
        <v>44195</v>
      </c>
      <c r="U346" s="437"/>
      <c r="V346" s="437"/>
      <c r="W346" s="437"/>
      <c r="X346" s="437"/>
      <c r="Y346" s="474"/>
      <c r="Z346" s="474"/>
      <c r="AA346" s="438"/>
      <c r="AB346" s="439"/>
      <c r="AC346" s="439"/>
      <c r="AD346" s="21"/>
    </row>
    <row r="347" spans="1:30" ht="60.95" customHeight="1" x14ac:dyDescent="0.3">
      <c r="A347" s="433"/>
      <c r="B347" s="238"/>
      <c r="C347" s="238"/>
      <c r="D347" s="238"/>
      <c r="E347" s="361"/>
      <c r="F347" s="435"/>
      <c r="G347" s="236"/>
      <c r="H347" s="236"/>
      <c r="I347" s="238"/>
      <c r="J347" s="237"/>
      <c r="K347" s="20"/>
      <c r="L347" s="20"/>
      <c r="M347" s="128"/>
      <c r="N347" s="238"/>
      <c r="O347" s="471"/>
      <c r="P347" s="471"/>
      <c r="Q347" s="472" t="s">
        <v>693</v>
      </c>
      <c r="R347" s="473">
        <v>0.2</v>
      </c>
      <c r="S347" s="470">
        <v>43892</v>
      </c>
      <c r="T347" s="470">
        <v>44196</v>
      </c>
      <c r="U347" s="437"/>
      <c r="V347" s="437"/>
      <c r="W347" s="437"/>
      <c r="X347" s="437"/>
      <c r="Y347" s="474"/>
      <c r="Z347" s="474"/>
      <c r="AA347" s="438"/>
      <c r="AB347" s="439"/>
      <c r="AC347" s="439"/>
      <c r="AD347" s="21"/>
    </row>
    <row r="348" spans="1:30" ht="60.95" customHeight="1" thickBot="1" x14ac:dyDescent="0.35">
      <c r="A348" s="475"/>
      <c r="B348" s="245"/>
      <c r="C348" s="245"/>
      <c r="D348" s="245"/>
      <c r="E348" s="389"/>
      <c r="F348" s="476"/>
      <c r="G348" s="243"/>
      <c r="H348" s="243"/>
      <c r="I348" s="245"/>
      <c r="J348" s="244"/>
      <c r="K348" s="477"/>
      <c r="L348" s="477"/>
      <c r="M348" s="147"/>
      <c r="N348" s="245"/>
      <c r="O348" s="478"/>
      <c r="P348" s="478"/>
      <c r="Q348" s="479" t="s">
        <v>694</v>
      </c>
      <c r="R348" s="480">
        <v>0.2</v>
      </c>
      <c r="S348" s="481">
        <v>43836</v>
      </c>
      <c r="T348" s="481">
        <v>43980</v>
      </c>
      <c r="U348" s="482"/>
      <c r="V348" s="482"/>
      <c r="W348" s="482"/>
      <c r="X348" s="482"/>
      <c r="Y348" s="483"/>
      <c r="Z348" s="483"/>
      <c r="AA348" s="484"/>
      <c r="AB348" s="485"/>
      <c r="AC348" s="485"/>
      <c r="AD348" s="111"/>
    </row>
    <row r="349" spans="1:30" ht="60.95" customHeight="1" thickTop="1" x14ac:dyDescent="0.3">
      <c r="A349" s="252" t="s">
        <v>695</v>
      </c>
      <c r="B349" s="184" t="s">
        <v>144</v>
      </c>
      <c r="C349" s="184" t="s">
        <v>145</v>
      </c>
      <c r="D349" s="184" t="s">
        <v>38</v>
      </c>
      <c r="E349" s="253"/>
      <c r="F349" s="254" t="s">
        <v>696</v>
      </c>
      <c r="G349" s="255" t="s">
        <v>185</v>
      </c>
      <c r="H349" s="255" t="s">
        <v>185</v>
      </c>
      <c r="I349" s="255" t="s">
        <v>185</v>
      </c>
      <c r="J349" s="255" t="s">
        <v>185</v>
      </c>
      <c r="K349" s="255"/>
      <c r="L349" s="184"/>
      <c r="M349" s="64" t="s">
        <v>697</v>
      </c>
      <c r="N349" s="65" t="s">
        <v>75</v>
      </c>
      <c r="O349" s="209">
        <v>43861</v>
      </c>
      <c r="P349" s="209">
        <f>MAX(T349:T350)</f>
        <v>44165</v>
      </c>
      <c r="Q349" s="66" t="s">
        <v>698</v>
      </c>
      <c r="R349" s="67">
        <v>0.3</v>
      </c>
      <c r="S349" s="68">
        <v>43861</v>
      </c>
      <c r="T349" s="68">
        <v>44042</v>
      </c>
      <c r="U349" s="457">
        <v>0.15</v>
      </c>
      <c r="V349" s="457">
        <v>0.3</v>
      </c>
      <c r="W349" s="457">
        <v>0.65</v>
      </c>
      <c r="X349" s="457">
        <v>1</v>
      </c>
      <c r="Y349" s="72">
        <v>4500000</v>
      </c>
      <c r="Z349" s="72"/>
      <c r="AA349" s="179" t="s">
        <v>40</v>
      </c>
      <c r="AB349" s="255" t="s">
        <v>40</v>
      </c>
      <c r="AC349" s="458" t="s">
        <v>40</v>
      </c>
      <c r="AD349" s="432">
        <f>SUM(Y349:Z350)</f>
        <v>4500000</v>
      </c>
    </row>
    <row r="350" spans="1:30" ht="60.95" customHeight="1" x14ac:dyDescent="0.3">
      <c r="A350" s="263"/>
      <c r="B350" s="162"/>
      <c r="C350" s="162"/>
      <c r="D350" s="162"/>
      <c r="E350" s="264"/>
      <c r="F350" s="265"/>
      <c r="G350" s="266"/>
      <c r="H350" s="266"/>
      <c r="I350" s="266"/>
      <c r="J350" s="266"/>
      <c r="K350" s="266"/>
      <c r="L350" s="162"/>
      <c r="M350" s="78"/>
      <c r="N350" s="79"/>
      <c r="O350" s="196"/>
      <c r="P350" s="196"/>
      <c r="Q350" s="80" t="s">
        <v>699</v>
      </c>
      <c r="R350" s="81">
        <v>0.7</v>
      </c>
      <c r="S350" s="82">
        <v>43922</v>
      </c>
      <c r="T350" s="82">
        <v>44165</v>
      </c>
      <c r="U350" s="406"/>
      <c r="V350" s="406"/>
      <c r="W350" s="406"/>
      <c r="X350" s="406"/>
      <c r="Y350" s="86"/>
      <c r="Z350" s="86"/>
      <c r="AA350" s="185"/>
      <c r="AB350" s="266"/>
      <c r="AC350" s="408"/>
      <c r="AD350" s="440"/>
    </row>
    <row r="351" spans="1:30" ht="60.95" customHeight="1" x14ac:dyDescent="0.3">
      <c r="A351" s="263" t="s">
        <v>695</v>
      </c>
      <c r="B351" s="162" t="s">
        <v>40</v>
      </c>
      <c r="C351" s="162"/>
      <c r="D351" s="162"/>
      <c r="E351" s="264"/>
      <c r="F351" s="265"/>
      <c r="G351" s="78" t="s">
        <v>163</v>
      </c>
      <c r="H351" s="266" t="s">
        <v>185</v>
      </c>
      <c r="I351" s="266" t="s">
        <v>185</v>
      </c>
      <c r="J351" s="162" t="s">
        <v>272</v>
      </c>
      <c r="K351" s="266"/>
      <c r="L351" s="162" t="s">
        <v>289</v>
      </c>
      <c r="M351" s="162" t="s">
        <v>700</v>
      </c>
      <c r="N351" s="79" t="s">
        <v>57</v>
      </c>
      <c r="O351" s="196">
        <v>43861</v>
      </c>
      <c r="P351" s="196">
        <f>MAX(T351:T355)</f>
        <v>44165</v>
      </c>
      <c r="Q351" s="80" t="s">
        <v>701</v>
      </c>
      <c r="R351" s="81">
        <v>0.3</v>
      </c>
      <c r="S351" s="82">
        <v>43861</v>
      </c>
      <c r="T351" s="82">
        <v>44104</v>
      </c>
      <c r="U351" s="406">
        <v>0.2</v>
      </c>
      <c r="V351" s="406">
        <v>0.4</v>
      </c>
      <c r="W351" s="406">
        <v>0.8</v>
      </c>
      <c r="X351" s="406">
        <v>1</v>
      </c>
      <c r="Y351" s="86">
        <v>10500000</v>
      </c>
      <c r="Z351" s="86"/>
      <c r="AA351" s="185" t="s">
        <v>40</v>
      </c>
      <c r="AB351" s="408" t="s">
        <v>40</v>
      </c>
      <c r="AC351" s="408" t="s">
        <v>40</v>
      </c>
      <c r="AD351" s="440">
        <f>SUM(Y351:Z355)</f>
        <v>10500000</v>
      </c>
    </row>
    <row r="352" spans="1:30" ht="60.95" customHeight="1" x14ac:dyDescent="0.3">
      <c r="A352" s="263"/>
      <c r="B352" s="162"/>
      <c r="C352" s="162"/>
      <c r="D352" s="162"/>
      <c r="E352" s="264"/>
      <c r="F352" s="265"/>
      <c r="G352" s="78"/>
      <c r="H352" s="266"/>
      <c r="I352" s="266"/>
      <c r="J352" s="162"/>
      <c r="K352" s="266"/>
      <c r="L352" s="162"/>
      <c r="M352" s="162"/>
      <c r="N352" s="79"/>
      <c r="O352" s="196"/>
      <c r="P352" s="196"/>
      <c r="Q352" s="80" t="s">
        <v>702</v>
      </c>
      <c r="R352" s="81">
        <v>0.2</v>
      </c>
      <c r="S352" s="82">
        <v>43861</v>
      </c>
      <c r="T352" s="82">
        <v>43981</v>
      </c>
      <c r="U352" s="406"/>
      <c r="V352" s="406"/>
      <c r="W352" s="406"/>
      <c r="X352" s="406"/>
      <c r="Y352" s="86"/>
      <c r="Z352" s="86"/>
      <c r="AA352" s="185"/>
      <c r="AB352" s="408"/>
      <c r="AC352" s="408"/>
      <c r="AD352" s="440"/>
    </row>
    <row r="353" spans="1:30" ht="60.95" customHeight="1" x14ac:dyDescent="0.3">
      <c r="A353" s="263"/>
      <c r="B353" s="162"/>
      <c r="C353" s="162"/>
      <c r="D353" s="162"/>
      <c r="E353" s="264"/>
      <c r="F353" s="265"/>
      <c r="G353" s="78"/>
      <c r="H353" s="266"/>
      <c r="I353" s="266"/>
      <c r="J353" s="162"/>
      <c r="K353" s="266"/>
      <c r="L353" s="162"/>
      <c r="M353" s="162"/>
      <c r="N353" s="79"/>
      <c r="O353" s="196"/>
      <c r="P353" s="196"/>
      <c r="Q353" s="80" t="s">
        <v>703</v>
      </c>
      <c r="R353" s="81">
        <v>0.2</v>
      </c>
      <c r="S353" s="82">
        <v>43983</v>
      </c>
      <c r="T353" s="82">
        <v>44042</v>
      </c>
      <c r="U353" s="406"/>
      <c r="V353" s="406"/>
      <c r="W353" s="406"/>
      <c r="X353" s="406"/>
      <c r="Y353" s="86"/>
      <c r="Z353" s="86"/>
      <c r="AA353" s="185"/>
      <c r="AB353" s="408"/>
      <c r="AC353" s="408"/>
      <c r="AD353" s="440"/>
    </row>
    <row r="354" spans="1:30" ht="60.95" customHeight="1" x14ac:dyDescent="0.3">
      <c r="A354" s="263"/>
      <c r="B354" s="162"/>
      <c r="C354" s="162"/>
      <c r="D354" s="162"/>
      <c r="E354" s="264"/>
      <c r="F354" s="265"/>
      <c r="G354" s="78"/>
      <c r="H354" s="266"/>
      <c r="I354" s="266"/>
      <c r="J354" s="162"/>
      <c r="K354" s="266"/>
      <c r="L354" s="162"/>
      <c r="M354" s="162"/>
      <c r="N354" s="79"/>
      <c r="O354" s="196"/>
      <c r="P354" s="196"/>
      <c r="Q354" s="80" t="s">
        <v>704</v>
      </c>
      <c r="R354" s="81">
        <v>0.1</v>
      </c>
      <c r="S354" s="82">
        <v>44044</v>
      </c>
      <c r="T354" s="82">
        <v>44104</v>
      </c>
      <c r="U354" s="406"/>
      <c r="V354" s="406"/>
      <c r="W354" s="406"/>
      <c r="X354" s="406"/>
      <c r="Y354" s="86"/>
      <c r="Z354" s="86"/>
      <c r="AA354" s="185"/>
      <c r="AB354" s="408"/>
      <c r="AC354" s="408"/>
      <c r="AD354" s="440"/>
    </row>
    <row r="355" spans="1:30" ht="60.95" customHeight="1" x14ac:dyDescent="0.3">
      <c r="A355" s="263"/>
      <c r="B355" s="162"/>
      <c r="C355" s="162"/>
      <c r="D355" s="162"/>
      <c r="E355" s="264"/>
      <c r="F355" s="265"/>
      <c r="G355" s="78"/>
      <c r="H355" s="266"/>
      <c r="I355" s="266"/>
      <c r="J355" s="162"/>
      <c r="K355" s="266"/>
      <c r="L355" s="162"/>
      <c r="M355" s="162"/>
      <c r="N355" s="79"/>
      <c r="O355" s="196"/>
      <c r="P355" s="196"/>
      <c r="Q355" s="80" t="s">
        <v>705</v>
      </c>
      <c r="R355" s="81">
        <v>0.2</v>
      </c>
      <c r="S355" s="82">
        <v>44105</v>
      </c>
      <c r="T355" s="82">
        <v>44165</v>
      </c>
      <c r="U355" s="406"/>
      <c r="V355" s="406"/>
      <c r="W355" s="406"/>
      <c r="X355" s="406"/>
      <c r="Y355" s="86"/>
      <c r="Z355" s="86"/>
      <c r="AA355" s="185"/>
      <c r="AB355" s="408"/>
      <c r="AC355" s="408"/>
      <c r="AD355" s="440"/>
    </row>
    <row r="356" spans="1:30" ht="60.95" customHeight="1" x14ac:dyDescent="0.3">
      <c r="A356" s="263" t="s">
        <v>695</v>
      </c>
      <c r="B356" s="162" t="s">
        <v>328</v>
      </c>
      <c r="C356" s="162" t="s">
        <v>491</v>
      </c>
      <c r="D356" s="162" t="s">
        <v>38</v>
      </c>
      <c r="E356" s="264"/>
      <c r="F356" s="265" t="s">
        <v>706</v>
      </c>
      <c r="G356" s="266" t="s">
        <v>185</v>
      </c>
      <c r="H356" s="266" t="s">
        <v>185</v>
      </c>
      <c r="I356" s="162" t="s">
        <v>707</v>
      </c>
      <c r="J356" s="162" t="s">
        <v>708</v>
      </c>
      <c r="K356" s="162"/>
      <c r="L356" s="162"/>
      <c r="M356" s="162" t="s">
        <v>709</v>
      </c>
      <c r="N356" s="79" t="s">
        <v>75</v>
      </c>
      <c r="O356" s="196">
        <v>43861</v>
      </c>
      <c r="P356" s="196">
        <f>MAX(T356:T358)</f>
        <v>44165</v>
      </c>
      <c r="Q356" s="98" t="s">
        <v>710</v>
      </c>
      <c r="R356" s="81">
        <v>0.1</v>
      </c>
      <c r="S356" s="82">
        <v>43861</v>
      </c>
      <c r="T356" s="82">
        <v>43920</v>
      </c>
      <c r="U356" s="406">
        <v>0.15</v>
      </c>
      <c r="V356" s="406">
        <v>0.5</v>
      </c>
      <c r="W356" s="406">
        <v>0.75</v>
      </c>
      <c r="X356" s="406">
        <v>1</v>
      </c>
      <c r="Y356" s="86">
        <v>1000000</v>
      </c>
      <c r="Z356" s="86"/>
      <c r="AA356" s="185" t="s">
        <v>40</v>
      </c>
      <c r="AB356" s="408" t="s">
        <v>40</v>
      </c>
      <c r="AC356" s="408" t="s">
        <v>40</v>
      </c>
      <c r="AD356" s="440">
        <f>SUM(Y356:Z358)</f>
        <v>1000000</v>
      </c>
    </row>
    <row r="357" spans="1:30" ht="60.95" customHeight="1" x14ac:dyDescent="0.3">
      <c r="A357" s="263"/>
      <c r="B357" s="162"/>
      <c r="C357" s="162"/>
      <c r="D357" s="162"/>
      <c r="E357" s="264"/>
      <c r="F357" s="265"/>
      <c r="G357" s="266"/>
      <c r="H357" s="266"/>
      <c r="I357" s="162"/>
      <c r="J357" s="162"/>
      <c r="K357" s="162"/>
      <c r="L357" s="162"/>
      <c r="M357" s="162"/>
      <c r="N357" s="79"/>
      <c r="O357" s="196"/>
      <c r="P357" s="196"/>
      <c r="Q357" s="92" t="s">
        <v>711</v>
      </c>
      <c r="R357" s="81">
        <v>0.15</v>
      </c>
      <c r="S357" s="82">
        <v>43891</v>
      </c>
      <c r="T357" s="82">
        <v>44012</v>
      </c>
      <c r="U357" s="406"/>
      <c r="V357" s="406"/>
      <c r="W357" s="406"/>
      <c r="X357" s="406"/>
      <c r="Y357" s="86"/>
      <c r="Z357" s="86"/>
      <c r="AA357" s="185"/>
      <c r="AB357" s="408"/>
      <c r="AC357" s="408"/>
      <c r="AD357" s="440"/>
    </row>
    <row r="358" spans="1:30" ht="60.95" customHeight="1" x14ac:dyDescent="0.3">
      <c r="A358" s="263"/>
      <c r="B358" s="162"/>
      <c r="C358" s="162"/>
      <c r="D358" s="162"/>
      <c r="E358" s="264"/>
      <c r="F358" s="265"/>
      <c r="G358" s="266"/>
      <c r="H358" s="266"/>
      <c r="I358" s="162"/>
      <c r="J358" s="162"/>
      <c r="K358" s="162"/>
      <c r="L358" s="162"/>
      <c r="M358" s="162"/>
      <c r="N358" s="79"/>
      <c r="O358" s="196"/>
      <c r="P358" s="196"/>
      <c r="Q358" s="92" t="s">
        <v>712</v>
      </c>
      <c r="R358" s="81">
        <v>0.75</v>
      </c>
      <c r="S358" s="82">
        <v>43891</v>
      </c>
      <c r="T358" s="82">
        <v>44165</v>
      </c>
      <c r="U358" s="406"/>
      <c r="V358" s="406"/>
      <c r="W358" s="406"/>
      <c r="X358" s="406"/>
      <c r="Y358" s="86"/>
      <c r="Z358" s="86"/>
      <c r="AA358" s="185"/>
      <c r="AB358" s="408"/>
      <c r="AC358" s="408"/>
      <c r="AD358" s="440"/>
    </row>
    <row r="359" spans="1:30" ht="60.95" customHeight="1" x14ac:dyDescent="0.3">
      <c r="A359" s="263" t="s">
        <v>695</v>
      </c>
      <c r="B359" s="162" t="s">
        <v>144</v>
      </c>
      <c r="C359" s="162" t="s">
        <v>145</v>
      </c>
      <c r="D359" s="162" t="s">
        <v>38</v>
      </c>
      <c r="E359" s="264"/>
      <c r="F359" s="265" t="s">
        <v>713</v>
      </c>
      <c r="G359" s="266" t="s">
        <v>185</v>
      </c>
      <c r="H359" s="266" t="s">
        <v>185</v>
      </c>
      <c r="I359" s="162" t="s">
        <v>707</v>
      </c>
      <c r="J359" s="162" t="s">
        <v>40</v>
      </c>
      <c r="K359" s="162"/>
      <c r="L359" s="162"/>
      <c r="M359" s="78" t="s">
        <v>714</v>
      </c>
      <c r="N359" s="79" t="s">
        <v>75</v>
      </c>
      <c r="O359" s="196">
        <v>43861</v>
      </c>
      <c r="P359" s="196">
        <f>MAX(T359:T360)</f>
        <v>44165</v>
      </c>
      <c r="Q359" s="80" t="s">
        <v>715</v>
      </c>
      <c r="R359" s="81">
        <v>0.6</v>
      </c>
      <c r="S359" s="82">
        <v>43861</v>
      </c>
      <c r="T359" s="82">
        <v>44165</v>
      </c>
      <c r="U359" s="406">
        <v>0.2</v>
      </c>
      <c r="V359" s="406">
        <v>0.4</v>
      </c>
      <c r="W359" s="406">
        <v>0.86</v>
      </c>
      <c r="X359" s="406">
        <v>1</v>
      </c>
      <c r="Y359" s="86">
        <v>1000000</v>
      </c>
      <c r="Z359" s="86">
        <v>1500000</v>
      </c>
      <c r="AA359" s="185" t="s">
        <v>40</v>
      </c>
      <c r="AB359" s="408" t="s">
        <v>40</v>
      </c>
      <c r="AC359" s="408" t="s">
        <v>40</v>
      </c>
      <c r="AD359" s="21">
        <f>Y359+Z359</f>
        <v>2500000</v>
      </c>
    </row>
    <row r="360" spans="1:30" ht="60.95" customHeight="1" thickBot="1" x14ac:dyDescent="0.35">
      <c r="A360" s="285"/>
      <c r="B360" s="169"/>
      <c r="C360" s="169"/>
      <c r="D360" s="169"/>
      <c r="E360" s="286"/>
      <c r="F360" s="287"/>
      <c r="G360" s="288"/>
      <c r="H360" s="288"/>
      <c r="I360" s="169"/>
      <c r="J360" s="169"/>
      <c r="K360" s="169"/>
      <c r="L360" s="169"/>
      <c r="M360" s="103"/>
      <c r="N360" s="104"/>
      <c r="O360" s="214"/>
      <c r="P360" s="214"/>
      <c r="Q360" s="215" t="s">
        <v>716</v>
      </c>
      <c r="R360" s="459">
        <v>0.4</v>
      </c>
      <c r="S360" s="217">
        <v>43861</v>
      </c>
      <c r="T360" s="217">
        <v>44165</v>
      </c>
      <c r="U360" s="415"/>
      <c r="V360" s="415"/>
      <c r="W360" s="415"/>
      <c r="X360" s="415"/>
      <c r="Y360" s="109"/>
      <c r="Z360" s="109"/>
      <c r="AA360" s="418"/>
      <c r="AB360" s="419"/>
      <c r="AC360" s="419"/>
      <c r="AD360" s="111"/>
    </row>
    <row r="361" spans="1:30" ht="60.95" customHeight="1" thickTop="1" x14ac:dyDescent="0.3">
      <c r="A361" s="486" t="s">
        <v>717</v>
      </c>
      <c r="B361" s="487" t="s">
        <v>44</v>
      </c>
      <c r="C361" s="487" t="s">
        <v>42</v>
      </c>
      <c r="D361" s="487" t="s">
        <v>38</v>
      </c>
      <c r="E361" s="487"/>
      <c r="F361" s="488" t="s">
        <v>718</v>
      </c>
      <c r="G361" s="116" t="s">
        <v>193</v>
      </c>
      <c r="H361" s="424" t="s">
        <v>185</v>
      </c>
      <c r="I361" s="430" t="s">
        <v>185</v>
      </c>
      <c r="J361" s="489" t="s">
        <v>708</v>
      </c>
      <c r="K361" s="421"/>
      <c r="L361" s="421"/>
      <c r="M361" s="115" t="s">
        <v>719</v>
      </c>
      <c r="N361" s="117" t="s">
        <v>75</v>
      </c>
      <c r="O361" s="490">
        <v>43867</v>
      </c>
      <c r="P361" s="490">
        <f>MAX(T361:T362)</f>
        <v>43875</v>
      </c>
      <c r="Q361" s="119" t="s">
        <v>720</v>
      </c>
      <c r="R361" s="120">
        <v>0.5</v>
      </c>
      <c r="S361" s="121">
        <v>43867</v>
      </c>
      <c r="T361" s="121">
        <v>43875</v>
      </c>
      <c r="U361" s="491">
        <v>0.4</v>
      </c>
      <c r="V361" s="491">
        <v>1</v>
      </c>
      <c r="W361" s="491">
        <v>1</v>
      </c>
      <c r="X361" s="491">
        <v>1</v>
      </c>
      <c r="Y361" s="125">
        <v>15000000</v>
      </c>
      <c r="Z361" s="125">
        <v>867000</v>
      </c>
      <c r="AA361" s="124" t="s">
        <v>744</v>
      </c>
      <c r="AB361" s="431" t="s">
        <v>40</v>
      </c>
      <c r="AC361" s="431" t="s">
        <v>40</v>
      </c>
      <c r="AD361" s="74">
        <f>SUM(Y359:Z360)</f>
        <v>2500000</v>
      </c>
    </row>
    <row r="362" spans="1:30" ht="60.95" customHeight="1" x14ac:dyDescent="0.3">
      <c r="A362" s="140"/>
      <c r="B362" s="141"/>
      <c r="C362" s="141"/>
      <c r="D362" s="141"/>
      <c r="E362" s="141"/>
      <c r="F362" s="142"/>
      <c r="G362" s="129"/>
      <c r="H362" s="236"/>
      <c r="I362" s="438"/>
      <c r="J362" s="492"/>
      <c r="K362" s="238"/>
      <c r="L362" s="238"/>
      <c r="M362" s="128"/>
      <c r="N362" s="130"/>
      <c r="O362" s="383"/>
      <c r="P362" s="383"/>
      <c r="Q362" s="132" t="s">
        <v>721</v>
      </c>
      <c r="R362" s="133">
        <v>0.5</v>
      </c>
      <c r="S362" s="134">
        <v>43867</v>
      </c>
      <c r="T362" s="134">
        <v>43875</v>
      </c>
      <c r="U362" s="493"/>
      <c r="V362" s="493"/>
      <c r="W362" s="493"/>
      <c r="X362" s="493"/>
      <c r="Y362" s="25"/>
      <c r="Z362" s="25"/>
      <c r="AA362" s="19"/>
      <c r="AB362" s="439"/>
      <c r="AC362" s="439"/>
      <c r="AD362" s="21"/>
    </row>
    <row r="363" spans="1:30" ht="54" customHeight="1" x14ac:dyDescent="0.3">
      <c r="A363" s="494" t="s">
        <v>717</v>
      </c>
      <c r="B363" s="238" t="s">
        <v>44</v>
      </c>
      <c r="C363" s="438" t="s">
        <v>42</v>
      </c>
      <c r="D363" s="438" t="s">
        <v>38</v>
      </c>
      <c r="E363" s="495"/>
      <c r="F363" s="496" t="s">
        <v>722</v>
      </c>
      <c r="G363" s="128" t="s">
        <v>163</v>
      </c>
      <c r="H363" s="439" t="s">
        <v>185</v>
      </c>
      <c r="I363" s="439" t="s">
        <v>40</v>
      </c>
      <c r="J363" s="497" t="s">
        <v>40</v>
      </c>
      <c r="K363" s="236"/>
      <c r="L363" s="238"/>
      <c r="M363" s="129" t="s">
        <v>723</v>
      </c>
      <c r="N363" s="131" t="s">
        <v>57</v>
      </c>
      <c r="O363" s="383">
        <v>43927</v>
      </c>
      <c r="P363" s="383">
        <f>MAX(T363:T365)</f>
        <v>44195</v>
      </c>
      <c r="Q363" s="132" t="s">
        <v>724</v>
      </c>
      <c r="R363" s="133">
        <v>0.2</v>
      </c>
      <c r="S363" s="134">
        <v>43927</v>
      </c>
      <c r="T363" s="134">
        <v>44134</v>
      </c>
      <c r="U363" s="493">
        <v>0</v>
      </c>
      <c r="V363" s="493">
        <v>0.3</v>
      </c>
      <c r="W363" s="493">
        <v>0.7</v>
      </c>
      <c r="X363" s="493">
        <v>1</v>
      </c>
      <c r="Y363" s="25">
        <v>15000000</v>
      </c>
      <c r="Z363" s="25">
        <v>1666000</v>
      </c>
      <c r="AA363" s="438" t="s">
        <v>744</v>
      </c>
      <c r="AB363" s="439" t="s">
        <v>40</v>
      </c>
      <c r="AC363" s="439" t="s">
        <v>40</v>
      </c>
      <c r="AD363" s="21">
        <f>SUM(Y363:Z365)</f>
        <v>16666000</v>
      </c>
    </row>
    <row r="364" spans="1:30" ht="54" customHeight="1" x14ac:dyDescent="0.3">
      <c r="A364" s="494"/>
      <c r="B364" s="238"/>
      <c r="C364" s="438"/>
      <c r="D364" s="438"/>
      <c r="E364" s="495"/>
      <c r="F364" s="496"/>
      <c r="G364" s="128"/>
      <c r="H364" s="439"/>
      <c r="I364" s="439"/>
      <c r="J364" s="497"/>
      <c r="K364" s="236"/>
      <c r="L364" s="238"/>
      <c r="M364" s="129"/>
      <c r="N364" s="131"/>
      <c r="O364" s="383"/>
      <c r="P364" s="383"/>
      <c r="Q364" s="132" t="s">
        <v>725</v>
      </c>
      <c r="R364" s="133">
        <v>0.5</v>
      </c>
      <c r="S364" s="134">
        <v>43927</v>
      </c>
      <c r="T364" s="134">
        <v>44134</v>
      </c>
      <c r="U364" s="493"/>
      <c r="V364" s="493"/>
      <c r="W364" s="493"/>
      <c r="X364" s="493"/>
      <c r="Y364" s="25"/>
      <c r="Z364" s="25"/>
      <c r="AA364" s="438"/>
      <c r="AB364" s="439"/>
      <c r="AC364" s="439"/>
      <c r="AD364" s="21"/>
    </row>
    <row r="365" spans="1:30" ht="54" customHeight="1" thickBot="1" x14ac:dyDescent="0.35">
      <c r="A365" s="498"/>
      <c r="B365" s="245"/>
      <c r="C365" s="484"/>
      <c r="D365" s="484"/>
      <c r="E365" s="499"/>
      <c r="F365" s="500"/>
      <c r="G365" s="147"/>
      <c r="H365" s="485"/>
      <c r="I365" s="485"/>
      <c r="J365" s="501"/>
      <c r="K365" s="243"/>
      <c r="L365" s="245"/>
      <c r="M365" s="146"/>
      <c r="N365" s="246"/>
      <c r="O365" s="392"/>
      <c r="P365" s="392"/>
      <c r="Q365" s="149" t="s">
        <v>726</v>
      </c>
      <c r="R365" s="150">
        <v>0.3</v>
      </c>
      <c r="S365" s="151">
        <v>44136</v>
      </c>
      <c r="T365" s="151">
        <v>44195</v>
      </c>
      <c r="U365" s="502"/>
      <c r="V365" s="502"/>
      <c r="W365" s="502"/>
      <c r="X365" s="502"/>
      <c r="Y365" s="178"/>
      <c r="Z365" s="178"/>
      <c r="AA365" s="484"/>
      <c r="AB365" s="485"/>
      <c r="AC365" s="485"/>
      <c r="AD365" s="111"/>
    </row>
    <row r="366" spans="1:30" ht="36.950000000000003" customHeight="1" thickTop="1" x14ac:dyDescent="0.3">
      <c r="A366" s="252" t="s">
        <v>727</v>
      </c>
      <c r="B366" s="184" t="s">
        <v>144</v>
      </c>
      <c r="C366" s="184" t="s">
        <v>145</v>
      </c>
      <c r="D366" s="184" t="s">
        <v>38</v>
      </c>
      <c r="E366" s="253"/>
      <c r="F366" s="254" t="s">
        <v>728</v>
      </c>
      <c r="G366" s="64" t="s">
        <v>163</v>
      </c>
      <c r="H366" s="255" t="s">
        <v>185</v>
      </c>
      <c r="I366" s="255" t="s">
        <v>185</v>
      </c>
      <c r="J366" s="255" t="s">
        <v>185</v>
      </c>
      <c r="K366" s="255"/>
      <c r="L366" s="184" t="s">
        <v>289</v>
      </c>
      <c r="M366" s="64" t="s">
        <v>729</v>
      </c>
      <c r="N366" s="65" t="s">
        <v>75</v>
      </c>
      <c r="O366" s="181">
        <v>43862</v>
      </c>
      <c r="P366" s="181">
        <f>MAX(T366:T368)</f>
        <v>44180</v>
      </c>
      <c r="Q366" s="182" t="s">
        <v>730</v>
      </c>
      <c r="R366" s="503">
        <v>0.2</v>
      </c>
      <c r="S366" s="68">
        <v>43862</v>
      </c>
      <c r="T366" s="68">
        <v>43920</v>
      </c>
      <c r="U366" s="457">
        <v>0.2</v>
      </c>
      <c r="V366" s="457">
        <v>0.3</v>
      </c>
      <c r="W366" s="457">
        <v>0.5</v>
      </c>
      <c r="X366" s="457">
        <v>1</v>
      </c>
      <c r="Y366" s="72">
        <v>41800000</v>
      </c>
      <c r="Z366" s="72">
        <v>36000000</v>
      </c>
      <c r="AA366" s="211" t="s">
        <v>741</v>
      </c>
      <c r="AB366" s="211" t="s">
        <v>742</v>
      </c>
      <c r="AC366" s="211" t="s">
        <v>40</v>
      </c>
      <c r="AD366" s="74">
        <f>+Y366+Z366</f>
        <v>77800000</v>
      </c>
    </row>
    <row r="367" spans="1:30" ht="36.950000000000003" customHeight="1" x14ac:dyDescent="0.3">
      <c r="A367" s="263"/>
      <c r="B367" s="162"/>
      <c r="C367" s="162"/>
      <c r="D367" s="162"/>
      <c r="E367" s="264"/>
      <c r="F367" s="265"/>
      <c r="G367" s="78"/>
      <c r="H367" s="266"/>
      <c r="I367" s="266"/>
      <c r="J367" s="266"/>
      <c r="K367" s="266"/>
      <c r="L367" s="162"/>
      <c r="M367" s="78"/>
      <c r="N367" s="79"/>
      <c r="O367" s="187"/>
      <c r="P367" s="187"/>
      <c r="Q367" s="188" t="s">
        <v>731</v>
      </c>
      <c r="R367" s="504">
        <v>0.3</v>
      </c>
      <c r="S367" s="82">
        <v>43922</v>
      </c>
      <c r="T367" s="82">
        <v>44104</v>
      </c>
      <c r="U367" s="406"/>
      <c r="V367" s="406"/>
      <c r="W367" s="406"/>
      <c r="X367" s="406"/>
      <c r="Y367" s="86"/>
      <c r="Z367" s="86"/>
      <c r="AA367" s="89"/>
      <c r="AB367" s="89"/>
      <c r="AC367" s="89"/>
      <c r="AD367" s="21"/>
    </row>
    <row r="368" spans="1:30" ht="36.950000000000003" customHeight="1" x14ac:dyDescent="0.3">
      <c r="A368" s="263"/>
      <c r="B368" s="162"/>
      <c r="C368" s="162"/>
      <c r="D368" s="162"/>
      <c r="E368" s="264"/>
      <c r="F368" s="265"/>
      <c r="G368" s="78"/>
      <c r="H368" s="266"/>
      <c r="I368" s="266"/>
      <c r="J368" s="266"/>
      <c r="K368" s="266"/>
      <c r="L368" s="162"/>
      <c r="M368" s="78"/>
      <c r="N368" s="79"/>
      <c r="O368" s="187"/>
      <c r="P368" s="187"/>
      <c r="Q368" s="188" t="s">
        <v>732</v>
      </c>
      <c r="R368" s="504">
        <v>0.5</v>
      </c>
      <c r="S368" s="82">
        <v>44013</v>
      </c>
      <c r="T368" s="82">
        <v>44180</v>
      </c>
      <c r="U368" s="406"/>
      <c r="V368" s="406"/>
      <c r="W368" s="406"/>
      <c r="X368" s="406"/>
      <c r="Y368" s="86"/>
      <c r="Z368" s="86"/>
      <c r="AA368" s="89"/>
      <c r="AB368" s="89"/>
      <c r="AC368" s="89"/>
      <c r="AD368" s="21"/>
    </row>
    <row r="369" spans="1:30" ht="33" x14ac:dyDescent="0.3">
      <c r="A369" s="263" t="s">
        <v>727</v>
      </c>
      <c r="B369" s="162" t="s">
        <v>47</v>
      </c>
      <c r="C369" s="162" t="s">
        <v>51</v>
      </c>
      <c r="D369" s="162" t="s">
        <v>38</v>
      </c>
      <c r="E369" s="264"/>
      <c r="F369" s="265" t="s">
        <v>733</v>
      </c>
      <c r="G369" s="78" t="s">
        <v>163</v>
      </c>
      <c r="H369" s="78" t="s">
        <v>40</v>
      </c>
      <c r="I369" s="78" t="s">
        <v>40</v>
      </c>
      <c r="J369" s="78" t="s">
        <v>708</v>
      </c>
      <c r="K369" s="78"/>
      <c r="L369" s="78"/>
      <c r="M369" s="78" t="s">
        <v>734</v>
      </c>
      <c r="N369" s="79" t="s">
        <v>75</v>
      </c>
      <c r="O369" s="196">
        <v>43862</v>
      </c>
      <c r="P369" s="196">
        <f>MAX(T369:T370)</f>
        <v>44165</v>
      </c>
      <c r="Q369" s="92" t="s">
        <v>735</v>
      </c>
      <c r="R369" s="93">
        <v>0.5</v>
      </c>
      <c r="S369" s="82">
        <v>43862</v>
      </c>
      <c r="T369" s="82">
        <v>44165</v>
      </c>
      <c r="U369" s="406">
        <v>0.2</v>
      </c>
      <c r="V369" s="406">
        <v>0.3</v>
      </c>
      <c r="W369" s="406">
        <v>0.5</v>
      </c>
      <c r="X369" s="406">
        <v>1</v>
      </c>
      <c r="Y369" s="86">
        <v>41800000</v>
      </c>
      <c r="Z369" s="86">
        <v>36000000</v>
      </c>
      <c r="AA369" s="89" t="s">
        <v>396</v>
      </c>
      <c r="AB369" s="89" t="s">
        <v>743</v>
      </c>
      <c r="AC369" s="89" t="s">
        <v>40</v>
      </c>
      <c r="AD369" s="21">
        <f>SUM(Y369:Z370)</f>
        <v>77800000</v>
      </c>
    </row>
    <row r="370" spans="1:30" ht="33" x14ac:dyDescent="0.3">
      <c r="A370" s="263"/>
      <c r="B370" s="162"/>
      <c r="C370" s="162"/>
      <c r="D370" s="162"/>
      <c r="E370" s="264"/>
      <c r="F370" s="265"/>
      <c r="G370" s="78"/>
      <c r="H370" s="78"/>
      <c r="I370" s="78"/>
      <c r="J370" s="78"/>
      <c r="K370" s="78"/>
      <c r="L370" s="162"/>
      <c r="M370" s="78"/>
      <c r="N370" s="79"/>
      <c r="O370" s="196"/>
      <c r="P370" s="196"/>
      <c r="Q370" s="92" t="s">
        <v>736</v>
      </c>
      <c r="R370" s="93">
        <v>0.5</v>
      </c>
      <c r="S370" s="82">
        <v>43862</v>
      </c>
      <c r="T370" s="82">
        <v>44165</v>
      </c>
      <c r="U370" s="406"/>
      <c r="V370" s="406"/>
      <c r="W370" s="406"/>
      <c r="X370" s="406"/>
      <c r="Y370" s="86"/>
      <c r="Z370" s="86"/>
      <c r="AA370" s="89"/>
      <c r="AB370" s="89"/>
      <c r="AC370" s="89"/>
      <c r="AD370" s="21"/>
    </row>
    <row r="371" spans="1:30" ht="49.5" x14ac:dyDescent="0.3">
      <c r="A371" s="263" t="s">
        <v>727</v>
      </c>
      <c r="B371" s="162" t="s">
        <v>47</v>
      </c>
      <c r="C371" s="162" t="s">
        <v>51</v>
      </c>
      <c r="D371" s="162" t="s">
        <v>38</v>
      </c>
      <c r="E371" s="264"/>
      <c r="F371" s="265" t="s">
        <v>737</v>
      </c>
      <c r="G371" s="78" t="s">
        <v>163</v>
      </c>
      <c r="H371" s="78" t="s">
        <v>40</v>
      </c>
      <c r="I371" s="78" t="s">
        <v>40</v>
      </c>
      <c r="J371" s="78" t="s">
        <v>708</v>
      </c>
      <c r="K371" s="78"/>
      <c r="L371" s="78"/>
      <c r="M371" s="78" t="s">
        <v>738</v>
      </c>
      <c r="N371" s="79" t="s">
        <v>75</v>
      </c>
      <c r="O371" s="196">
        <v>43862</v>
      </c>
      <c r="P371" s="196">
        <f>MAX(T371:T372)</f>
        <v>44165</v>
      </c>
      <c r="Q371" s="92" t="s">
        <v>739</v>
      </c>
      <c r="R371" s="93">
        <v>0.5</v>
      </c>
      <c r="S371" s="82">
        <v>43862</v>
      </c>
      <c r="T371" s="82">
        <v>44165</v>
      </c>
      <c r="U371" s="406">
        <v>0.2</v>
      </c>
      <c r="V371" s="406">
        <v>0.3</v>
      </c>
      <c r="W371" s="406">
        <v>0.5</v>
      </c>
      <c r="X371" s="406">
        <v>1</v>
      </c>
      <c r="Y371" s="86">
        <v>41800000</v>
      </c>
      <c r="Z371" s="86">
        <v>36000000</v>
      </c>
      <c r="AA371" s="89" t="s">
        <v>220</v>
      </c>
      <c r="AB371" s="89" t="s">
        <v>743</v>
      </c>
      <c r="AC371" s="89" t="s">
        <v>40</v>
      </c>
      <c r="AD371" s="21">
        <f>SUM(Y371:Z372)</f>
        <v>77800000</v>
      </c>
    </row>
    <row r="372" spans="1:30" ht="33.75" thickBot="1" x14ac:dyDescent="0.35">
      <c r="A372" s="285"/>
      <c r="B372" s="169"/>
      <c r="C372" s="169"/>
      <c r="D372" s="169"/>
      <c r="E372" s="286"/>
      <c r="F372" s="287"/>
      <c r="G372" s="103"/>
      <c r="H372" s="103"/>
      <c r="I372" s="103"/>
      <c r="J372" s="103"/>
      <c r="K372" s="103"/>
      <c r="L372" s="169"/>
      <c r="M372" s="103"/>
      <c r="N372" s="104"/>
      <c r="O372" s="214"/>
      <c r="P372" s="214"/>
      <c r="Q372" s="347" t="s">
        <v>740</v>
      </c>
      <c r="R372" s="106">
        <v>0.5</v>
      </c>
      <c r="S372" s="217">
        <v>43862</v>
      </c>
      <c r="T372" s="217">
        <v>44165</v>
      </c>
      <c r="U372" s="415"/>
      <c r="V372" s="415"/>
      <c r="W372" s="415"/>
      <c r="X372" s="415"/>
      <c r="Y372" s="109"/>
      <c r="Z372" s="109"/>
      <c r="AA372" s="220"/>
      <c r="AB372" s="220"/>
      <c r="AC372" s="220"/>
      <c r="AD372" s="111"/>
    </row>
    <row r="373" spans="1:30" ht="65.099999999999994" customHeight="1" thickTop="1" x14ac:dyDescent="0.3">
      <c r="A373" s="112" t="s">
        <v>745</v>
      </c>
      <c r="B373" s="113" t="s">
        <v>255</v>
      </c>
      <c r="C373" s="113" t="s">
        <v>224</v>
      </c>
      <c r="D373" s="113" t="s">
        <v>38</v>
      </c>
      <c r="E373" s="113" t="s">
        <v>129</v>
      </c>
      <c r="F373" s="488" t="s">
        <v>746</v>
      </c>
      <c r="G373" s="115" t="s">
        <v>747</v>
      </c>
      <c r="H373" s="115" t="s">
        <v>748</v>
      </c>
      <c r="I373" s="115" t="s">
        <v>749</v>
      </c>
      <c r="J373" s="115" t="s">
        <v>750</v>
      </c>
      <c r="K373" s="505"/>
      <c r="L373" s="505"/>
      <c r="M373" s="115" t="s">
        <v>751</v>
      </c>
      <c r="N373" s="115" t="s">
        <v>75</v>
      </c>
      <c r="O373" s="117">
        <v>43845</v>
      </c>
      <c r="P373" s="117">
        <f>MAX(T373:T375)</f>
        <v>44012</v>
      </c>
      <c r="Q373" s="506" t="s">
        <v>752</v>
      </c>
      <c r="R373" s="120">
        <v>0.5</v>
      </c>
      <c r="S373" s="121">
        <v>43845</v>
      </c>
      <c r="T373" s="121">
        <v>43951</v>
      </c>
      <c r="U373" s="171">
        <v>0.5</v>
      </c>
      <c r="V373" s="507">
        <v>1</v>
      </c>
      <c r="W373" s="507">
        <v>0</v>
      </c>
      <c r="X373" s="171">
        <v>0</v>
      </c>
      <c r="Y373" s="124"/>
      <c r="Z373" s="125">
        <f>((48000000/2)/2)</f>
        <v>12000000</v>
      </c>
      <c r="AA373" s="124" t="s">
        <v>122</v>
      </c>
      <c r="AB373" s="124" t="s">
        <v>301</v>
      </c>
      <c r="AC373" s="124" t="s">
        <v>40</v>
      </c>
      <c r="AD373" s="74">
        <f>SUM(Y373:Z375)</f>
        <v>12000000</v>
      </c>
    </row>
    <row r="374" spans="1:30" ht="65.099999999999994" customHeight="1" x14ac:dyDescent="0.3">
      <c r="A374" s="8"/>
      <c r="B374" s="126"/>
      <c r="C374" s="126"/>
      <c r="D374" s="126"/>
      <c r="E374" s="126"/>
      <c r="F374" s="142"/>
      <c r="G374" s="128"/>
      <c r="H374" s="128"/>
      <c r="I374" s="128"/>
      <c r="J374" s="128"/>
      <c r="K374" s="11"/>
      <c r="L374" s="20"/>
      <c r="M374" s="128"/>
      <c r="N374" s="128"/>
      <c r="O374" s="130"/>
      <c r="P374" s="130"/>
      <c r="Q374" s="374" t="s">
        <v>753</v>
      </c>
      <c r="R374" s="133">
        <v>0.35</v>
      </c>
      <c r="S374" s="134">
        <v>43952</v>
      </c>
      <c r="T374" s="134">
        <v>43997</v>
      </c>
      <c r="U374" s="24"/>
      <c r="V374" s="23"/>
      <c r="W374" s="23"/>
      <c r="X374" s="24"/>
      <c r="Y374" s="19"/>
      <c r="Z374" s="25"/>
      <c r="AA374" s="19"/>
      <c r="AB374" s="19"/>
      <c r="AC374" s="19"/>
      <c r="AD374" s="21"/>
    </row>
    <row r="375" spans="1:30" ht="65.099999999999994" customHeight="1" x14ac:dyDescent="0.3">
      <c r="A375" s="8"/>
      <c r="B375" s="126"/>
      <c r="C375" s="126"/>
      <c r="D375" s="126"/>
      <c r="E375" s="126"/>
      <c r="F375" s="142"/>
      <c r="G375" s="128"/>
      <c r="H375" s="128"/>
      <c r="I375" s="128"/>
      <c r="J375" s="128"/>
      <c r="K375" s="11"/>
      <c r="L375" s="20"/>
      <c r="M375" s="128"/>
      <c r="N375" s="128"/>
      <c r="O375" s="130"/>
      <c r="P375" s="130"/>
      <c r="Q375" s="374" t="s">
        <v>754</v>
      </c>
      <c r="R375" s="133">
        <v>0.15</v>
      </c>
      <c r="S375" s="134">
        <v>43998</v>
      </c>
      <c r="T375" s="134">
        <v>44012</v>
      </c>
      <c r="U375" s="24"/>
      <c r="V375" s="23"/>
      <c r="W375" s="23"/>
      <c r="X375" s="24"/>
      <c r="Y375" s="19"/>
      <c r="Z375" s="25"/>
      <c r="AA375" s="19"/>
      <c r="AB375" s="19"/>
      <c r="AC375" s="19"/>
      <c r="AD375" s="21"/>
    </row>
    <row r="376" spans="1:30" ht="65.099999999999994" customHeight="1" x14ac:dyDescent="0.3">
      <c r="A376" s="8" t="s">
        <v>745</v>
      </c>
      <c r="B376" s="126" t="s">
        <v>255</v>
      </c>
      <c r="C376" s="126" t="s">
        <v>224</v>
      </c>
      <c r="D376" s="126" t="s">
        <v>38</v>
      </c>
      <c r="E376" s="126" t="s">
        <v>129</v>
      </c>
      <c r="F376" s="142" t="s">
        <v>755</v>
      </c>
      <c r="G376" s="128" t="s">
        <v>747</v>
      </c>
      <c r="H376" s="128" t="s">
        <v>748</v>
      </c>
      <c r="I376" s="128" t="s">
        <v>749</v>
      </c>
      <c r="J376" s="128" t="s">
        <v>750</v>
      </c>
      <c r="K376" s="11"/>
      <c r="L376" s="11"/>
      <c r="M376" s="128" t="s">
        <v>756</v>
      </c>
      <c r="N376" s="128" t="s">
        <v>75</v>
      </c>
      <c r="O376" s="383">
        <v>43845</v>
      </c>
      <c r="P376" s="383">
        <f>MAX(T376:T378)</f>
        <v>44195</v>
      </c>
      <c r="Q376" s="374" t="s">
        <v>757</v>
      </c>
      <c r="R376" s="133">
        <v>0.4</v>
      </c>
      <c r="S376" s="134">
        <v>43845</v>
      </c>
      <c r="T376" s="134">
        <v>44027</v>
      </c>
      <c r="U376" s="24">
        <v>0.2</v>
      </c>
      <c r="V376" s="23">
        <v>0.35</v>
      </c>
      <c r="W376" s="23">
        <v>0.6</v>
      </c>
      <c r="X376" s="24">
        <v>1</v>
      </c>
      <c r="Y376" s="19"/>
      <c r="Z376" s="25">
        <f>(48000000/2)</f>
        <v>24000000</v>
      </c>
      <c r="AA376" s="19" t="s">
        <v>122</v>
      </c>
      <c r="AB376" s="19" t="s">
        <v>301</v>
      </c>
      <c r="AC376" s="19" t="s">
        <v>40</v>
      </c>
      <c r="AD376" s="21">
        <f>SUM(Y376:Z378)</f>
        <v>24000000</v>
      </c>
    </row>
    <row r="377" spans="1:30" ht="65.099999999999994" customHeight="1" x14ac:dyDescent="0.3">
      <c r="A377" s="8"/>
      <c r="B377" s="126"/>
      <c r="C377" s="126"/>
      <c r="D377" s="126"/>
      <c r="E377" s="126"/>
      <c r="F377" s="142"/>
      <c r="G377" s="128"/>
      <c r="H377" s="128"/>
      <c r="I377" s="128"/>
      <c r="J377" s="128"/>
      <c r="K377" s="11"/>
      <c r="L377" s="20"/>
      <c r="M377" s="128"/>
      <c r="N377" s="128"/>
      <c r="O377" s="383"/>
      <c r="P377" s="383"/>
      <c r="Q377" s="374" t="s">
        <v>758</v>
      </c>
      <c r="R377" s="133">
        <v>0.4</v>
      </c>
      <c r="S377" s="134">
        <v>44044</v>
      </c>
      <c r="T377" s="134">
        <v>44165</v>
      </c>
      <c r="U377" s="24"/>
      <c r="V377" s="23"/>
      <c r="W377" s="23"/>
      <c r="X377" s="24"/>
      <c r="Y377" s="19"/>
      <c r="Z377" s="25"/>
      <c r="AA377" s="19"/>
      <c r="AB377" s="19"/>
      <c r="AC377" s="19"/>
      <c r="AD377" s="21"/>
    </row>
    <row r="378" spans="1:30" ht="65.099999999999994" customHeight="1" x14ac:dyDescent="0.3">
      <c r="A378" s="8"/>
      <c r="B378" s="126"/>
      <c r="C378" s="126"/>
      <c r="D378" s="126"/>
      <c r="E378" s="126"/>
      <c r="F378" s="142"/>
      <c r="G378" s="128"/>
      <c r="H378" s="128"/>
      <c r="I378" s="128"/>
      <c r="J378" s="128"/>
      <c r="K378" s="11"/>
      <c r="L378" s="20"/>
      <c r="M378" s="128"/>
      <c r="N378" s="128"/>
      <c r="O378" s="383"/>
      <c r="P378" s="383"/>
      <c r="Q378" s="374" t="s">
        <v>759</v>
      </c>
      <c r="R378" s="133">
        <v>0.2</v>
      </c>
      <c r="S378" s="134">
        <v>44166</v>
      </c>
      <c r="T378" s="134">
        <v>44195</v>
      </c>
      <c r="U378" s="24"/>
      <c r="V378" s="23"/>
      <c r="W378" s="23"/>
      <c r="X378" s="24"/>
      <c r="Y378" s="19"/>
      <c r="Z378" s="25"/>
      <c r="AA378" s="19"/>
      <c r="AB378" s="19"/>
      <c r="AC378" s="19"/>
      <c r="AD378" s="21"/>
    </row>
    <row r="379" spans="1:30" ht="65.099999999999994" customHeight="1" x14ac:dyDescent="0.3">
      <c r="A379" s="8" t="s">
        <v>745</v>
      </c>
      <c r="B379" s="126" t="s">
        <v>255</v>
      </c>
      <c r="C379" s="126" t="s">
        <v>224</v>
      </c>
      <c r="D379" s="126" t="s">
        <v>38</v>
      </c>
      <c r="E379" s="126" t="s">
        <v>129</v>
      </c>
      <c r="F379" s="127" t="s">
        <v>760</v>
      </c>
      <c r="G379" s="128" t="s">
        <v>747</v>
      </c>
      <c r="H379" s="128" t="s">
        <v>761</v>
      </c>
      <c r="I379" s="128" t="s">
        <v>762</v>
      </c>
      <c r="J379" s="128" t="s">
        <v>272</v>
      </c>
      <c r="K379" s="11"/>
      <c r="L379" s="11"/>
      <c r="M379" s="175" t="s">
        <v>763</v>
      </c>
      <c r="N379" s="128" t="s">
        <v>57</v>
      </c>
      <c r="O379" s="130">
        <v>43831</v>
      </c>
      <c r="P379" s="130">
        <f>MAX(T379:T381)</f>
        <v>44185</v>
      </c>
      <c r="Q379" s="374" t="s">
        <v>764</v>
      </c>
      <c r="R379" s="364">
        <v>0.25</v>
      </c>
      <c r="S379" s="241">
        <v>43831</v>
      </c>
      <c r="T379" s="241">
        <v>43921</v>
      </c>
      <c r="U379" s="24">
        <v>0.25</v>
      </c>
      <c r="V379" s="24">
        <v>0.5</v>
      </c>
      <c r="W379" s="24">
        <v>0.75</v>
      </c>
      <c r="X379" s="24">
        <v>1</v>
      </c>
      <c r="Y379" s="19">
        <f>80000000+70000000</f>
        <v>150000000</v>
      </c>
      <c r="Z379" s="19">
        <v>600000000</v>
      </c>
      <c r="AA379" s="19" t="s">
        <v>835</v>
      </c>
      <c r="AB379" s="19" t="s">
        <v>836</v>
      </c>
      <c r="AC379" s="19" t="s">
        <v>40</v>
      </c>
      <c r="AD379" s="21">
        <f>SUM(Y379:Z381)</f>
        <v>750000000</v>
      </c>
    </row>
    <row r="380" spans="1:30" ht="65.099999999999994" customHeight="1" x14ac:dyDescent="0.3">
      <c r="A380" s="8"/>
      <c r="B380" s="126"/>
      <c r="C380" s="126"/>
      <c r="D380" s="126"/>
      <c r="E380" s="126"/>
      <c r="F380" s="127"/>
      <c r="G380" s="128"/>
      <c r="H380" s="128"/>
      <c r="I380" s="128"/>
      <c r="J380" s="128"/>
      <c r="K380" s="11"/>
      <c r="L380" s="20"/>
      <c r="M380" s="175"/>
      <c r="N380" s="128"/>
      <c r="O380" s="130"/>
      <c r="P380" s="130"/>
      <c r="Q380" s="374" t="s">
        <v>765</v>
      </c>
      <c r="R380" s="364">
        <v>0.25</v>
      </c>
      <c r="S380" s="241">
        <v>43922</v>
      </c>
      <c r="T380" s="241">
        <v>44012</v>
      </c>
      <c r="U380" s="24"/>
      <c r="V380" s="24"/>
      <c r="W380" s="24"/>
      <c r="X380" s="24"/>
      <c r="Y380" s="19"/>
      <c r="Z380" s="19"/>
      <c r="AA380" s="19"/>
      <c r="AB380" s="19"/>
      <c r="AC380" s="19"/>
      <c r="AD380" s="21"/>
    </row>
    <row r="381" spans="1:30" ht="65.099999999999994" customHeight="1" x14ac:dyDescent="0.3">
      <c r="A381" s="8"/>
      <c r="B381" s="126"/>
      <c r="C381" s="126"/>
      <c r="D381" s="126"/>
      <c r="E381" s="126"/>
      <c r="F381" s="127"/>
      <c r="G381" s="128"/>
      <c r="H381" s="128"/>
      <c r="I381" s="128"/>
      <c r="J381" s="128"/>
      <c r="K381" s="11"/>
      <c r="L381" s="20"/>
      <c r="M381" s="175"/>
      <c r="N381" s="128"/>
      <c r="O381" s="130"/>
      <c r="P381" s="130"/>
      <c r="Q381" s="374" t="s">
        <v>766</v>
      </c>
      <c r="R381" s="364">
        <v>0.5</v>
      </c>
      <c r="S381" s="241">
        <v>44013</v>
      </c>
      <c r="T381" s="241">
        <v>44185</v>
      </c>
      <c r="U381" s="24"/>
      <c r="V381" s="24"/>
      <c r="W381" s="24"/>
      <c r="X381" s="24"/>
      <c r="Y381" s="19"/>
      <c r="Z381" s="19"/>
      <c r="AA381" s="19"/>
      <c r="AB381" s="19"/>
      <c r="AC381" s="19"/>
      <c r="AD381" s="21"/>
    </row>
    <row r="382" spans="1:30" ht="65.099999999999994" customHeight="1" x14ac:dyDescent="0.3">
      <c r="A382" s="140" t="s">
        <v>767</v>
      </c>
      <c r="B382" s="141" t="s">
        <v>255</v>
      </c>
      <c r="C382" s="141" t="s">
        <v>224</v>
      </c>
      <c r="D382" s="141" t="s">
        <v>54</v>
      </c>
      <c r="E382" s="141">
        <v>0.06</v>
      </c>
      <c r="F382" s="142" t="s">
        <v>768</v>
      </c>
      <c r="G382" s="128" t="s">
        <v>163</v>
      </c>
      <c r="H382" s="128" t="s">
        <v>40</v>
      </c>
      <c r="I382" s="128" t="s">
        <v>40</v>
      </c>
      <c r="J382" s="128" t="s">
        <v>130</v>
      </c>
      <c r="K382" s="11"/>
      <c r="L382" s="11"/>
      <c r="M382" s="128" t="s">
        <v>769</v>
      </c>
      <c r="N382" s="130" t="s">
        <v>57</v>
      </c>
      <c r="O382" s="130">
        <v>43850</v>
      </c>
      <c r="P382" s="130">
        <f>MAX(T382:T385)</f>
        <v>44180</v>
      </c>
      <c r="Q382" s="374" t="s">
        <v>770</v>
      </c>
      <c r="R382" s="364">
        <v>0.35</v>
      </c>
      <c r="S382" s="241">
        <v>43850</v>
      </c>
      <c r="T382" s="241">
        <v>43951</v>
      </c>
      <c r="U382" s="24">
        <v>0.25</v>
      </c>
      <c r="V382" s="508">
        <v>0.6</v>
      </c>
      <c r="W382" s="508">
        <v>0.85</v>
      </c>
      <c r="X382" s="508">
        <v>1</v>
      </c>
      <c r="Y382" s="19">
        <v>3572878</v>
      </c>
      <c r="Z382" s="365"/>
      <c r="AA382" s="366" t="s">
        <v>40</v>
      </c>
      <c r="AB382" s="366" t="s">
        <v>40</v>
      </c>
      <c r="AC382" s="366" t="s">
        <v>40</v>
      </c>
      <c r="AD382" s="21">
        <f>SUM(Y382:Z385)</f>
        <v>3572878</v>
      </c>
    </row>
    <row r="383" spans="1:30" ht="65.099999999999994" customHeight="1" x14ac:dyDescent="0.3">
      <c r="A383" s="140"/>
      <c r="B383" s="141"/>
      <c r="C383" s="141"/>
      <c r="D383" s="141"/>
      <c r="E383" s="141"/>
      <c r="F383" s="142"/>
      <c r="G383" s="128"/>
      <c r="H383" s="128"/>
      <c r="I383" s="128"/>
      <c r="J383" s="128"/>
      <c r="K383" s="11"/>
      <c r="L383" s="20"/>
      <c r="M383" s="128"/>
      <c r="N383" s="130"/>
      <c r="O383" s="130"/>
      <c r="P383" s="130"/>
      <c r="Q383" s="374" t="s">
        <v>771</v>
      </c>
      <c r="R383" s="364">
        <v>0.35</v>
      </c>
      <c r="S383" s="241">
        <v>43952</v>
      </c>
      <c r="T383" s="241">
        <v>44042</v>
      </c>
      <c r="U383" s="24"/>
      <c r="V383" s="508"/>
      <c r="W383" s="508"/>
      <c r="X383" s="508"/>
      <c r="Y383" s="19"/>
      <c r="Z383" s="365"/>
      <c r="AA383" s="366"/>
      <c r="AB383" s="366"/>
      <c r="AC383" s="366"/>
      <c r="AD383" s="21"/>
    </row>
    <row r="384" spans="1:30" ht="65.099999999999994" customHeight="1" x14ac:dyDescent="0.3">
      <c r="A384" s="140"/>
      <c r="B384" s="141"/>
      <c r="C384" s="141"/>
      <c r="D384" s="141"/>
      <c r="E384" s="141"/>
      <c r="F384" s="142"/>
      <c r="G384" s="128"/>
      <c r="H384" s="128"/>
      <c r="I384" s="128"/>
      <c r="J384" s="128"/>
      <c r="K384" s="11"/>
      <c r="L384" s="20"/>
      <c r="M384" s="128"/>
      <c r="N384" s="130"/>
      <c r="O384" s="130"/>
      <c r="P384" s="130"/>
      <c r="Q384" s="374" t="s">
        <v>772</v>
      </c>
      <c r="R384" s="364">
        <v>0.2</v>
      </c>
      <c r="S384" s="241">
        <v>44044</v>
      </c>
      <c r="T384" s="241">
        <v>44135</v>
      </c>
      <c r="U384" s="24"/>
      <c r="V384" s="508"/>
      <c r="W384" s="508"/>
      <c r="X384" s="508"/>
      <c r="Y384" s="19"/>
      <c r="Z384" s="365"/>
      <c r="AA384" s="366"/>
      <c r="AB384" s="366"/>
      <c r="AC384" s="366"/>
      <c r="AD384" s="21"/>
    </row>
    <row r="385" spans="1:30" ht="65.099999999999994" customHeight="1" x14ac:dyDescent="0.3">
      <c r="A385" s="140"/>
      <c r="B385" s="141"/>
      <c r="C385" s="141"/>
      <c r="D385" s="141"/>
      <c r="E385" s="141"/>
      <c r="F385" s="142"/>
      <c r="G385" s="128"/>
      <c r="H385" s="128"/>
      <c r="I385" s="128"/>
      <c r="J385" s="128"/>
      <c r="K385" s="11"/>
      <c r="L385" s="20"/>
      <c r="M385" s="128"/>
      <c r="N385" s="130"/>
      <c r="O385" s="130"/>
      <c r="P385" s="130"/>
      <c r="Q385" s="374" t="s">
        <v>773</v>
      </c>
      <c r="R385" s="364">
        <v>0.1</v>
      </c>
      <c r="S385" s="241">
        <v>44136</v>
      </c>
      <c r="T385" s="241">
        <v>44180</v>
      </c>
      <c r="U385" s="24"/>
      <c r="V385" s="508"/>
      <c r="W385" s="508"/>
      <c r="X385" s="508"/>
      <c r="Y385" s="19"/>
      <c r="Z385" s="365"/>
      <c r="AA385" s="366"/>
      <c r="AB385" s="366"/>
      <c r="AC385" s="366"/>
      <c r="AD385" s="21"/>
    </row>
    <row r="386" spans="1:30" ht="65.099999999999994" customHeight="1" x14ac:dyDescent="0.3">
      <c r="A386" s="8" t="s">
        <v>774</v>
      </c>
      <c r="B386" s="126" t="s">
        <v>41</v>
      </c>
      <c r="C386" s="126" t="s">
        <v>42</v>
      </c>
      <c r="D386" s="126" t="s">
        <v>775</v>
      </c>
      <c r="E386" s="141" t="s">
        <v>129</v>
      </c>
      <c r="F386" s="127" t="s">
        <v>776</v>
      </c>
      <c r="G386" s="128" t="s">
        <v>747</v>
      </c>
      <c r="H386" s="366" t="s">
        <v>40</v>
      </c>
      <c r="I386" s="366" t="s">
        <v>40</v>
      </c>
      <c r="J386" s="237" t="s">
        <v>281</v>
      </c>
      <c r="K386" s="44"/>
      <c r="L386" s="20" t="s">
        <v>263</v>
      </c>
      <c r="M386" s="128" t="s">
        <v>777</v>
      </c>
      <c r="N386" s="130" t="s">
        <v>57</v>
      </c>
      <c r="O386" s="130">
        <v>43850</v>
      </c>
      <c r="P386" s="130">
        <f>MAX(T386:T388)</f>
        <v>44195</v>
      </c>
      <c r="Q386" s="374" t="s">
        <v>778</v>
      </c>
      <c r="R386" s="375">
        <v>0.33</v>
      </c>
      <c r="S386" s="241">
        <v>43850</v>
      </c>
      <c r="T386" s="241">
        <v>44195</v>
      </c>
      <c r="U386" s="509">
        <v>0.2</v>
      </c>
      <c r="V386" s="24">
        <v>0.37</v>
      </c>
      <c r="W386" s="24">
        <v>0.7</v>
      </c>
      <c r="X386" s="24">
        <v>1</v>
      </c>
      <c r="Y386" s="19">
        <v>79910319</v>
      </c>
      <c r="Z386" s="19"/>
      <c r="AA386" s="19" t="s">
        <v>40</v>
      </c>
      <c r="AB386" s="19" t="s">
        <v>40</v>
      </c>
      <c r="AC386" s="19" t="s">
        <v>40</v>
      </c>
      <c r="AD386" s="21">
        <f>Y386</f>
        <v>79910319</v>
      </c>
    </row>
    <row r="387" spans="1:30" ht="65.099999999999994" customHeight="1" x14ac:dyDescent="0.3">
      <c r="A387" s="8"/>
      <c r="B387" s="126"/>
      <c r="C387" s="126"/>
      <c r="D387" s="126"/>
      <c r="E387" s="141"/>
      <c r="F387" s="127"/>
      <c r="G387" s="128"/>
      <c r="H387" s="366"/>
      <c r="I387" s="366"/>
      <c r="J387" s="237"/>
      <c r="K387" s="44"/>
      <c r="L387" s="20"/>
      <c r="M387" s="128"/>
      <c r="N387" s="130"/>
      <c r="O387" s="130"/>
      <c r="P387" s="130"/>
      <c r="Q387" s="374" t="s">
        <v>779</v>
      </c>
      <c r="R387" s="375">
        <v>0.34</v>
      </c>
      <c r="S387" s="241">
        <v>43850</v>
      </c>
      <c r="T387" s="241">
        <v>44195</v>
      </c>
      <c r="U387" s="509"/>
      <c r="V387" s="24"/>
      <c r="W387" s="24"/>
      <c r="X387" s="24"/>
      <c r="Y387" s="19"/>
      <c r="Z387" s="19"/>
      <c r="AA387" s="19"/>
      <c r="AB387" s="19"/>
      <c r="AC387" s="19"/>
      <c r="AD387" s="21"/>
    </row>
    <row r="388" spans="1:30" ht="65.099999999999994" customHeight="1" x14ac:dyDescent="0.3">
      <c r="A388" s="8"/>
      <c r="B388" s="126"/>
      <c r="C388" s="126"/>
      <c r="D388" s="126"/>
      <c r="E388" s="141"/>
      <c r="F388" s="127"/>
      <c r="G388" s="128"/>
      <c r="H388" s="366"/>
      <c r="I388" s="366"/>
      <c r="J388" s="237"/>
      <c r="K388" s="44"/>
      <c r="L388" s="20"/>
      <c r="M388" s="128"/>
      <c r="N388" s="130"/>
      <c r="O388" s="130"/>
      <c r="P388" s="130"/>
      <c r="Q388" s="374" t="s">
        <v>780</v>
      </c>
      <c r="R388" s="510">
        <v>0.33</v>
      </c>
      <c r="S388" s="511">
        <v>44013</v>
      </c>
      <c r="T388" s="511">
        <v>44195</v>
      </c>
      <c r="U388" s="512"/>
      <c r="V388" s="513"/>
      <c r="W388" s="513"/>
      <c r="X388" s="513"/>
      <c r="Y388" s="19"/>
      <c r="Z388" s="19"/>
      <c r="AA388" s="19"/>
      <c r="AB388" s="19"/>
      <c r="AC388" s="19"/>
      <c r="AD388" s="21"/>
    </row>
    <row r="389" spans="1:30" ht="65.099999999999994" customHeight="1" x14ac:dyDescent="0.3">
      <c r="A389" s="8" t="s">
        <v>781</v>
      </c>
      <c r="B389" s="126" t="s">
        <v>255</v>
      </c>
      <c r="C389" s="126" t="s">
        <v>224</v>
      </c>
      <c r="D389" s="126" t="s">
        <v>38</v>
      </c>
      <c r="E389" s="126" t="s">
        <v>129</v>
      </c>
      <c r="F389" s="127" t="s">
        <v>782</v>
      </c>
      <c r="G389" s="128" t="s">
        <v>163</v>
      </c>
      <c r="H389" s="128" t="s">
        <v>40</v>
      </c>
      <c r="I389" s="128" t="s">
        <v>40</v>
      </c>
      <c r="J389" s="128" t="s">
        <v>272</v>
      </c>
      <c r="K389" s="11"/>
      <c r="L389" s="11"/>
      <c r="M389" s="128" t="s">
        <v>783</v>
      </c>
      <c r="N389" s="128" t="s">
        <v>57</v>
      </c>
      <c r="O389" s="130">
        <v>43875</v>
      </c>
      <c r="P389" s="130">
        <f>MAX(T389:T390)</f>
        <v>44150</v>
      </c>
      <c r="Q389" s="514" t="s">
        <v>784</v>
      </c>
      <c r="R389" s="515">
        <v>0.5</v>
      </c>
      <c r="S389" s="516">
        <v>43875</v>
      </c>
      <c r="T389" s="516">
        <v>44150</v>
      </c>
      <c r="U389" s="517">
        <v>0.25</v>
      </c>
      <c r="V389" s="517">
        <v>0.5</v>
      </c>
      <c r="W389" s="517">
        <v>0.75</v>
      </c>
      <c r="X389" s="517">
        <v>1</v>
      </c>
      <c r="Y389" s="518"/>
      <c r="Z389" s="366"/>
      <c r="AA389" s="366"/>
      <c r="AB389" s="366"/>
      <c r="AC389" s="366"/>
      <c r="AD389" s="21">
        <f>SUM(Y389:Z390)</f>
        <v>0</v>
      </c>
    </row>
    <row r="390" spans="1:30" ht="65.099999999999994" customHeight="1" x14ac:dyDescent="0.3">
      <c r="A390" s="8"/>
      <c r="B390" s="126"/>
      <c r="C390" s="126"/>
      <c r="D390" s="126"/>
      <c r="E390" s="126"/>
      <c r="F390" s="127"/>
      <c r="G390" s="128"/>
      <c r="H390" s="128"/>
      <c r="I390" s="128"/>
      <c r="J390" s="128"/>
      <c r="K390" s="11"/>
      <c r="L390" s="20"/>
      <c r="M390" s="128"/>
      <c r="N390" s="128"/>
      <c r="O390" s="130"/>
      <c r="P390" s="130"/>
      <c r="Q390" s="514" t="s">
        <v>785</v>
      </c>
      <c r="R390" s="515">
        <v>0.5</v>
      </c>
      <c r="S390" s="516">
        <v>43876</v>
      </c>
      <c r="T390" s="516">
        <v>44150</v>
      </c>
      <c r="U390" s="517"/>
      <c r="V390" s="517"/>
      <c r="W390" s="517"/>
      <c r="X390" s="517"/>
      <c r="Y390" s="518"/>
      <c r="Z390" s="366"/>
      <c r="AA390" s="366"/>
      <c r="AB390" s="366"/>
      <c r="AC390" s="366"/>
      <c r="AD390" s="21"/>
    </row>
    <row r="391" spans="1:30" ht="82.5" x14ac:dyDescent="0.3">
      <c r="A391" s="8" t="s">
        <v>781</v>
      </c>
      <c r="B391" s="126" t="s">
        <v>41</v>
      </c>
      <c r="C391" s="126" t="s">
        <v>42</v>
      </c>
      <c r="D391" s="126" t="s">
        <v>38</v>
      </c>
      <c r="E391" s="126" t="s">
        <v>129</v>
      </c>
      <c r="F391" s="127" t="s">
        <v>787</v>
      </c>
      <c r="G391" s="128" t="s">
        <v>786</v>
      </c>
      <c r="H391" s="128" t="s">
        <v>40</v>
      </c>
      <c r="I391" s="128" t="s">
        <v>40</v>
      </c>
      <c r="J391" s="128" t="s">
        <v>272</v>
      </c>
      <c r="K391" s="11"/>
      <c r="L391" s="11" t="s">
        <v>788</v>
      </c>
      <c r="M391" s="128" t="s">
        <v>789</v>
      </c>
      <c r="N391" s="130" t="s">
        <v>57</v>
      </c>
      <c r="O391" s="130">
        <v>43832</v>
      </c>
      <c r="P391" s="130">
        <f>MAX(T391:T393)</f>
        <v>44195</v>
      </c>
      <c r="Q391" s="519" t="s">
        <v>790</v>
      </c>
      <c r="R391" s="520">
        <v>0.4</v>
      </c>
      <c r="S391" s="521">
        <v>43831</v>
      </c>
      <c r="T391" s="521">
        <v>44104</v>
      </c>
      <c r="U391" s="522">
        <v>7.0000000000000007E-2</v>
      </c>
      <c r="V391" s="522">
        <v>0.27</v>
      </c>
      <c r="W391" s="522">
        <v>0.4</v>
      </c>
      <c r="X391" s="522">
        <v>1</v>
      </c>
      <c r="Y391" s="523">
        <v>1840000</v>
      </c>
      <c r="Z391" s="19">
        <v>900000</v>
      </c>
      <c r="AA391" s="19" t="s">
        <v>122</v>
      </c>
      <c r="AB391" s="366" t="s">
        <v>40</v>
      </c>
      <c r="AC391" s="366" t="s">
        <v>40</v>
      </c>
      <c r="AD391" s="21">
        <f>+Y391+Z391</f>
        <v>2740000</v>
      </c>
    </row>
    <row r="392" spans="1:30" ht="45" customHeight="1" x14ac:dyDescent="0.3">
      <c r="A392" s="8"/>
      <c r="B392" s="126"/>
      <c r="C392" s="126"/>
      <c r="D392" s="126"/>
      <c r="E392" s="126"/>
      <c r="F392" s="127"/>
      <c r="G392" s="128"/>
      <c r="H392" s="128"/>
      <c r="I392" s="128"/>
      <c r="J392" s="128"/>
      <c r="K392" s="11"/>
      <c r="L392" s="20"/>
      <c r="M392" s="128"/>
      <c r="N392" s="130"/>
      <c r="O392" s="130"/>
      <c r="P392" s="130"/>
      <c r="Q392" s="524" t="s">
        <v>791</v>
      </c>
      <c r="R392" s="520">
        <v>0.3</v>
      </c>
      <c r="S392" s="521">
        <v>44105</v>
      </c>
      <c r="T392" s="521">
        <v>44195</v>
      </c>
      <c r="U392" s="522"/>
      <c r="V392" s="522"/>
      <c r="W392" s="522"/>
      <c r="X392" s="522"/>
      <c r="Y392" s="523"/>
      <c r="Z392" s="19"/>
      <c r="AA392" s="19"/>
      <c r="AB392" s="366"/>
      <c r="AC392" s="366"/>
      <c r="AD392" s="21"/>
    </row>
    <row r="393" spans="1:30" ht="33" x14ac:dyDescent="0.3">
      <c r="A393" s="8"/>
      <c r="B393" s="126"/>
      <c r="C393" s="126"/>
      <c r="D393" s="126"/>
      <c r="E393" s="126"/>
      <c r="F393" s="127"/>
      <c r="G393" s="128"/>
      <c r="H393" s="128"/>
      <c r="I393" s="128"/>
      <c r="J393" s="128"/>
      <c r="K393" s="11"/>
      <c r="L393" s="20"/>
      <c r="M393" s="128"/>
      <c r="N393" s="130"/>
      <c r="O393" s="130"/>
      <c r="P393" s="130"/>
      <c r="Q393" s="524" t="s">
        <v>792</v>
      </c>
      <c r="R393" s="520">
        <v>0.3</v>
      </c>
      <c r="S393" s="521">
        <v>44136</v>
      </c>
      <c r="T393" s="521">
        <v>44195</v>
      </c>
      <c r="U393" s="522"/>
      <c r="V393" s="525"/>
      <c r="W393" s="525"/>
      <c r="X393" s="522"/>
      <c r="Y393" s="523"/>
      <c r="Z393" s="19"/>
      <c r="AA393" s="19"/>
      <c r="AB393" s="366"/>
      <c r="AC393" s="366"/>
      <c r="AD393" s="21"/>
    </row>
    <row r="394" spans="1:30" ht="71.099999999999994" customHeight="1" x14ac:dyDescent="0.3">
      <c r="A394" s="8" t="s">
        <v>781</v>
      </c>
      <c r="B394" s="126" t="s">
        <v>255</v>
      </c>
      <c r="C394" s="126" t="s">
        <v>224</v>
      </c>
      <c r="D394" s="126" t="s">
        <v>38</v>
      </c>
      <c r="E394" s="126" t="s">
        <v>129</v>
      </c>
      <c r="F394" s="142" t="s">
        <v>793</v>
      </c>
      <c r="G394" s="366" t="s">
        <v>40</v>
      </c>
      <c r="H394" s="366" t="s">
        <v>40</v>
      </c>
      <c r="I394" s="366" t="s">
        <v>40</v>
      </c>
      <c r="J394" s="237" t="s">
        <v>272</v>
      </c>
      <c r="K394" s="44"/>
      <c r="L394" s="20" t="s">
        <v>289</v>
      </c>
      <c r="M394" s="128" t="s">
        <v>913</v>
      </c>
      <c r="N394" s="130" t="s">
        <v>57</v>
      </c>
      <c r="O394" s="130">
        <v>43891</v>
      </c>
      <c r="P394" s="130">
        <v>44104</v>
      </c>
      <c r="Q394" s="519" t="s">
        <v>794</v>
      </c>
      <c r="R394" s="515">
        <v>0.4</v>
      </c>
      <c r="S394" s="521">
        <v>43891</v>
      </c>
      <c r="T394" s="521">
        <v>44012</v>
      </c>
      <c r="U394" s="526">
        <v>0.1</v>
      </c>
      <c r="V394" s="527">
        <v>0.7</v>
      </c>
      <c r="W394" s="528">
        <v>1</v>
      </c>
      <c r="X394" s="529"/>
      <c r="Y394" s="523">
        <v>1226000</v>
      </c>
      <c r="Z394" s="19">
        <v>600000</v>
      </c>
      <c r="AA394" s="19" t="s">
        <v>122</v>
      </c>
      <c r="AB394" s="366" t="s">
        <v>40</v>
      </c>
      <c r="AC394" s="366" t="s">
        <v>40</v>
      </c>
      <c r="AD394" s="21">
        <f>SUM(Y394:Z396)</f>
        <v>1826000</v>
      </c>
    </row>
    <row r="395" spans="1:30" ht="71.099999999999994" customHeight="1" x14ac:dyDescent="0.3">
      <c r="A395" s="8"/>
      <c r="B395" s="126"/>
      <c r="C395" s="126"/>
      <c r="D395" s="126"/>
      <c r="E395" s="126"/>
      <c r="F395" s="142"/>
      <c r="G395" s="366"/>
      <c r="H395" s="366"/>
      <c r="I395" s="366"/>
      <c r="J395" s="237"/>
      <c r="K395" s="44"/>
      <c r="L395" s="20"/>
      <c r="M395" s="128"/>
      <c r="N395" s="130"/>
      <c r="O395" s="130"/>
      <c r="P395" s="130"/>
      <c r="Q395" s="519" t="s">
        <v>795</v>
      </c>
      <c r="R395" s="520">
        <v>0.3</v>
      </c>
      <c r="S395" s="521">
        <v>43983</v>
      </c>
      <c r="T395" s="521">
        <v>44012</v>
      </c>
      <c r="U395" s="530"/>
      <c r="V395" s="531"/>
      <c r="W395" s="532"/>
      <c r="X395" s="529"/>
      <c r="Y395" s="523"/>
      <c r="Z395" s="19"/>
      <c r="AA395" s="19"/>
      <c r="AB395" s="366"/>
      <c r="AC395" s="366"/>
      <c r="AD395" s="21"/>
    </row>
    <row r="396" spans="1:30" ht="71.099999999999994" customHeight="1" x14ac:dyDescent="0.3">
      <c r="A396" s="8"/>
      <c r="B396" s="126"/>
      <c r="C396" s="126"/>
      <c r="D396" s="126"/>
      <c r="E396" s="126"/>
      <c r="F396" s="142"/>
      <c r="G396" s="366"/>
      <c r="H396" s="366"/>
      <c r="I396" s="366"/>
      <c r="J396" s="237"/>
      <c r="K396" s="44"/>
      <c r="L396" s="20"/>
      <c r="M396" s="128"/>
      <c r="N396" s="130"/>
      <c r="O396" s="130"/>
      <c r="P396" s="130"/>
      <c r="Q396" s="519" t="s">
        <v>796</v>
      </c>
      <c r="R396" s="520">
        <v>0.3</v>
      </c>
      <c r="S396" s="521">
        <v>44044</v>
      </c>
      <c r="T396" s="521">
        <v>44104</v>
      </c>
      <c r="U396" s="533"/>
      <c r="V396" s="534"/>
      <c r="W396" s="535"/>
      <c r="X396" s="529"/>
      <c r="Y396" s="523"/>
      <c r="Z396" s="19"/>
      <c r="AA396" s="19"/>
      <c r="AB396" s="366"/>
      <c r="AC396" s="366"/>
      <c r="AD396" s="21"/>
    </row>
    <row r="397" spans="1:30" ht="71.099999999999994" customHeight="1" x14ac:dyDescent="0.3">
      <c r="A397" s="8" t="s">
        <v>781</v>
      </c>
      <c r="B397" s="126" t="s">
        <v>41</v>
      </c>
      <c r="C397" s="126" t="s">
        <v>42</v>
      </c>
      <c r="D397" s="126" t="s">
        <v>38</v>
      </c>
      <c r="E397" s="126" t="s">
        <v>129</v>
      </c>
      <c r="F397" s="127" t="s">
        <v>797</v>
      </c>
      <c r="G397" s="366" t="s">
        <v>40</v>
      </c>
      <c r="H397" s="366" t="s">
        <v>40</v>
      </c>
      <c r="I397" s="366" t="s">
        <v>40</v>
      </c>
      <c r="J397" s="237" t="s">
        <v>272</v>
      </c>
      <c r="K397" s="44"/>
      <c r="L397" s="20"/>
      <c r="M397" s="128" t="s">
        <v>798</v>
      </c>
      <c r="N397" s="130" t="s">
        <v>57</v>
      </c>
      <c r="O397" s="130">
        <v>43891</v>
      </c>
      <c r="P397" s="130">
        <f>MAX(T397:T399)</f>
        <v>44195</v>
      </c>
      <c r="Q397" s="519" t="s">
        <v>799</v>
      </c>
      <c r="R397" s="515">
        <v>0.3</v>
      </c>
      <c r="S397" s="521">
        <v>43891</v>
      </c>
      <c r="T397" s="521">
        <v>43951</v>
      </c>
      <c r="U397" s="526">
        <v>0.15</v>
      </c>
      <c r="V397" s="536">
        <v>0.3</v>
      </c>
      <c r="W397" s="537">
        <v>0.3</v>
      </c>
      <c r="X397" s="538">
        <v>1</v>
      </c>
      <c r="Y397" s="523">
        <v>920000</v>
      </c>
      <c r="Z397" s="19">
        <v>450000</v>
      </c>
      <c r="AA397" s="19" t="s">
        <v>122</v>
      </c>
      <c r="AB397" s="366" t="s">
        <v>40</v>
      </c>
      <c r="AC397" s="366" t="s">
        <v>40</v>
      </c>
      <c r="AD397" s="21">
        <f>SUM(Y397:Z399)</f>
        <v>1370000</v>
      </c>
    </row>
    <row r="398" spans="1:30" ht="71.099999999999994" customHeight="1" x14ac:dyDescent="0.3">
      <c r="A398" s="8"/>
      <c r="B398" s="126"/>
      <c r="C398" s="126"/>
      <c r="D398" s="126"/>
      <c r="E398" s="126"/>
      <c r="F398" s="127"/>
      <c r="G398" s="366"/>
      <c r="H398" s="366"/>
      <c r="I398" s="366"/>
      <c r="J398" s="237"/>
      <c r="K398" s="44"/>
      <c r="L398" s="20"/>
      <c r="M398" s="128"/>
      <c r="N398" s="130"/>
      <c r="O398" s="130"/>
      <c r="P398" s="130"/>
      <c r="Q398" s="539" t="s">
        <v>800</v>
      </c>
      <c r="R398" s="515">
        <v>0.3</v>
      </c>
      <c r="S398" s="521">
        <v>44105</v>
      </c>
      <c r="T398" s="521">
        <v>44180</v>
      </c>
      <c r="U398" s="530"/>
      <c r="V398" s="531"/>
      <c r="W398" s="529"/>
      <c r="X398" s="538"/>
      <c r="Y398" s="523"/>
      <c r="Z398" s="19"/>
      <c r="AA398" s="19"/>
      <c r="AB398" s="366"/>
      <c r="AC398" s="366"/>
      <c r="AD398" s="21"/>
    </row>
    <row r="399" spans="1:30" ht="71.099999999999994" customHeight="1" x14ac:dyDescent="0.3">
      <c r="A399" s="8"/>
      <c r="B399" s="126"/>
      <c r="C399" s="126"/>
      <c r="D399" s="126"/>
      <c r="E399" s="126"/>
      <c r="F399" s="127"/>
      <c r="G399" s="366"/>
      <c r="H399" s="366"/>
      <c r="I399" s="366"/>
      <c r="J399" s="237"/>
      <c r="K399" s="44"/>
      <c r="L399" s="20"/>
      <c r="M399" s="128"/>
      <c r="N399" s="130"/>
      <c r="O399" s="130"/>
      <c r="P399" s="130"/>
      <c r="Q399" s="539" t="s">
        <v>801</v>
      </c>
      <c r="R399" s="515">
        <v>0.4</v>
      </c>
      <c r="S399" s="521">
        <v>44105</v>
      </c>
      <c r="T399" s="521">
        <v>44195</v>
      </c>
      <c r="U399" s="533"/>
      <c r="V399" s="534"/>
      <c r="W399" s="529"/>
      <c r="X399" s="538"/>
      <c r="Y399" s="523"/>
      <c r="Z399" s="19"/>
      <c r="AA399" s="19"/>
      <c r="AB399" s="366"/>
      <c r="AC399" s="366"/>
      <c r="AD399" s="21"/>
    </row>
    <row r="400" spans="1:30" ht="71.099999999999994" customHeight="1" x14ac:dyDescent="0.3">
      <c r="A400" s="8" t="s">
        <v>802</v>
      </c>
      <c r="B400" s="126" t="s">
        <v>255</v>
      </c>
      <c r="C400" s="126" t="s">
        <v>224</v>
      </c>
      <c r="D400" s="126" t="s">
        <v>54</v>
      </c>
      <c r="E400" s="126">
        <v>0.1</v>
      </c>
      <c r="F400" s="127" t="s">
        <v>803</v>
      </c>
      <c r="G400" s="128" t="s">
        <v>804</v>
      </c>
      <c r="H400" s="366" t="s">
        <v>216</v>
      </c>
      <c r="I400" s="366" t="s">
        <v>185</v>
      </c>
      <c r="J400" s="366" t="s">
        <v>805</v>
      </c>
      <c r="K400" s="44"/>
      <c r="L400" s="20"/>
      <c r="M400" s="175" t="s">
        <v>806</v>
      </c>
      <c r="N400" s="310" t="s">
        <v>75</v>
      </c>
      <c r="O400" s="310">
        <v>43891</v>
      </c>
      <c r="P400" s="310">
        <f>MAX(T400:T403)</f>
        <v>44160</v>
      </c>
      <c r="Q400" s="540" t="s">
        <v>807</v>
      </c>
      <c r="R400" s="541">
        <v>0.2</v>
      </c>
      <c r="S400" s="521">
        <v>43891</v>
      </c>
      <c r="T400" s="521">
        <v>44007</v>
      </c>
      <c r="U400" s="525">
        <v>0.1</v>
      </c>
      <c r="V400" s="542">
        <v>0.6</v>
      </c>
      <c r="W400" s="522">
        <v>0.74</v>
      </c>
      <c r="X400" s="522">
        <v>1</v>
      </c>
      <c r="Y400" s="523">
        <v>24300000</v>
      </c>
      <c r="Z400" s="365"/>
      <c r="AA400" s="366" t="s">
        <v>40</v>
      </c>
      <c r="AB400" s="366" t="s">
        <v>40</v>
      </c>
      <c r="AC400" s="366" t="s">
        <v>40</v>
      </c>
      <c r="AD400" s="21">
        <f>Y400</f>
        <v>24300000</v>
      </c>
    </row>
    <row r="401" spans="1:30" ht="71.099999999999994" customHeight="1" x14ac:dyDescent="0.3">
      <c r="A401" s="8"/>
      <c r="B401" s="126"/>
      <c r="C401" s="126"/>
      <c r="D401" s="126"/>
      <c r="E401" s="126"/>
      <c r="F401" s="127"/>
      <c r="G401" s="128"/>
      <c r="H401" s="366"/>
      <c r="I401" s="366"/>
      <c r="J401" s="366"/>
      <c r="K401" s="44"/>
      <c r="L401" s="20"/>
      <c r="M401" s="175"/>
      <c r="N401" s="310"/>
      <c r="O401" s="310"/>
      <c r="P401" s="310"/>
      <c r="Q401" s="540" t="s">
        <v>808</v>
      </c>
      <c r="R401" s="541">
        <v>0.2</v>
      </c>
      <c r="S401" s="521">
        <v>43910</v>
      </c>
      <c r="T401" s="521">
        <v>44007</v>
      </c>
      <c r="U401" s="543"/>
      <c r="V401" s="522"/>
      <c r="W401" s="522"/>
      <c r="X401" s="522"/>
      <c r="Y401" s="523"/>
      <c r="Z401" s="365"/>
      <c r="AA401" s="366"/>
      <c r="AB401" s="366"/>
      <c r="AC401" s="366"/>
      <c r="AD401" s="21"/>
    </row>
    <row r="402" spans="1:30" ht="71.099999999999994" customHeight="1" x14ac:dyDescent="0.3">
      <c r="A402" s="8"/>
      <c r="B402" s="126"/>
      <c r="C402" s="126"/>
      <c r="D402" s="126"/>
      <c r="E402" s="126"/>
      <c r="F402" s="127"/>
      <c r="G402" s="128"/>
      <c r="H402" s="366"/>
      <c r="I402" s="366"/>
      <c r="J402" s="366"/>
      <c r="K402" s="44"/>
      <c r="L402" s="20"/>
      <c r="M402" s="175"/>
      <c r="N402" s="310"/>
      <c r="O402" s="310"/>
      <c r="P402" s="310"/>
      <c r="Q402" s="540" t="s">
        <v>809</v>
      </c>
      <c r="R402" s="541">
        <v>0.2</v>
      </c>
      <c r="S402" s="521">
        <v>43983</v>
      </c>
      <c r="T402" s="521">
        <v>44012</v>
      </c>
      <c r="U402" s="543"/>
      <c r="V402" s="522"/>
      <c r="W402" s="522"/>
      <c r="X402" s="522"/>
      <c r="Y402" s="523"/>
      <c r="Z402" s="365"/>
      <c r="AA402" s="366"/>
      <c r="AB402" s="366"/>
      <c r="AC402" s="366"/>
      <c r="AD402" s="21"/>
    </row>
    <row r="403" spans="1:30" ht="71.099999999999994" customHeight="1" x14ac:dyDescent="0.3">
      <c r="A403" s="8"/>
      <c r="B403" s="126"/>
      <c r="C403" s="126"/>
      <c r="D403" s="126"/>
      <c r="E403" s="126"/>
      <c r="F403" s="127"/>
      <c r="G403" s="128"/>
      <c r="H403" s="366"/>
      <c r="I403" s="366"/>
      <c r="J403" s="366"/>
      <c r="K403" s="44"/>
      <c r="L403" s="20"/>
      <c r="M403" s="175"/>
      <c r="N403" s="310"/>
      <c r="O403" s="310"/>
      <c r="P403" s="310"/>
      <c r="Q403" s="544" t="s">
        <v>810</v>
      </c>
      <c r="R403" s="541">
        <v>0.4</v>
      </c>
      <c r="S403" s="521">
        <v>44075</v>
      </c>
      <c r="T403" s="521">
        <v>44160</v>
      </c>
      <c r="U403" s="542"/>
      <c r="V403" s="522"/>
      <c r="W403" s="522"/>
      <c r="X403" s="522"/>
      <c r="Y403" s="523"/>
      <c r="Z403" s="365"/>
      <c r="AA403" s="366"/>
      <c r="AB403" s="366"/>
      <c r="AC403" s="366"/>
      <c r="AD403" s="21"/>
    </row>
    <row r="404" spans="1:30" ht="71.099999999999994" customHeight="1" x14ac:dyDescent="0.3">
      <c r="A404" s="8" t="s">
        <v>802</v>
      </c>
      <c r="B404" s="126" t="s">
        <v>255</v>
      </c>
      <c r="C404" s="126" t="s">
        <v>224</v>
      </c>
      <c r="D404" s="126" t="s">
        <v>38</v>
      </c>
      <c r="E404" s="126" t="s">
        <v>129</v>
      </c>
      <c r="F404" s="127" t="s">
        <v>811</v>
      </c>
      <c r="G404" s="128" t="s">
        <v>812</v>
      </c>
      <c r="H404" s="237" t="s">
        <v>813</v>
      </c>
      <c r="I404" s="366" t="s">
        <v>216</v>
      </c>
      <c r="J404" s="366" t="s">
        <v>805</v>
      </c>
      <c r="K404" s="44"/>
      <c r="L404" s="20"/>
      <c r="M404" s="175" t="s">
        <v>814</v>
      </c>
      <c r="N404" s="310" t="s">
        <v>75</v>
      </c>
      <c r="O404" s="310">
        <v>43862</v>
      </c>
      <c r="P404" s="310">
        <f>MAX(T404:T405)</f>
        <v>44012</v>
      </c>
      <c r="Q404" s="354" t="s">
        <v>815</v>
      </c>
      <c r="R404" s="545">
        <v>0.4</v>
      </c>
      <c r="S404" s="356">
        <v>43864</v>
      </c>
      <c r="T404" s="356">
        <v>43974</v>
      </c>
      <c r="U404" s="546">
        <v>0.2</v>
      </c>
      <c r="V404" s="547">
        <v>1</v>
      </c>
      <c r="W404" s="547">
        <v>1</v>
      </c>
      <c r="X404" s="547">
        <v>1</v>
      </c>
      <c r="Y404" s="19">
        <v>10800000</v>
      </c>
      <c r="Z404" s="365"/>
      <c r="AA404" s="366" t="s">
        <v>40</v>
      </c>
      <c r="AB404" s="366" t="s">
        <v>40</v>
      </c>
      <c r="AC404" s="366" t="s">
        <v>40</v>
      </c>
      <c r="AD404" s="21">
        <f>SUM(Y404:Z405)</f>
        <v>10800000</v>
      </c>
    </row>
    <row r="405" spans="1:30" ht="71.099999999999994" customHeight="1" x14ac:dyDescent="0.3">
      <c r="A405" s="8"/>
      <c r="B405" s="126"/>
      <c r="C405" s="126"/>
      <c r="D405" s="126"/>
      <c r="E405" s="126"/>
      <c r="F405" s="127"/>
      <c r="G405" s="128"/>
      <c r="H405" s="237"/>
      <c r="I405" s="366"/>
      <c r="J405" s="366"/>
      <c r="K405" s="44"/>
      <c r="L405" s="20"/>
      <c r="M405" s="175"/>
      <c r="N405" s="310"/>
      <c r="O405" s="310"/>
      <c r="P405" s="310"/>
      <c r="Q405" s="318" t="s">
        <v>816</v>
      </c>
      <c r="R405" s="319">
        <v>0.6</v>
      </c>
      <c r="S405" s="241">
        <v>43983</v>
      </c>
      <c r="T405" s="241">
        <v>44012</v>
      </c>
      <c r="U405" s="547"/>
      <c r="V405" s="508"/>
      <c r="W405" s="508"/>
      <c r="X405" s="508"/>
      <c r="Y405" s="19"/>
      <c r="Z405" s="365"/>
      <c r="AA405" s="366"/>
      <c r="AB405" s="366"/>
      <c r="AC405" s="366"/>
      <c r="AD405" s="21"/>
    </row>
    <row r="406" spans="1:30" ht="71.099999999999994" customHeight="1" x14ac:dyDescent="0.3">
      <c r="A406" s="8" t="s">
        <v>802</v>
      </c>
      <c r="B406" s="126" t="s">
        <v>255</v>
      </c>
      <c r="C406" s="126" t="s">
        <v>224</v>
      </c>
      <c r="D406" s="126" t="s">
        <v>54</v>
      </c>
      <c r="E406" s="126">
        <v>0.1</v>
      </c>
      <c r="F406" s="127" t="s">
        <v>817</v>
      </c>
      <c r="G406" s="128" t="s">
        <v>804</v>
      </c>
      <c r="H406" s="128" t="s">
        <v>40</v>
      </c>
      <c r="I406" s="128" t="s">
        <v>40</v>
      </c>
      <c r="J406" s="128" t="s">
        <v>805</v>
      </c>
      <c r="K406" s="11" t="s">
        <v>818</v>
      </c>
      <c r="L406" s="11"/>
      <c r="M406" s="175" t="s">
        <v>819</v>
      </c>
      <c r="N406" s="310" t="s">
        <v>75</v>
      </c>
      <c r="O406" s="310">
        <v>43862</v>
      </c>
      <c r="P406" s="310">
        <f>MAX(T406:T410)</f>
        <v>44196</v>
      </c>
      <c r="Q406" s="548" t="s">
        <v>820</v>
      </c>
      <c r="R406" s="319">
        <v>0.3</v>
      </c>
      <c r="S406" s="241">
        <v>43845</v>
      </c>
      <c r="T406" s="241">
        <v>43905</v>
      </c>
      <c r="U406" s="549">
        <v>0.37</v>
      </c>
      <c r="V406" s="508">
        <v>0.56999999999999995</v>
      </c>
      <c r="W406" s="508">
        <v>0.65</v>
      </c>
      <c r="X406" s="508">
        <v>1</v>
      </c>
      <c r="Y406" s="19">
        <v>60000000</v>
      </c>
      <c r="Z406" s="365"/>
      <c r="AA406" s="366" t="s">
        <v>40</v>
      </c>
      <c r="AB406" s="366" t="s">
        <v>40</v>
      </c>
      <c r="AC406" s="366" t="s">
        <v>40</v>
      </c>
      <c r="AD406" s="21">
        <f>SUM(Y406:Z410)</f>
        <v>60000000</v>
      </c>
    </row>
    <row r="407" spans="1:30" ht="71.099999999999994" customHeight="1" x14ac:dyDescent="0.3">
      <c r="A407" s="8"/>
      <c r="B407" s="126"/>
      <c r="C407" s="126"/>
      <c r="D407" s="126"/>
      <c r="E407" s="126"/>
      <c r="F407" s="127"/>
      <c r="G407" s="128"/>
      <c r="H407" s="128"/>
      <c r="I407" s="128"/>
      <c r="J407" s="128"/>
      <c r="K407" s="11"/>
      <c r="L407" s="20"/>
      <c r="M407" s="175"/>
      <c r="N407" s="310"/>
      <c r="O407" s="310"/>
      <c r="P407" s="310"/>
      <c r="Q407" s="548" t="s">
        <v>821</v>
      </c>
      <c r="R407" s="319">
        <v>0.1</v>
      </c>
      <c r="S407" s="241">
        <v>43845</v>
      </c>
      <c r="T407" s="241">
        <v>43951</v>
      </c>
      <c r="U407" s="550"/>
      <c r="V407" s="508"/>
      <c r="W407" s="508"/>
      <c r="X407" s="508"/>
      <c r="Y407" s="19"/>
      <c r="Z407" s="365"/>
      <c r="AA407" s="366"/>
      <c r="AB407" s="366"/>
      <c r="AC407" s="366"/>
      <c r="AD407" s="21"/>
    </row>
    <row r="408" spans="1:30" ht="71.099999999999994" customHeight="1" x14ac:dyDescent="0.3">
      <c r="A408" s="8"/>
      <c r="B408" s="126"/>
      <c r="C408" s="126"/>
      <c r="D408" s="126"/>
      <c r="E408" s="126"/>
      <c r="F408" s="127"/>
      <c r="G408" s="128"/>
      <c r="H408" s="128"/>
      <c r="I408" s="128"/>
      <c r="J408" s="128"/>
      <c r="K408" s="11"/>
      <c r="L408" s="20"/>
      <c r="M408" s="175"/>
      <c r="N408" s="310"/>
      <c r="O408" s="310"/>
      <c r="P408" s="310"/>
      <c r="Q408" s="548" t="s">
        <v>822</v>
      </c>
      <c r="R408" s="319">
        <v>0.2</v>
      </c>
      <c r="S408" s="241">
        <v>43952</v>
      </c>
      <c r="T408" s="241">
        <v>44058</v>
      </c>
      <c r="U408" s="550"/>
      <c r="V408" s="508"/>
      <c r="W408" s="508"/>
      <c r="X408" s="508"/>
      <c r="Y408" s="19"/>
      <c r="Z408" s="365"/>
      <c r="AA408" s="366"/>
      <c r="AB408" s="366"/>
      <c r="AC408" s="366"/>
      <c r="AD408" s="21"/>
    </row>
    <row r="409" spans="1:30" ht="71.099999999999994" customHeight="1" x14ac:dyDescent="0.3">
      <c r="A409" s="8"/>
      <c r="B409" s="126"/>
      <c r="C409" s="126"/>
      <c r="D409" s="126"/>
      <c r="E409" s="126"/>
      <c r="F409" s="127"/>
      <c r="G409" s="128"/>
      <c r="H409" s="128"/>
      <c r="I409" s="128"/>
      <c r="J409" s="128"/>
      <c r="K409" s="11"/>
      <c r="L409" s="20"/>
      <c r="M409" s="175"/>
      <c r="N409" s="310"/>
      <c r="O409" s="310"/>
      <c r="P409" s="310"/>
      <c r="Q409" s="548" t="s">
        <v>823</v>
      </c>
      <c r="R409" s="319">
        <v>0.2</v>
      </c>
      <c r="S409" s="241">
        <v>44073</v>
      </c>
      <c r="T409" s="241">
        <v>44196</v>
      </c>
      <c r="U409" s="550"/>
      <c r="V409" s="508"/>
      <c r="W409" s="508"/>
      <c r="X409" s="508"/>
      <c r="Y409" s="19"/>
      <c r="Z409" s="365"/>
      <c r="AA409" s="366"/>
      <c r="AB409" s="366"/>
      <c r="AC409" s="366"/>
      <c r="AD409" s="21"/>
    </row>
    <row r="410" spans="1:30" ht="71.099999999999994" customHeight="1" x14ac:dyDescent="0.3">
      <c r="A410" s="8"/>
      <c r="B410" s="126"/>
      <c r="C410" s="126"/>
      <c r="D410" s="126"/>
      <c r="E410" s="126"/>
      <c r="F410" s="127"/>
      <c r="G410" s="128"/>
      <c r="H410" s="128"/>
      <c r="I410" s="128"/>
      <c r="J410" s="128"/>
      <c r="K410" s="11"/>
      <c r="L410" s="20"/>
      <c r="M410" s="175"/>
      <c r="N410" s="310"/>
      <c r="O410" s="310"/>
      <c r="P410" s="310"/>
      <c r="Q410" s="548" t="s">
        <v>824</v>
      </c>
      <c r="R410" s="319">
        <v>0.2</v>
      </c>
      <c r="S410" s="241">
        <v>44166</v>
      </c>
      <c r="T410" s="241">
        <v>44196</v>
      </c>
      <c r="U410" s="547"/>
      <c r="V410" s="508"/>
      <c r="W410" s="508"/>
      <c r="X410" s="508"/>
      <c r="Y410" s="19"/>
      <c r="Z410" s="365"/>
      <c r="AA410" s="366"/>
      <c r="AB410" s="366"/>
      <c r="AC410" s="366"/>
      <c r="AD410" s="21"/>
    </row>
    <row r="411" spans="1:30" ht="71.099999999999994" customHeight="1" x14ac:dyDescent="0.3">
      <c r="A411" s="8" t="s">
        <v>802</v>
      </c>
      <c r="B411" s="126" t="s">
        <v>40</v>
      </c>
      <c r="C411" s="126"/>
      <c r="D411" s="126"/>
      <c r="E411" s="126"/>
      <c r="F411" s="127"/>
      <c r="G411" s="128" t="s">
        <v>804</v>
      </c>
      <c r="H411" s="128" t="s">
        <v>40</v>
      </c>
      <c r="I411" s="128" t="s">
        <v>40</v>
      </c>
      <c r="J411" s="128" t="s">
        <v>805</v>
      </c>
      <c r="K411" s="11"/>
      <c r="L411" s="11"/>
      <c r="M411" s="175" t="s">
        <v>825</v>
      </c>
      <c r="N411" s="310" t="s">
        <v>57</v>
      </c>
      <c r="O411" s="551">
        <v>44013</v>
      </c>
      <c r="P411" s="552">
        <f>MAX(T411:T413)</f>
        <v>44195</v>
      </c>
      <c r="Q411" s="381" t="s">
        <v>826</v>
      </c>
      <c r="R411" s="553">
        <v>0.6</v>
      </c>
      <c r="S411" s="554">
        <v>44013</v>
      </c>
      <c r="T411" s="554">
        <v>44073</v>
      </c>
      <c r="U411" s="555">
        <v>0</v>
      </c>
      <c r="V411" s="555">
        <v>0</v>
      </c>
      <c r="W411" s="555">
        <v>0.65</v>
      </c>
      <c r="X411" s="555">
        <v>1</v>
      </c>
      <c r="Y411" s="19">
        <v>11000000</v>
      </c>
      <c r="Z411" s="365"/>
      <c r="AA411" s="366" t="s">
        <v>40</v>
      </c>
      <c r="AB411" s="366" t="s">
        <v>40</v>
      </c>
      <c r="AC411" s="366" t="s">
        <v>40</v>
      </c>
      <c r="AD411" s="21">
        <f>SUM(Y411:Z413)</f>
        <v>11000000</v>
      </c>
    </row>
    <row r="412" spans="1:30" ht="71.099999999999994" customHeight="1" x14ac:dyDescent="0.3">
      <c r="A412" s="8"/>
      <c r="B412" s="126"/>
      <c r="C412" s="126"/>
      <c r="D412" s="126"/>
      <c r="E412" s="126"/>
      <c r="F412" s="127"/>
      <c r="G412" s="128"/>
      <c r="H412" s="128"/>
      <c r="I412" s="128"/>
      <c r="J412" s="128"/>
      <c r="K412" s="11"/>
      <c r="L412" s="20"/>
      <c r="M412" s="175"/>
      <c r="N412" s="310"/>
      <c r="O412" s="551"/>
      <c r="P412" s="552"/>
      <c r="Q412" s="381" t="s">
        <v>923</v>
      </c>
      <c r="R412" s="553">
        <v>0.15</v>
      </c>
      <c r="S412" s="554">
        <v>44075</v>
      </c>
      <c r="T412" s="554">
        <v>44165</v>
      </c>
      <c r="U412" s="555"/>
      <c r="V412" s="555"/>
      <c r="W412" s="555"/>
      <c r="X412" s="555"/>
      <c r="Y412" s="19"/>
      <c r="Z412" s="365"/>
      <c r="AA412" s="366"/>
      <c r="AB412" s="366"/>
      <c r="AC412" s="366"/>
      <c r="AD412" s="21"/>
    </row>
    <row r="413" spans="1:30" ht="71.099999999999994" customHeight="1" x14ac:dyDescent="0.3">
      <c r="A413" s="8"/>
      <c r="B413" s="126"/>
      <c r="C413" s="126"/>
      <c r="D413" s="126"/>
      <c r="E413" s="126"/>
      <c r="F413" s="127"/>
      <c r="G413" s="128"/>
      <c r="H413" s="128"/>
      <c r="I413" s="128"/>
      <c r="J413" s="128"/>
      <c r="K413" s="11"/>
      <c r="L413" s="20"/>
      <c r="M413" s="175"/>
      <c r="N413" s="310"/>
      <c r="O413" s="551"/>
      <c r="P413" s="552"/>
      <c r="Q413" s="381" t="s">
        <v>827</v>
      </c>
      <c r="R413" s="553">
        <v>0.25</v>
      </c>
      <c r="S413" s="554">
        <v>44166</v>
      </c>
      <c r="T413" s="554">
        <v>44195</v>
      </c>
      <c r="U413" s="555"/>
      <c r="V413" s="555"/>
      <c r="W413" s="555"/>
      <c r="X413" s="555"/>
      <c r="Y413" s="19"/>
      <c r="Z413" s="365"/>
      <c r="AA413" s="366"/>
      <c r="AB413" s="366"/>
      <c r="AC413" s="366"/>
      <c r="AD413" s="21"/>
    </row>
    <row r="414" spans="1:30" ht="51.95" customHeight="1" x14ac:dyDescent="0.3">
      <c r="A414" s="8" t="s">
        <v>802</v>
      </c>
      <c r="B414" s="126" t="s">
        <v>255</v>
      </c>
      <c r="C414" s="126" t="s">
        <v>224</v>
      </c>
      <c r="D414" s="126" t="s">
        <v>54</v>
      </c>
      <c r="E414" s="126">
        <v>0.1</v>
      </c>
      <c r="F414" s="127" t="s">
        <v>828</v>
      </c>
      <c r="G414" s="128" t="s">
        <v>829</v>
      </c>
      <c r="H414" s="128" t="s">
        <v>830</v>
      </c>
      <c r="I414" s="128" t="s">
        <v>40</v>
      </c>
      <c r="J414" s="128" t="s">
        <v>805</v>
      </c>
      <c r="K414" s="11"/>
      <c r="L414" s="11"/>
      <c r="M414" s="175" t="s">
        <v>914</v>
      </c>
      <c r="N414" s="366" t="s">
        <v>75</v>
      </c>
      <c r="O414" s="552">
        <v>43862</v>
      </c>
      <c r="P414" s="552">
        <f>MAX(T414:T416)</f>
        <v>44195</v>
      </c>
      <c r="Q414" s="381" t="s">
        <v>927</v>
      </c>
      <c r="R414" s="553">
        <v>0.1</v>
      </c>
      <c r="S414" s="554">
        <v>43832</v>
      </c>
      <c r="T414" s="554">
        <v>43884</v>
      </c>
      <c r="U414" s="508">
        <v>0.24</v>
      </c>
      <c r="V414" s="508">
        <v>0.66</v>
      </c>
      <c r="W414" s="508">
        <v>0.83</v>
      </c>
      <c r="X414" s="508">
        <v>1</v>
      </c>
      <c r="Y414" s="19">
        <v>600000000</v>
      </c>
      <c r="Z414" s="365"/>
      <c r="AA414" s="366" t="s">
        <v>40</v>
      </c>
      <c r="AB414" s="366" t="s">
        <v>40</v>
      </c>
      <c r="AC414" s="366" t="s">
        <v>40</v>
      </c>
      <c r="AD414" s="21">
        <f>SUM(Y414:Z416)</f>
        <v>600000000</v>
      </c>
    </row>
    <row r="415" spans="1:30" ht="51.95" customHeight="1" x14ac:dyDescent="0.3">
      <c r="A415" s="8"/>
      <c r="B415" s="126"/>
      <c r="C415" s="126"/>
      <c r="D415" s="126"/>
      <c r="E415" s="126"/>
      <c r="F415" s="127"/>
      <c r="G415" s="128"/>
      <c r="H415" s="128"/>
      <c r="I415" s="128"/>
      <c r="J415" s="128"/>
      <c r="K415" s="11"/>
      <c r="L415" s="20"/>
      <c r="M415" s="175"/>
      <c r="N415" s="366"/>
      <c r="O415" s="552"/>
      <c r="P415" s="552"/>
      <c r="Q415" s="381" t="s">
        <v>928</v>
      </c>
      <c r="R415" s="553">
        <v>0.7</v>
      </c>
      <c r="S415" s="554">
        <v>43892</v>
      </c>
      <c r="T415" s="554">
        <v>44195</v>
      </c>
      <c r="U415" s="508"/>
      <c r="V415" s="508"/>
      <c r="W415" s="508"/>
      <c r="X415" s="508"/>
      <c r="Y415" s="19"/>
      <c r="Z415" s="365"/>
      <c r="AA415" s="366"/>
      <c r="AB415" s="366"/>
      <c r="AC415" s="366"/>
      <c r="AD415" s="21"/>
    </row>
    <row r="416" spans="1:30" ht="51.95" customHeight="1" x14ac:dyDescent="0.3">
      <c r="A416" s="8"/>
      <c r="B416" s="126"/>
      <c r="C416" s="126"/>
      <c r="D416" s="126"/>
      <c r="E416" s="126"/>
      <c r="F416" s="127"/>
      <c r="G416" s="128"/>
      <c r="H416" s="128"/>
      <c r="I416" s="128"/>
      <c r="J416" s="128"/>
      <c r="K416" s="11"/>
      <c r="L416" s="20"/>
      <c r="M416" s="175"/>
      <c r="N416" s="366"/>
      <c r="O416" s="552"/>
      <c r="P416" s="552"/>
      <c r="Q416" s="381" t="s">
        <v>915</v>
      </c>
      <c r="R416" s="553">
        <v>0.2</v>
      </c>
      <c r="S416" s="554">
        <v>43984</v>
      </c>
      <c r="T416" s="554">
        <v>44195</v>
      </c>
      <c r="U416" s="508"/>
      <c r="V416" s="508"/>
      <c r="W416" s="508"/>
      <c r="X416" s="508"/>
      <c r="Y416" s="19"/>
      <c r="Z416" s="365"/>
      <c r="AA416" s="366"/>
      <c r="AB416" s="366"/>
      <c r="AC416" s="366"/>
      <c r="AD416" s="21"/>
    </row>
    <row r="417" spans="1:30" ht="56.1" customHeight="1" x14ac:dyDescent="0.3">
      <c r="A417" s="8" t="s">
        <v>802</v>
      </c>
      <c r="B417" s="126" t="s">
        <v>40</v>
      </c>
      <c r="C417" s="126"/>
      <c r="D417" s="126"/>
      <c r="E417" s="126"/>
      <c r="F417" s="127"/>
      <c r="G417" s="128" t="s">
        <v>804</v>
      </c>
      <c r="H417" s="128" t="s">
        <v>40</v>
      </c>
      <c r="I417" s="128" t="s">
        <v>40</v>
      </c>
      <c r="J417" s="128" t="s">
        <v>805</v>
      </c>
      <c r="K417" s="11"/>
      <c r="L417" s="11"/>
      <c r="M417" s="129" t="s">
        <v>831</v>
      </c>
      <c r="N417" s="439" t="s">
        <v>57</v>
      </c>
      <c r="O417" s="556">
        <v>43952</v>
      </c>
      <c r="P417" s="556">
        <f>MAX(T417:T419)</f>
        <v>44196</v>
      </c>
      <c r="Q417" s="311" t="s">
        <v>832</v>
      </c>
      <c r="R417" s="557">
        <v>0.25</v>
      </c>
      <c r="S417" s="558">
        <v>43955</v>
      </c>
      <c r="T417" s="558">
        <v>43998</v>
      </c>
      <c r="U417" s="508">
        <v>0</v>
      </c>
      <c r="V417" s="508">
        <v>0.25</v>
      </c>
      <c r="W417" s="508">
        <v>0.5</v>
      </c>
      <c r="X417" s="508">
        <v>1</v>
      </c>
      <c r="Y417" s="19">
        <v>40500000</v>
      </c>
      <c r="Z417" s="365">
        <v>120000000</v>
      </c>
      <c r="AA417" s="366" t="s">
        <v>40</v>
      </c>
      <c r="AB417" s="366" t="s">
        <v>40</v>
      </c>
      <c r="AC417" s="366" t="s">
        <v>40</v>
      </c>
      <c r="AD417" s="21">
        <f>SUM(Y417:Z419)</f>
        <v>160500000</v>
      </c>
    </row>
    <row r="418" spans="1:30" ht="56.1" customHeight="1" x14ac:dyDescent="0.3">
      <c r="A418" s="8"/>
      <c r="B418" s="126"/>
      <c r="C418" s="126"/>
      <c r="D418" s="126"/>
      <c r="E418" s="126"/>
      <c r="F418" s="127"/>
      <c r="G418" s="128"/>
      <c r="H418" s="128"/>
      <c r="I418" s="128"/>
      <c r="J418" s="128"/>
      <c r="K418" s="11"/>
      <c r="L418" s="20"/>
      <c r="M418" s="129"/>
      <c r="N418" s="439"/>
      <c r="O418" s="556"/>
      <c r="P418" s="556"/>
      <c r="Q418" s="311" t="s">
        <v>833</v>
      </c>
      <c r="R418" s="557">
        <v>0.25</v>
      </c>
      <c r="S418" s="558">
        <v>43998</v>
      </c>
      <c r="T418" s="558">
        <v>44042</v>
      </c>
      <c r="U418" s="508"/>
      <c r="V418" s="508"/>
      <c r="W418" s="508"/>
      <c r="X418" s="508"/>
      <c r="Y418" s="19"/>
      <c r="Z418" s="365"/>
      <c r="AA418" s="366"/>
      <c r="AB418" s="366"/>
      <c r="AC418" s="366"/>
      <c r="AD418" s="21"/>
    </row>
    <row r="419" spans="1:30" ht="56.1" customHeight="1" thickBot="1" x14ac:dyDescent="0.35">
      <c r="A419" s="46"/>
      <c r="B419" s="177"/>
      <c r="C419" s="177"/>
      <c r="D419" s="177"/>
      <c r="E419" s="177"/>
      <c r="F419" s="559"/>
      <c r="G419" s="147"/>
      <c r="H419" s="147"/>
      <c r="I419" s="147"/>
      <c r="J419" s="147"/>
      <c r="K419" s="49"/>
      <c r="L419" s="477"/>
      <c r="M419" s="146"/>
      <c r="N419" s="485"/>
      <c r="O419" s="560"/>
      <c r="P419" s="560"/>
      <c r="Q419" s="331" t="s">
        <v>834</v>
      </c>
      <c r="R419" s="561">
        <v>0.5</v>
      </c>
      <c r="S419" s="562">
        <v>44046</v>
      </c>
      <c r="T419" s="562">
        <v>44196</v>
      </c>
      <c r="U419" s="563"/>
      <c r="V419" s="563"/>
      <c r="W419" s="563"/>
      <c r="X419" s="563"/>
      <c r="Y419" s="58"/>
      <c r="Z419" s="397"/>
      <c r="AA419" s="564"/>
      <c r="AB419" s="564"/>
      <c r="AC419" s="564"/>
      <c r="AD419" s="111"/>
    </row>
    <row r="420" spans="1:30" ht="75" customHeight="1" thickTop="1" x14ac:dyDescent="0.3">
      <c r="A420" s="61" t="s">
        <v>837</v>
      </c>
      <c r="B420" s="184" t="s">
        <v>41</v>
      </c>
      <c r="C420" s="184" t="s">
        <v>42</v>
      </c>
      <c r="D420" s="184" t="s">
        <v>38</v>
      </c>
      <c r="E420" s="253"/>
      <c r="F420" s="254" t="s">
        <v>838</v>
      </c>
      <c r="G420" s="64" t="s">
        <v>40</v>
      </c>
      <c r="H420" s="64" t="s">
        <v>40</v>
      </c>
      <c r="I420" s="64" t="s">
        <v>40</v>
      </c>
      <c r="J420" s="64" t="s">
        <v>40</v>
      </c>
      <c r="K420" s="64"/>
      <c r="L420" s="64"/>
      <c r="M420" s="64" t="s">
        <v>839</v>
      </c>
      <c r="N420" s="65" t="s">
        <v>57</v>
      </c>
      <c r="O420" s="65">
        <v>43862</v>
      </c>
      <c r="P420" s="65">
        <f>MAX(T420:T421)</f>
        <v>44012</v>
      </c>
      <c r="Q420" s="565" t="s">
        <v>840</v>
      </c>
      <c r="R420" s="566">
        <v>0.2</v>
      </c>
      <c r="S420" s="183">
        <v>43862</v>
      </c>
      <c r="T420" s="183">
        <v>43889</v>
      </c>
      <c r="U420" s="69">
        <v>0.4</v>
      </c>
      <c r="V420" s="70">
        <v>1</v>
      </c>
      <c r="W420" s="70">
        <v>1</v>
      </c>
      <c r="X420" s="69">
        <v>1</v>
      </c>
      <c r="Y420" s="211">
        <v>11061877</v>
      </c>
      <c r="Z420" s="211">
        <v>172560000</v>
      </c>
      <c r="AA420" s="211" t="s">
        <v>744</v>
      </c>
      <c r="AB420" s="211" t="s">
        <v>895</v>
      </c>
      <c r="AC420" s="211" t="s">
        <v>40</v>
      </c>
      <c r="AD420" s="74">
        <f>SUM(Y420:Z421)</f>
        <v>183621877</v>
      </c>
    </row>
    <row r="421" spans="1:30" ht="75" customHeight="1" x14ac:dyDescent="0.3">
      <c r="A421" s="75"/>
      <c r="B421" s="162"/>
      <c r="C421" s="162"/>
      <c r="D421" s="162"/>
      <c r="E421" s="264"/>
      <c r="F421" s="567"/>
      <c r="G421" s="78"/>
      <c r="H421" s="78"/>
      <c r="I421" s="78"/>
      <c r="J421" s="78"/>
      <c r="K421" s="78"/>
      <c r="L421" s="162"/>
      <c r="M421" s="78"/>
      <c r="N421" s="79"/>
      <c r="O421" s="79"/>
      <c r="P421" s="79"/>
      <c r="Q421" s="568" t="s">
        <v>841</v>
      </c>
      <c r="R421" s="569">
        <v>0.8</v>
      </c>
      <c r="S421" s="189">
        <v>43891</v>
      </c>
      <c r="T421" s="189">
        <v>44012</v>
      </c>
      <c r="U421" s="83"/>
      <c r="V421" s="84"/>
      <c r="W421" s="84"/>
      <c r="X421" s="83"/>
      <c r="Y421" s="89"/>
      <c r="Z421" s="89"/>
      <c r="AA421" s="89"/>
      <c r="AB421" s="89"/>
      <c r="AC421" s="89"/>
      <c r="AD421" s="21"/>
    </row>
    <row r="422" spans="1:30" ht="62.1" customHeight="1" x14ac:dyDescent="0.3">
      <c r="A422" s="75" t="s">
        <v>837</v>
      </c>
      <c r="B422" s="162" t="s">
        <v>36</v>
      </c>
      <c r="C422" s="162" t="s">
        <v>667</v>
      </c>
      <c r="D422" s="162" t="s">
        <v>38</v>
      </c>
      <c r="E422" s="264"/>
      <c r="F422" s="265" t="s">
        <v>842</v>
      </c>
      <c r="G422" s="78" t="s">
        <v>40</v>
      </c>
      <c r="H422" s="78" t="s">
        <v>40</v>
      </c>
      <c r="I422" s="78" t="s">
        <v>40</v>
      </c>
      <c r="J422" s="78" t="s">
        <v>40</v>
      </c>
      <c r="K422" s="78"/>
      <c r="L422" s="78" t="s">
        <v>201</v>
      </c>
      <c r="M422" s="78" t="s">
        <v>843</v>
      </c>
      <c r="N422" s="79" t="s">
        <v>57</v>
      </c>
      <c r="O422" s="79">
        <v>43907</v>
      </c>
      <c r="P422" s="79">
        <f>MAX(T422:T423)</f>
        <v>44195</v>
      </c>
      <c r="Q422" s="568" t="s">
        <v>844</v>
      </c>
      <c r="R422" s="569">
        <v>0.5</v>
      </c>
      <c r="S422" s="189">
        <v>43997</v>
      </c>
      <c r="T422" s="189">
        <v>44073</v>
      </c>
      <c r="U422" s="83">
        <v>0.05</v>
      </c>
      <c r="V422" s="84">
        <v>0.1</v>
      </c>
      <c r="W422" s="84">
        <v>0.5</v>
      </c>
      <c r="X422" s="83">
        <v>1</v>
      </c>
      <c r="Y422" s="89">
        <v>0</v>
      </c>
      <c r="Z422" s="89">
        <v>2712054132</v>
      </c>
      <c r="AA422" s="89" t="s">
        <v>744</v>
      </c>
      <c r="AB422" s="89" t="s">
        <v>896</v>
      </c>
      <c r="AC422" s="89" t="s">
        <v>40</v>
      </c>
      <c r="AD422" s="21">
        <f>SUM(Y422:Z423)</f>
        <v>2712054132</v>
      </c>
    </row>
    <row r="423" spans="1:30" ht="62.1" customHeight="1" x14ac:dyDescent="0.3">
      <c r="A423" s="75"/>
      <c r="B423" s="162"/>
      <c r="C423" s="162"/>
      <c r="D423" s="162"/>
      <c r="E423" s="264"/>
      <c r="F423" s="265"/>
      <c r="G423" s="78"/>
      <c r="H423" s="78"/>
      <c r="I423" s="78"/>
      <c r="J423" s="78"/>
      <c r="K423" s="78"/>
      <c r="L423" s="162"/>
      <c r="M423" s="78"/>
      <c r="N423" s="79"/>
      <c r="O423" s="79"/>
      <c r="P423" s="79"/>
      <c r="Q423" s="568" t="s">
        <v>845</v>
      </c>
      <c r="R423" s="569">
        <v>0.5</v>
      </c>
      <c r="S423" s="189">
        <v>44044</v>
      </c>
      <c r="T423" s="189">
        <v>44195</v>
      </c>
      <c r="U423" s="83"/>
      <c r="V423" s="84"/>
      <c r="W423" s="84"/>
      <c r="X423" s="83"/>
      <c r="Y423" s="89"/>
      <c r="Z423" s="89"/>
      <c r="AA423" s="89"/>
      <c r="AB423" s="89"/>
      <c r="AC423" s="89"/>
      <c r="AD423" s="21"/>
    </row>
    <row r="424" spans="1:30" ht="62.1" customHeight="1" x14ac:dyDescent="0.3">
      <c r="A424" s="75" t="s">
        <v>837</v>
      </c>
      <c r="B424" s="162" t="s">
        <v>41</v>
      </c>
      <c r="C424" s="162" t="s">
        <v>42</v>
      </c>
      <c r="D424" s="162" t="s">
        <v>38</v>
      </c>
      <c r="E424" s="264"/>
      <c r="F424" s="265" t="s">
        <v>846</v>
      </c>
      <c r="G424" s="78" t="s">
        <v>184</v>
      </c>
      <c r="H424" s="78" t="s">
        <v>40</v>
      </c>
      <c r="I424" s="78" t="s">
        <v>40</v>
      </c>
      <c r="J424" s="78" t="s">
        <v>40</v>
      </c>
      <c r="K424" s="78"/>
      <c r="L424" s="78"/>
      <c r="M424" s="78" t="s">
        <v>847</v>
      </c>
      <c r="N424" s="79" t="s">
        <v>57</v>
      </c>
      <c r="O424" s="79">
        <v>43832</v>
      </c>
      <c r="P424" s="79">
        <f>MAX(T424:T426)</f>
        <v>44196</v>
      </c>
      <c r="Q424" s="568" t="s">
        <v>840</v>
      </c>
      <c r="R424" s="569">
        <v>0.5</v>
      </c>
      <c r="S424" s="189">
        <v>43832</v>
      </c>
      <c r="T424" s="189">
        <v>43951</v>
      </c>
      <c r="U424" s="83">
        <v>0.4</v>
      </c>
      <c r="V424" s="84">
        <v>0.5</v>
      </c>
      <c r="W424" s="84">
        <v>0.78</v>
      </c>
      <c r="X424" s="83">
        <v>1</v>
      </c>
      <c r="Y424" s="89">
        <v>3607425</v>
      </c>
      <c r="Z424" s="89">
        <v>34661000</v>
      </c>
      <c r="AA424" s="89" t="s">
        <v>744</v>
      </c>
      <c r="AB424" s="89" t="s">
        <v>897</v>
      </c>
      <c r="AC424" s="89" t="s">
        <v>40</v>
      </c>
      <c r="AD424" s="21">
        <f>SUM(Y424:Z426)</f>
        <v>38268425</v>
      </c>
    </row>
    <row r="425" spans="1:30" ht="62.1" customHeight="1" x14ac:dyDescent="0.3">
      <c r="A425" s="75"/>
      <c r="B425" s="162"/>
      <c r="C425" s="162"/>
      <c r="D425" s="162"/>
      <c r="E425" s="264"/>
      <c r="F425" s="265"/>
      <c r="G425" s="78"/>
      <c r="H425" s="78"/>
      <c r="I425" s="78"/>
      <c r="J425" s="78"/>
      <c r="K425" s="78"/>
      <c r="L425" s="162"/>
      <c r="M425" s="78"/>
      <c r="N425" s="79"/>
      <c r="O425" s="79"/>
      <c r="P425" s="79"/>
      <c r="Q425" s="568" t="s">
        <v>848</v>
      </c>
      <c r="R425" s="569">
        <v>0.2</v>
      </c>
      <c r="S425" s="189">
        <v>44013</v>
      </c>
      <c r="T425" s="189">
        <v>44073</v>
      </c>
      <c r="U425" s="83"/>
      <c r="V425" s="84"/>
      <c r="W425" s="84"/>
      <c r="X425" s="83"/>
      <c r="Y425" s="89"/>
      <c r="Z425" s="89"/>
      <c r="AA425" s="89"/>
      <c r="AB425" s="89"/>
      <c r="AC425" s="89"/>
      <c r="AD425" s="21"/>
    </row>
    <row r="426" spans="1:30" ht="62.1" customHeight="1" x14ac:dyDescent="0.3">
      <c r="A426" s="75"/>
      <c r="B426" s="162"/>
      <c r="C426" s="162"/>
      <c r="D426" s="162"/>
      <c r="E426" s="264"/>
      <c r="F426" s="265"/>
      <c r="G426" s="78"/>
      <c r="H426" s="78"/>
      <c r="I426" s="78"/>
      <c r="J426" s="78"/>
      <c r="K426" s="78"/>
      <c r="L426" s="162"/>
      <c r="M426" s="78"/>
      <c r="N426" s="79"/>
      <c r="O426" s="79"/>
      <c r="P426" s="79"/>
      <c r="Q426" s="568" t="s">
        <v>849</v>
      </c>
      <c r="R426" s="569">
        <v>0.3</v>
      </c>
      <c r="S426" s="189">
        <v>44075</v>
      </c>
      <c r="T426" s="189">
        <v>44196</v>
      </c>
      <c r="U426" s="83"/>
      <c r="V426" s="84"/>
      <c r="W426" s="84"/>
      <c r="X426" s="83"/>
      <c r="Y426" s="89"/>
      <c r="Z426" s="89"/>
      <c r="AA426" s="89"/>
      <c r="AB426" s="89"/>
      <c r="AC426" s="89"/>
      <c r="AD426" s="21"/>
    </row>
    <row r="427" spans="1:30" ht="62.1" customHeight="1" x14ac:dyDescent="0.3">
      <c r="A427" s="75" t="s">
        <v>837</v>
      </c>
      <c r="B427" s="162" t="s">
        <v>41</v>
      </c>
      <c r="C427" s="162" t="s">
        <v>42</v>
      </c>
      <c r="D427" s="162" t="s">
        <v>38</v>
      </c>
      <c r="E427" s="264"/>
      <c r="F427" s="265" t="s">
        <v>850</v>
      </c>
      <c r="G427" s="78" t="s">
        <v>184</v>
      </c>
      <c r="H427" s="78" t="s">
        <v>40</v>
      </c>
      <c r="I427" s="78" t="s">
        <v>40</v>
      </c>
      <c r="J427" s="78" t="s">
        <v>40</v>
      </c>
      <c r="K427" s="78"/>
      <c r="L427" s="78"/>
      <c r="M427" s="78" t="s">
        <v>851</v>
      </c>
      <c r="N427" s="79" t="s">
        <v>57</v>
      </c>
      <c r="O427" s="79">
        <v>43832</v>
      </c>
      <c r="P427" s="79">
        <f>MAX(T427:T428)</f>
        <v>44104</v>
      </c>
      <c r="Q427" s="568" t="s">
        <v>840</v>
      </c>
      <c r="R427" s="569">
        <v>0.5</v>
      </c>
      <c r="S427" s="189">
        <v>43832</v>
      </c>
      <c r="T427" s="189" t="s">
        <v>852</v>
      </c>
      <c r="U427" s="83">
        <v>0.3</v>
      </c>
      <c r="V427" s="84">
        <v>0.7</v>
      </c>
      <c r="W427" s="84">
        <v>1</v>
      </c>
      <c r="X427" s="83">
        <v>1</v>
      </c>
      <c r="Y427" s="89">
        <v>12480972</v>
      </c>
      <c r="Z427" s="89">
        <v>19650400</v>
      </c>
      <c r="AA427" s="89" t="s">
        <v>744</v>
      </c>
      <c r="AB427" s="89" t="s">
        <v>898</v>
      </c>
      <c r="AC427" s="89" t="s">
        <v>40</v>
      </c>
      <c r="AD427" s="21">
        <f>SUM(Y427:Z428)</f>
        <v>32131372</v>
      </c>
    </row>
    <row r="428" spans="1:30" ht="62.1" customHeight="1" x14ac:dyDescent="0.3">
      <c r="A428" s="75"/>
      <c r="B428" s="162"/>
      <c r="C428" s="162"/>
      <c r="D428" s="162"/>
      <c r="E428" s="264"/>
      <c r="F428" s="265"/>
      <c r="G428" s="78"/>
      <c r="H428" s="78"/>
      <c r="I428" s="78"/>
      <c r="J428" s="78"/>
      <c r="K428" s="78"/>
      <c r="L428" s="162"/>
      <c r="M428" s="78"/>
      <c r="N428" s="79"/>
      <c r="O428" s="79"/>
      <c r="P428" s="79"/>
      <c r="Q428" s="568" t="s">
        <v>853</v>
      </c>
      <c r="R428" s="569">
        <v>0.5</v>
      </c>
      <c r="S428" s="189">
        <v>43955</v>
      </c>
      <c r="T428" s="189">
        <v>44104</v>
      </c>
      <c r="U428" s="83"/>
      <c r="V428" s="84"/>
      <c r="W428" s="84"/>
      <c r="X428" s="83"/>
      <c r="Y428" s="89"/>
      <c r="Z428" s="89"/>
      <c r="AA428" s="89"/>
      <c r="AB428" s="89"/>
      <c r="AC428" s="89"/>
      <c r="AD428" s="21"/>
    </row>
    <row r="429" spans="1:30" ht="62.1" customHeight="1" x14ac:dyDescent="0.3">
      <c r="A429" s="75" t="s">
        <v>837</v>
      </c>
      <c r="B429" s="162" t="s">
        <v>41</v>
      </c>
      <c r="C429" s="162" t="s">
        <v>42</v>
      </c>
      <c r="D429" s="162" t="s">
        <v>38</v>
      </c>
      <c r="E429" s="264"/>
      <c r="F429" s="265" t="s">
        <v>854</v>
      </c>
      <c r="G429" s="78" t="s">
        <v>40</v>
      </c>
      <c r="H429" s="78" t="s">
        <v>40</v>
      </c>
      <c r="I429" s="78" t="s">
        <v>40</v>
      </c>
      <c r="J429" s="78" t="s">
        <v>40</v>
      </c>
      <c r="K429" s="78" t="s">
        <v>200</v>
      </c>
      <c r="L429" s="78"/>
      <c r="M429" s="78" t="s">
        <v>855</v>
      </c>
      <c r="N429" s="79" t="s">
        <v>57</v>
      </c>
      <c r="O429" s="79">
        <v>43864</v>
      </c>
      <c r="P429" s="79">
        <f>MAX(T429:T431)</f>
        <v>44165</v>
      </c>
      <c r="Q429" s="568" t="s">
        <v>856</v>
      </c>
      <c r="R429" s="569">
        <v>0.3</v>
      </c>
      <c r="S429" s="189">
        <v>43864</v>
      </c>
      <c r="T429" s="189">
        <v>43921</v>
      </c>
      <c r="U429" s="83">
        <v>0.4</v>
      </c>
      <c r="V429" s="84">
        <v>0.75</v>
      </c>
      <c r="W429" s="84">
        <v>0.9</v>
      </c>
      <c r="X429" s="83">
        <v>1</v>
      </c>
      <c r="Y429" s="89">
        <v>15149040</v>
      </c>
      <c r="Z429" s="89">
        <v>4017000</v>
      </c>
      <c r="AA429" s="89" t="s">
        <v>744</v>
      </c>
      <c r="AB429" s="89" t="s">
        <v>899</v>
      </c>
      <c r="AC429" s="89" t="s">
        <v>40</v>
      </c>
      <c r="AD429" s="21">
        <f>SUM(Y429:Z431)</f>
        <v>19166040</v>
      </c>
    </row>
    <row r="430" spans="1:30" ht="62.1" customHeight="1" x14ac:dyDescent="0.3">
      <c r="A430" s="75"/>
      <c r="B430" s="162"/>
      <c r="C430" s="162"/>
      <c r="D430" s="162"/>
      <c r="E430" s="264"/>
      <c r="F430" s="265"/>
      <c r="G430" s="78"/>
      <c r="H430" s="78"/>
      <c r="I430" s="78"/>
      <c r="J430" s="78"/>
      <c r="K430" s="78"/>
      <c r="L430" s="162"/>
      <c r="M430" s="78"/>
      <c r="N430" s="79"/>
      <c r="O430" s="79"/>
      <c r="P430" s="79"/>
      <c r="Q430" s="568" t="s">
        <v>857</v>
      </c>
      <c r="R430" s="569">
        <v>0.3</v>
      </c>
      <c r="S430" s="189">
        <v>43892</v>
      </c>
      <c r="T430" s="189">
        <v>43982</v>
      </c>
      <c r="U430" s="83"/>
      <c r="V430" s="84"/>
      <c r="W430" s="84"/>
      <c r="X430" s="83"/>
      <c r="Y430" s="89"/>
      <c r="Z430" s="89"/>
      <c r="AA430" s="89"/>
      <c r="AB430" s="89"/>
      <c r="AC430" s="89"/>
      <c r="AD430" s="21"/>
    </row>
    <row r="431" spans="1:30" ht="62.1" customHeight="1" x14ac:dyDescent="0.3">
      <c r="A431" s="75"/>
      <c r="B431" s="162"/>
      <c r="C431" s="162"/>
      <c r="D431" s="162"/>
      <c r="E431" s="264"/>
      <c r="F431" s="265"/>
      <c r="G431" s="78"/>
      <c r="H431" s="78"/>
      <c r="I431" s="78"/>
      <c r="J431" s="78"/>
      <c r="K431" s="78"/>
      <c r="L431" s="162"/>
      <c r="M431" s="78"/>
      <c r="N431" s="79"/>
      <c r="O431" s="79"/>
      <c r="P431" s="79"/>
      <c r="Q431" s="568" t="s">
        <v>840</v>
      </c>
      <c r="R431" s="569">
        <v>0.4</v>
      </c>
      <c r="S431" s="189">
        <v>43922</v>
      </c>
      <c r="T431" s="189">
        <v>44165</v>
      </c>
      <c r="U431" s="83"/>
      <c r="V431" s="84"/>
      <c r="W431" s="84"/>
      <c r="X431" s="83"/>
      <c r="Y431" s="89"/>
      <c r="Z431" s="89"/>
      <c r="AA431" s="89"/>
      <c r="AB431" s="89"/>
      <c r="AC431" s="89"/>
      <c r="AD431" s="21"/>
    </row>
    <row r="432" spans="1:30" ht="62.1" customHeight="1" x14ac:dyDescent="0.3">
      <c r="A432" s="75" t="s">
        <v>837</v>
      </c>
      <c r="B432" s="162" t="s">
        <v>36</v>
      </c>
      <c r="C432" s="162" t="s">
        <v>667</v>
      </c>
      <c r="D432" s="162" t="s">
        <v>38</v>
      </c>
      <c r="E432" s="264"/>
      <c r="F432" s="265" t="s">
        <v>858</v>
      </c>
      <c r="G432" s="78" t="s">
        <v>184</v>
      </c>
      <c r="H432" s="78" t="s">
        <v>40</v>
      </c>
      <c r="I432" s="78" t="s">
        <v>40</v>
      </c>
      <c r="J432" s="78" t="s">
        <v>40</v>
      </c>
      <c r="K432" s="78"/>
      <c r="L432" s="78"/>
      <c r="M432" s="78" t="s">
        <v>859</v>
      </c>
      <c r="N432" s="79" t="s">
        <v>57</v>
      </c>
      <c r="O432" s="79">
        <v>43891</v>
      </c>
      <c r="P432" s="79">
        <f>MAX(T432:T433)</f>
        <v>44180</v>
      </c>
      <c r="Q432" s="568" t="s">
        <v>860</v>
      </c>
      <c r="R432" s="569">
        <v>0.5</v>
      </c>
      <c r="S432" s="189">
        <v>43891</v>
      </c>
      <c r="T432" s="189">
        <v>44042</v>
      </c>
      <c r="U432" s="83">
        <v>0.1</v>
      </c>
      <c r="V432" s="84">
        <v>0.5</v>
      </c>
      <c r="W432" s="84">
        <v>0.75</v>
      </c>
      <c r="X432" s="83">
        <v>1</v>
      </c>
      <c r="Y432" s="89">
        <v>4238336</v>
      </c>
      <c r="Z432" s="89">
        <v>3200000</v>
      </c>
      <c r="AA432" s="89" t="s">
        <v>744</v>
      </c>
      <c r="AB432" s="570" t="s">
        <v>900</v>
      </c>
      <c r="AC432" s="89" t="s">
        <v>40</v>
      </c>
      <c r="AD432" s="21">
        <f>SUM(Y432:Z433)</f>
        <v>7438336</v>
      </c>
    </row>
    <row r="433" spans="1:30" ht="62.1" customHeight="1" x14ac:dyDescent="0.3">
      <c r="A433" s="75"/>
      <c r="B433" s="162"/>
      <c r="C433" s="162"/>
      <c r="D433" s="162"/>
      <c r="E433" s="264"/>
      <c r="F433" s="265"/>
      <c r="G433" s="78"/>
      <c r="H433" s="78"/>
      <c r="I433" s="78"/>
      <c r="J433" s="78"/>
      <c r="K433" s="78"/>
      <c r="L433" s="162"/>
      <c r="M433" s="78"/>
      <c r="N433" s="79"/>
      <c r="O433" s="79"/>
      <c r="P433" s="79"/>
      <c r="Q433" s="568" t="s">
        <v>861</v>
      </c>
      <c r="R433" s="569">
        <v>0.5</v>
      </c>
      <c r="S433" s="189">
        <v>44044</v>
      </c>
      <c r="T433" s="189">
        <v>44180</v>
      </c>
      <c r="U433" s="83"/>
      <c r="V433" s="84"/>
      <c r="W433" s="84"/>
      <c r="X433" s="83"/>
      <c r="Y433" s="89"/>
      <c r="Z433" s="89"/>
      <c r="AA433" s="89"/>
      <c r="AB433" s="570"/>
      <c r="AC433" s="89"/>
      <c r="AD433" s="21"/>
    </row>
    <row r="434" spans="1:30" ht="62.1" customHeight="1" x14ac:dyDescent="0.3">
      <c r="A434" s="75" t="s">
        <v>837</v>
      </c>
      <c r="B434" s="162" t="s">
        <v>41</v>
      </c>
      <c r="C434" s="162" t="s">
        <v>42</v>
      </c>
      <c r="D434" s="162" t="s">
        <v>38</v>
      </c>
      <c r="E434" s="264"/>
      <c r="F434" s="265" t="s">
        <v>862</v>
      </c>
      <c r="G434" s="78" t="s">
        <v>184</v>
      </c>
      <c r="H434" s="78" t="s">
        <v>40</v>
      </c>
      <c r="I434" s="78" t="s">
        <v>40</v>
      </c>
      <c r="J434" s="78" t="s">
        <v>40</v>
      </c>
      <c r="K434" s="78"/>
      <c r="L434" s="78"/>
      <c r="M434" s="78" t="s">
        <v>863</v>
      </c>
      <c r="N434" s="79" t="s">
        <v>57</v>
      </c>
      <c r="O434" s="79">
        <v>43891</v>
      </c>
      <c r="P434" s="79">
        <f>MAX(T434:T435)</f>
        <v>44180</v>
      </c>
      <c r="Q434" s="568" t="s">
        <v>864</v>
      </c>
      <c r="R434" s="569">
        <v>0.5</v>
      </c>
      <c r="S434" s="189">
        <v>43891</v>
      </c>
      <c r="T434" s="189">
        <v>44074</v>
      </c>
      <c r="U434" s="83">
        <v>0.15</v>
      </c>
      <c r="V434" s="84">
        <v>0.32</v>
      </c>
      <c r="W434" s="84">
        <v>0.5</v>
      </c>
      <c r="X434" s="83">
        <v>1</v>
      </c>
      <c r="Y434" s="89">
        <v>14361249</v>
      </c>
      <c r="Z434" s="89">
        <v>2472000</v>
      </c>
      <c r="AA434" s="89" t="s">
        <v>744</v>
      </c>
      <c r="AB434" s="89" t="s">
        <v>901</v>
      </c>
      <c r="AC434" s="89" t="s">
        <v>40</v>
      </c>
      <c r="AD434" s="21">
        <f>SUM(Y434:Z435)</f>
        <v>16833249</v>
      </c>
    </row>
    <row r="435" spans="1:30" ht="62.1" customHeight="1" x14ac:dyDescent="0.3">
      <c r="A435" s="75"/>
      <c r="B435" s="162"/>
      <c r="C435" s="162"/>
      <c r="D435" s="162"/>
      <c r="E435" s="264"/>
      <c r="F435" s="567"/>
      <c r="G435" s="78"/>
      <c r="H435" s="78"/>
      <c r="I435" s="78"/>
      <c r="J435" s="78"/>
      <c r="K435" s="78"/>
      <c r="L435" s="162"/>
      <c r="M435" s="78"/>
      <c r="N435" s="79"/>
      <c r="O435" s="79"/>
      <c r="P435" s="79"/>
      <c r="Q435" s="568" t="s">
        <v>861</v>
      </c>
      <c r="R435" s="569">
        <v>0.5</v>
      </c>
      <c r="S435" s="189">
        <v>44075</v>
      </c>
      <c r="T435" s="189">
        <v>44180</v>
      </c>
      <c r="U435" s="83"/>
      <c r="V435" s="84"/>
      <c r="W435" s="84"/>
      <c r="X435" s="83"/>
      <c r="Y435" s="89"/>
      <c r="Z435" s="89"/>
      <c r="AA435" s="89"/>
      <c r="AB435" s="89"/>
      <c r="AC435" s="89"/>
      <c r="AD435" s="21"/>
    </row>
    <row r="436" spans="1:30" ht="62.1" customHeight="1" x14ac:dyDescent="0.3">
      <c r="A436" s="75" t="s">
        <v>837</v>
      </c>
      <c r="B436" s="162" t="s">
        <v>41</v>
      </c>
      <c r="C436" s="162" t="s">
        <v>42</v>
      </c>
      <c r="D436" s="162" t="s">
        <v>38</v>
      </c>
      <c r="E436" s="264"/>
      <c r="F436" s="265" t="s">
        <v>865</v>
      </c>
      <c r="G436" s="78" t="s">
        <v>40</v>
      </c>
      <c r="H436" s="78" t="s">
        <v>40</v>
      </c>
      <c r="I436" s="78" t="s">
        <v>40</v>
      </c>
      <c r="J436" s="78" t="s">
        <v>40</v>
      </c>
      <c r="K436" s="78" t="s">
        <v>866</v>
      </c>
      <c r="L436" s="78" t="s">
        <v>263</v>
      </c>
      <c r="M436" s="78" t="s">
        <v>867</v>
      </c>
      <c r="N436" s="79" t="s">
        <v>57</v>
      </c>
      <c r="O436" s="79">
        <v>43862</v>
      </c>
      <c r="P436" s="79">
        <f>MAX(T436:T441)</f>
        <v>44071</v>
      </c>
      <c r="Q436" s="571" t="s">
        <v>868</v>
      </c>
      <c r="R436" s="569">
        <v>0.1</v>
      </c>
      <c r="S436" s="189">
        <v>43862</v>
      </c>
      <c r="T436" s="189">
        <v>43980</v>
      </c>
      <c r="U436" s="83">
        <v>0.03</v>
      </c>
      <c r="V436" s="84">
        <v>0.55000000000000004</v>
      </c>
      <c r="W436" s="84">
        <v>1</v>
      </c>
      <c r="X436" s="83"/>
      <c r="Y436" s="89">
        <v>37674096</v>
      </c>
      <c r="Z436" s="89">
        <v>90000000</v>
      </c>
      <c r="AA436" s="89" t="s">
        <v>902</v>
      </c>
      <c r="AB436" s="89" t="s">
        <v>903</v>
      </c>
      <c r="AC436" s="89" t="s">
        <v>40</v>
      </c>
      <c r="AD436" s="21">
        <f>SUM(Y436:Z441)</f>
        <v>127674096</v>
      </c>
    </row>
    <row r="437" spans="1:30" ht="62.1" customHeight="1" x14ac:dyDescent="0.3">
      <c r="A437" s="75"/>
      <c r="B437" s="162"/>
      <c r="C437" s="162"/>
      <c r="D437" s="162"/>
      <c r="E437" s="264"/>
      <c r="F437" s="567"/>
      <c r="G437" s="78"/>
      <c r="H437" s="78"/>
      <c r="I437" s="78"/>
      <c r="J437" s="78"/>
      <c r="K437" s="78"/>
      <c r="L437" s="162"/>
      <c r="M437" s="78"/>
      <c r="N437" s="79"/>
      <c r="O437" s="79"/>
      <c r="P437" s="79"/>
      <c r="Q437" s="571" t="s">
        <v>869</v>
      </c>
      <c r="R437" s="569">
        <v>0.2</v>
      </c>
      <c r="S437" s="189">
        <v>43951</v>
      </c>
      <c r="T437" s="189">
        <v>43966</v>
      </c>
      <c r="U437" s="83"/>
      <c r="V437" s="84"/>
      <c r="W437" s="84"/>
      <c r="X437" s="83"/>
      <c r="Y437" s="89"/>
      <c r="Z437" s="89"/>
      <c r="AA437" s="89"/>
      <c r="AB437" s="89"/>
      <c r="AC437" s="89"/>
      <c r="AD437" s="21"/>
    </row>
    <row r="438" spans="1:30" ht="62.1" customHeight="1" x14ac:dyDescent="0.3">
      <c r="A438" s="75"/>
      <c r="B438" s="162"/>
      <c r="C438" s="162"/>
      <c r="D438" s="162"/>
      <c r="E438" s="264"/>
      <c r="F438" s="567"/>
      <c r="G438" s="78"/>
      <c r="H438" s="78"/>
      <c r="I438" s="78"/>
      <c r="J438" s="78"/>
      <c r="K438" s="78"/>
      <c r="L438" s="162"/>
      <c r="M438" s="78"/>
      <c r="N438" s="79"/>
      <c r="O438" s="79"/>
      <c r="P438" s="79"/>
      <c r="Q438" s="571" t="s">
        <v>870</v>
      </c>
      <c r="R438" s="569">
        <v>0.15</v>
      </c>
      <c r="S438" s="189">
        <v>44004</v>
      </c>
      <c r="T438" s="189">
        <v>44008</v>
      </c>
      <c r="U438" s="83"/>
      <c r="V438" s="84"/>
      <c r="W438" s="84"/>
      <c r="X438" s="83"/>
      <c r="Y438" s="89"/>
      <c r="Z438" s="89"/>
      <c r="AA438" s="89"/>
      <c r="AB438" s="89"/>
      <c r="AC438" s="89"/>
      <c r="AD438" s="21"/>
    </row>
    <row r="439" spans="1:30" ht="62.1" customHeight="1" x14ac:dyDescent="0.3">
      <c r="A439" s="75"/>
      <c r="B439" s="162"/>
      <c r="C439" s="162"/>
      <c r="D439" s="162"/>
      <c r="E439" s="264"/>
      <c r="F439" s="567"/>
      <c r="G439" s="78"/>
      <c r="H439" s="78"/>
      <c r="I439" s="78"/>
      <c r="J439" s="78"/>
      <c r="K439" s="78"/>
      <c r="L439" s="162"/>
      <c r="M439" s="78"/>
      <c r="N439" s="79"/>
      <c r="O439" s="79"/>
      <c r="P439" s="79"/>
      <c r="Q439" s="572" t="s">
        <v>871</v>
      </c>
      <c r="R439" s="569">
        <v>0.1</v>
      </c>
      <c r="S439" s="189">
        <v>44008</v>
      </c>
      <c r="T439" s="189">
        <v>44011</v>
      </c>
      <c r="U439" s="83"/>
      <c r="V439" s="84"/>
      <c r="W439" s="84"/>
      <c r="X439" s="83"/>
      <c r="Y439" s="89"/>
      <c r="Z439" s="89"/>
      <c r="AA439" s="89"/>
      <c r="AB439" s="89"/>
      <c r="AC439" s="89"/>
      <c r="AD439" s="21"/>
    </row>
    <row r="440" spans="1:30" ht="62.1" customHeight="1" x14ac:dyDescent="0.3">
      <c r="A440" s="75"/>
      <c r="B440" s="162"/>
      <c r="C440" s="162"/>
      <c r="D440" s="162"/>
      <c r="E440" s="264"/>
      <c r="F440" s="567"/>
      <c r="G440" s="78"/>
      <c r="H440" s="78"/>
      <c r="I440" s="78"/>
      <c r="J440" s="78"/>
      <c r="K440" s="78"/>
      <c r="L440" s="162"/>
      <c r="M440" s="78"/>
      <c r="N440" s="79"/>
      <c r="O440" s="79"/>
      <c r="P440" s="79"/>
      <c r="Q440" s="571" t="s">
        <v>872</v>
      </c>
      <c r="R440" s="569">
        <v>0.25</v>
      </c>
      <c r="S440" s="189">
        <v>44046</v>
      </c>
      <c r="T440" s="189">
        <v>44071</v>
      </c>
      <c r="U440" s="83"/>
      <c r="V440" s="84"/>
      <c r="W440" s="84"/>
      <c r="X440" s="83"/>
      <c r="Y440" s="89"/>
      <c r="Z440" s="89"/>
      <c r="AA440" s="89"/>
      <c r="AB440" s="89"/>
      <c r="AC440" s="89"/>
      <c r="AD440" s="21"/>
    </row>
    <row r="441" spans="1:30" ht="33" x14ac:dyDescent="0.3">
      <c r="A441" s="75"/>
      <c r="B441" s="162"/>
      <c r="C441" s="162"/>
      <c r="D441" s="162"/>
      <c r="E441" s="264"/>
      <c r="F441" s="567"/>
      <c r="G441" s="78"/>
      <c r="H441" s="78"/>
      <c r="I441" s="78"/>
      <c r="J441" s="78"/>
      <c r="K441" s="78"/>
      <c r="L441" s="162"/>
      <c r="M441" s="78"/>
      <c r="N441" s="79"/>
      <c r="O441" s="79"/>
      <c r="P441" s="79"/>
      <c r="Q441" s="571" t="s">
        <v>873</v>
      </c>
      <c r="R441" s="569">
        <v>0.2</v>
      </c>
      <c r="S441" s="189">
        <v>44046</v>
      </c>
      <c r="T441" s="189">
        <v>44071</v>
      </c>
      <c r="U441" s="83"/>
      <c r="V441" s="84"/>
      <c r="W441" s="84"/>
      <c r="X441" s="83"/>
      <c r="Y441" s="89"/>
      <c r="Z441" s="89"/>
      <c r="AA441" s="89"/>
      <c r="AB441" s="89"/>
      <c r="AC441" s="89"/>
      <c r="AD441" s="21"/>
    </row>
    <row r="442" spans="1:30" ht="36" customHeight="1" x14ac:dyDescent="0.3">
      <c r="A442" s="75" t="s">
        <v>837</v>
      </c>
      <c r="B442" s="162" t="s">
        <v>41</v>
      </c>
      <c r="C442" s="162" t="s">
        <v>42</v>
      </c>
      <c r="D442" s="162" t="s">
        <v>38</v>
      </c>
      <c r="E442" s="264"/>
      <c r="F442" s="265" t="s">
        <v>874</v>
      </c>
      <c r="G442" s="78" t="s">
        <v>40</v>
      </c>
      <c r="H442" s="78" t="s">
        <v>40</v>
      </c>
      <c r="I442" s="78" t="s">
        <v>40</v>
      </c>
      <c r="J442" s="78" t="s">
        <v>40</v>
      </c>
      <c r="K442" s="78" t="s">
        <v>866</v>
      </c>
      <c r="L442" s="78" t="s">
        <v>263</v>
      </c>
      <c r="M442" s="78" t="s">
        <v>875</v>
      </c>
      <c r="N442" s="79" t="s">
        <v>57</v>
      </c>
      <c r="O442" s="79">
        <v>44125</v>
      </c>
      <c r="P442" s="79">
        <f>MAX(T442:T443)</f>
        <v>44162</v>
      </c>
      <c r="Q442" s="572" t="s">
        <v>876</v>
      </c>
      <c r="R442" s="569">
        <v>0.5</v>
      </c>
      <c r="S442" s="189">
        <v>44125</v>
      </c>
      <c r="T442" s="189">
        <v>44148</v>
      </c>
      <c r="U442" s="83">
        <v>0</v>
      </c>
      <c r="V442" s="84">
        <v>0</v>
      </c>
      <c r="W442" s="84">
        <v>0</v>
      </c>
      <c r="X442" s="83">
        <v>1</v>
      </c>
      <c r="Y442" s="89">
        <v>18837048</v>
      </c>
      <c r="Z442" s="89">
        <v>10000000</v>
      </c>
      <c r="AA442" s="89" t="s">
        <v>902</v>
      </c>
      <c r="AB442" s="89" t="s">
        <v>903</v>
      </c>
      <c r="AC442" s="89" t="s">
        <v>40</v>
      </c>
      <c r="AD442" s="21">
        <f>SUM(Y442:Z443)</f>
        <v>28837048</v>
      </c>
    </row>
    <row r="443" spans="1:30" ht="36" customHeight="1" x14ac:dyDescent="0.3">
      <c r="A443" s="75"/>
      <c r="B443" s="162"/>
      <c r="C443" s="162"/>
      <c r="D443" s="162"/>
      <c r="E443" s="264"/>
      <c r="F443" s="567"/>
      <c r="G443" s="78"/>
      <c r="H443" s="78"/>
      <c r="I443" s="78"/>
      <c r="J443" s="78"/>
      <c r="K443" s="78"/>
      <c r="L443" s="162"/>
      <c r="M443" s="78"/>
      <c r="N443" s="79"/>
      <c r="O443" s="79"/>
      <c r="P443" s="79"/>
      <c r="Q443" s="572" t="s">
        <v>877</v>
      </c>
      <c r="R443" s="569">
        <v>0.5</v>
      </c>
      <c r="S443" s="189">
        <v>44137</v>
      </c>
      <c r="T443" s="189">
        <v>44162</v>
      </c>
      <c r="U443" s="83"/>
      <c r="V443" s="84"/>
      <c r="W443" s="84"/>
      <c r="X443" s="83"/>
      <c r="Y443" s="89"/>
      <c r="Z443" s="89"/>
      <c r="AA443" s="89"/>
      <c r="AB443" s="89"/>
      <c r="AC443" s="89"/>
      <c r="AD443" s="21"/>
    </row>
    <row r="444" spans="1:30" x14ac:dyDescent="0.3">
      <c r="A444" s="75" t="s">
        <v>837</v>
      </c>
      <c r="B444" s="162" t="s">
        <v>44</v>
      </c>
      <c r="C444" s="162" t="s">
        <v>42</v>
      </c>
      <c r="D444" s="162" t="s">
        <v>38</v>
      </c>
      <c r="E444" s="264"/>
      <c r="F444" s="265" t="s">
        <v>878</v>
      </c>
      <c r="G444" s="78" t="s">
        <v>184</v>
      </c>
      <c r="H444" s="78" t="s">
        <v>40</v>
      </c>
      <c r="I444" s="78" t="s">
        <v>40</v>
      </c>
      <c r="J444" s="78" t="s">
        <v>708</v>
      </c>
      <c r="K444" s="78"/>
      <c r="L444" s="78"/>
      <c r="M444" s="78" t="s">
        <v>879</v>
      </c>
      <c r="N444" s="79" t="s">
        <v>57</v>
      </c>
      <c r="O444" s="79">
        <v>43853</v>
      </c>
      <c r="P444" s="79">
        <f>MAX(T444:T447)</f>
        <v>44180</v>
      </c>
      <c r="Q444" s="572" t="s">
        <v>880</v>
      </c>
      <c r="R444" s="569">
        <v>0.2</v>
      </c>
      <c r="S444" s="189">
        <v>43853</v>
      </c>
      <c r="T444" s="189">
        <v>43920</v>
      </c>
      <c r="U444" s="83">
        <v>0.5</v>
      </c>
      <c r="V444" s="84">
        <v>0.56000000000000005</v>
      </c>
      <c r="W444" s="84">
        <v>0.8</v>
      </c>
      <c r="X444" s="84">
        <v>1</v>
      </c>
      <c r="Y444" s="89">
        <v>40944527</v>
      </c>
      <c r="Z444" s="89">
        <v>0</v>
      </c>
      <c r="AA444" s="89" t="s">
        <v>744</v>
      </c>
      <c r="AB444" s="89" t="s">
        <v>895</v>
      </c>
      <c r="AC444" s="89" t="s">
        <v>40</v>
      </c>
      <c r="AD444" s="21">
        <f>SUM(Y444:Z447)</f>
        <v>40944527</v>
      </c>
    </row>
    <row r="445" spans="1:30" x14ac:dyDescent="0.3">
      <c r="A445" s="75"/>
      <c r="B445" s="162"/>
      <c r="C445" s="162"/>
      <c r="D445" s="162"/>
      <c r="E445" s="264"/>
      <c r="F445" s="265"/>
      <c r="G445" s="78"/>
      <c r="H445" s="78"/>
      <c r="I445" s="78"/>
      <c r="J445" s="78"/>
      <c r="K445" s="78"/>
      <c r="L445" s="162"/>
      <c r="M445" s="78"/>
      <c r="N445" s="79"/>
      <c r="O445" s="79"/>
      <c r="P445" s="79"/>
      <c r="Q445" s="572" t="s">
        <v>881</v>
      </c>
      <c r="R445" s="569">
        <v>0.3</v>
      </c>
      <c r="S445" s="189">
        <v>43922</v>
      </c>
      <c r="T445" s="189">
        <v>43966</v>
      </c>
      <c r="U445" s="83"/>
      <c r="V445" s="84"/>
      <c r="W445" s="84"/>
      <c r="X445" s="84"/>
      <c r="Y445" s="89"/>
      <c r="Z445" s="89"/>
      <c r="AA445" s="89"/>
      <c r="AB445" s="89"/>
      <c r="AC445" s="89"/>
      <c r="AD445" s="21"/>
    </row>
    <row r="446" spans="1:30" x14ac:dyDescent="0.3">
      <c r="A446" s="75"/>
      <c r="B446" s="162"/>
      <c r="C446" s="162"/>
      <c r="D446" s="162"/>
      <c r="E446" s="264"/>
      <c r="F446" s="265"/>
      <c r="G446" s="78"/>
      <c r="H446" s="78"/>
      <c r="I446" s="78"/>
      <c r="J446" s="78"/>
      <c r="K446" s="78"/>
      <c r="L446" s="162"/>
      <c r="M446" s="78"/>
      <c r="N446" s="79"/>
      <c r="O446" s="79"/>
      <c r="P446" s="79"/>
      <c r="Q446" s="572" t="s">
        <v>882</v>
      </c>
      <c r="R446" s="569">
        <v>0.2</v>
      </c>
      <c r="S446" s="189">
        <v>43966</v>
      </c>
      <c r="T446" s="189">
        <v>44074</v>
      </c>
      <c r="U446" s="83"/>
      <c r="V446" s="84"/>
      <c r="W446" s="84"/>
      <c r="X446" s="84"/>
      <c r="Y446" s="89"/>
      <c r="Z446" s="89"/>
      <c r="AA446" s="89"/>
      <c r="AB446" s="89"/>
      <c r="AC446" s="89"/>
      <c r="AD446" s="21"/>
    </row>
    <row r="447" spans="1:30" x14ac:dyDescent="0.3">
      <c r="A447" s="75"/>
      <c r="B447" s="162"/>
      <c r="C447" s="162"/>
      <c r="D447" s="162"/>
      <c r="E447" s="264"/>
      <c r="F447" s="265"/>
      <c r="G447" s="78"/>
      <c r="H447" s="78"/>
      <c r="I447" s="78"/>
      <c r="J447" s="78"/>
      <c r="K447" s="78"/>
      <c r="L447" s="162"/>
      <c r="M447" s="78"/>
      <c r="N447" s="79"/>
      <c r="O447" s="79"/>
      <c r="P447" s="79"/>
      <c r="Q447" s="572" t="s">
        <v>883</v>
      </c>
      <c r="R447" s="569">
        <v>0.3</v>
      </c>
      <c r="S447" s="189">
        <v>44075</v>
      </c>
      <c r="T447" s="189">
        <v>44180</v>
      </c>
      <c r="U447" s="83"/>
      <c r="V447" s="84"/>
      <c r="W447" s="84"/>
      <c r="X447" s="84"/>
      <c r="Y447" s="89"/>
      <c r="Z447" s="89"/>
      <c r="AA447" s="89"/>
      <c r="AB447" s="89"/>
      <c r="AC447" s="89"/>
      <c r="AD447" s="21"/>
    </row>
    <row r="448" spans="1:30" ht="75.95" customHeight="1" x14ac:dyDescent="0.3">
      <c r="A448" s="75" t="s">
        <v>837</v>
      </c>
      <c r="B448" s="573" t="s">
        <v>887</v>
      </c>
      <c r="C448" s="162" t="s">
        <v>128</v>
      </c>
      <c r="D448" s="162" t="s">
        <v>38</v>
      </c>
      <c r="E448" s="264"/>
      <c r="F448" s="265" t="s">
        <v>884</v>
      </c>
      <c r="G448" s="78"/>
      <c r="H448" s="78"/>
      <c r="I448" s="78"/>
      <c r="J448" s="78"/>
      <c r="K448" s="78"/>
      <c r="L448" s="162"/>
      <c r="M448" s="78" t="s">
        <v>885</v>
      </c>
      <c r="N448" s="79" t="s">
        <v>69</v>
      </c>
      <c r="O448" s="79">
        <v>43922</v>
      </c>
      <c r="P448" s="79">
        <f>MAX(T448:T452)</f>
        <v>44104</v>
      </c>
      <c r="Q448" s="574" t="s">
        <v>840</v>
      </c>
      <c r="R448" s="569">
        <v>0.1</v>
      </c>
      <c r="S448" s="189">
        <v>43922</v>
      </c>
      <c r="T448" s="189">
        <v>43936</v>
      </c>
      <c r="U448" s="83"/>
      <c r="V448" s="84">
        <v>0.9</v>
      </c>
      <c r="W448" s="84">
        <v>1</v>
      </c>
      <c r="X448" s="84"/>
      <c r="Y448" s="89">
        <v>7550777</v>
      </c>
      <c r="Z448" s="89">
        <v>54026500</v>
      </c>
      <c r="AA448" s="89" t="s">
        <v>904</v>
      </c>
      <c r="AB448" s="89" t="s">
        <v>897</v>
      </c>
      <c r="AC448" s="89"/>
      <c r="AD448" s="21">
        <f>SUM(Y448:Z452)</f>
        <v>61577277</v>
      </c>
    </row>
    <row r="449" spans="1:30" x14ac:dyDescent="0.3">
      <c r="A449" s="75"/>
      <c r="B449" s="575"/>
      <c r="C449" s="162"/>
      <c r="D449" s="162"/>
      <c r="E449" s="264"/>
      <c r="F449" s="265"/>
      <c r="G449" s="78"/>
      <c r="H449" s="78"/>
      <c r="I449" s="78"/>
      <c r="J449" s="78"/>
      <c r="K449" s="78"/>
      <c r="L449" s="162"/>
      <c r="M449" s="78"/>
      <c r="N449" s="79"/>
      <c r="O449" s="79"/>
      <c r="P449" s="79"/>
      <c r="Q449" s="574" t="s">
        <v>886</v>
      </c>
      <c r="R449" s="569">
        <v>0.2</v>
      </c>
      <c r="S449" s="189">
        <v>43922</v>
      </c>
      <c r="T449" s="189">
        <v>43929</v>
      </c>
      <c r="U449" s="83"/>
      <c r="V449" s="84"/>
      <c r="W449" s="84"/>
      <c r="X449" s="84"/>
      <c r="Y449" s="89"/>
      <c r="Z449" s="89"/>
      <c r="AA449" s="89"/>
      <c r="AB449" s="89"/>
      <c r="AC449" s="89"/>
      <c r="AD449" s="21"/>
    </row>
    <row r="450" spans="1:30" ht="33" x14ac:dyDescent="0.3">
      <c r="A450" s="75"/>
      <c r="B450" s="575"/>
      <c r="C450" s="162"/>
      <c r="D450" s="162"/>
      <c r="E450" s="264"/>
      <c r="F450" s="265"/>
      <c r="G450" s="78"/>
      <c r="H450" s="78"/>
      <c r="I450" s="78"/>
      <c r="J450" s="78"/>
      <c r="K450" s="78"/>
      <c r="L450" s="162"/>
      <c r="M450" s="78"/>
      <c r="N450" s="79"/>
      <c r="O450" s="79"/>
      <c r="P450" s="79"/>
      <c r="Q450" s="574" t="s">
        <v>888</v>
      </c>
      <c r="R450" s="569">
        <v>0.1</v>
      </c>
      <c r="S450" s="189">
        <v>43922</v>
      </c>
      <c r="T450" s="189">
        <v>43934</v>
      </c>
      <c r="U450" s="83"/>
      <c r="V450" s="84"/>
      <c r="W450" s="84"/>
      <c r="X450" s="84"/>
      <c r="Y450" s="89"/>
      <c r="Z450" s="89"/>
      <c r="AA450" s="89"/>
      <c r="AB450" s="89"/>
      <c r="AC450" s="89"/>
      <c r="AD450" s="21"/>
    </row>
    <row r="451" spans="1:30" x14ac:dyDescent="0.3">
      <c r="A451" s="75"/>
      <c r="B451" s="575"/>
      <c r="C451" s="162"/>
      <c r="D451" s="162"/>
      <c r="E451" s="264"/>
      <c r="F451" s="265"/>
      <c r="G451" s="78"/>
      <c r="H451" s="78"/>
      <c r="I451" s="78"/>
      <c r="J451" s="78"/>
      <c r="K451" s="78"/>
      <c r="L451" s="162"/>
      <c r="M451" s="78"/>
      <c r="N451" s="79"/>
      <c r="O451" s="79"/>
      <c r="P451" s="79"/>
      <c r="Q451" s="574" t="s">
        <v>889</v>
      </c>
      <c r="R451" s="569">
        <v>0.5</v>
      </c>
      <c r="S451" s="189">
        <v>43929</v>
      </c>
      <c r="T451" s="189">
        <v>43929</v>
      </c>
      <c r="U451" s="83"/>
      <c r="V451" s="84"/>
      <c r="W451" s="84"/>
      <c r="X451" s="84"/>
      <c r="Y451" s="89"/>
      <c r="Z451" s="89"/>
      <c r="AA451" s="89"/>
      <c r="AB451" s="89"/>
      <c r="AC451" s="89"/>
      <c r="AD451" s="21"/>
    </row>
    <row r="452" spans="1:30" ht="33" x14ac:dyDescent="0.3">
      <c r="A452" s="75"/>
      <c r="B452" s="184"/>
      <c r="C452" s="162"/>
      <c r="D452" s="162"/>
      <c r="E452" s="264"/>
      <c r="F452" s="265"/>
      <c r="G452" s="78"/>
      <c r="H452" s="78"/>
      <c r="I452" s="78"/>
      <c r="J452" s="78"/>
      <c r="K452" s="78"/>
      <c r="L452" s="162"/>
      <c r="M452" s="78"/>
      <c r="N452" s="79"/>
      <c r="O452" s="79"/>
      <c r="P452" s="79"/>
      <c r="Q452" s="574" t="s">
        <v>890</v>
      </c>
      <c r="R452" s="569">
        <v>0.1</v>
      </c>
      <c r="S452" s="189">
        <v>44104</v>
      </c>
      <c r="T452" s="189">
        <v>44104</v>
      </c>
      <c r="U452" s="83"/>
      <c r="V452" s="84"/>
      <c r="W452" s="84"/>
      <c r="X452" s="84"/>
      <c r="Y452" s="89"/>
      <c r="Z452" s="89"/>
      <c r="AA452" s="89"/>
      <c r="AB452" s="89"/>
      <c r="AC452" s="89"/>
      <c r="AD452" s="21"/>
    </row>
    <row r="453" spans="1:30" x14ac:dyDescent="0.3">
      <c r="A453" s="75" t="s">
        <v>837</v>
      </c>
      <c r="B453" s="162" t="s">
        <v>41</v>
      </c>
      <c r="C453" s="162" t="s">
        <v>42</v>
      </c>
      <c r="D453" s="162" t="s">
        <v>38</v>
      </c>
      <c r="E453" s="264"/>
      <c r="F453" s="265" t="s">
        <v>891</v>
      </c>
      <c r="G453" s="78"/>
      <c r="H453" s="78"/>
      <c r="I453" s="78"/>
      <c r="J453" s="78"/>
      <c r="K453" s="78"/>
      <c r="L453" s="162"/>
      <c r="M453" s="78" t="s">
        <v>892</v>
      </c>
      <c r="N453" s="79" t="s">
        <v>69</v>
      </c>
      <c r="O453" s="79">
        <f>MIN(S453:S455)</f>
        <v>43948</v>
      </c>
      <c r="P453" s="79">
        <f>MAX(T453:T455)</f>
        <v>44196</v>
      </c>
      <c r="Q453" s="574" t="s">
        <v>840</v>
      </c>
      <c r="R453" s="569">
        <v>0.1</v>
      </c>
      <c r="S453" s="189">
        <v>43948</v>
      </c>
      <c r="T453" s="189">
        <v>43957</v>
      </c>
      <c r="U453" s="83"/>
      <c r="V453" s="84">
        <v>0.5</v>
      </c>
      <c r="W453" s="84">
        <v>1</v>
      </c>
      <c r="X453" s="84"/>
      <c r="Y453" s="89">
        <v>25069834</v>
      </c>
      <c r="Z453" s="89">
        <v>121465500</v>
      </c>
      <c r="AA453" s="89" t="s">
        <v>904</v>
      </c>
      <c r="AB453" s="89" t="s">
        <v>897</v>
      </c>
      <c r="AC453" s="89"/>
      <c r="AD453" s="21">
        <f>SUM(Y453:Z455)</f>
        <v>146535334</v>
      </c>
    </row>
    <row r="454" spans="1:30" ht="33" x14ac:dyDescent="0.3">
      <c r="A454" s="75"/>
      <c r="B454" s="162"/>
      <c r="C454" s="162"/>
      <c r="D454" s="162"/>
      <c r="E454" s="264"/>
      <c r="F454" s="265"/>
      <c r="G454" s="78"/>
      <c r="H454" s="78"/>
      <c r="I454" s="78"/>
      <c r="J454" s="78"/>
      <c r="K454" s="78"/>
      <c r="L454" s="162"/>
      <c r="M454" s="78"/>
      <c r="N454" s="79"/>
      <c r="O454" s="79"/>
      <c r="P454" s="79"/>
      <c r="Q454" s="574" t="s">
        <v>893</v>
      </c>
      <c r="R454" s="569">
        <v>0.2</v>
      </c>
      <c r="S454" s="189">
        <v>43957</v>
      </c>
      <c r="T454" s="189">
        <v>44012</v>
      </c>
      <c r="U454" s="83"/>
      <c r="V454" s="84"/>
      <c r="W454" s="84"/>
      <c r="X454" s="84"/>
      <c r="Y454" s="89"/>
      <c r="Z454" s="89"/>
      <c r="AA454" s="89"/>
      <c r="AB454" s="89"/>
      <c r="AC454" s="89"/>
      <c r="AD454" s="21"/>
    </row>
    <row r="455" spans="1:30" ht="17.25" thickBot="1" x14ac:dyDescent="0.35">
      <c r="A455" s="100"/>
      <c r="B455" s="169"/>
      <c r="C455" s="169"/>
      <c r="D455" s="169"/>
      <c r="E455" s="286"/>
      <c r="F455" s="287"/>
      <c r="G455" s="103"/>
      <c r="H455" s="103"/>
      <c r="I455" s="103"/>
      <c r="J455" s="103"/>
      <c r="K455" s="103"/>
      <c r="L455" s="169"/>
      <c r="M455" s="103"/>
      <c r="N455" s="104"/>
      <c r="O455" s="104"/>
      <c r="P455" s="104"/>
      <c r="Q455" s="576" t="s">
        <v>894</v>
      </c>
      <c r="R455" s="577">
        <v>0.7</v>
      </c>
      <c r="S455" s="578">
        <v>44013</v>
      </c>
      <c r="T455" s="578">
        <v>44196</v>
      </c>
      <c r="U455" s="108"/>
      <c r="V455" s="218"/>
      <c r="W455" s="218"/>
      <c r="X455" s="218"/>
      <c r="Y455" s="220"/>
      <c r="Z455" s="220"/>
      <c r="AA455" s="220"/>
      <c r="AB455" s="220"/>
      <c r="AC455" s="220"/>
      <c r="AD455" s="111"/>
    </row>
    <row r="456" spans="1:30" ht="72" customHeight="1" thickTop="1" x14ac:dyDescent="0.3">
      <c r="A456" s="579" t="s">
        <v>905</v>
      </c>
      <c r="B456" s="225" t="s">
        <v>36</v>
      </c>
      <c r="C456" s="225" t="s">
        <v>37</v>
      </c>
      <c r="D456" s="225" t="s">
        <v>54</v>
      </c>
      <c r="E456" s="580">
        <v>0.23</v>
      </c>
      <c r="F456" s="581"/>
      <c r="G456" s="582" t="s">
        <v>40</v>
      </c>
      <c r="H456" s="582" t="s">
        <v>40</v>
      </c>
      <c r="I456" s="582" t="s">
        <v>40</v>
      </c>
      <c r="J456" s="582" t="s">
        <v>40</v>
      </c>
      <c r="K456" s="583" t="s">
        <v>314</v>
      </c>
      <c r="L456" s="584" t="s">
        <v>289</v>
      </c>
      <c r="M456" s="225" t="s">
        <v>906</v>
      </c>
      <c r="N456" s="582" t="s">
        <v>57</v>
      </c>
      <c r="O456" s="585">
        <v>43845</v>
      </c>
      <c r="P456" s="585">
        <f>MAX(T456:T457)</f>
        <v>44180</v>
      </c>
      <c r="Q456" s="586" t="s">
        <v>907</v>
      </c>
      <c r="R456" s="587">
        <v>0.5</v>
      </c>
      <c r="S456" s="588">
        <v>43845</v>
      </c>
      <c r="T456" s="588">
        <v>44180</v>
      </c>
      <c r="U456" s="589">
        <v>0.25</v>
      </c>
      <c r="V456" s="589">
        <v>0.5</v>
      </c>
      <c r="W456" s="589">
        <v>0.75</v>
      </c>
      <c r="X456" s="589">
        <v>1</v>
      </c>
      <c r="Y456" s="233"/>
      <c r="Z456" s="590">
        <v>41489000000</v>
      </c>
      <c r="AA456" s="225" t="s">
        <v>908</v>
      </c>
      <c r="AB456" s="225" t="s">
        <v>910</v>
      </c>
      <c r="AC456" s="225" t="s">
        <v>909</v>
      </c>
      <c r="AD456" s="591">
        <f>SUM(Y456:Z457)</f>
        <v>41489000000</v>
      </c>
    </row>
    <row r="457" spans="1:30" ht="72" customHeight="1" thickBot="1" x14ac:dyDescent="0.35">
      <c r="A457" s="592"/>
      <c r="B457" s="244"/>
      <c r="C457" s="244"/>
      <c r="D457" s="244"/>
      <c r="E457" s="389"/>
      <c r="F457" s="390"/>
      <c r="G457" s="564"/>
      <c r="H457" s="564"/>
      <c r="I457" s="564"/>
      <c r="J457" s="564"/>
      <c r="K457" s="49"/>
      <c r="L457" s="477"/>
      <c r="M457" s="244"/>
      <c r="N457" s="564"/>
      <c r="O457" s="593"/>
      <c r="P457" s="593"/>
      <c r="Q457" s="393" t="s">
        <v>925</v>
      </c>
      <c r="R457" s="561">
        <v>0.5</v>
      </c>
      <c r="S457" s="594">
        <v>43845</v>
      </c>
      <c r="T457" s="594">
        <v>44180</v>
      </c>
      <c r="U457" s="595"/>
      <c r="V457" s="595"/>
      <c r="W457" s="595"/>
      <c r="X457" s="595"/>
      <c r="Y457" s="58"/>
      <c r="Z457" s="596"/>
      <c r="AA457" s="564"/>
      <c r="AB457" s="244"/>
      <c r="AC457" s="244"/>
      <c r="AD457" s="597"/>
    </row>
    <row r="458" spans="1:30" ht="17.25" thickTop="1" x14ac:dyDescent="0.3"/>
  </sheetData>
  <mergeCells count="3598">
    <mergeCell ref="V456:V457"/>
    <mergeCell ref="W456:W457"/>
    <mergeCell ref="X456:X457"/>
    <mergeCell ref="Y456:Y457"/>
    <mergeCell ref="Z456:Z457"/>
    <mergeCell ref="AA456:AA457"/>
    <mergeCell ref="AB456:AB457"/>
    <mergeCell ref="AC456:AC457"/>
    <mergeCell ref="AD456:AD457"/>
    <mergeCell ref="A456:A457"/>
    <mergeCell ref="B456:B457"/>
    <mergeCell ref="C456:C457"/>
    <mergeCell ref="D456:D457"/>
    <mergeCell ref="E456:E457"/>
    <mergeCell ref="F456:F457"/>
    <mergeCell ref="G456:G457"/>
    <mergeCell ref="H456:H457"/>
    <mergeCell ref="I456:I457"/>
    <mergeCell ref="J456:J457"/>
    <mergeCell ref="K456:K457"/>
    <mergeCell ref="L456:L457"/>
    <mergeCell ref="M456:M457"/>
    <mergeCell ref="N456:N457"/>
    <mergeCell ref="O456:O457"/>
    <mergeCell ref="P456:P457"/>
    <mergeCell ref="U456:U457"/>
    <mergeCell ref="Y444:Y447"/>
    <mergeCell ref="Z444:Z447"/>
    <mergeCell ref="AA444:AA447"/>
    <mergeCell ref="AB444:AB447"/>
    <mergeCell ref="AC444:AC447"/>
    <mergeCell ref="AD444:AD447"/>
    <mergeCell ref="Y448:Y452"/>
    <mergeCell ref="Z448:Z452"/>
    <mergeCell ref="AA448:AA452"/>
    <mergeCell ref="AB448:AB452"/>
    <mergeCell ref="AC448:AC452"/>
    <mergeCell ref="AD448:AD452"/>
    <mergeCell ref="Y453:Y455"/>
    <mergeCell ref="Z453:Z455"/>
    <mergeCell ref="AA453:AA455"/>
    <mergeCell ref="AB453:AB455"/>
    <mergeCell ref="AC453:AC455"/>
    <mergeCell ref="AD453:AD455"/>
    <mergeCell ref="Y434:Y435"/>
    <mergeCell ref="Z434:Z435"/>
    <mergeCell ref="AA434:AA435"/>
    <mergeCell ref="AB434:AB435"/>
    <mergeCell ref="AC434:AC435"/>
    <mergeCell ref="AD434:AD435"/>
    <mergeCell ref="Y436:Y441"/>
    <mergeCell ref="Z436:Z441"/>
    <mergeCell ref="AA436:AA441"/>
    <mergeCell ref="AB436:AB441"/>
    <mergeCell ref="AC436:AC441"/>
    <mergeCell ref="AD436:AD441"/>
    <mergeCell ref="Y442:Y443"/>
    <mergeCell ref="Z442:Z443"/>
    <mergeCell ref="AA442:AA443"/>
    <mergeCell ref="AB442:AB443"/>
    <mergeCell ref="AC442:AC443"/>
    <mergeCell ref="AD442:AD443"/>
    <mergeCell ref="Y427:Y428"/>
    <mergeCell ref="Z427:Z428"/>
    <mergeCell ref="AA427:AA428"/>
    <mergeCell ref="AB427:AB428"/>
    <mergeCell ref="AC427:AC428"/>
    <mergeCell ref="AD427:AD428"/>
    <mergeCell ref="Y429:Y431"/>
    <mergeCell ref="Z429:Z431"/>
    <mergeCell ref="AA429:AA431"/>
    <mergeCell ref="AB429:AB431"/>
    <mergeCell ref="AC429:AC431"/>
    <mergeCell ref="AD429:AD431"/>
    <mergeCell ref="Y432:Y433"/>
    <mergeCell ref="Z432:Z433"/>
    <mergeCell ref="AA432:AA433"/>
    <mergeCell ref="AB432:AB433"/>
    <mergeCell ref="AC432:AC433"/>
    <mergeCell ref="AD432:AD433"/>
    <mergeCell ref="Y420:Y421"/>
    <mergeCell ref="Z420:Z421"/>
    <mergeCell ref="AA420:AA421"/>
    <mergeCell ref="AB420:AB421"/>
    <mergeCell ref="AC420:AC421"/>
    <mergeCell ref="AD420:AD421"/>
    <mergeCell ref="Y422:Y423"/>
    <mergeCell ref="Z422:Z423"/>
    <mergeCell ref="AA422:AA423"/>
    <mergeCell ref="AB422:AB423"/>
    <mergeCell ref="AC422:AC423"/>
    <mergeCell ref="AD422:AD423"/>
    <mergeCell ref="Y424:Y426"/>
    <mergeCell ref="Z424:Z426"/>
    <mergeCell ref="AA424:AA426"/>
    <mergeCell ref="AB424:AB426"/>
    <mergeCell ref="AC424:AC426"/>
    <mergeCell ref="AD424:AD426"/>
    <mergeCell ref="W448:W452"/>
    <mergeCell ref="X448:X452"/>
    <mergeCell ref="A453:A455"/>
    <mergeCell ref="B453:B455"/>
    <mergeCell ref="C453:C455"/>
    <mergeCell ref="D453:D455"/>
    <mergeCell ref="E453:E455"/>
    <mergeCell ref="F453:F455"/>
    <mergeCell ref="G453:G455"/>
    <mergeCell ref="H453:H455"/>
    <mergeCell ref="I453:I455"/>
    <mergeCell ref="J453:J455"/>
    <mergeCell ref="K453:K455"/>
    <mergeCell ref="L453:L455"/>
    <mergeCell ref="M453:M455"/>
    <mergeCell ref="N453:N455"/>
    <mergeCell ref="O453:O455"/>
    <mergeCell ref="P453:P455"/>
    <mergeCell ref="U453:U455"/>
    <mergeCell ref="V453:V455"/>
    <mergeCell ref="W453:W455"/>
    <mergeCell ref="X453:X455"/>
    <mergeCell ref="A448:A452"/>
    <mergeCell ref="C448:C452"/>
    <mergeCell ref="D448:D452"/>
    <mergeCell ref="E448:E452"/>
    <mergeCell ref="F448:F452"/>
    <mergeCell ref="G448:G452"/>
    <mergeCell ref="H448:H452"/>
    <mergeCell ref="I448:I452"/>
    <mergeCell ref="J448:J452"/>
    <mergeCell ref="K448:K452"/>
    <mergeCell ref="L448:L452"/>
    <mergeCell ref="M448:M452"/>
    <mergeCell ref="N448:N452"/>
    <mergeCell ref="O448:O452"/>
    <mergeCell ref="P448:P452"/>
    <mergeCell ref="U448:U452"/>
    <mergeCell ref="V448:V452"/>
    <mergeCell ref="V442:V443"/>
    <mergeCell ref="W442:W443"/>
    <mergeCell ref="X442:X443"/>
    <mergeCell ref="A444:A447"/>
    <mergeCell ref="B444:B447"/>
    <mergeCell ref="C444:C447"/>
    <mergeCell ref="D444:D447"/>
    <mergeCell ref="E444:E447"/>
    <mergeCell ref="F444:F447"/>
    <mergeCell ref="G444:G447"/>
    <mergeCell ref="H444:H447"/>
    <mergeCell ref="I444:I447"/>
    <mergeCell ref="J444:J447"/>
    <mergeCell ref="K444:K447"/>
    <mergeCell ref="L444:L447"/>
    <mergeCell ref="M444:M447"/>
    <mergeCell ref="N444:N447"/>
    <mergeCell ref="O444:O447"/>
    <mergeCell ref="P444:P447"/>
    <mergeCell ref="U444:U447"/>
    <mergeCell ref="V444:V447"/>
    <mergeCell ref="W444:W447"/>
    <mergeCell ref="X444:X447"/>
    <mergeCell ref="A442:A443"/>
    <mergeCell ref="B442:B443"/>
    <mergeCell ref="C442:C443"/>
    <mergeCell ref="D442:D443"/>
    <mergeCell ref="E442:E443"/>
    <mergeCell ref="F442:F443"/>
    <mergeCell ref="G442:G443"/>
    <mergeCell ref="H442:H443"/>
    <mergeCell ref="I442:I443"/>
    <mergeCell ref="J442:J443"/>
    <mergeCell ref="K442:K443"/>
    <mergeCell ref="L442:L443"/>
    <mergeCell ref="M442:M443"/>
    <mergeCell ref="N442:N443"/>
    <mergeCell ref="O442:O443"/>
    <mergeCell ref="P442:P443"/>
    <mergeCell ref="U442:U443"/>
    <mergeCell ref="V434:V435"/>
    <mergeCell ref="W434:W435"/>
    <mergeCell ref="L434:L435"/>
    <mergeCell ref="M434:M435"/>
    <mergeCell ref="N434:N435"/>
    <mergeCell ref="O434:O435"/>
    <mergeCell ref="P434:P435"/>
    <mergeCell ref="U434:U435"/>
    <mergeCell ref="X434:X435"/>
    <mergeCell ref="A436:A441"/>
    <mergeCell ref="B436:B441"/>
    <mergeCell ref="C436:C441"/>
    <mergeCell ref="D436:D441"/>
    <mergeCell ref="E436:E441"/>
    <mergeCell ref="F436:F441"/>
    <mergeCell ref="G436:G441"/>
    <mergeCell ref="H436:H441"/>
    <mergeCell ref="I436:I441"/>
    <mergeCell ref="J436:J441"/>
    <mergeCell ref="K436:K441"/>
    <mergeCell ref="L436:L441"/>
    <mergeCell ref="M436:M441"/>
    <mergeCell ref="N436:N441"/>
    <mergeCell ref="O436:O441"/>
    <mergeCell ref="P436:P441"/>
    <mergeCell ref="U436:U441"/>
    <mergeCell ref="V436:V441"/>
    <mergeCell ref="W436:W441"/>
    <mergeCell ref="X436:X441"/>
    <mergeCell ref="A434:A435"/>
    <mergeCell ref="B434:B435"/>
    <mergeCell ref="C434:C435"/>
    <mergeCell ref="D434:D435"/>
    <mergeCell ref="E434:E435"/>
    <mergeCell ref="F434:F435"/>
    <mergeCell ref="G434:G435"/>
    <mergeCell ref="H434:H435"/>
    <mergeCell ref="I434:I435"/>
    <mergeCell ref="J434:J435"/>
    <mergeCell ref="K434:K435"/>
    <mergeCell ref="V429:V431"/>
    <mergeCell ref="W429:W431"/>
    <mergeCell ref="X429:X431"/>
    <mergeCell ref="A432:A433"/>
    <mergeCell ref="B432:B433"/>
    <mergeCell ref="C432:C433"/>
    <mergeCell ref="D432:D433"/>
    <mergeCell ref="E432:E433"/>
    <mergeCell ref="F432:F433"/>
    <mergeCell ref="G432:G433"/>
    <mergeCell ref="H432:H433"/>
    <mergeCell ref="I432:I433"/>
    <mergeCell ref="J432:J433"/>
    <mergeCell ref="K432:K433"/>
    <mergeCell ref="L432:L433"/>
    <mergeCell ref="M432:M433"/>
    <mergeCell ref="N432:N433"/>
    <mergeCell ref="O432:O433"/>
    <mergeCell ref="P432:P433"/>
    <mergeCell ref="U432:U433"/>
    <mergeCell ref="V432:V433"/>
    <mergeCell ref="W432:W433"/>
    <mergeCell ref="X432:X433"/>
    <mergeCell ref="A429:A431"/>
    <mergeCell ref="B429:B431"/>
    <mergeCell ref="C429:C431"/>
    <mergeCell ref="D429:D431"/>
    <mergeCell ref="E429:E431"/>
    <mergeCell ref="F429:F431"/>
    <mergeCell ref="G429:G431"/>
    <mergeCell ref="H429:H431"/>
    <mergeCell ref="I429:I431"/>
    <mergeCell ref="J429:J431"/>
    <mergeCell ref="K429:K431"/>
    <mergeCell ref="L429:L431"/>
    <mergeCell ref="M429:M431"/>
    <mergeCell ref="N429:N431"/>
    <mergeCell ref="O429:O431"/>
    <mergeCell ref="P429:P431"/>
    <mergeCell ref="U429:U431"/>
    <mergeCell ref="V424:V426"/>
    <mergeCell ref="W424:W426"/>
    <mergeCell ref="X424:X426"/>
    <mergeCell ref="A427:A428"/>
    <mergeCell ref="B427:B428"/>
    <mergeCell ref="C427:C428"/>
    <mergeCell ref="D427:D428"/>
    <mergeCell ref="E427:E428"/>
    <mergeCell ref="F427:F428"/>
    <mergeCell ref="G427:G428"/>
    <mergeCell ref="H427:H428"/>
    <mergeCell ref="I427:I428"/>
    <mergeCell ref="J427:J428"/>
    <mergeCell ref="K427:K428"/>
    <mergeCell ref="L427:L428"/>
    <mergeCell ref="M427:M428"/>
    <mergeCell ref="N427:N428"/>
    <mergeCell ref="O427:O428"/>
    <mergeCell ref="P427:P428"/>
    <mergeCell ref="U427:U428"/>
    <mergeCell ref="V427:V428"/>
    <mergeCell ref="W427:W428"/>
    <mergeCell ref="X427:X428"/>
    <mergeCell ref="A424:A426"/>
    <mergeCell ref="B424:B426"/>
    <mergeCell ref="C424:C426"/>
    <mergeCell ref="D424:D426"/>
    <mergeCell ref="E424:E426"/>
    <mergeCell ref="F424:F426"/>
    <mergeCell ref="G424:G426"/>
    <mergeCell ref="H424:H426"/>
    <mergeCell ref="I424:I426"/>
    <mergeCell ref="J424:J426"/>
    <mergeCell ref="K424:K426"/>
    <mergeCell ref="L424:L426"/>
    <mergeCell ref="M424:M426"/>
    <mergeCell ref="N424:N426"/>
    <mergeCell ref="O424:O426"/>
    <mergeCell ref="P424:P426"/>
    <mergeCell ref="U424:U426"/>
    <mergeCell ref="W420:W421"/>
    <mergeCell ref="V420:V421"/>
    <mergeCell ref="X420:X421"/>
    <mergeCell ref="A422:A423"/>
    <mergeCell ref="B422:B423"/>
    <mergeCell ref="C422:C423"/>
    <mergeCell ref="D422:D423"/>
    <mergeCell ref="E422:E423"/>
    <mergeCell ref="F422:F423"/>
    <mergeCell ref="G422:G423"/>
    <mergeCell ref="H422:H423"/>
    <mergeCell ref="I422:I423"/>
    <mergeCell ref="J422:J423"/>
    <mergeCell ref="K422:K423"/>
    <mergeCell ref="L422:L423"/>
    <mergeCell ref="M422:M423"/>
    <mergeCell ref="N422:N423"/>
    <mergeCell ref="O422:O423"/>
    <mergeCell ref="P422:P423"/>
    <mergeCell ref="U422:U423"/>
    <mergeCell ref="V422:V423"/>
    <mergeCell ref="W422:W423"/>
    <mergeCell ref="X422:X423"/>
    <mergeCell ref="Y376:Y378"/>
    <mergeCell ref="Y379:Y381"/>
    <mergeCell ref="Y382:Y385"/>
    <mergeCell ref="Y386:Y388"/>
    <mergeCell ref="Y389:Y390"/>
    <mergeCell ref="Y391:Y393"/>
    <mergeCell ref="Y394:Y396"/>
    <mergeCell ref="Y397:Y399"/>
    <mergeCell ref="Y400:Y403"/>
    <mergeCell ref="Y404:Y405"/>
    <mergeCell ref="Y406:Y410"/>
    <mergeCell ref="Y411:Y413"/>
    <mergeCell ref="Y414:Y416"/>
    <mergeCell ref="Y417:Y419"/>
    <mergeCell ref="A420:A421"/>
    <mergeCell ref="B420:B421"/>
    <mergeCell ref="C420:C421"/>
    <mergeCell ref="D420:D421"/>
    <mergeCell ref="E420:E421"/>
    <mergeCell ref="F420:F421"/>
    <mergeCell ref="G420:G421"/>
    <mergeCell ref="H420:H421"/>
    <mergeCell ref="I420:I421"/>
    <mergeCell ref="J420:J421"/>
    <mergeCell ref="K420:K421"/>
    <mergeCell ref="L420:L421"/>
    <mergeCell ref="M420:M421"/>
    <mergeCell ref="N420:N421"/>
    <mergeCell ref="O420:O421"/>
    <mergeCell ref="P420:P421"/>
    <mergeCell ref="U420:U421"/>
    <mergeCell ref="X417:X419"/>
    <mergeCell ref="Z414:Z416"/>
    <mergeCell ref="AA414:AA416"/>
    <mergeCell ref="AB414:AB416"/>
    <mergeCell ref="AC414:AC416"/>
    <mergeCell ref="AD414:AD416"/>
    <mergeCell ref="Z417:Z419"/>
    <mergeCell ref="AA417:AA419"/>
    <mergeCell ref="AB417:AB419"/>
    <mergeCell ref="AC417:AC419"/>
    <mergeCell ref="AD417:AD419"/>
    <mergeCell ref="Z406:Z410"/>
    <mergeCell ref="AA406:AA410"/>
    <mergeCell ref="AB406:AB410"/>
    <mergeCell ref="AC406:AC410"/>
    <mergeCell ref="AD406:AD410"/>
    <mergeCell ref="Z411:Z413"/>
    <mergeCell ref="AA411:AA413"/>
    <mergeCell ref="AB411:AB413"/>
    <mergeCell ref="AC411:AC413"/>
    <mergeCell ref="AD411:AD413"/>
    <mergeCell ref="Z400:Z403"/>
    <mergeCell ref="AA400:AA403"/>
    <mergeCell ref="AB400:AB403"/>
    <mergeCell ref="AC400:AC403"/>
    <mergeCell ref="AD400:AD403"/>
    <mergeCell ref="Z404:Z405"/>
    <mergeCell ref="AA404:AA405"/>
    <mergeCell ref="AB404:AB405"/>
    <mergeCell ref="AC404:AC405"/>
    <mergeCell ref="AD404:AD405"/>
    <mergeCell ref="Z394:Z396"/>
    <mergeCell ref="AA394:AA396"/>
    <mergeCell ref="AB394:AB396"/>
    <mergeCell ref="AC394:AC396"/>
    <mergeCell ref="AD394:AD396"/>
    <mergeCell ref="Z397:Z399"/>
    <mergeCell ref="AA397:AA399"/>
    <mergeCell ref="AB397:AB399"/>
    <mergeCell ref="AC397:AC399"/>
    <mergeCell ref="AD397:AD399"/>
    <mergeCell ref="Z386:Z388"/>
    <mergeCell ref="AA386:AA388"/>
    <mergeCell ref="AB386:AB388"/>
    <mergeCell ref="AC386:AC388"/>
    <mergeCell ref="AD386:AD388"/>
    <mergeCell ref="Z389:Z390"/>
    <mergeCell ref="AA389:AA390"/>
    <mergeCell ref="AB389:AB390"/>
    <mergeCell ref="AC389:AC390"/>
    <mergeCell ref="AD389:AD390"/>
    <mergeCell ref="Z379:Z381"/>
    <mergeCell ref="AA379:AA381"/>
    <mergeCell ref="AB379:AB381"/>
    <mergeCell ref="AC379:AC381"/>
    <mergeCell ref="AD379:AD381"/>
    <mergeCell ref="Z382:Z385"/>
    <mergeCell ref="AA382:AA385"/>
    <mergeCell ref="AB382:AB385"/>
    <mergeCell ref="AC382:AC385"/>
    <mergeCell ref="AD382:AD385"/>
    <mergeCell ref="Z376:Z378"/>
    <mergeCell ref="AA376:AA378"/>
    <mergeCell ref="AB376:AB378"/>
    <mergeCell ref="AC376:AC378"/>
    <mergeCell ref="AD376:AD378"/>
    <mergeCell ref="V414:V416"/>
    <mergeCell ref="W414:W416"/>
    <mergeCell ref="X414:X416"/>
    <mergeCell ref="A417:A419"/>
    <mergeCell ref="B417:B419"/>
    <mergeCell ref="C417:C419"/>
    <mergeCell ref="D417:D419"/>
    <mergeCell ref="E417:E419"/>
    <mergeCell ref="F417:F419"/>
    <mergeCell ref="G417:G419"/>
    <mergeCell ref="H417:H419"/>
    <mergeCell ref="I417:I419"/>
    <mergeCell ref="J417:J419"/>
    <mergeCell ref="K417:K419"/>
    <mergeCell ref="L417:L419"/>
    <mergeCell ref="M417:M419"/>
    <mergeCell ref="N417:N419"/>
    <mergeCell ref="O417:O419"/>
    <mergeCell ref="P417:P419"/>
    <mergeCell ref="U417:U419"/>
    <mergeCell ref="V417:V419"/>
    <mergeCell ref="W417:W419"/>
    <mergeCell ref="Z391:Z393"/>
    <mergeCell ref="AA391:AA393"/>
    <mergeCell ref="AB391:AB393"/>
    <mergeCell ref="AC391:AC393"/>
    <mergeCell ref="AD391:AD393"/>
    <mergeCell ref="A414:A416"/>
    <mergeCell ref="B414:B416"/>
    <mergeCell ref="C414:C416"/>
    <mergeCell ref="D414:D416"/>
    <mergeCell ref="E414:E416"/>
    <mergeCell ref="F414:F416"/>
    <mergeCell ref="G414:G416"/>
    <mergeCell ref="H414:H416"/>
    <mergeCell ref="I414:I416"/>
    <mergeCell ref="J414:J416"/>
    <mergeCell ref="K414:K416"/>
    <mergeCell ref="L414:L416"/>
    <mergeCell ref="M414:M416"/>
    <mergeCell ref="N414:N416"/>
    <mergeCell ref="O414:O416"/>
    <mergeCell ref="P414:P416"/>
    <mergeCell ref="U414:U416"/>
    <mergeCell ref="X406:X410"/>
    <mergeCell ref="A411:A413"/>
    <mergeCell ref="B411:B413"/>
    <mergeCell ref="C411:C413"/>
    <mergeCell ref="D411:D413"/>
    <mergeCell ref="E411:E413"/>
    <mergeCell ref="F411:F413"/>
    <mergeCell ref="G411:G413"/>
    <mergeCell ref="H411:H413"/>
    <mergeCell ref="I411:I413"/>
    <mergeCell ref="J411:J413"/>
    <mergeCell ref="K411:K413"/>
    <mergeCell ref="L411:L413"/>
    <mergeCell ref="M411:M413"/>
    <mergeCell ref="N411:N413"/>
    <mergeCell ref="O411:O413"/>
    <mergeCell ref="P411:P413"/>
    <mergeCell ref="U411:U413"/>
    <mergeCell ref="V411:V413"/>
    <mergeCell ref="W411:W413"/>
    <mergeCell ref="X411:X413"/>
    <mergeCell ref="A406:A410"/>
    <mergeCell ref="B406:B410"/>
    <mergeCell ref="C406:C410"/>
    <mergeCell ref="D406:D410"/>
    <mergeCell ref="E406:E410"/>
    <mergeCell ref="F406:F410"/>
    <mergeCell ref="G406:G410"/>
    <mergeCell ref="H406:H410"/>
    <mergeCell ref="I406:I410"/>
    <mergeCell ref="J406:J410"/>
    <mergeCell ref="K406:K410"/>
    <mergeCell ref="L406:L410"/>
    <mergeCell ref="M406:M410"/>
    <mergeCell ref="N406:N410"/>
    <mergeCell ref="O406:O410"/>
    <mergeCell ref="P406:P410"/>
    <mergeCell ref="U406:U410"/>
    <mergeCell ref="V400:V403"/>
    <mergeCell ref="K400:K403"/>
    <mergeCell ref="L400:L403"/>
    <mergeCell ref="M400:M403"/>
    <mergeCell ref="N400:N403"/>
    <mergeCell ref="O400:O403"/>
    <mergeCell ref="P400:P403"/>
    <mergeCell ref="U400:U403"/>
    <mergeCell ref="W400:W403"/>
    <mergeCell ref="V406:V410"/>
    <mergeCell ref="W406:W410"/>
    <mergeCell ref="X400:X403"/>
    <mergeCell ref="A404:A405"/>
    <mergeCell ref="B404:B405"/>
    <mergeCell ref="C404:C405"/>
    <mergeCell ref="D404:D405"/>
    <mergeCell ref="E404:E405"/>
    <mergeCell ref="F404:F405"/>
    <mergeCell ref="G404:G405"/>
    <mergeCell ref="H404:H405"/>
    <mergeCell ref="I404:I405"/>
    <mergeCell ref="J404:J405"/>
    <mergeCell ref="K404:K405"/>
    <mergeCell ref="L404:L405"/>
    <mergeCell ref="M404:M405"/>
    <mergeCell ref="N404:N405"/>
    <mergeCell ref="O404:O405"/>
    <mergeCell ref="P404:P405"/>
    <mergeCell ref="U404:U405"/>
    <mergeCell ref="V404:V405"/>
    <mergeCell ref="W404:W405"/>
    <mergeCell ref="X404:X405"/>
    <mergeCell ref="A400:A403"/>
    <mergeCell ref="B400:B403"/>
    <mergeCell ref="C400:C403"/>
    <mergeCell ref="D400:D403"/>
    <mergeCell ref="E400:E403"/>
    <mergeCell ref="F400:F403"/>
    <mergeCell ref="G400:G403"/>
    <mergeCell ref="H400:H403"/>
    <mergeCell ref="I400:I403"/>
    <mergeCell ref="J400:J403"/>
    <mergeCell ref="V394:V396"/>
    <mergeCell ref="W394:W396"/>
    <mergeCell ref="X394:X396"/>
    <mergeCell ref="A397:A399"/>
    <mergeCell ref="B397:B399"/>
    <mergeCell ref="C397:C399"/>
    <mergeCell ref="D397:D399"/>
    <mergeCell ref="E397:E399"/>
    <mergeCell ref="F397:F399"/>
    <mergeCell ref="G397:G399"/>
    <mergeCell ref="H397:H399"/>
    <mergeCell ref="I397:I399"/>
    <mergeCell ref="J397:J399"/>
    <mergeCell ref="K397:K399"/>
    <mergeCell ref="L397:L399"/>
    <mergeCell ref="M397:M399"/>
    <mergeCell ref="N397:N399"/>
    <mergeCell ref="O397:O399"/>
    <mergeCell ref="P397:P399"/>
    <mergeCell ref="U397:U399"/>
    <mergeCell ref="V397:V399"/>
    <mergeCell ref="W397:W399"/>
    <mergeCell ref="X397:X399"/>
    <mergeCell ref="A394:A396"/>
    <mergeCell ref="B394:B396"/>
    <mergeCell ref="C394:C396"/>
    <mergeCell ref="D394:D396"/>
    <mergeCell ref="E394:E396"/>
    <mergeCell ref="F394:F396"/>
    <mergeCell ref="G394:G396"/>
    <mergeCell ref="H394:H396"/>
    <mergeCell ref="I394:I396"/>
    <mergeCell ref="J394:J396"/>
    <mergeCell ref="K394:K396"/>
    <mergeCell ref="L394:L396"/>
    <mergeCell ref="M394:M396"/>
    <mergeCell ref="N394:N396"/>
    <mergeCell ref="O394:O396"/>
    <mergeCell ref="P394:P396"/>
    <mergeCell ref="U394:U396"/>
    <mergeCell ref="A391:A393"/>
    <mergeCell ref="B391:B393"/>
    <mergeCell ref="C391:C393"/>
    <mergeCell ref="D391:D393"/>
    <mergeCell ref="E391:E393"/>
    <mergeCell ref="F391:F393"/>
    <mergeCell ref="G391:G393"/>
    <mergeCell ref="H391:H393"/>
    <mergeCell ref="I391:I393"/>
    <mergeCell ref="J391:J393"/>
    <mergeCell ref="K391:K393"/>
    <mergeCell ref="L391:L393"/>
    <mergeCell ref="M391:M393"/>
    <mergeCell ref="N391:N393"/>
    <mergeCell ref="O391:O393"/>
    <mergeCell ref="P391:P393"/>
    <mergeCell ref="U391:U393"/>
    <mergeCell ref="V391:V393"/>
    <mergeCell ref="W391:W393"/>
    <mergeCell ref="X391:X393"/>
    <mergeCell ref="V386:V388"/>
    <mergeCell ref="K386:K388"/>
    <mergeCell ref="L386:L388"/>
    <mergeCell ref="M386:M388"/>
    <mergeCell ref="N386:N388"/>
    <mergeCell ref="O386:O388"/>
    <mergeCell ref="P386:P388"/>
    <mergeCell ref="U386:U388"/>
    <mergeCell ref="W386:W388"/>
    <mergeCell ref="X386:X388"/>
    <mergeCell ref="A389:A390"/>
    <mergeCell ref="B389:B390"/>
    <mergeCell ref="C389:C390"/>
    <mergeCell ref="D389:D390"/>
    <mergeCell ref="E389:E390"/>
    <mergeCell ref="F389:F390"/>
    <mergeCell ref="G389:G390"/>
    <mergeCell ref="H389:H390"/>
    <mergeCell ref="I389:I390"/>
    <mergeCell ref="J389:J390"/>
    <mergeCell ref="K389:K390"/>
    <mergeCell ref="L389:L390"/>
    <mergeCell ref="M389:M390"/>
    <mergeCell ref="N389:N390"/>
    <mergeCell ref="O389:O390"/>
    <mergeCell ref="P389:P390"/>
    <mergeCell ref="U389:U390"/>
    <mergeCell ref="V389:V390"/>
    <mergeCell ref="W389:W390"/>
    <mergeCell ref="X389:X390"/>
    <mergeCell ref="A386:A388"/>
    <mergeCell ref="B386:B388"/>
    <mergeCell ref="C386:C388"/>
    <mergeCell ref="D386:D388"/>
    <mergeCell ref="E386:E388"/>
    <mergeCell ref="F386:F388"/>
    <mergeCell ref="G386:G388"/>
    <mergeCell ref="H386:H388"/>
    <mergeCell ref="I386:I388"/>
    <mergeCell ref="J386:J388"/>
    <mergeCell ref="V379:V381"/>
    <mergeCell ref="W379:W381"/>
    <mergeCell ref="X379:X381"/>
    <mergeCell ref="A382:A385"/>
    <mergeCell ref="B382:B385"/>
    <mergeCell ref="C382:C385"/>
    <mergeCell ref="D382:D385"/>
    <mergeCell ref="E382:E385"/>
    <mergeCell ref="F382:F385"/>
    <mergeCell ref="G382:G385"/>
    <mergeCell ref="H382:H385"/>
    <mergeCell ref="I382:I385"/>
    <mergeCell ref="J382:J385"/>
    <mergeCell ref="K382:K385"/>
    <mergeCell ref="L382:L385"/>
    <mergeCell ref="M382:M385"/>
    <mergeCell ref="N382:N385"/>
    <mergeCell ref="O382:O385"/>
    <mergeCell ref="P382:P385"/>
    <mergeCell ref="U382:U385"/>
    <mergeCell ref="V382:V385"/>
    <mergeCell ref="V376:V378"/>
    <mergeCell ref="W376:W378"/>
    <mergeCell ref="X376:X378"/>
    <mergeCell ref="A373:A375"/>
    <mergeCell ref="B373:B375"/>
    <mergeCell ref="C373:C375"/>
    <mergeCell ref="D373:D375"/>
    <mergeCell ref="E373:E375"/>
    <mergeCell ref="F373:F375"/>
    <mergeCell ref="G373:G375"/>
    <mergeCell ref="H373:H375"/>
    <mergeCell ref="I373:I375"/>
    <mergeCell ref="W382:W385"/>
    <mergeCell ref="X382:X385"/>
    <mergeCell ref="A379:A381"/>
    <mergeCell ref="B379:B381"/>
    <mergeCell ref="C379:C381"/>
    <mergeCell ref="D379:D381"/>
    <mergeCell ref="E379:E381"/>
    <mergeCell ref="F379:F381"/>
    <mergeCell ref="G379:G381"/>
    <mergeCell ref="H379:H381"/>
    <mergeCell ref="I379:I381"/>
    <mergeCell ref="J379:J381"/>
    <mergeCell ref="K379:K381"/>
    <mergeCell ref="L379:L381"/>
    <mergeCell ref="M379:M381"/>
    <mergeCell ref="N379:N381"/>
    <mergeCell ref="O379:O381"/>
    <mergeCell ref="P379:P381"/>
    <mergeCell ref="U379:U381"/>
    <mergeCell ref="A376:A378"/>
    <mergeCell ref="B376:B378"/>
    <mergeCell ref="C376:C378"/>
    <mergeCell ref="D376:D378"/>
    <mergeCell ref="E376:E378"/>
    <mergeCell ref="F376:F378"/>
    <mergeCell ref="G376:G378"/>
    <mergeCell ref="H376:H378"/>
    <mergeCell ref="I376:I378"/>
    <mergeCell ref="J376:J378"/>
    <mergeCell ref="K376:K378"/>
    <mergeCell ref="L376:L378"/>
    <mergeCell ref="M376:M378"/>
    <mergeCell ref="N376:N378"/>
    <mergeCell ref="O376:O378"/>
    <mergeCell ref="P376:P378"/>
    <mergeCell ref="U376:U378"/>
    <mergeCell ref="J373:J375"/>
    <mergeCell ref="K373:K375"/>
    <mergeCell ref="L373:L375"/>
    <mergeCell ref="M373:M375"/>
    <mergeCell ref="N373:N375"/>
    <mergeCell ref="O373:O375"/>
    <mergeCell ref="P373:P375"/>
    <mergeCell ref="U373:U375"/>
    <mergeCell ref="AD371:AD372"/>
    <mergeCell ref="V371:V372"/>
    <mergeCell ref="W371:W372"/>
    <mergeCell ref="X371:X372"/>
    <mergeCell ref="Y371:Y372"/>
    <mergeCell ref="Z371:Z372"/>
    <mergeCell ref="AA371:AA372"/>
    <mergeCell ref="AB371:AB372"/>
    <mergeCell ref="AC371:AC372"/>
    <mergeCell ref="Y373:Y375"/>
    <mergeCell ref="V373:V375"/>
    <mergeCell ref="W373:W375"/>
    <mergeCell ref="X373:X375"/>
    <mergeCell ref="Z373:Z375"/>
    <mergeCell ref="AA373:AA375"/>
    <mergeCell ref="AB373:AB375"/>
    <mergeCell ref="AC373:AC375"/>
    <mergeCell ref="AD373:AD375"/>
    <mergeCell ref="Y366:Y368"/>
    <mergeCell ref="Z366:Z368"/>
    <mergeCell ref="AA366:AA368"/>
    <mergeCell ref="AB366:AB368"/>
    <mergeCell ref="AC366:AC368"/>
    <mergeCell ref="AD366:AD368"/>
    <mergeCell ref="Y369:Y370"/>
    <mergeCell ref="Z369:Z370"/>
    <mergeCell ref="AA369:AA370"/>
    <mergeCell ref="AB369:AB370"/>
    <mergeCell ref="AC369:AC370"/>
    <mergeCell ref="AD369:AD370"/>
    <mergeCell ref="Y361:Y362"/>
    <mergeCell ref="Z361:Z362"/>
    <mergeCell ref="AA361:AA362"/>
    <mergeCell ref="AB361:AB362"/>
    <mergeCell ref="AC361:AC362"/>
    <mergeCell ref="AD361:AD362"/>
    <mergeCell ref="Y363:Y365"/>
    <mergeCell ref="Z363:Z365"/>
    <mergeCell ref="AA363:AA365"/>
    <mergeCell ref="AB363:AB365"/>
    <mergeCell ref="AC363:AC365"/>
    <mergeCell ref="AD363:AD365"/>
    <mergeCell ref="A371:A372"/>
    <mergeCell ref="B371:B372"/>
    <mergeCell ref="C371:C372"/>
    <mergeCell ref="D371:D372"/>
    <mergeCell ref="E371:E372"/>
    <mergeCell ref="F371:F372"/>
    <mergeCell ref="G371:G372"/>
    <mergeCell ref="H371:H372"/>
    <mergeCell ref="I371:I372"/>
    <mergeCell ref="J371:J372"/>
    <mergeCell ref="K371:K372"/>
    <mergeCell ref="L371:L372"/>
    <mergeCell ref="M371:M372"/>
    <mergeCell ref="N371:N372"/>
    <mergeCell ref="O371:O372"/>
    <mergeCell ref="P371:P372"/>
    <mergeCell ref="U371:U372"/>
    <mergeCell ref="V366:V368"/>
    <mergeCell ref="W366:W368"/>
    <mergeCell ref="X366:X368"/>
    <mergeCell ref="A369:A370"/>
    <mergeCell ref="B369:B370"/>
    <mergeCell ref="C369:C370"/>
    <mergeCell ref="D369:D370"/>
    <mergeCell ref="E369:E370"/>
    <mergeCell ref="F369:F370"/>
    <mergeCell ref="G369:G370"/>
    <mergeCell ref="H369:H370"/>
    <mergeCell ref="I369:I370"/>
    <mergeCell ref="J369:J370"/>
    <mergeCell ref="K369:K370"/>
    <mergeCell ref="L369:L370"/>
    <mergeCell ref="M369:M370"/>
    <mergeCell ref="N369:N370"/>
    <mergeCell ref="O369:O370"/>
    <mergeCell ref="P369:P370"/>
    <mergeCell ref="U369:U370"/>
    <mergeCell ref="V369:V370"/>
    <mergeCell ref="W369:W370"/>
    <mergeCell ref="X369:X370"/>
    <mergeCell ref="A366:A368"/>
    <mergeCell ref="B366:B368"/>
    <mergeCell ref="C366:C368"/>
    <mergeCell ref="D366:D368"/>
    <mergeCell ref="E366:E368"/>
    <mergeCell ref="F366:F368"/>
    <mergeCell ref="G366:G368"/>
    <mergeCell ref="H366:H368"/>
    <mergeCell ref="I366:I368"/>
    <mergeCell ref="J366:J368"/>
    <mergeCell ref="K366:K368"/>
    <mergeCell ref="L366:L368"/>
    <mergeCell ref="M366:M368"/>
    <mergeCell ref="N366:N368"/>
    <mergeCell ref="O366:O368"/>
    <mergeCell ref="P366:P368"/>
    <mergeCell ref="U366:U368"/>
    <mergeCell ref="A7:A8"/>
    <mergeCell ref="B7:B8"/>
    <mergeCell ref="C7:C8"/>
    <mergeCell ref="D7:D8"/>
    <mergeCell ref="E7:E8"/>
    <mergeCell ref="F7:F8"/>
    <mergeCell ref="G7:G8"/>
    <mergeCell ref="H7:H8"/>
    <mergeCell ref="I7:I8"/>
    <mergeCell ref="I13:I16"/>
    <mergeCell ref="A9:A12"/>
    <mergeCell ref="B9:B12"/>
    <mergeCell ref="C9:C12"/>
    <mergeCell ref="D9:D12"/>
    <mergeCell ref="E9:E12"/>
    <mergeCell ref="F9:F12"/>
    <mergeCell ref="G9:G12"/>
    <mergeCell ref="H9:H12"/>
    <mergeCell ref="I9:I12"/>
    <mergeCell ref="A28:A32"/>
    <mergeCell ref="B28:B32"/>
    <mergeCell ref="C28:C32"/>
    <mergeCell ref="D28:D32"/>
    <mergeCell ref="E28:E32"/>
    <mergeCell ref="A1:AD1"/>
    <mergeCell ref="A4:A6"/>
    <mergeCell ref="B4:B6"/>
    <mergeCell ref="C4:C6"/>
    <mergeCell ref="D4:D6"/>
    <mergeCell ref="E4:E6"/>
    <mergeCell ref="F4:F6"/>
    <mergeCell ref="G4:G6"/>
    <mergeCell ref="H4:H6"/>
    <mergeCell ref="I4:I6"/>
    <mergeCell ref="C2:F2"/>
    <mergeCell ref="G2:J2"/>
    <mergeCell ref="K2:L2"/>
    <mergeCell ref="M2:X2"/>
    <mergeCell ref="A17:A20"/>
    <mergeCell ref="B17:B20"/>
    <mergeCell ref="C17:C20"/>
    <mergeCell ref="D17:D20"/>
    <mergeCell ref="E17:E20"/>
    <mergeCell ref="F17:F20"/>
    <mergeCell ref="G17:G20"/>
    <mergeCell ref="H17:H20"/>
    <mergeCell ref="I17:I20"/>
    <mergeCell ref="J9:J12"/>
    <mergeCell ref="A13:A16"/>
    <mergeCell ref="B13:B16"/>
    <mergeCell ref="C13:C16"/>
    <mergeCell ref="D13:D16"/>
    <mergeCell ref="E13:E16"/>
    <mergeCell ref="F13:F16"/>
    <mergeCell ref="G13:G16"/>
    <mergeCell ref="H13:H16"/>
    <mergeCell ref="F28:F32"/>
    <mergeCell ref="G28:G32"/>
    <mergeCell ref="H28:H32"/>
    <mergeCell ref="I28:I32"/>
    <mergeCell ref="J21:J23"/>
    <mergeCell ref="A24:A27"/>
    <mergeCell ref="B24:B27"/>
    <mergeCell ref="C24:C27"/>
    <mergeCell ref="D24:D27"/>
    <mergeCell ref="E24:E27"/>
    <mergeCell ref="F24:F27"/>
    <mergeCell ref="G24:G27"/>
    <mergeCell ref="H24:H27"/>
    <mergeCell ref="I24:I27"/>
    <mergeCell ref="A21:A23"/>
    <mergeCell ref="B21:B23"/>
    <mergeCell ref="C21:C23"/>
    <mergeCell ref="D21:D23"/>
    <mergeCell ref="E21:E23"/>
    <mergeCell ref="F21:F23"/>
    <mergeCell ref="G21:G23"/>
    <mergeCell ref="H21:H23"/>
    <mergeCell ref="I21:I23"/>
    <mergeCell ref="A41:A42"/>
    <mergeCell ref="B41:B42"/>
    <mergeCell ref="C41:C42"/>
    <mergeCell ref="D41:D42"/>
    <mergeCell ref="E41:E42"/>
    <mergeCell ref="F41:F42"/>
    <mergeCell ref="G41:G42"/>
    <mergeCell ref="H41:H42"/>
    <mergeCell ref="I41:I42"/>
    <mergeCell ref="J33:J36"/>
    <mergeCell ref="A37:A40"/>
    <mergeCell ref="B37:B40"/>
    <mergeCell ref="C37:C40"/>
    <mergeCell ref="D37:D40"/>
    <mergeCell ref="E37:E40"/>
    <mergeCell ref="F37:F40"/>
    <mergeCell ref="G37:G40"/>
    <mergeCell ref="H37:H40"/>
    <mergeCell ref="I37:I40"/>
    <mergeCell ref="A33:A36"/>
    <mergeCell ref="B33:B36"/>
    <mergeCell ref="C33:C36"/>
    <mergeCell ref="D33:D36"/>
    <mergeCell ref="E33:E36"/>
    <mergeCell ref="F33:F36"/>
    <mergeCell ref="G33:G36"/>
    <mergeCell ref="H33:H36"/>
    <mergeCell ref="I33:I36"/>
    <mergeCell ref="P4:P6"/>
    <mergeCell ref="U4:U6"/>
    <mergeCell ref="V4:V6"/>
    <mergeCell ref="W4:W6"/>
    <mergeCell ref="X4:X6"/>
    <mergeCell ref="K7:K8"/>
    <mergeCell ref="L7:L8"/>
    <mergeCell ref="M7:M8"/>
    <mergeCell ref="N7:N8"/>
    <mergeCell ref="O7:O8"/>
    <mergeCell ref="J41:J42"/>
    <mergeCell ref="K4:K6"/>
    <mergeCell ref="L4:L6"/>
    <mergeCell ref="M4:M6"/>
    <mergeCell ref="N4:N6"/>
    <mergeCell ref="O4:O6"/>
    <mergeCell ref="J37:J40"/>
    <mergeCell ref="J28:J32"/>
    <mergeCell ref="J24:J27"/>
    <mergeCell ref="J17:J20"/>
    <mergeCell ref="J13:J16"/>
    <mergeCell ref="J7:J8"/>
    <mergeCell ref="J4:J6"/>
    <mergeCell ref="P9:P12"/>
    <mergeCell ref="U9:U12"/>
    <mergeCell ref="V9:V12"/>
    <mergeCell ref="W9:W12"/>
    <mergeCell ref="X9:X12"/>
    <mergeCell ref="K13:K16"/>
    <mergeCell ref="L13:L16"/>
    <mergeCell ref="M13:M16"/>
    <mergeCell ref="N13:N16"/>
    <mergeCell ref="O13:O16"/>
    <mergeCell ref="P7:P8"/>
    <mergeCell ref="U7:U8"/>
    <mergeCell ref="V7:V8"/>
    <mergeCell ref="W7:W8"/>
    <mergeCell ref="X7:X8"/>
    <mergeCell ref="K9:K12"/>
    <mergeCell ref="L9:L12"/>
    <mergeCell ref="M9:M12"/>
    <mergeCell ref="N9:N12"/>
    <mergeCell ref="O9:O12"/>
    <mergeCell ref="P17:P20"/>
    <mergeCell ref="U17:U20"/>
    <mergeCell ref="V17:V20"/>
    <mergeCell ref="W17:W20"/>
    <mergeCell ref="X17:X20"/>
    <mergeCell ref="K21:K23"/>
    <mergeCell ref="L21:L23"/>
    <mergeCell ref="M21:M23"/>
    <mergeCell ref="N21:N23"/>
    <mergeCell ref="O21:O23"/>
    <mergeCell ref="P13:P16"/>
    <mergeCell ref="U13:U16"/>
    <mergeCell ref="V13:V16"/>
    <mergeCell ref="W13:W16"/>
    <mergeCell ref="X13:X16"/>
    <mergeCell ref="K17:K20"/>
    <mergeCell ref="L17:L20"/>
    <mergeCell ref="M17:M20"/>
    <mergeCell ref="N17:N20"/>
    <mergeCell ref="O17:O20"/>
    <mergeCell ref="L33:L36"/>
    <mergeCell ref="M33:M36"/>
    <mergeCell ref="N33:N36"/>
    <mergeCell ref="O33:O36"/>
    <mergeCell ref="P24:P27"/>
    <mergeCell ref="U24:U27"/>
    <mergeCell ref="V24:V27"/>
    <mergeCell ref="W24:W27"/>
    <mergeCell ref="X24:X27"/>
    <mergeCell ref="K28:K32"/>
    <mergeCell ref="L28:L32"/>
    <mergeCell ref="M28:M32"/>
    <mergeCell ref="N28:N32"/>
    <mergeCell ref="O28:O32"/>
    <mergeCell ref="P21:P23"/>
    <mergeCell ref="U21:U23"/>
    <mergeCell ref="V21:V23"/>
    <mergeCell ref="W21:W23"/>
    <mergeCell ref="X21:X23"/>
    <mergeCell ref="K24:K27"/>
    <mergeCell ref="L24:L27"/>
    <mergeCell ref="M24:M27"/>
    <mergeCell ref="N24:N27"/>
    <mergeCell ref="O24:O27"/>
    <mergeCell ref="P41:P42"/>
    <mergeCell ref="U41:U42"/>
    <mergeCell ref="V41:V42"/>
    <mergeCell ref="W41:W42"/>
    <mergeCell ref="X41:X42"/>
    <mergeCell ref="AD4:AD6"/>
    <mergeCell ref="P37:P40"/>
    <mergeCell ref="U37:U40"/>
    <mergeCell ref="V37:V40"/>
    <mergeCell ref="W37:W40"/>
    <mergeCell ref="X37:X40"/>
    <mergeCell ref="K41:K42"/>
    <mergeCell ref="L41:L42"/>
    <mergeCell ref="M41:M42"/>
    <mergeCell ref="N41:N42"/>
    <mergeCell ref="O41:O42"/>
    <mergeCell ref="P33:P36"/>
    <mergeCell ref="U33:U36"/>
    <mergeCell ref="V33:V36"/>
    <mergeCell ref="W33:W36"/>
    <mergeCell ref="X33:X36"/>
    <mergeCell ref="K37:K40"/>
    <mergeCell ref="L37:L40"/>
    <mergeCell ref="M37:M40"/>
    <mergeCell ref="N37:N40"/>
    <mergeCell ref="O37:O40"/>
    <mergeCell ref="P28:P32"/>
    <mergeCell ref="U28:U32"/>
    <mergeCell ref="V28:V32"/>
    <mergeCell ref="W28:W32"/>
    <mergeCell ref="X28:X32"/>
    <mergeCell ref="K33:K36"/>
    <mergeCell ref="Y4:Y6"/>
    <mergeCell ref="Z4:Z6"/>
    <mergeCell ref="AA4:AA6"/>
    <mergeCell ref="AB4:AB6"/>
    <mergeCell ref="AC4:AC6"/>
    <mergeCell ref="AC37:AC40"/>
    <mergeCell ref="AA41:AA42"/>
    <mergeCell ref="AB41:AB42"/>
    <mergeCell ref="AC41:AC42"/>
    <mergeCell ref="AB33:AB36"/>
    <mergeCell ref="AC33:AC36"/>
    <mergeCell ref="AA37:AA40"/>
    <mergeCell ref="AB37:AB40"/>
    <mergeCell ref="AC24:AC27"/>
    <mergeCell ref="AA28:AA32"/>
    <mergeCell ref="AB28:AB32"/>
    <mergeCell ref="AC28:AC32"/>
    <mergeCell ref="AB21:AB23"/>
    <mergeCell ref="AC21:AC23"/>
    <mergeCell ref="AA24:AA27"/>
    <mergeCell ref="AB24:AB27"/>
    <mergeCell ref="AA17:AA20"/>
    <mergeCell ref="AB17:AB20"/>
    <mergeCell ref="AC17:AC20"/>
    <mergeCell ref="AA21:AA23"/>
    <mergeCell ref="AA9:AA12"/>
    <mergeCell ref="AB9:AB12"/>
    <mergeCell ref="AC9:AC12"/>
    <mergeCell ref="Z21:Z23"/>
    <mergeCell ref="AD21:AD23"/>
    <mergeCell ref="AA13:AA16"/>
    <mergeCell ref="AB13:AB16"/>
    <mergeCell ref="AC13:AC16"/>
    <mergeCell ref="AD13:AD16"/>
    <mergeCell ref="Y17:Y20"/>
    <mergeCell ref="Z17:Z20"/>
    <mergeCell ref="AD9:AD12"/>
    <mergeCell ref="Y13:Y16"/>
    <mergeCell ref="Z13:Z16"/>
    <mergeCell ref="AA7:AA8"/>
    <mergeCell ref="AB7:AB8"/>
    <mergeCell ref="AC7:AC8"/>
    <mergeCell ref="AD7:AD8"/>
    <mergeCell ref="Y9:Y12"/>
    <mergeCell ref="Z9:Z12"/>
    <mergeCell ref="Y7:Y8"/>
    <mergeCell ref="Z7:Z8"/>
    <mergeCell ref="H43:H44"/>
    <mergeCell ref="I43:I44"/>
    <mergeCell ref="J43:J44"/>
    <mergeCell ref="K43:K44"/>
    <mergeCell ref="L43:L44"/>
    <mergeCell ref="M43:M44"/>
    <mergeCell ref="AD41:AD42"/>
    <mergeCell ref="Y2:AD2"/>
    <mergeCell ref="A43:A44"/>
    <mergeCell ref="B43:B44"/>
    <mergeCell ref="C43:C44"/>
    <mergeCell ref="D43:D44"/>
    <mergeCell ref="E43:E44"/>
    <mergeCell ref="F43:F44"/>
    <mergeCell ref="G43:G44"/>
    <mergeCell ref="Y41:Y42"/>
    <mergeCell ref="Z41:Z42"/>
    <mergeCell ref="AA33:AA36"/>
    <mergeCell ref="AD33:AD36"/>
    <mergeCell ref="Y37:Y40"/>
    <mergeCell ref="Z37:Z40"/>
    <mergeCell ref="AD37:AD40"/>
    <mergeCell ref="Y33:Y36"/>
    <mergeCell ref="Z33:Z36"/>
    <mergeCell ref="AD24:AD27"/>
    <mergeCell ref="Y28:Y32"/>
    <mergeCell ref="Z28:Z32"/>
    <mergeCell ref="AD28:AD32"/>
    <mergeCell ref="Y24:Y27"/>
    <mergeCell ref="Z24:Z27"/>
    <mergeCell ref="AD17:AD20"/>
    <mergeCell ref="Y21:Y23"/>
    <mergeCell ref="P45:P47"/>
    <mergeCell ref="U45:U47"/>
    <mergeCell ref="V45:V47"/>
    <mergeCell ref="W45:W47"/>
    <mergeCell ref="X45:X47"/>
    <mergeCell ref="A48:A51"/>
    <mergeCell ref="B48:B51"/>
    <mergeCell ref="C48:C51"/>
    <mergeCell ref="D48:D51"/>
    <mergeCell ref="E48:E51"/>
    <mergeCell ref="J45:J47"/>
    <mergeCell ref="K45:K47"/>
    <mergeCell ref="L45:L47"/>
    <mergeCell ref="M45:M47"/>
    <mergeCell ref="N45:N47"/>
    <mergeCell ref="O45:O47"/>
    <mergeCell ref="X43:X44"/>
    <mergeCell ref="A45:A47"/>
    <mergeCell ref="B45:B47"/>
    <mergeCell ref="C45:C47"/>
    <mergeCell ref="D45:D47"/>
    <mergeCell ref="E45:E47"/>
    <mergeCell ref="F45:F47"/>
    <mergeCell ref="G45:G47"/>
    <mergeCell ref="H45:H47"/>
    <mergeCell ref="I45:I47"/>
    <mergeCell ref="N43:N44"/>
    <mergeCell ref="O43:O44"/>
    <mergeCell ref="P43:P44"/>
    <mergeCell ref="U43:U44"/>
    <mergeCell ref="V43:V44"/>
    <mergeCell ref="W43:W44"/>
    <mergeCell ref="H52:H54"/>
    <mergeCell ref="I52:I54"/>
    <mergeCell ref="J52:J54"/>
    <mergeCell ref="K52:K54"/>
    <mergeCell ref="L52:L54"/>
    <mergeCell ref="M52:M54"/>
    <mergeCell ref="V48:V51"/>
    <mergeCell ref="W48:W51"/>
    <mergeCell ref="X48:X51"/>
    <mergeCell ref="A52:A54"/>
    <mergeCell ref="B52:B54"/>
    <mergeCell ref="C52:C54"/>
    <mergeCell ref="D52:D54"/>
    <mergeCell ref="E52:E54"/>
    <mergeCell ref="F52:F54"/>
    <mergeCell ref="G52:G54"/>
    <mergeCell ref="L48:L51"/>
    <mergeCell ref="M48:M51"/>
    <mergeCell ref="N48:N51"/>
    <mergeCell ref="O48:O51"/>
    <mergeCell ref="P48:P51"/>
    <mergeCell ref="U48:U51"/>
    <mergeCell ref="F48:F51"/>
    <mergeCell ref="G48:G51"/>
    <mergeCell ref="H48:H51"/>
    <mergeCell ref="I48:I51"/>
    <mergeCell ref="J48:J51"/>
    <mergeCell ref="K48:K51"/>
    <mergeCell ref="P55:P66"/>
    <mergeCell ref="U55:U66"/>
    <mergeCell ref="V55:V66"/>
    <mergeCell ref="W55:W66"/>
    <mergeCell ref="X55:X66"/>
    <mergeCell ref="A67:A69"/>
    <mergeCell ref="B67:B69"/>
    <mergeCell ref="C67:C69"/>
    <mergeCell ref="D67:D69"/>
    <mergeCell ref="E67:E69"/>
    <mergeCell ref="J55:J66"/>
    <mergeCell ref="K55:K66"/>
    <mergeCell ref="L55:L66"/>
    <mergeCell ref="M55:M66"/>
    <mergeCell ref="N55:N66"/>
    <mergeCell ref="O55:O66"/>
    <mergeCell ref="X52:X54"/>
    <mergeCell ref="A55:A66"/>
    <mergeCell ref="B55:B66"/>
    <mergeCell ref="C55:C66"/>
    <mergeCell ref="D55:D66"/>
    <mergeCell ref="E55:E66"/>
    <mergeCell ref="F55:F66"/>
    <mergeCell ref="G55:G66"/>
    <mergeCell ref="H55:H66"/>
    <mergeCell ref="I55:I66"/>
    <mergeCell ref="N52:N54"/>
    <mergeCell ref="O52:O54"/>
    <mergeCell ref="P52:P54"/>
    <mergeCell ref="U52:U54"/>
    <mergeCell ref="V52:V54"/>
    <mergeCell ref="W52:W54"/>
    <mergeCell ref="V67:V69"/>
    <mergeCell ref="W67:W69"/>
    <mergeCell ref="X67:X69"/>
    <mergeCell ref="A70:A72"/>
    <mergeCell ref="B70:B72"/>
    <mergeCell ref="C70:C72"/>
    <mergeCell ref="D70:D72"/>
    <mergeCell ref="E70:E72"/>
    <mergeCell ref="F70:F72"/>
    <mergeCell ref="G70:G72"/>
    <mergeCell ref="L67:L69"/>
    <mergeCell ref="M67:M69"/>
    <mergeCell ref="N67:N69"/>
    <mergeCell ref="O67:O69"/>
    <mergeCell ref="P67:P69"/>
    <mergeCell ref="U67:U69"/>
    <mergeCell ref="F67:F69"/>
    <mergeCell ref="G67:G69"/>
    <mergeCell ref="H67:H69"/>
    <mergeCell ref="I67:I69"/>
    <mergeCell ref="J67:J69"/>
    <mergeCell ref="K67:K69"/>
    <mergeCell ref="B73:B75"/>
    <mergeCell ref="C73:C75"/>
    <mergeCell ref="D73:D75"/>
    <mergeCell ref="E73:E75"/>
    <mergeCell ref="F73:F75"/>
    <mergeCell ref="G73:G75"/>
    <mergeCell ref="H73:H75"/>
    <mergeCell ref="I73:I75"/>
    <mergeCell ref="N70:N72"/>
    <mergeCell ref="O70:O72"/>
    <mergeCell ref="P70:P72"/>
    <mergeCell ref="U70:U72"/>
    <mergeCell ref="V70:V72"/>
    <mergeCell ref="W70:W72"/>
    <mergeCell ref="H70:H72"/>
    <mergeCell ref="I70:I72"/>
    <mergeCell ref="J70:J72"/>
    <mergeCell ref="K70:K72"/>
    <mergeCell ref="L70:L72"/>
    <mergeCell ref="M70:M72"/>
    <mergeCell ref="AB48:AB51"/>
    <mergeCell ref="AC48:AC51"/>
    <mergeCell ref="AD48:AD51"/>
    <mergeCell ref="Y52:Y54"/>
    <mergeCell ref="Z52:Z54"/>
    <mergeCell ref="AA52:AA54"/>
    <mergeCell ref="AB45:AB47"/>
    <mergeCell ref="AC45:AC47"/>
    <mergeCell ref="AD45:AD47"/>
    <mergeCell ref="Y48:Y51"/>
    <mergeCell ref="Z48:Z51"/>
    <mergeCell ref="AA48:AA51"/>
    <mergeCell ref="AB43:AB44"/>
    <mergeCell ref="AC43:AC44"/>
    <mergeCell ref="AD43:AD44"/>
    <mergeCell ref="Y45:Y47"/>
    <mergeCell ref="Z45:Z47"/>
    <mergeCell ref="AA45:AA47"/>
    <mergeCell ref="Y43:Y44"/>
    <mergeCell ref="Z43:Z44"/>
    <mergeCell ref="AA43:AA44"/>
    <mergeCell ref="AB67:AB69"/>
    <mergeCell ref="AC67:AC69"/>
    <mergeCell ref="AD67:AD69"/>
    <mergeCell ref="Y70:Y72"/>
    <mergeCell ref="Z70:Z72"/>
    <mergeCell ref="AA70:AA72"/>
    <mergeCell ref="AB55:AB66"/>
    <mergeCell ref="AC55:AC66"/>
    <mergeCell ref="AD55:AD66"/>
    <mergeCell ref="Y67:Y69"/>
    <mergeCell ref="Z67:Z69"/>
    <mergeCell ref="AA67:AA69"/>
    <mergeCell ref="AB52:AB54"/>
    <mergeCell ref="AC52:AC54"/>
    <mergeCell ref="AD52:AD54"/>
    <mergeCell ref="Y55:Y66"/>
    <mergeCell ref="Z55:Z66"/>
    <mergeCell ref="AA55:AA66"/>
    <mergeCell ref="K76:K78"/>
    <mergeCell ref="L76:L78"/>
    <mergeCell ref="M76:M78"/>
    <mergeCell ref="AB73:AB75"/>
    <mergeCell ref="AC73:AC75"/>
    <mergeCell ref="AD73:AD75"/>
    <mergeCell ref="A76:A78"/>
    <mergeCell ref="B76:B78"/>
    <mergeCell ref="C76:C78"/>
    <mergeCell ref="D76:D78"/>
    <mergeCell ref="E76:E78"/>
    <mergeCell ref="F76:F78"/>
    <mergeCell ref="G76:G78"/>
    <mergeCell ref="AB70:AB72"/>
    <mergeCell ref="AC70:AC72"/>
    <mergeCell ref="AD70:AD72"/>
    <mergeCell ref="Y73:Y75"/>
    <mergeCell ref="Z73:Z75"/>
    <mergeCell ref="AA73:AA75"/>
    <mergeCell ref="P73:P75"/>
    <mergeCell ref="U73:U75"/>
    <mergeCell ref="V73:V75"/>
    <mergeCell ref="W73:W75"/>
    <mergeCell ref="X73:X75"/>
    <mergeCell ref="J73:J75"/>
    <mergeCell ref="K73:K75"/>
    <mergeCell ref="L73:L75"/>
    <mergeCell ref="M73:M75"/>
    <mergeCell ref="N73:N75"/>
    <mergeCell ref="O73:O75"/>
    <mergeCell ref="X70:X72"/>
    <mergeCell ref="A73:A75"/>
    <mergeCell ref="J81:J83"/>
    <mergeCell ref="K81:K83"/>
    <mergeCell ref="A81:A83"/>
    <mergeCell ref="B81:B83"/>
    <mergeCell ref="C81:C83"/>
    <mergeCell ref="D81:D83"/>
    <mergeCell ref="E81:E83"/>
    <mergeCell ref="J79:J80"/>
    <mergeCell ref="K79:K80"/>
    <mergeCell ref="L79:L80"/>
    <mergeCell ref="M79:M80"/>
    <mergeCell ref="N79:N80"/>
    <mergeCell ref="O79:O80"/>
    <mergeCell ref="X76:X78"/>
    <mergeCell ref="A79:A80"/>
    <mergeCell ref="B79:B80"/>
    <mergeCell ref="C79:C80"/>
    <mergeCell ref="D79:D80"/>
    <mergeCell ref="E79:E80"/>
    <mergeCell ref="F79:F80"/>
    <mergeCell ref="G79:G80"/>
    <mergeCell ref="H79:H80"/>
    <mergeCell ref="I79:I80"/>
    <mergeCell ref="N76:N78"/>
    <mergeCell ref="O76:O78"/>
    <mergeCell ref="P76:P78"/>
    <mergeCell ref="U76:U78"/>
    <mergeCell ref="V76:V78"/>
    <mergeCell ref="W76:W78"/>
    <mergeCell ref="H76:H78"/>
    <mergeCell ref="I76:I78"/>
    <mergeCell ref="J76:J78"/>
    <mergeCell ref="I89:I90"/>
    <mergeCell ref="N84:N88"/>
    <mergeCell ref="O84:O88"/>
    <mergeCell ref="P84:P88"/>
    <mergeCell ref="U84:U88"/>
    <mergeCell ref="V84:V88"/>
    <mergeCell ref="W84:W88"/>
    <mergeCell ref="H84:H88"/>
    <mergeCell ref="I84:I88"/>
    <mergeCell ref="J84:J88"/>
    <mergeCell ref="K84:K88"/>
    <mergeCell ref="L84:L88"/>
    <mergeCell ref="M84:M88"/>
    <mergeCell ref="V81:V83"/>
    <mergeCell ref="W81:W83"/>
    <mergeCell ref="A84:A88"/>
    <mergeCell ref="B84:B88"/>
    <mergeCell ref="C84:C88"/>
    <mergeCell ref="D84:D88"/>
    <mergeCell ref="E84:E88"/>
    <mergeCell ref="F84:F88"/>
    <mergeCell ref="G84:G88"/>
    <mergeCell ref="L81:L83"/>
    <mergeCell ref="M81:M83"/>
    <mergeCell ref="N81:N83"/>
    <mergeCell ref="O81:O83"/>
    <mergeCell ref="P81:P83"/>
    <mergeCell ref="U81:U83"/>
    <mergeCell ref="F81:F83"/>
    <mergeCell ref="G81:G83"/>
    <mergeCell ref="H81:H83"/>
    <mergeCell ref="I81:I83"/>
    <mergeCell ref="AB79:AB80"/>
    <mergeCell ref="AC79:AC80"/>
    <mergeCell ref="AD79:AD80"/>
    <mergeCell ref="Y81:Y83"/>
    <mergeCell ref="Z81:Z83"/>
    <mergeCell ref="AA81:AA83"/>
    <mergeCell ref="AB76:AB78"/>
    <mergeCell ref="AC76:AC78"/>
    <mergeCell ref="AD76:AD78"/>
    <mergeCell ref="Y79:Y80"/>
    <mergeCell ref="Z79:Z80"/>
    <mergeCell ref="AA79:AA80"/>
    <mergeCell ref="Y76:Y78"/>
    <mergeCell ref="Z76:Z78"/>
    <mergeCell ref="AA76:AA78"/>
    <mergeCell ref="P89:P90"/>
    <mergeCell ref="U89:U90"/>
    <mergeCell ref="V89:V90"/>
    <mergeCell ref="W89:W90"/>
    <mergeCell ref="X89:X90"/>
    <mergeCell ref="X84:X88"/>
    <mergeCell ref="X81:X83"/>
    <mergeCell ref="P79:P80"/>
    <mergeCell ref="U79:U80"/>
    <mergeCell ref="V79:V80"/>
    <mergeCell ref="W79:W80"/>
    <mergeCell ref="X79:X80"/>
    <mergeCell ref="AB81:AB83"/>
    <mergeCell ref="AC81:AC83"/>
    <mergeCell ref="AD81:AD83"/>
    <mergeCell ref="AB89:AB90"/>
    <mergeCell ref="AC89:AC90"/>
    <mergeCell ref="AD89:AD90"/>
    <mergeCell ref="A91:A92"/>
    <mergeCell ref="B91:B92"/>
    <mergeCell ref="C91:C92"/>
    <mergeCell ref="D91:D92"/>
    <mergeCell ref="E91:E92"/>
    <mergeCell ref="F91:F92"/>
    <mergeCell ref="G91:G92"/>
    <mergeCell ref="AB84:AB88"/>
    <mergeCell ref="AC84:AC88"/>
    <mergeCell ref="AD84:AD88"/>
    <mergeCell ref="Y89:Y90"/>
    <mergeCell ref="Z89:Z90"/>
    <mergeCell ref="AA89:AA90"/>
    <mergeCell ref="J89:J90"/>
    <mergeCell ref="K89:K90"/>
    <mergeCell ref="L89:L90"/>
    <mergeCell ref="M89:M90"/>
    <mergeCell ref="N89:N90"/>
    <mergeCell ref="O89:O90"/>
    <mergeCell ref="A89:A90"/>
    <mergeCell ref="B89:B90"/>
    <mergeCell ref="C89:C90"/>
    <mergeCell ref="D89:D90"/>
    <mergeCell ref="E89:E90"/>
    <mergeCell ref="F89:F90"/>
    <mergeCell ref="Y84:Y88"/>
    <mergeCell ref="Z84:Z88"/>
    <mergeCell ref="AA84:AA88"/>
    <mergeCell ref="G89:G90"/>
    <mergeCell ref="AD91:AD92"/>
    <mergeCell ref="H89:H90"/>
    <mergeCell ref="AC93:AC94"/>
    <mergeCell ref="Z91:Z92"/>
    <mergeCell ref="AA91:AA92"/>
    <mergeCell ref="AB91:AB92"/>
    <mergeCell ref="AC91:AC92"/>
    <mergeCell ref="W93:W94"/>
    <mergeCell ref="X91:X92"/>
    <mergeCell ref="X93:X94"/>
    <mergeCell ref="Y91:Y92"/>
    <mergeCell ref="W91:W92"/>
    <mergeCell ref="G93:G94"/>
    <mergeCell ref="H93:H94"/>
    <mergeCell ref="I93:I94"/>
    <mergeCell ref="J93:J94"/>
    <mergeCell ref="K93:K94"/>
    <mergeCell ref="L93:L94"/>
    <mergeCell ref="N91:N92"/>
    <mergeCell ref="O91:O92"/>
    <mergeCell ref="P91:P92"/>
    <mergeCell ref="U91:U92"/>
    <mergeCell ref="V91:V92"/>
    <mergeCell ref="H91:H92"/>
    <mergeCell ref="I91:I92"/>
    <mergeCell ref="J91:J92"/>
    <mergeCell ref="K91:K92"/>
    <mergeCell ref="L91:L92"/>
    <mergeCell ref="M91:M92"/>
    <mergeCell ref="J95:J97"/>
    <mergeCell ref="K95:K97"/>
    <mergeCell ref="L95:L97"/>
    <mergeCell ref="M95:M97"/>
    <mergeCell ref="N95:N97"/>
    <mergeCell ref="O95:O97"/>
    <mergeCell ref="AD93:AD94"/>
    <mergeCell ref="A95:A97"/>
    <mergeCell ref="B95:B97"/>
    <mergeCell ref="C95:C97"/>
    <mergeCell ref="D95:D97"/>
    <mergeCell ref="E95:E97"/>
    <mergeCell ref="F95:F97"/>
    <mergeCell ref="G95:G97"/>
    <mergeCell ref="H95:H97"/>
    <mergeCell ref="I95:I97"/>
    <mergeCell ref="M93:M94"/>
    <mergeCell ref="N93:N94"/>
    <mergeCell ref="O93:O94"/>
    <mergeCell ref="P93:P94"/>
    <mergeCell ref="U93:U94"/>
    <mergeCell ref="V93:V94"/>
    <mergeCell ref="A93:A94"/>
    <mergeCell ref="B93:B94"/>
    <mergeCell ref="C93:C94"/>
    <mergeCell ref="D93:D94"/>
    <mergeCell ref="E93:E94"/>
    <mergeCell ref="F93:F94"/>
    <mergeCell ref="Y93:Y94"/>
    <mergeCell ref="Z93:Z94"/>
    <mergeCell ref="AA93:AA94"/>
    <mergeCell ref="AB93:AB94"/>
    <mergeCell ref="L101:L103"/>
    <mergeCell ref="M101:M103"/>
    <mergeCell ref="V98:V100"/>
    <mergeCell ref="W98:W100"/>
    <mergeCell ref="A101:A103"/>
    <mergeCell ref="B101:B103"/>
    <mergeCell ref="C101:C103"/>
    <mergeCell ref="D101:D103"/>
    <mergeCell ref="E101:E103"/>
    <mergeCell ref="F101:F103"/>
    <mergeCell ref="G101:G103"/>
    <mergeCell ref="L98:L100"/>
    <mergeCell ref="M98:M100"/>
    <mergeCell ref="N98:N100"/>
    <mergeCell ref="O98:O100"/>
    <mergeCell ref="P98:P100"/>
    <mergeCell ref="U98:U100"/>
    <mergeCell ref="F98:F100"/>
    <mergeCell ref="G98:G100"/>
    <mergeCell ref="H98:H100"/>
    <mergeCell ref="I98:I100"/>
    <mergeCell ref="J98:J100"/>
    <mergeCell ref="K98:K100"/>
    <mergeCell ref="A98:A100"/>
    <mergeCell ref="B98:B100"/>
    <mergeCell ref="C98:C100"/>
    <mergeCell ref="D98:D100"/>
    <mergeCell ref="E98:E100"/>
    <mergeCell ref="A104:A105"/>
    <mergeCell ref="B104:B105"/>
    <mergeCell ref="C104:C105"/>
    <mergeCell ref="D104:D105"/>
    <mergeCell ref="E104:E105"/>
    <mergeCell ref="F104:F105"/>
    <mergeCell ref="AB98:AB100"/>
    <mergeCell ref="AC98:AC100"/>
    <mergeCell ref="AD98:AD100"/>
    <mergeCell ref="Y101:Y103"/>
    <mergeCell ref="Z101:Z103"/>
    <mergeCell ref="AA101:AA103"/>
    <mergeCell ref="AB95:AB97"/>
    <mergeCell ref="AC95:AC97"/>
    <mergeCell ref="AD95:AD97"/>
    <mergeCell ref="Y98:Y100"/>
    <mergeCell ref="Z98:Z100"/>
    <mergeCell ref="AA98:AA100"/>
    <mergeCell ref="Y95:Y97"/>
    <mergeCell ref="Z95:Z97"/>
    <mergeCell ref="AA95:AA97"/>
    <mergeCell ref="O104:O105"/>
    <mergeCell ref="X101:X103"/>
    <mergeCell ref="X98:X100"/>
    <mergeCell ref="P95:P97"/>
    <mergeCell ref="U95:U97"/>
    <mergeCell ref="V95:V97"/>
    <mergeCell ref="W95:W97"/>
    <mergeCell ref="X95:X97"/>
    <mergeCell ref="AB104:AB105"/>
    <mergeCell ref="AC104:AC105"/>
    <mergeCell ref="AD104:AD105"/>
    <mergeCell ref="E106:E111"/>
    <mergeCell ref="F106:F111"/>
    <mergeCell ref="G106:G111"/>
    <mergeCell ref="AB101:AB103"/>
    <mergeCell ref="AC101:AC103"/>
    <mergeCell ref="AD101:AD103"/>
    <mergeCell ref="Y104:Y105"/>
    <mergeCell ref="Z104:Z105"/>
    <mergeCell ref="AA104:AA105"/>
    <mergeCell ref="P104:P105"/>
    <mergeCell ref="U104:U105"/>
    <mergeCell ref="V104:V105"/>
    <mergeCell ref="W104:W105"/>
    <mergeCell ref="X104:X105"/>
    <mergeCell ref="J104:J105"/>
    <mergeCell ref="K104:K105"/>
    <mergeCell ref="L104:L105"/>
    <mergeCell ref="M104:M105"/>
    <mergeCell ref="N104:N105"/>
    <mergeCell ref="G104:G105"/>
    <mergeCell ref="H104:H105"/>
    <mergeCell ref="I104:I105"/>
    <mergeCell ref="N101:N103"/>
    <mergeCell ref="O101:O103"/>
    <mergeCell ref="P101:P103"/>
    <mergeCell ref="U101:U103"/>
    <mergeCell ref="V101:V103"/>
    <mergeCell ref="W101:W103"/>
    <mergeCell ref="H101:H103"/>
    <mergeCell ref="I101:I103"/>
    <mergeCell ref="J101:J103"/>
    <mergeCell ref="K101:K103"/>
    <mergeCell ref="I113:I114"/>
    <mergeCell ref="J113:J114"/>
    <mergeCell ref="K113:K114"/>
    <mergeCell ref="L113:L114"/>
    <mergeCell ref="M113:M114"/>
    <mergeCell ref="N113:N114"/>
    <mergeCell ref="X106:X111"/>
    <mergeCell ref="L109:L111"/>
    <mergeCell ref="A113:A114"/>
    <mergeCell ref="B113:B114"/>
    <mergeCell ref="C113:C114"/>
    <mergeCell ref="D113:D114"/>
    <mergeCell ref="E113:E114"/>
    <mergeCell ref="F113:F114"/>
    <mergeCell ref="G113:G114"/>
    <mergeCell ref="H113:H114"/>
    <mergeCell ref="N106:N111"/>
    <mergeCell ref="O106:O111"/>
    <mergeCell ref="P106:P111"/>
    <mergeCell ref="U106:U111"/>
    <mergeCell ref="V106:V111"/>
    <mergeCell ref="W106:W111"/>
    <mergeCell ref="H106:H111"/>
    <mergeCell ref="I106:I111"/>
    <mergeCell ref="J106:J111"/>
    <mergeCell ref="K106:K111"/>
    <mergeCell ref="L106:L108"/>
    <mergeCell ref="M106:M111"/>
    <mergeCell ref="A106:A111"/>
    <mergeCell ref="B106:B111"/>
    <mergeCell ref="C106:C111"/>
    <mergeCell ref="D106:D111"/>
    <mergeCell ref="AA113:AA114"/>
    <mergeCell ref="AB113:AB114"/>
    <mergeCell ref="AC113:AC114"/>
    <mergeCell ref="AD113:AD114"/>
    <mergeCell ref="AA106:AA111"/>
    <mergeCell ref="AB106:AB111"/>
    <mergeCell ref="AC106:AC111"/>
    <mergeCell ref="AD106:AD111"/>
    <mergeCell ref="Y113:Y114"/>
    <mergeCell ref="Z113:Z114"/>
    <mergeCell ref="Y106:Y111"/>
    <mergeCell ref="Z106:Z111"/>
    <mergeCell ref="M117:M118"/>
    <mergeCell ref="N117:N118"/>
    <mergeCell ref="O113:O114"/>
    <mergeCell ref="P113:P114"/>
    <mergeCell ref="U113:U114"/>
    <mergeCell ref="V113:V114"/>
    <mergeCell ref="W113:W114"/>
    <mergeCell ref="X113:X114"/>
    <mergeCell ref="U115:U116"/>
    <mergeCell ref="V115:V116"/>
    <mergeCell ref="W115:W116"/>
    <mergeCell ref="X115:X116"/>
    <mergeCell ref="Y115:Y116"/>
    <mergeCell ref="Z115:Z116"/>
    <mergeCell ref="AA115:AA116"/>
    <mergeCell ref="AB115:AB116"/>
    <mergeCell ref="A119:A124"/>
    <mergeCell ref="B119:B124"/>
    <mergeCell ref="C119:C124"/>
    <mergeCell ref="D119:D124"/>
    <mergeCell ref="E119:E124"/>
    <mergeCell ref="F119:F124"/>
    <mergeCell ref="AA117:AA118"/>
    <mergeCell ref="AB117:AB118"/>
    <mergeCell ref="AC117:AC118"/>
    <mergeCell ref="AD117:AD118"/>
    <mergeCell ref="Y117:Y118"/>
    <mergeCell ref="Z117:Z118"/>
    <mergeCell ref="O117:O118"/>
    <mergeCell ref="P117:P118"/>
    <mergeCell ref="U117:U118"/>
    <mergeCell ref="V117:V118"/>
    <mergeCell ref="W117:W118"/>
    <mergeCell ref="X117:X118"/>
    <mergeCell ref="I117:I118"/>
    <mergeCell ref="J117:J118"/>
    <mergeCell ref="K117:K118"/>
    <mergeCell ref="L117:L118"/>
    <mergeCell ref="A117:A118"/>
    <mergeCell ref="B117:B118"/>
    <mergeCell ref="C117:C118"/>
    <mergeCell ref="D117:D118"/>
    <mergeCell ref="E117:E118"/>
    <mergeCell ref="F117:F118"/>
    <mergeCell ref="G117:G118"/>
    <mergeCell ref="H117:H118"/>
    <mergeCell ref="AA119:AA124"/>
    <mergeCell ref="AB119:AB124"/>
    <mergeCell ref="AC119:AC124"/>
    <mergeCell ref="AD119:AD124"/>
    <mergeCell ref="W119:W124"/>
    <mergeCell ref="X119:X124"/>
    <mergeCell ref="Y119:Y124"/>
    <mergeCell ref="Z119:Z124"/>
    <mergeCell ref="M119:M124"/>
    <mergeCell ref="N119:N124"/>
    <mergeCell ref="O119:O124"/>
    <mergeCell ref="P119:P124"/>
    <mergeCell ref="U119:U124"/>
    <mergeCell ref="V119:V124"/>
    <mergeCell ref="G119:G124"/>
    <mergeCell ref="H119:H124"/>
    <mergeCell ref="I119:I124"/>
    <mergeCell ref="J119:J124"/>
    <mergeCell ref="K119:K124"/>
    <mergeCell ref="L119:L124"/>
    <mergeCell ref="W125:W128"/>
    <mergeCell ref="X125:X128"/>
    <mergeCell ref="A129:A133"/>
    <mergeCell ref="G129:G133"/>
    <mergeCell ref="H129:H133"/>
    <mergeCell ref="I129:I133"/>
    <mergeCell ref="J129:J133"/>
    <mergeCell ref="K129:K130"/>
    <mergeCell ref="L129:L130"/>
    <mergeCell ref="M129:M133"/>
    <mergeCell ref="M125:M128"/>
    <mergeCell ref="N125:N128"/>
    <mergeCell ref="O125:O128"/>
    <mergeCell ref="P125:P128"/>
    <mergeCell ref="U125:U128"/>
    <mergeCell ref="V125:V128"/>
    <mergeCell ref="G125:G128"/>
    <mergeCell ref="H125:H128"/>
    <mergeCell ref="I125:I128"/>
    <mergeCell ref="J125:J128"/>
    <mergeCell ref="K125:K128"/>
    <mergeCell ref="L125:L128"/>
    <mergeCell ref="A125:A128"/>
    <mergeCell ref="B125:B128"/>
    <mergeCell ref="C125:C128"/>
    <mergeCell ref="D125:D128"/>
    <mergeCell ref="E125:E128"/>
    <mergeCell ref="F125:F128"/>
    <mergeCell ref="L134:L135"/>
    <mergeCell ref="M134:M135"/>
    <mergeCell ref="A134:A135"/>
    <mergeCell ref="B134:B135"/>
    <mergeCell ref="C134:C135"/>
    <mergeCell ref="D134:D135"/>
    <mergeCell ref="E134:E135"/>
    <mergeCell ref="F134:F135"/>
    <mergeCell ref="X129:X133"/>
    <mergeCell ref="B130:B133"/>
    <mergeCell ref="C130:C133"/>
    <mergeCell ref="D130:D133"/>
    <mergeCell ref="E130:E133"/>
    <mergeCell ref="F130:F133"/>
    <mergeCell ref="K131:K133"/>
    <mergeCell ref="L131:L133"/>
    <mergeCell ref="N129:N133"/>
    <mergeCell ref="O129:O133"/>
    <mergeCell ref="P129:P133"/>
    <mergeCell ref="U129:U133"/>
    <mergeCell ref="V129:V133"/>
    <mergeCell ref="W129:W133"/>
    <mergeCell ref="P136:P140"/>
    <mergeCell ref="U136:U140"/>
    <mergeCell ref="V136:V140"/>
    <mergeCell ref="W136:W140"/>
    <mergeCell ref="X136:X140"/>
    <mergeCell ref="K138:K140"/>
    <mergeCell ref="J136:J140"/>
    <mergeCell ref="K136:K137"/>
    <mergeCell ref="L136:L140"/>
    <mergeCell ref="M136:M140"/>
    <mergeCell ref="N136:N140"/>
    <mergeCell ref="O136:O140"/>
    <mergeCell ref="X134:X135"/>
    <mergeCell ref="A136:A140"/>
    <mergeCell ref="B136:B140"/>
    <mergeCell ref="C136:C140"/>
    <mergeCell ref="D136:D140"/>
    <mergeCell ref="E136:E140"/>
    <mergeCell ref="F136:F140"/>
    <mergeCell ref="G136:G140"/>
    <mergeCell ref="H136:H140"/>
    <mergeCell ref="I136:I140"/>
    <mergeCell ref="N134:N135"/>
    <mergeCell ref="O134:O135"/>
    <mergeCell ref="P134:P135"/>
    <mergeCell ref="U134:U135"/>
    <mergeCell ref="V134:V135"/>
    <mergeCell ref="W134:W135"/>
    <mergeCell ref="G134:G135"/>
    <mergeCell ref="H134:H135"/>
    <mergeCell ref="I134:I135"/>
    <mergeCell ref="J134:J135"/>
    <mergeCell ref="W141:W143"/>
    <mergeCell ref="X141:X143"/>
    <mergeCell ref="A144:A146"/>
    <mergeCell ref="B144:B146"/>
    <mergeCell ref="C144:C146"/>
    <mergeCell ref="D144:D146"/>
    <mergeCell ref="E144:E146"/>
    <mergeCell ref="F144:F146"/>
    <mergeCell ref="G144:G146"/>
    <mergeCell ref="H144:H146"/>
    <mergeCell ref="M141:M143"/>
    <mergeCell ref="N141:N143"/>
    <mergeCell ref="O141:O143"/>
    <mergeCell ref="P141:P143"/>
    <mergeCell ref="U141:U143"/>
    <mergeCell ref="V141:V143"/>
    <mergeCell ref="G141:G143"/>
    <mergeCell ref="H141:H143"/>
    <mergeCell ref="I141:I143"/>
    <mergeCell ref="J141:J143"/>
    <mergeCell ref="K141:K143"/>
    <mergeCell ref="L141:L143"/>
    <mergeCell ref="A141:A143"/>
    <mergeCell ref="B141:B143"/>
    <mergeCell ref="C141:C143"/>
    <mergeCell ref="D141:D143"/>
    <mergeCell ref="E141:E143"/>
    <mergeCell ref="F141:F143"/>
    <mergeCell ref="A147:A149"/>
    <mergeCell ref="B147:B149"/>
    <mergeCell ref="C147:C149"/>
    <mergeCell ref="D147:D149"/>
    <mergeCell ref="E147:E149"/>
    <mergeCell ref="F147:F149"/>
    <mergeCell ref="O144:O146"/>
    <mergeCell ref="P144:P146"/>
    <mergeCell ref="U144:U146"/>
    <mergeCell ref="V144:V146"/>
    <mergeCell ref="W144:W146"/>
    <mergeCell ref="X144:X146"/>
    <mergeCell ref="I144:I146"/>
    <mergeCell ref="J144:J146"/>
    <mergeCell ref="K144:K146"/>
    <mergeCell ref="L144:L146"/>
    <mergeCell ref="M144:M146"/>
    <mergeCell ref="N144:N146"/>
    <mergeCell ref="O150:O154"/>
    <mergeCell ref="P150:P154"/>
    <mergeCell ref="U150:U154"/>
    <mergeCell ref="V150:V154"/>
    <mergeCell ref="W150:W154"/>
    <mergeCell ref="I150:I154"/>
    <mergeCell ref="J150:J154"/>
    <mergeCell ref="K150:K154"/>
    <mergeCell ref="L150:L154"/>
    <mergeCell ref="M150:M154"/>
    <mergeCell ref="N150:N154"/>
    <mergeCell ref="X147:X149"/>
    <mergeCell ref="A150:A154"/>
    <mergeCell ref="B150:B154"/>
    <mergeCell ref="C150:C154"/>
    <mergeCell ref="D150:D154"/>
    <mergeCell ref="E150:E154"/>
    <mergeCell ref="F150:F154"/>
    <mergeCell ref="G150:G154"/>
    <mergeCell ref="H150:H154"/>
    <mergeCell ref="M147:M149"/>
    <mergeCell ref="N147:N149"/>
    <mergeCell ref="O147:O149"/>
    <mergeCell ref="P147:P149"/>
    <mergeCell ref="U147:U149"/>
    <mergeCell ref="V147:V149"/>
    <mergeCell ref="G147:G149"/>
    <mergeCell ref="H147:H149"/>
    <mergeCell ref="I147:I149"/>
    <mergeCell ref="J147:J149"/>
    <mergeCell ref="K147:K149"/>
    <mergeCell ref="L147:L149"/>
    <mergeCell ref="A160:A164"/>
    <mergeCell ref="B160:B164"/>
    <mergeCell ref="C160:C164"/>
    <mergeCell ref="D160:D164"/>
    <mergeCell ref="E160:E164"/>
    <mergeCell ref="F160:F164"/>
    <mergeCell ref="G160:G164"/>
    <mergeCell ref="H160:H164"/>
    <mergeCell ref="G155:G159"/>
    <mergeCell ref="H155:H159"/>
    <mergeCell ref="I155:I159"/>
    <mergeCell ref="J155:J159"/>
    <mergeCell ref="K155:K159"/>
    <mergeCell ref="L155:L159"/>
    <mergeCell ref="A155:A159"/>
    <mergeCell ref="B155:B159"/>
    <mergeCell ref="C155:C159"/>
    <mergeCell ref="D155:D159"/>
    <mergeCell ref="E155:E159"/>
    <mergeCell ref="F155:F159"/>
    <mergeCell ref="C165:C166"/>
    <mergeCell ref="D165:D166"/>
    <mergeCell ref="E165:E166"/>
    <mergeCell ref="F165:F166"/>
    <mergeCell ref="O160:O164"/>
    <mergeCell ref="P160:P164"/>
    <mergeCell ref="U160:U164"/>
    <mergeCell ref="V160:V164"/>
    <mergeCell ref="W160:W164"/>
    <mergeCell ref="X160:X164"/>
    <mergeCell ref="I160:I164"/>
    <mergeCell ref="J160:J164"/>
    <mergeCell ref="K160:K161"/>
    <mergeCell ref="L160:L164"/>
    <mergeCell ref="M160:M164"/>
    <mergeCell ref="N160:N164"/>
    <mergeCell ref="K162:K164"/>
    <mergeCell ref="W167:W171"/>
    <mergeCell ref="X167:X171"/>
    <mergeCell ref="I167:I171"/>
    <mergeCell ref="J167:J171"/>
    <mergeCell ref="K167:K171"/>
    <mergeCell ref="L167:L171"/>
    <mergeCell ref="M167:M171"/>
    <mergeCell ref="N167:N171"/>
    <mergeCell ref="W165:W166"/>
    <mergeCell ref="X165:X166"/>
    <mergeCell ref="A167:A171"/>
    <mergeCell ref="B167:B171"/>
    <mergeCell ref="C167:C171"/>
    <mergeCell ref="D167:D171"/>
    <mergeCell ref="E167:E171"/>
    <mergeCell ref="F167:F171"/>
    <mergeCell ref="G167:G171"/>
    <mergeCell ref="H167:H171"/>
    <mergeCell ref="M165:M166"/>
    <mergeCell ref="N165:N166"/>
    <mergeCell ref="O165:O166"/>
    <mergeCell ref="P165:P166"/>
    <mergeCell ref="U165:U166"/>
    <mergeCell ref="V165:V166"/>
    <mergeCell ref="G165:G166"/>
    <mergeCell ref="H165:H166"/>
    <mergeCell ref="I165:I166"/>
    <mergeCell ref="J165:J166"/>
    <mergeCell ref="K165:K166"/>
    <mergeCell ref="L165:L166"/>
    <mergeCell ref="A165:A166"/>
    <mergeCell ref="B165:B166"/>
    <mergeCell ref="Z129:Z133"/>
    <mergeCell ref="AA129:AA133"/>
    <mergeCell ref="AB129:AB133"/>
    <mergeCell ref="AC129:AC133"/>
    <mergeCell ref="AD129:AD133"/>
    <mergeCell ref="Z125:Z128"/>
    <mergeCell ref="AA125:AA128"/>
    <mergeCell ref="AB125:AB128"/>
    <mergeCell ref="AC125:AC128"/>
    <mergeCell ref="AD125:AD128"/>
    <mergeCell ref="W172:W176"/>
    <mergeCell ref="X172:X176"/>
    <mergeCell ref="Y125:Y128"/>
    <mergeCell ref="Y129:Y133"/>
    <mergeCell ref="M172:M176"/>
    <mergeCell ref="N172:N176"/>
    <mergeCell ref="O172:O176"/>
    <mergeCell ref="P172:P176"/>
    <mergeCell ref="U172:U176"/>
    <mergeCell ref="V172:V176"/>
    <mergeCell ref="W155:W159"/>
    <mergeCell ref="X155:X159"/>
    <mergeCell ref="M155:M159"/>
    <mergeCell ref="N155:N159"/>
    <mergeCell ref="O155:O159"/>
    <mergeCell ref="P155:P159"/>
    <mergeCell ref="U155:U159"/>
    <mergeCell ref="V155:V159"/>
    <mergeCell ref="X150:X154"/>
    <mergeCell ref="W147:W149"/>
    <mergeCell ref="O167:O171"/>
    <mergeCell ref="P167:P171"/>
    <mergeCell ref="AA141:AA143"/>
    <mergeCell ref="AB141:AB143"/>
    <mergeCell ref="AC141:AC143"/>
    <mergeCell ref="AD141:AD143"/>
    <mergeCell ref="Y144:Y146"/>
    <mergeCell ref="Z144:Z146"/>
    <mergeCell ref="AA136:AA140"/>
    <mergeCell ref="AB136:AB140"/>
    <mergeCell ref="AC136:AC140"/>
    <mergeCell ref="AD136:AD140"/>
    <mergeCell ref="Y141:Y143"/>
    <mergeCell ref="Z141:Z143"/>
    <mergeCell ref="AA134:AA135"/>
    <mergeCell ref="AB134:AB135"/>
    <mergeCell ref="AC134:AC135"/>
    <mergeCell ref="AD134:AD135"/>
    <mergeCell ref="Y136:Y140"/>
    <mergeCell ref="Z136:Z140"/>
    <mergeCell ref="Y134:Y135"/>
    <mergeCell ref="Z134:Z135"/>
    <mergeCell ref="AA150:AA154"/>
    <mergeCell ref="AB150:AB154"/>
    <mergeCell ref="AC150:AC154"/>
    <mergeCell ref="AD150:AD154"/>
    <mergeCell ref="Y155:Y159"/>
    <mergeCell ref="Z155:Z159"/>
    <mergeCell ref="AA147:AA149"/>
    <mergeCell ref="AB147:AB149"/>
    <mergeCell ref="AC147:AC149"/>
    <mergeCell ref="AD147:AD149"/>
    <mergeCell ref="Y150:Y154"/>
    <mergeCell ref="Z150:Z154"/>
    <mergeCell ref="AA144:AA146"/>
    <mergeCell ref="AB144:AB146"/>
    <mergeCell ref="AC144:AC146"/>
    <mergeCell ref="AD144:AD146"/>
    <mergeCell ref="Y147:Y149"/>
    <mergeCell ref="Z147:Z149"/>
    <mergeCell ref="AA165:AA166"/>
    <mergeCell ref="AB165:AB166"/>
    <mergeCell ref="AC165:AC166"/>
    <mergeCell ref="AD165:AD166"/>
    <mergeCell ref="Y167:Y171"/>
    <mergeCell ref="Z167:Z171"/>
    <mergeCell ref="AA160:AA164"/>
    <mergeCell ref="AB160:AB164"/>
    <mergeCell ref="AC160:AC164"/>
    <mergeCell ref="AD160:AD164"/>
    <mergeCell ref="Y165:Y166"/>
    <mergeCell ref="Z165:Z166"/>
    <mergeCell ref="AA155:AA159"/>
    <mergeCell ref="AB155:AB159"/>
    <mergeCell ref="AC155:AC159"/>
    <mergeCell ref="AD155:AD159"/>
    <mergeCell ref="Y160:Y164"/>
    <mergeCell ref="Z160:Z164"/>
    <mergeCell ref="K177:K179"/>
    <mergeCell ref="L177:L181"/>
    <mergeCell ref="AA172:AA176"/>
    <mergeCell ref="AB172:AB176"/>
    <mergeCell ref="AC172:AC176"/>
    <mergeCell ref="AD172:AD176"/>
    <mergeCell ref="A177:A181"/>
    <mergeCell ref="B177:B181"/>
    <mergeCell ref="C177:C181"/>
    <mergeCell ref="D177:D181"/>
    <mergeCell ref="E177:E181"/>
    <mergeCell ref="F177:F181"/>
    <mergeCell ref="AA167:AA171"/>
    <mergeCell ref="AB167:AB171"/>
    <mergeCell ref="AC167:AC171"/>
    <mergeCell ref="AD167:AD171"/>
    <mergeCell ref="Y172:Y176"/>
    <mergeCell ref="Z172:Z176"/>
    <mergeCell ref="G172:G176"/>
    <mergeCell ref="H172:H176"/>
    <mergeCell ref="I172:I176"/>
    <mergeCell ref="J172:J176"/>
    <mergeCell ref="K172:K176"/>
    <mergeCell ref="L172:L176"/>
    <mergeCell ref="A172:A176"/>
    <mergeCell ref="B172:B176"/>
    <mergeCell ref="C172:C176"/>
    <mergeCell ref="D172:D176"/>
    <mergeCell ref="E172:E176"/>
    <mergeCell ref="F172:F176"/>
    <mergeCell ref="U167:U171"/>
    <mergeCell ref="V167:V171"/>
    <mergeCell ref="N182:N185"/>
    <mergeCell ref="O182:O185"/>
    <mergeCell ref="P182:P185"/>
    <mergeCell ref="U182:U185"/>
    <mergeCell ref="V182:V185"/>
    <mergeCell ref="W182:W185"/>
    <mergeCell ref="H182:H185"/>
    <mergeCell ref="I182:I185"/>
    <mergeCell ref="J182:J185"/>
    <mergeCell ref="K182:K185"/>
    <mergeCell ref="L182:L185"/>
    <mergeCell ref="M182:M185"/>
    <mergeCell ref="W177:W181"/>
    <mergeCell ref="X177:X181"/>
    <mergeCell ref="K180:K181"/>
    <mergeCell ref="A182:A185"/>
    <mergeCell ref="B182:B185"/>
    <mergeCell ref="C182:C185"/>
    <mergeCell ref="D182:D185"/>
    <mergeCell ref="E182:E185"/>
    <mergeCell ref="F182:F185"/>
    <mergeCell ref="G182:G185"/>
    <mergeCell ref="M177:M181"/>
    <mergeCell ref="N177:N181"/>
    <mergeCell ref="O177:O181"/>
    <mergeCell ref="P177:P181"/>
    <mergeCell ref="U177:U181"/>
    <mergeCell ref="V177:V181"/>
    <mergeCell ref="G177:G181"/>
    <mergeCell ref="H177:H181"/>
    <mergeCell ref="I177:I181"/>
    <mergeCell ref="J177:J181"/>
    <mergeCell ref="J189:J193"/>
    <mergeCell ref="K189:K193"/>
    <mergeCell ref="P186:P188"/>
    <mergeCell ref="U186:U188"/>
    <mergeCell ref="V186:V188"/>
    <mergeCell ref="W186:W188"/>
    <mergeCell ref="X186:X188"/>
    <mergeCell ref="A189:A193"/>
    <mergeCell ref="B189:B193"/>
    <mergeCell ref="C189:C193"/>
    <mergeCell ref="D189:D193"/>
    <mergeCell ref="E189:E193"/>
    <mergeCell ref="J186:J188"/>
    <mergeCell ref="K186:K188"/>
    <mergeCell ref="L186:L188"/>
    <mergeCell ref="M186:M188"/>
    <mergeCell ref="N186:N188"/>
    <mergeCell ref="O186:O188"/>
    <mergeCell ref="A186:A188"/>
    <mergeCell ref="B186:B188"/>
    <mergeCell ref="C186:C188"/>
    <mergeCell ref="D186:D188"/>
    <mergeCell ref="E186:E188"/>
    <mergeCell ref="F186:F188"/>
    <mergeCell ref="G186:G188"/>
    <mergeCell ref="H186:H188"/>
    <mergeCell ref="I186:I188"/>
    <mergeCell ref="N194:N195"/>
    <mergeCell ref="O194:O195"/>
    <mergeCell ref="P194:P195"/>
    <mergeCell ref="U194:U195"/>
    <mergeCell ref="V194:V195"/>
    <mergeCell ref="W194:W195"/>
    <mergeCell ref="H194:H195"/>
    <mergeCell ref="I194:I195"/>
    <mergeCell ref="J194:J195"/>
    <mergeCell ref="K194:K195"/>
    <mergeCell ref="L194:L195"/>
    <mergeCell ref="M194:M195"/>
    <mergeCell ref="V189:V193"/>
    <mergeCell ref="W189:W193"/>
    <mergeCell ref="X189:X193"/>
    <mergeCell ref="A194:A195"/>
    <mergeCell ref="B194:B195"/>
    <mergeCell ref="C194:C195"/>
    <mergeCell ref="D194:D195"/>
    <mergeCell ref="E194:E195"/>
    <mergeCell ref="F194:F195"/>
    <mergeCell ref="G194:G195"/>
    <mergeCell ref="L189:L193"/>
    <mergeCell ref="M189:M193"/>
    <mergeCell ref="N189:N193"/>
    <mergeCell ref="O189:O193"/>
    <mergeCell ref="P189:P193"/>
    <mergeCell ref="U189:U193"/>
    <mergeCell ref="F189:F193"/>
    <mergeCell ref="G189:G193"/>
    <mergeCell ref="H189:H193"/>
    <mergeCell ref="I189:I193"/>
    <mergeCell ref="J199:J201"/>
    <mergeCell ref="K199:K201"/>
    <mergeCell ref="P196:P198"/>
    <mergeCell ref="U196:U198"/>
    <mergeCell ref="V196:V198"/>
    <mergeCell ref="W196:W198"/>
    <mergeCell ref="X196:X198"/>
    <mergeCell ref="A199:A201"/>
    <mergeCell ref="B199:B201"/>
    <mergeCell ref="C199:C201"/>
    <mergeCell ref="D199:D201"/>
    <mergeCell ref="E199:E201"/>
    <mergeCell ref="J196:J198"/>
    <mergeCell ref="K196:K198"/>
    <mergeCell ref="L196:L198"/>
    <mergeCell ref="M196:M198"/>
    <mergeCell ref="N196:N198"/>
    <mergeCell ref="O196:O198"/>
    <mergeCell ref="A196:A198"/>
    <mergeCell ref="B196:B198"/>
    <mergeCell ref="C196:C198"/>
    <mergeCell ref="D196:D198"/>
    <mergeCell ref="E196:E198"/>
    <mergeCell ref="F196:F198"/>
    <mergeCell ref="G196:G198"/>
    <mergeCell ref="H196:H198"/>
    <mergeCell ref="I196:I198"/>
    <mergeCell ref="N202:N204"/>
    <mergeCell ref="O202:O204"/>
    <mergeCell ref="P202:P204"/>
    <mergeCell ref="U202:U204"/>
    <mergeCell ref="V202:V204"/>
    <mergeCell ref="W202:W204"/>
    <mergeCell ref="H202:H204"/>
    <mergeCell ref="I202:I204"/>
    <mergeCell ref="J202:J204"/>
    <mergeCell ref="K202:K204"/>
    <mergeCell ref="L202:L204"/>
    <mergeCell ref="M202:M204"/>
    <mergeCell ref="V199:V201"/>
    <mergeCell ref="W199:W201"/>
    <mergeCell ref="X199:X201"/>
    <mergeCell ref="A202:A204"/>
    <mergeCell ref="B202:B204"/>
    <mergeCell ref="C202:C204"/>
    <mergeCell ref="D202:D204"/>
    <mergeCell ref="E202:E204"/>
    <mergeCell ref="F202:F204"/>
    <mergeCell ref="G202:G204"/>
    <mergeCell ref="L199:L201"/>
    <mergeCell ref="M199:M201"/>
    <mergeCell ref="N199:N201"/>
    <mergeCell ref="O199:O201"/>
    <mergeCell ref="P199:P201"/>
    <mergeCell ref="U199:U201"/>
    <mergeCell ref="F199:F201"/>
    <mergeCell ref="G199:G201"/>
    <mergeCell ref="H199:H201"/>
    <mergeCell ref="I199:I201"/>
    <mergeCell ref="I208:I209"/>
    <mergeCell ref="J208:J209"/>
    <mergeCell ref="K208:K209"/>
    <mergeCell ref="P205:P207"/>
    <mergeCell ref="U205:U207"/>
    <mergeCell ref="V205:V207"/>
    <mergeCell ref="W205:W207"/>
    <mergeCell ref="X205:X207"/>
    <mergeCell ref="A208:A209"/>
    <mergeCell ref="B208:B209"/>
    <mergeCell ref="C208:C209"/>
    <mergeCell ref="D208:D209"/>
    <mergeCell ref="E208:E209"/>
    <mergeCell ref="J205:J207"/>
    <mergeCell ref="K205:K207"/>
    <mergeCell ref="L205:L207"/>
    <mergeCell ref="M205:M207"/>
    <mergeCell ref="N205:N207"/>
    <mergeCell ref="O205:O207"/>
    <mergeCell ref="A205:A207"/>
    <mergeCell ref="B205:B207"/>
    <mergeCell ref="C205:C207"/>
    <mergeCell ref="D205:D207"/>
    <mergeCell ref="E205:E207"/>
    <mergeCell ref="F205:F207"/>
    <mergeCell ref="G205:G207"/>
    <mergeCell ref="H205:H207"/>
    <mergeCell ref="I205:I207"/>
    <mergeCell ref="AD177:AD181"/>
    <mergeCell ref="Y182:Y185"/>
    <mergeCell ref="Z182:Z185"/>
    <mergeCell ref="AA182:AA185"/>
    <mergeCell ref="AB182:AB185"/>
    <mergeCell ref="AC182:AC185"/>
    <mergeCell ref="Z177:Z181"/>
    <mergeCell ref="AA177:AA181"/>
    <mergeCell ref="AB177:AB181"/>
    <mergeCell ref="AC177:AC181"/>
    <mergeCell ref="V208:V209"/>
    <mergeCell ref="W208:W209"/>
    <mergeCell ref="X208:X209"/>
    <mergeCell ref="Y177:Y181"/>
    <mergeCell ref="X202:X204"/>
    <mergeCell ref="X194:X195"/>
    <mergeCell ref="X182:X185"/>
    <mergeCell ref="AD186:AD188"/>
    <mergeCell ref="Y189:Y193"/>
    <mergeCell ref="Z189:Z193"/>
    <mergeCell ref="AA189:AA193"/>
    <mergeCell ref="AB189:AB193"/>
    <mergeCell ref="AC189:AC193"/>
    <mergeCell ref="AD182:AD185"/>
    <mergeCell ref="Y186:Y188"/>
    <mergeCell ref="Z186:Z188"/>
    <mergeCell ref="AA186:AA188"/>
    <mergeCell ref="AB186:AB188"/>
    <mergeCell ref="AC186:AC188"/>
    <mergeCell ref="AD194:AD195"/>
    <mergeCell ref="Y196:Y198"/>
    <mergeCell ref="Z196:Z198"/>
    <mergeCell ref="AA196:AA198"/>
    <mergeCell ref="AB196:AB198"/>
    <mergeCell ref="AC196:AC198"/>
    <mergeCell ref="AD189:AD193"/>
    <mergeCell ref="Y194:Y195"/>
    <mergeCell ref="Z194:Z195"/>
    <mergeCell ref="AA194:AA195"/>
    <mergeCell ref="AB194:AB195"/>
    <mergeCell ref="AD205:AD207"/>
    <mergeCell ref="Y208:Y209"/>
    <mergeCell ref="Z208:Z209"/>
    <mergeCell ref="AA208:AA209"/>
    <mergeCell ref="AB208:AB209"/>
    <mergeCell ref="AC208:AC209"/>
    <mergeCell ref="AD202:AD204"/>
    <mergeCell ref="Y205:Y207"/>
    <mergeCell ref="Z205:Z207"/>
    <mergeCell ref="AA205:AA207"/>
    <mergeCell ref="AB205:AB207"/>
    <mergeCell ref="AC205:AC207"/>
    <mergeCell ref="AC194:AC195"/>
    <mergeCell ref="AD199:AD201"/>
    <mergeCell ref="Y202:Y204"/>
    <mergeCell ref="Z202:Z204"/>
    <mergeCell ref="AA202:AA204"/>
    <mergeCell ref="AB202:AB204"/>
    <mergeCell ref="AC202:AC204"/>
    <mergeCell ref="AD196:AD198"/>
    <mergeCell ref="Y199:Y201"/>
    <mergeCell ref="Z199:Z201"/>
    <mergeCell ref="AA199:AA201"/>
    <mergeCell ref="AB199:AB201"/>
    <mergeCell ref="AC199:AC201"/>
    <mergeCell ref="P211:P214"/>
    <mergeCell ref="U211:U214"/>
    <mergeCell ref="V211:V214"/>
    <mergeCell ref="W211:W214"/>
    <mergeCell ref="X211:X214"/>
    <mergeCell ref="A215:A218"/>
    <mergeCell ref="B215:B218"/>
    <mergeCell ref="C215:C218"/>
    <mergeCell ref="D215:D218"/>
    <mergeCell ref="E215:E218"/>
    <mergeCell ref="J211:J214"/>
    <mergeCell ref="K211:K214"/>
    <mergeCell ref="L211:L214"/>
    <mergeCell ref="M211:M214"/>
    <mergeCell ref="N211:N214"/>
    <mergeCell ref="O211:O214"/>
    <mergeCell ref="L215:L218"/>
    <mergeCell ref="M215:M218"/>
    <mergeCell ref="N215:N218"/>
    <mergeCell ref="O215:O218"/>
    <mergeCell ref="P215:P218"/>
    <mergeCell ref="U215:U218"/>
    <mergeCell ref="F215:F218"/>
    <mergeCell ref="G215:G218"/>
    <mergeCell ref="H215:H218"/>
    <mergeCell ref="I215:I218"/>
    <mergeCell ref="J215:J218"/>
    <mergeCell ref="K215:K218"/>
    <mergeCell ref="F208:F209"/>
    <mergeCell ref="G208:G209"/>
    <mergeCell ref="H208:H209"/>
    <mergeCell ref="AD208:AD209"/>
    <mergeCell ref="A211:A214"/>
    <mergeCell ref="B211:B214"/>
    <mergeCell ref="C211:C214"/>
    <mergeCell ref="D211:D214"/>
    <mergeCell ref="E211:E214"/>
    <mergeCell ref="F211:F214"/>
    <mergeCell ref="G211:G214"/>
    <mergeCell ref="H211:H214"/>
    <mergeCell ref="I211:I214"/>
    <mergeCell ref="L208:L209"/>
    <mergeCell ref="M208:M209"/>
    <mergeCell ref="N208:N209"/>
    <mergeCell ref="O208:O209"/>
    <mergeCell ref="P208:P209"/>
    <mergeCell ref="U208:U209"/>
    <mergeCell ref="H219:H220"/>
    <mergeCell ref="I219:I220"/>
    <mergeCell ref="J219:J220"/>
    <mergeCell ref="K219:K220"/>
    <mergeCell ref="L219:L220"/>
    <mergeCell ref="M219:M220"/>
    <mergeCell ref="V215:V218"/>
    <mergeCell ref="W215:W218"/>
    <mergeCell ref="X215:X218"/>
    <mergeCell ref="A219:A220"/>
    <mergeCell ref="B219:B220"/>
    <mergeCell ref="C219:C220"/>
    <mergeCell ref="D219:D220"/>
    <mergeCell ref="E219:E220"/>
    <mergeCell ref="F219:F220"/>
    <mergeCell ref="G219:G220"/>
    <mergeCell ref="P221:P222"/>
    <mergeCell ref="U221:U222"/>
    <mergeCell ref="V221:V222"/>
    <mergeCell ref="W221:W222"/>
    <mergeCell ref="X221:X222"/>
    <mergeCell ref="A223:A225"/>
    <mergeCell ref="B223:B225"/>
    <mergeCell ref="C223:C225"/>
    <mergeCell ref="D223:D225"/>
    <mergeCell ref="E223:E225"/>
    <mergeCell ref="J221:J222"/>
    <mergeCell ref="K221:K222"/>
    <mergeCell ref="L221:L222"/>
    <mergeCell ref="M221:M222"/>
    <mergeCell ref="N221:N222"/>
    <mergeCell ref="O221:O222"/>
    <mergeCell ref="X219:X220"/>
    <mergeCell ref="A221:A222"/>
    <mergeCell ref="B221:B222"/>
    <mergeCell ref="C221:C222"/>
    <mergeCell ref="D221:D222"/>
    <mergeCell ref="E221:E222"/>
    <mergeCell ref="F221:F222"/>
    <mergeCell ref="G221:G222"/>
    <mergeCell ref="H221:H222"/>
    <mergeCell ref="I221:I222"/>
    <mergeCell ref="N219:N220"/>
    <mergeCell ref="O219:O220"/>
    <mergeCell ref="P219:P220"/>
    <mergeCell ref="U219:U220"/>
    <mergeCell ref="V219:V220"/>
    <mergeCell ref="W219:W220"/>
    <mergeCell ref="H226:H229"/>
    <mergeCell ref="I226:I229"/>
    <mergeCell ref="J226:J229"/>
    <mergeCell ref="K226:K229"/>
    <mergeCell ref="L226:L229"/>
    <mergeCell ref="M226:M229"/>
    <mergeCell ref="V223:V225"/>
    <mergeCell ref="W223:W225"/>
    <mergeCell ref="X223:X225"/>
    <mergeCell ref="A226:A229"/>
    <mergeCell ref="B226:B229"/>
    <mergeCell ref="C226:C229"/>
    <mergeCell ref="D226:D229"/>
    <mergeCell ref="E226:E229"/>
    <mergeCell ref="F226:F229"/>
    <mergeCell ref="G226:G229"/>
    <mergeCell ref="L223:L225"/>
    <mergeCell ref="M223:M225"/>
    <mergeCell ref="N223:N225"/>
    <mergeCell ref="O223:O225"/>
    <mergeCell ref="P223:P225"/>
    <mergeCell ref="U223:U225"/>
    <mergeCell ref="F223:F225"/>
    <mergeCell ref="G223:G225"/>
    <mergeCell ref="H223:H225"/>
    <mergeCell ref="I223:I225"/>
    <mergeCell ref="J223:J225"/>
    <mergeCell ref="K223:K225"/>
    <mergeCell ref="P230:P232"/>
    <mergeCell ref="U230:U232"/>
    <mergeCell ref="V230:V232"/>
    <mergeCell ref="W230:W232"/>
    <mergeCell ref="X230:X232"/>
    <mergeCell ref="A233:A236"/>
    <mergeCell ref="B233:B236"/>
    <mergeCell ref="C233:C236"/>
    <mergeCell ref="D233:D236"/>
    <mergeCell ref="E233:E236"/>
    <mergeCell ref="J230:J232"/>
    <mergeCell ref="K230:K232"/>
    <mergeCell ref="L230:L232"/>
    <mergeCell ref="M230:M232"/>
    <mergeCell ref="N230:N232"/>
    <mergeCell ref="O230:O232"/>
    <mergeCell ref="X226:X229"/>
    <mergeCell ref="A230:A232"/>
    <mergeCell ref="B230:B232"/>
    <mergeCell ref="C230:C232"/>
    <mergeCell ref="D230:D232"/>
    <mergeCell ref="E230:E232"/>
    <mergeCell ref="F230:F232"/>
    <mergeCell ref="G230:G232"/>
    <mergeCell ref="H230:H232"/>
    <mergeCell ref="I230:I232"/>
    <mergeCell ref="N226:N229"/>
    <mergeCell ref="O226:O229"/>
    <mergeCell ref="P226:P229"/>
    <mergeCell ref="U226:U229"/>
    <mergeCell ref="V226:V229"/>
    <mergeCell ref="W226:W229"/>
    <mergeCell ref="H237:H238"/>
    <mergeCell ref="I237:I238"/>
    <mergeCell ref="J237:J238"/>
    <mergeCell ref="K237:K238"/>
    <mergeCell ref="L237:L238"/>
    <mergeCell ref="M237:M238"/>
    <mergeCell ref="V233:V236"/>
    <mergeCell ref="W233:W236"/>
    <mergeCell ref="X233:X236"/>
    <mergeCell ref="A237:A238"/>
    <mergeCell ref="B237:B238"/>
    <mergeCell ref="C237:C238"/>
    <mergeCell ref="D237:D238"/>
    <mergeCell ref="E237:E238"/>
    <mergeCell ref="F237:F238"/>
    <mergeCell ref="G237:G238"/>
    <mergeCell ref="L233:L236"/>
    <mergeCell ref="M233:M236"/>
    <mergeCell ref="N233:N236"/>
    <mergeCell ref="O233:O236"/>
    <mergeCell ref="P233:P236"/>
    <mergeCell ref="U233:U236"/>
    <mergeCell ref="F233:F236"/>
    <mergeCell ref="G233:G236"/>
    <mergeCell ref="H233:H236"/>
    <mergeCell ref="I233:I236"/>
    <mergeCell ref="J233:J236"/>
    <mergeCell ref="K233:K236"/>
    <mergeCell ref="P239:P242"/>
    <mergeCell ref="U239:U242"/>
    <mergeCell ref="V239:V242"/>
    <mergeCell ref="W239:W242"/>
    <mergeCell ref="X239:X242"/>
    <mergeCell ref="A243:A244"/>
    <mergeCell ref="B243:B244"/>
    <mergeCell ref="C243:C244"/>
    <mergeCell ref="D243:D244"/>
    <mergeCell ref="E243:E244"/>
    <mergeCell ref="J239:J242"/>
    <mergeCell ref="K239:K242"/>
    <mergeCell ref="L239:L242"/>
    <mergeCell ref="M239:M242"/>
    <mergeCell ref="N239:N242"/>
    <mergeCell ref="O239:O242"/>
    <mergeCell ref="X237:X238"/>
    <mergeCell ref="A239:A242"/>
    <mergeCell ref="B239:B242"/>
    <mergeCell ref="C239:C242"/>
    <mergeCell ref="D239:D242"/>
    <mergeCell ref="E239:E242"/>
    <mergeCell ref="F239:F242"/>
    <mergeCell ref="G239:G242"/>
    <mergeCell ref="H239:H242"/>
    <mergeCell ref="I239:I242"/>
    <mergeCell ref="N237:N238"/>
    <mergeCell ref="O237:O238"/>
    <mergeCell ref="P237:P238"/>
    <mergeCell ref="U237:U238"/>
    <mergeCell ref="V237:V238"/>
    <mergeCell ref="W237:W238"/>
    <mergeCell ref="V243:V244"/>
    <mergeCell ref="W243:W244"/>
    <mergeCell ref="X243:X244"/>
    <mergeCell ref="A245:A249"/>
    <mergeCell ref="B245:B249"/>
    <mergeCell ref="C245:C249"/>
    <mergeCell ref="D245:D249"/>
    <mergeCell ref="E245:E249"/>
    <mergeCell ref="F245:F249"/>
    <mergeCell ref="G245:G249"/>
    <mergeCell ref="L243:L244"/>
    <mergeCell ref="M243:M244"/>
    <mergeCell ref="N243:N244"/>
    <mergeCell ref="O243:O244"/>
    <mergeCell ref="P243:P244"/>
    <mergeCell ref="U243:U244"/>
    <mergeCell ref="F243:F244"/>
    <mergeCell ref="G243:G244"/>
    <mergeCell ref="H243:H244"/>
    <mergeCell ref="I243:I244"/>
    <mergeCell ref="J243:J244"/>
    <mergeCell ref="K243:K244"/>
    <mergeCell ref="O250:O253"/>
    <mergeCell ref="X245:X249"/>
    <mergeCell ref="A250:A253"/>
    <mergeCell ref="B250:B253"/>
    <mergeCell ref="C250:C253"/>
    <mergeCell ref="D250:D253"/>
    <mergeCell ref="E250:E253"/>
    <mergeCell ref="F250:F253"/>
    <mergeCell ref="G250:G253"/>
    <mergeCell ref="H250:H253"/>
    <mergeCell ref="I250:I253"/>
    <mergeCell ref="N245:N249"/>
    <mergeCell ref="O245:O249"/>
    <mergeCell ref="P245:P249"/>
    <mergeCell ref="U245:U249"/>
    <mergeCell ref="V245:V249"/>
    <mergeCell ref="W245:W249"/>
    <mergeCell ref="H245:H249"/>
    <mergeCell ref="I245:I249"/>
    <mergeCell ref="J245:J249"/>
    <mergeCell ref="K245:K249"/>
    <mergeCell ref="L245:L249"/>
    <mergeCell ref="M245:M249"/>
    <mergeCell ref="AB219:AB220"/>
    <mergeCell ref="AC219:AC220"/>
    <mergeCell ref="AD219:AD220"/>
    <mergeCell ref="Y221:Y222"/>
    <mergeCell ref="Z221:Z222"/>
    <mergeCell ref="AA221:AA222"/>
    <mergeCell ref="AB215:AB218"/>
    <mergeCell ref="AC215:AC218"/>
    <mergeCell ref="AD215:AD218"/>
    <mergeCell ref="Y219:Y220"/>
    <mergeCell ref="Z219:Z220"/>
    <mergeCell ref="AA219:AA220"/>
    <mergeCell ref="AB211:AB214"/>
    <mergeCell ref="AC211:AC214"/>
    <mergeCell ref="AD211:AD214"/>
    <mergeCell ref="Y215:Y218"/>
    <mergeCell ref="Z215:Z218"/>
    <mergeCell ref="AA215:AA218"/>
    <mergeCell ref="Y211:Y214"/>
    <mergeCell ref="Z211:Z214"/>
    <mergeCell ref="AA211:AA214"/>
    <mergeCell ref="AB226:AB229"/>
    <mergeCell ref="AC226:AC229"/>
    <mergeCell ref="AD226:AD229"/>
    <mergeCell ref="Y230:Y232"/>
    <mergeCell ref="Z230:Z232"/>
    <mergeCell ref="AA230:AA232"/>
    <mergeCell ref="AB223:AB225"/>
    <mergeCell ref="AC223:AC225"/>
    <mergeCell ref="AD223:AD225"/>
    <mergeCell ref="Y226:Y229"/>
    <mergeCell ref="Z226:Z229"/>
    <mergeCell ref="AA226:AA229"/>
    <mergeCell ref="AB221:AB222"/>
    <mergeCell ref="AC221:AC222"/>
    <mergeCell ref="AD221:AD222"/>
    <mergeCell ref="Y223:Y225"/>
    <mergeCell ref="Z223:Z225"/>
    <mergeCell ref="AA223:AA225"/>
    <mergeCell ref="AB237:AB238"/>
    <mergeCell ref="AC237:AC238"/>
    <mergeCell ref="AD237:AD238"/>
    <mergeCell ref="Y239:Y242"/>
    <mergeCell ref="Z239:Z242"/>
    <mergeCell ref="AA239:AA242"/>
    <mergeCell ref="AB233:AB236"/>
    <mergeCell ref="AC233:AC236"/>
    <mergeCell ref="AD233:AD236"/>
    <mergeCell ref="Y237:Y238"/>
    <mergeCell ref="Z237:Z238"/>
    <mergeCell ref="AA237:AA238"/>
    <mergeCell ref="AB230:AB232"/>
    <mergeCell ref="AC230:AC232"/>
    <mergeCell ref="AD230:AD232"/>
    <mergeCell ref="Y233:Y236"/>
    <mergeCell ref="Z233:Z236"/>
    <mergeCell ref="AA233:AA236"/>
    <mergeCell ref="AB245:AB249"/>
    <mergeCell ref="AC245:AC249"/>
    <mergeCell ref="AD245:AD249"/>
    <mergeCell ref="Y250:Y253"/>
    <mergeCell ref="Z250:Z253"/>
    <mergeCell ref="AA250:AA253"/>
    <mergeCell ref="AB243:AB244"/>
    <mergeCell ref="AC243:AC244"/>
    <mergeCell ref="AD243:AD244"/>
    <mergeCell ref="Y245:Y249"/>
    <mergeCell ref="Z245:Z249"/>
    <mergeCell ref="AA245:AA249"/>
    <mergeCell ref="AB239:AB242"/>
    <mergeCell ref="AC239:AC242"/>
    <mergeCell ref="AD239:AD242"/>
    <mergeCell ref="Y243:Y244"/>
    <mergeCell ref="Z243:Z244"/>
    <mergeCell ref="AA243:AA244"/>
    <mergeCell ref="O254:O255"/>
    <mergeCell ref="P254:P255"/>
    <mergeCell ref="U254:U255"/>
    <mergeCell ref="V254:V255"/>
    <mergeCell ref="W254:W255"/>
    <mergeCell ref="X254:X255"/>
    <mergeCell ref="H254:H255"/>
    <mergeCell ref="I254:I255"/>
    <mergeCell ref="J254:J255"/>
    <mergeCell ref="L254:L255"/>
    <mergeCell ref="M254:M255"/>
    <mergeCell ref="N254:N255"/>
    <mergeCell ref="AB250:AB253"/>
    <mergeCell ref="AC250:AC253"/>
    <mergeCell ref="AD250:AD253"/>
    <mergeCell ref="A254:A255"/>
    <mergeCell ref="B254:B255"/>
    <mergeCell ref="C254:C255"/>
    <mergeCell ref="D254:D255"/>
    <mergeCell ref="E254:E255"/>
    <mergeCell ref="F254:F255"/>
    <mergeCell ref="G254:G255"/>
    <mergeCell ref="P250:P253"/>
    <mergeCell ref="U250:U253"/>
    <mergeCell ref="V250:V253"/>
    <mergeCell ref="W250:W253"/>
    <mergeCell ref="X250:X253"/>
    <mergeCell ref="J250:J253"/>
    <mergeCell ref="K250:K253"/>
    <mergeCell ref="L250:L253"/>
    <mergeCell ref="M250:M253"/>
    <mergeCell ref="N250:N253"/>
    <mergeCell ref="M256:M258"/>
    <mergeCell ref="N256:N258"/>
    <mergeCell ref="O256:O258"/>
    <mergeCell ref="P256:P258"/>
    <mergeCell ref="U256:U258"/>
    <mergeCell ref="V256:V258"/>
    <mergeCell ref="G256:G258"/>
    <mergeCell ref="H256:H258"/>
    <mergeCell ref="I256:I258"/>
    <mergeCell ref="J256:J258"/>
    <mergeCell ref="K256:K258"/>
    <mergeCell ref="L256:L258"/>
    <mergeCell ref="A256:A258"/>
    <mergeCell ref="B256:B258"/>
    <mergeCell ref="C256:C258"/>
    <mergeCell ref="D256:D258"/>
    <mergeCell ref="E256:E258"/>
    <mergeCell ref="F256:F258"/>
    <mergeCell ref="C263:C264"/>
    <mergeCell ref="D263:D264"/>
    <mergeCell ref="E263:E264"/>
    <mergeCell ref="F263:F264"/>
    <mergeCell ref="O260:O262"/>
    <mergeCell ref="P260:P262"/>
    <mergeCell ref="U260:U262"/>
    <mergeCell ref="V260:V262"/>
    <mergeCell ref="W260:W262"/>
    <mergeCell ref="X260:X262"/>
    <mergeCell ref="I260:I262"/>
    <mergeCell ref="J260:J262"/>
    <mergeCell ref="K260:K262"/>
    <mergeCell ref="L260:L262"/>
    <mergeCell ref="M260:M262"/>
    <mergeCell ref="N260:N262"/>
    <mergeCell ref="A260:A262"/>
    <mergeCell ref="B260:B262"/>
    <mergeCell ref="C260:C262"/>
    <mergeCell ref="D260:D262"/>
    <mergeCell ref="E260:E262"/>
    <mergeCell ref="F260:F262"/>
    <mergeCell ref="G260:G262"/>
    <mergeCell ref="H260:H262"/>
    <mergeCell ref="W266:W267"/>
    <mergeCell ref="X266:X267"/>
    <mergeCell ref="I266:I267"/>
    <mergeCell ref="J266:J267"/>
    <mergeCell ref="K266:K267"/>
    <mergeCell ref="L266:L267"/>
    <mergeCell ref="M266:M267"/>
    <mergeCell ref="N266:N267"/>
    <mergeCell ref="W263:W264"/>
    <mergeCell ref="X263:X264"/>
    <mergeCell ref="A266:A267"/>
    <mergeCell ref="B266:B267"/>
    <mergeCell ref="C266:C267"/>
    <mergeCell ref="D266:D267"/>
    <mergeCell ref="E266:E267"/>
    <mergeCell ref="F266:F267"/>
    <mergeCell ref="G266:G267"/>
    <mergeCell ref="H266:H267"/>
    <mergeCell ref="M263:M264"/>
    <mergeCell ref="N263:N264"/>
    <mergeCell ref="O263:O264"/>
    <mergeCell ref="P263:P264"/>
    <mergeCell ref="U263:U264"/>
    <mergeCell ref="V263:V264"/>
    <mergeCell ref="G263:G264"/>
    <mergeCell ref="H263:H264"/>
    <mergeCell ref="I263:I264"/>
    <mergeCell ref="J263:J264"/>
    <mergeCell ref="K263:K264"/>
    <mergeCell ref="L263:L264"/>
    <mergeCell ref="A263:A264"/>
    <mergeCell ref="B263:B264"/>
    <mergeCell ref="A270:A271"/>
    <mergeCell ref="B270:B271"/>
    <mergeCell ref="C270:C271"/>
    <mergeCell ref="D270:D271"/>
    <mergeCell ref="E270:E271"/>
    <mergeCell ref="F270:F271"/>
    <mergeCell ref="G270:G271"/>
    <mergeCell ref="H270:H271"/>
    <mergeCell ref="M268:M269"/>
    <mergeCell ref="N268:N269"/>
    <mergeCell ref="O268:O269"/>
    <mergeCell ref="P268:P269"/>
    <mergeCell ref="U268:U269"/>
    <mergeCell ref="V268:V269"/>
    <mergeCell ref="G268:G269"/>
    <mergeCell ref="H268:H269"/>
    <mergeCell ref="I268:I269"/>
    <mergeCell ref="J268:J269"/>
    <mergeCell ref="K268:K269"/>
    <mergeCell ref="L268:L269"/>
    <mergeCell ref="A268:A269"/>
    <mergeCell ref="B268:B269"/>
    <mergeCell ref="C268:C269"/>
    <mergeCell ref="D268:D269"/>
    <mergeCell ref="E268:E269"/>
    <mergeCell ref="F268:F269"/>
    <mergeCell ref="Z256:Z258"/>
    <mergeCell ref="AA256:AA258"/>
    <mergeCell ref="AB256:AB258"/>
    <mergeCell ref="AC256:AC258"/>
    <mergeCell ref="AD256:AD258"/>
    <mergeCell ref="Z254:Z255"/>
    <mergeCell ref="AA254:AA255"/>
    <mergeCell ref="AB254:AB255"/>
    <mergeCell ref="AC254:AC255"/>
    <mergeCell ref="AD254:AD255"/>
    <mergeCell ref="W273:W274"/>
    <mergeCell ref="X273:X274"/>
    <mergeCell ref="Y254:Y255"/>
    <mergeCell ref="Y256:Y258"/>
    <mergeCell ref="W268:W269"/>
    <mergeCell ref="X268:X269"/>
    <mergeCell ref="W256:W258"/>
    <mergeCell ref="X256:X258"/>
    <mergeCell ref="AA263:AA264"/>
    <mergeCell ref="AB263:AB264"/>
    <mergeCell ref="AC263:AC264"/>
    <mergeCell ref="AD263:AD264"/>
    <mergeCell ref="Y266:Y267"/>
    <mergeCell ref="AA268:AA269"/>
    <mergeCell ref="AB268:AB269"/>
    <mergeCell ref="AC268:AC269"/>
    <mergeCell ref="AD268:AD269"/>
    <mergeCell ref="Y270:Y271"/>
    <mergeCell ref="Z270:Z271"/>
    <mergeCell ref="AA266:AA267"/>
    <mergeCell ref="AB266:AB267"/>
    <mergeCell ref="AC266:AC267"/>
    <mergeCell ref="AD266:AD267"/>
    <mergeCell ref="Y268:Y269"/>
    <mergeCell ref="Z268:Z269"/>
    <mergeCell ref="Z266:Z267"/>
    <mergeCell ref="AA260:AA262"/>
    <mergeCell ref="AB260:AB262"/>
    <mergeCell ref="AC260:AC262"/>
    <mergeCell ref="AD260:AD262"/>
    <mergeCell ref="Y263:Y264"/>
    <mergeCell ref="Z263:Z264"/>
    <mergeCell ref="Y260:Y262"/>
    <mergeCell ref="Z260:Z262"/>
    <mergeCell ref="K275:K278"/>
    <mergeCell ref="L275:L278"/>
    <mergeCell ref="AA273:AA274"/>
    <mergeCell ref="AB273:AB274"/>
    <mergeCell ref="AC273:AC274"/>
    <mergeCell ref="AD273:AD274"/>
    <mergeCell ref="O270:O271"/>
    <mergeCell ref="P270:P271"/>
    <mergeCell ref="U270:U271"/>
    <mergeCell ref="V270:V271"/>
    <mergeCell ref="W270:W271"/>
    <mergeCell ref="X270:X271"/>
    <mergeCell ref="K270:K271"/>
    <mergeCell ref="L270:L271"/>
    <mergeCell ref="M270:M271"/>
    <mergeCell ref="N270:N271"/>
    <mergeCell ref="O266:O267"/>
    <mergeCell ref="P266:P267"/>
    <mergeCell ref="U266:U267"/>
    <mergeCell ref="V266:V267"/>
    <mergeCell ref="A275:A278"/>
    <mergeCell ref="B275:B278"/>
    <mergeCell ref="C275:C278"/>
    <mergeCell ref="D275:D278"/>
    <mergeCell ref="E275:E278"/>
    <mergeCell ref="F275:F278"/>
    <mergeCell ref="AA270:AA271"/>
    <mergeCell ref="AB270:AB271"/>
    <mergeCell ref="AC270:AC271"/>
    <mergeCell ref="AD270:AD271"/>
    <mergeCell ref="Y273:Y274"/>
    <mergeCell ref="Z273:Z274"/>
    <mergeCell ref="M273:M274"/>
    <mergeCell ref="N273:N274"/>
    <mergeCell ref="O273:O274"/>
    <mergeCell ref="P273:P274"/>
    <mergeCell ref="U273:U274"/>
    <mergeCell ref="V273:V274"/>
    <mergeCell ref="G273:G274"/>
    <mergeCell ref="H273:H274"/>
    <mergeCell ref="I273:I274"/>
    <mergeCell ref="J273:J274"/>
    <mergeCell ref="K273:K274"/>
    <mergeCell ref="L273:L274"/>
    <mergeCell ref="A273:A274"/>
    <mergeCell ref="B273:B274"/>
    <mergeCell ref="C273:C274"/>
    <mergeCell ref="D273:D274"/>
    <mergeCell ref="E273:E274"/>
    <mergeCell ref="F273:F274"/>
    <mergeCell ref="I270:I271"/>
    <mergeCell ref="J270:J271"/>
    <mergeCell ref="O279:O282"/>
    <mergeCell ref="P279:P282"/>
    <mergeCell ref="U279:U282"/>
    <mergeCell ref="V279:V282"/>
    <mergeCell ref="W279:W282"/>
    <mergeCell ref="X279:X282"/>
    <mergeCell ref="I279:I282"/>
    <mergeCell ref="J279:J282"/>
    <mergeCell ref="K279:K282"/>
    <mergeCell ref="L279:L282"/>
    <mergeCell ref="M279:M282"/>
    <mergeCell ref="N279:N282"/>
    <mergeCell ref="W275:W278"/>
    <mergeCell ref="X275:X278"/>
    <mergeCell ref="A279:A282"/>
    <mergeCell ref="B279:B282"/>
    <mergeCell ref="C279:C282"/>
    <mergeCell ref="D279:D282"/>
    <mergeCell ref="E279:E282"/>
    <mergeCell ref="F279:F282"/>
    <mergeCell ref="G279:G282"/>
    <mergeCell ref="H279:H282"/>
    <mergeCell ref="M275:M278"/>
    <mergeCell ref="N275:N278"/>
    <mergeCell ref="O275:O278"/>
    <mergeCell ref="P275:P278"/>
    <mergeCell ref="U275:U278"/>
    <mergeCell ref="V275:V278"/>
    <mergeCell ref="G275:G278"/>
    <mergeCell ref="H275:H278"/>
    <mergeCell ref="I275:I278"/>
    <mergeCell ref="J275:J278"/>
    <mergeCell ref="W283:W285"/>
    <mergeCell ref="X283:X285"/>
    <mergeCell ref="A286:A289"/>
    <mergeCell ref="B286:B289"/>
    <mergeCell ref="C286:C289"/>
    <mergeCell ref="D286:D289"/>
    <mergeCell ref="E286:E289"/>
    <mergeCell ref="F286:F289"/>
    <mergeCell ref="G286:G289"/>
    <mergeCell ref="H286:H289"/>
    <mergeCell ref="M283:M285"/>
    <mergeCell ref="N283:N285"/>
    <mergeCell ref="O283:O285"/>
    <mergeCell ref="P283:P285"/>
    <mergeCell ref="U283:U285"/>
    <mergeCell ref="V283:V285"/>
    <mergeCell ref="G283:G285"/>
    <mergeCell ref="H283:H285"/>
    <mergeCell ref="I283:I285"/>
    <mergeCell ref="J283:J285"/>
    <mergeCell ref="K283:K285"/>
    <mergeCell ref="L283:L285"/>
    <mergeCell ref="A283:A285"/>
    <mergeCell ref="B283:B285"/>
    <mergeCell ref="C283:C285"/>
    <mergeCell ref="D283:D285"/>
    <mergeCell ref="E283:E285"/>
    <mergeCell ref="F283:F285"/>
    <mergeCell ref="K290:K293"/>
    <mergeCell ref="L290:L293"/>
    <mergeCell ref="A290:A293"/>
    <mergeCell ref="B290:B293"/>
    <mergeCell ref="C290:C293"/>
    <mergeCell ref="D290:D293"/>
    <mergeCell ref="E290:E293"/>
    <mergeCell ref="F290:F293"/>
    <mergeCell ref="O286:O289"/>
    <mergeCell ref="P286:P289"/>
    <mergeCell ref="U286:U289"/>
    <mergeCell ref="V286:V289"/>
    <mergeCell ref="W286:W289"/>
    <mergeCell ref="X286:X289"/>
    <mergeCell ref="I286:I289"/>
    <mergeCell ref="J286:J289"/>
    <mergeCell ref="K286:K289"/>
    <mergeCell ref="L286:L289"/>
    <mergeCell ref="M286:M289"/>
    <mergeCell ref="N286:N289"/>
    <mergeCell ref="O294:O296"/>
    <mergeCell ref="P294:P296"/>
    <mergeCell ref="U294:U296"/>
    <mergeCell ref="V294:V296"/>
    <mergeCell ref="W294:W296"/>
    <mergeCell ref="X294:X296"/>
    <mergeCell ref="I294:I296"/>
    <mergeCell ref="J294:J296"/>
    <mergeCell ref="K294:K296"/>
    <mergeCell ref="L294:L296"/>
    <mergeCell ref="M294:M296"/>
    <mergeCell ref="N294:N296"/>
    <mergeCell ref="W290:W293"/>
    <mergeCell ref="X290:X293"/>
    <mergeCell ref="A294:A296"/>
    <mergeCell ref="B294:B296"/>
    <mergeCell ref="C294:C296"/>
    <mergeCell ref="D294:D296"/>
    <mergeCell ref="E294:E296"/>
    <mergeCell ref="F294:F296"/>
    <mergeCell ref="G294:G296"/>
    <mergeCell ref="H294:H296"/>
    <mergeCell ref="M290:M293"/>
    <mergeCell ref="N290:N293"/>
    <mergeCell ref="O290:O293"/>
    <mergeCell ref="P290:P293"/>
    <mergeCell ref="U290:U293"/>
    <mergeCell ref="V290:V293"/>
    <mergeCell ref="G290:G293"/>
    <mergeCell ref="H290:H293"/>
    <mergeCell ref="I290:I293"/>
    <mergeCell ref="J290:J293"/>
    <mergeCell ref="W297:W299"/>
    <mergeCell ref="X297:X299"/>
    <mergeCell ref="A300:A302"/>
    <mergeCell ref="B300:B302"/>
    <mergeCell ref="C300:C302"/>
    <mergeCell ref="D300:D302"/>
    <mergeCell ref="E300:E302"/>
    <mergeCell ref="F300:F302"/>
    <mergeCell ref="G300:G302"/>
    <mergeCell ref="H300:H302"/>
    <mergeCell ref="M297:M299"/>
    <mergeCell ref="N297:N299"/>
    <mergeCell ref="O297:O299"/>
    <mergeCell ref="P297:P299"/>
    <mergeCell ref="U297:U299"/>
    <mergeCell ref="V297:V299"/>
    <mergeCell ref="G297:G299"/>
    <mergeCell ref="H297:H299"/>
    <mergeCell ref="I297:I299"/>
    <mergeCell ref="J297:J299"/>
    <mergeCell ref="K297:K299"/>
    <mergeCell ref="L297:L299"/>
    <mergeCell ref="A297:A299"/>
    <mergeCell ref="B297:B299"/>
    <mergeCell ref="C297:C299"/>
    <mergeCell ref="D297:D299"/>
    <mergeCell ref="E297:E299"/>
    <mergeCell ref="F297:F299"/>
    <mergeCell ref="K303:K304"/>
    <mergeCell ref="L303:L304"/>
    <mergeCell ref="A303:A304"/>
    <mergeCell ref="B303:B304"/>
    <mergeCell ref="C303:C304"/>
    <mergeCell ref="D303:D304"/>
    <mergeCell ref="E303:E304"/>
    <mergeCell ref="F303:F304"/>
    <mergeCell ref="O300:O302"/>
    <mergeCell ref="P300:P302"/>
    <mergeCell ref="U300:U302"/>
    <mergeCell ref="V300:V302"/>
    <mergeCell ref="W300:W302"/>
    <mergeCell ref="X300:X302"/>
    <mergeCell ref="I300:I302"/>
    <mergeCell ref="J300:J302"/>
    <mergeCell ref="K300:K302"/>
    <mergeCell ref="L300:L302"/>
    <mergeCell ref="M300:M302"/>
    <mergeCell ref="N300:N302"/>
    <mergeCell ref="O305:O307"/>
    <mergeCell ref="P305:P307"/>
    <mergeCell ref="U305:U307"/>
    <mergeCell ref="V305:V307"/>
    <mergeCell ref="W305:W307"/>
    <mergeCell ref="X305:X307"/>
    <mergeCell ref="I305:I307"/>
    <mergeCell ref="J305:J307"/>
    <mergeCell ref="K305:K307"/>
    <mergeCell ref="L305:L307"/>
    <mergeCell ref="M305:M307"/>
    <mergeCell ref="N305:N307"/>
    <mergeCell ref="W303:W304"/>
    <mergeCell ref="X303:X304"/>
    <mergeCell ref="A305:A307"/>
    <mergeCell ref="B305:B307"/>
    <mergeCell ref="C305:C307"/>
    <mergeCell ref="D305:D307"/>
    <mergeCell ref="E305:E307"/>
    <mergeCell ref="F305:F307"/>
    <mergeCell ref="G305:G307"/>
    <mergeCell ref="H305:H307"/>
    <mergeCell ref="M303:M304"/>
    <mergeCell ref="N303:N304"/>
    <mergeCell ref="O303:O304"/>
    <mergeCell ref="P303:P304"/>
    <mergeCell ref="U303:U304"/>
    <mergeCell ref="V303:V304"/>
    <mergeCell ref="G303:G304"/>
    <mergeCell ref="H303:H304"/>
    <mergeCell ref="I303:I304"/>
    <mergeCell ref="J303:J304"/>
    <mergeCell ref="W308:W310"/>
    <mergeCell ref="X308:X310"/>
    <mergeCell ref="A311:A314"/>
    <mergeCell ref="B311:B314"/>
    <mergeCell ref="C311:C314"/>
    <mergeCell ref="D311:D314"/>
    <mergeCell ref="E311:E314"/>
    <mergeCell ref="F311:F314"/>
    <mergeCell ref="G311:G314"/>
    <mergeCell ref="H311:H314"/>
    <mergeCell ref="M308:M310"/>
    <mergeCell ref="N308:N310"/>
    <mergeCell ref="O308:O310"/>
    <mergeCell ref="P308:P310"/>
    <mergeCell ref="U308:U310"/>
    <mergeCell ref="V308:V310"/>
    <mergeCell ref="G308:G310"/>
    <mergeCell ref="H308:H310"/>
    <mergeCell ref="I308:I310"/>
    <mergeCell ref="J308:J310"/>
    <mergeCell ref="K308:K310"/>
    <mergeCell ref="L308:L310"/>
    <mergeCell ref="A308:A310"/>
    <mergeCell ref="B308:B310"/>
    <mergeCell ref="C308:C310"/>
    <mergeCell ref="D308:D310"/>
    <mergeCell ref="E308:E310"/>
    <mergeCell ref="F308:F310"/>
    <mergeCell ref="A315:A318"/>
    <mergeCell ref="B315:B318"/>
    <mergeCell ref="C315:C318"/>
    <mergeCell ref="D315:D318"/>
    <mergeCell ref="E315:E318"/>
    <mergeCell ref="F315:F318"/>
    <mergeCell ref="O311:O314"/>
    <mergeCell ref="P311:P314"/>
    <mergeCell ref="U311:U314"/>
    <mergeCell ref="V311:V314"/>
    <mergeCell ref="W311:W314"/>
    <mergeCell ref="X311:X314"/>
    <mergeCell ref="I311:I314"/>
    <mergeCell ref="J311:J314"/>
    <mergeCell ref="K311:K314"/>
    <mergeCell ref="L311:L314"/>
    <mergeCell ref="M311:M314"/>
    <mergeCell ref="N311:N314"/>
    <mergeCell ref="B319:B322"/>
    <mergeCell ref="C319:C322"/>
    <mergeCell ref="D319:D322"/>
    <mergeCell ref="E319:E322"/>
    <mergeCell ref="F319:F322"/>
    <mergeCell ref="G319:G322"/>
    <mergeCell ref="H319:H322"/>
    <mergeCell ref="M315:M318"/>
    <mergeCell ref="N315:N318"/>
    <mergeCell ref="O315:O318"/>
    <mergeCell ref="P315:P318"/>
    <mergeCell ref="U315:U318"/>
    <mergeCell ref="V315:V318"/>
    <mergeCell ref="G315:G318"/>
    <mergeCell ref="H315:H318"/>
    <mergeCell ref="I315:I318"/>
    <mergeCell ref="J315:J318"/>
    <mergeCell ref="K315:K318"/>
    <mergeCell ref="L315:L318"/>
    <mergeCell ref="AA283:AA285"/>
    <mergeCell ref="AB283:AB285"/>
    <mergeCell ref="AC283:AC285"/>
    <mergeCell ref="AD283:AD285"/>
    <mergeCell ref="Y286:Y289"/>
    <mergeCell ref="Z286:Z289"/>
    <mergeCell ref="AA279:AA282"/>
    <mergeCell ref="AB279:AB282"/>
    <mergeCell ref="AC279:AC282"/>
    <mergeCell ref="AD279:AD282"/>
    <mergeCell ref="Y283:Y285"/>
    <mergeCell ref="Z283:Z285"/>
    <mergeCell ref="AA275:AA278"/>
    <mergeCell ref="AB275:AB278"/>
    <mergeCell ref="AC275:AC278"/>
    <mergeCell ref="AD275:AD278"/>
    <mergeCell ref="Y279:Y282"/>
    <mergeCell ref="Z279:Z282"/>
    <mergeCell ref="Y275:Y278"/>
    <mergeCell ref="Z275:Z278"/>
    <mergeCell ref="AA294:AA296"/>
    <mergeCell ref="AB294:AB296"/>
    <mergeCell ref="AC294:AC296"/>
    <mergeCell ref="AD294:AD296"/>
    <mergeCell ref="Y297:Y299"/>
    <mergeCell ref="Z297:Z299"/>
    <mergeCell ref="AA290:AA293"/>
    <mergeCell ref="AB290:AB293"/>
    <mergeCell ref="AC290:AC293"/>
    <mergeCell ref="AD290:AD293"/>
    <mergeCell ref="Y294:Y296"/>
    <mergeCell ref="Z294:Z296"/>
    <mergeCell ref="AA286:AA289"/>
    <mergeCell ref="AB286:AB289"/>
    <mergeCell ref="AC286:AC289"/>
    <mergeCell ref="AD286:AD289"/>
    <mergeCell ref="Y290:Y293"/>
    <mergeCell ref="Z290:Z293"/>
    <mergeCell ref="AA303:AA304"/>
    <mergeCell ref="AB303:AB304"/>
    <mergeCell ref="AC303:AC304"/>
    <mergeCell ref="AD303:AD304"/>
    <mergeCell ref="Y305:Y307"/>
    <mergeCell ref="Z305:Z307"/>
    <mergeCell ref="AA300:AA302"/>
    <mergeCell ref="AB300:AB302"/>
    <mergeCell ref="AC300:AC302"/>
    <mergeCell ref="AD300:AD302"/>
    <mergeCell ref="Y303:Y304"/>
    <mergeCell ref="Z303:Z304"/>
    <mergeCell ref="AA297:AA299"/>
    <mergeCell ref="AB297:AB299"/>
    <mergeCell ref="AC297:AC299"/>
    <mergeCell ref="AD297:AD299"/>
    <mergeCell ref="Y300:Y302"/>
    <mergeCell ref="Z300:Z302"/>
    <mergeCell ref="AA311:AA314"/>
    <mergeCell ref="AB311:AB314"/>
    <mergeCell ref="AC311:AC314"/>
    <mergeCell ref="AD311:AD314"/>
    <mergeCell ref="Y315:Y318"/>
    <mergeCell ref="Z315:Z318"/>
    <mergeCell ref="AA308:AA310"/>
    <mergeCell ref="AB308:AB310"/>
    <mergeCell ref="AC308:AC310"/>
    <mergeCell ref="AD308:AD310"/>
    <mergeCell ref="Y311:Y314"/>
    <mergeCell ref="Z311:Z314"/>
    <mergeCell ref="AA305:AA307"/>
    <mergeCell ref="AB305:AB307"/>
    <mergeCell ref="AC305:AC307"/>
    <mergeCell ref="AD305:AD307"/>
    <mergeCell ref="Y308:Y310"/>
    <mergeCell ref="Z308:Z310"/>
    <mergeCell ref="AA319:AA322"/>
    <mergeCell ref="AA323:AA324"/>
    <mergeCell ref="AB319:AB322"/>
    <mergeCell ref="AC319:AC322"/>
    <mergeCell ref="AD319:AD322"/>
    <mergeCell ref="A323:A324"/>
    <mergeCell ref="B323:B324"/>
    <mergeCell ref="C323:C324"/>
    <mergeCell ref="D323:D324"/>
    <mergeCell ref="E323:E324"/>
    <mergeCell ref="F323:F324"/>
    <mergeCell ref="AA315:AA318"/>
    <mergeCell ref="AB315:AB318"/>
    <mergeCell ref="AC315:AC318"/>
    <mergeCell ref="AD315:AD318"/>
    <mergeCell ref="Y319:Y322"/>
    <mergeCell ref="Z319:Z322"/>
    <mergeCell ref="O319:O322"/>
    <mergeCell ref="P319:P322"/>
    <mergeCell ref="U319:U322"/>
    <mergeCell ref="V319:V322"/>
    <mergeCell ref="W319:W322"/>
    <mergeCell ref="X319:X322"/>
    <mergeCell ref="I319:I322"/>
    <mergeCell ref="J319:J322"/>
    <mergeCell ref="K319:K322"/>
    <mergeCell ref="L319:L322"/>
    <mergeCell ref="M319:M322"/>
    <mergeCell ref="N319:N322"/>
    <mergeCell ref="W315:W318"/>
    <mergeCell ref="X315:X318"/>
    <mergeCell ref="A319:A322"/>
    <mergeCell ref="AB323:AB324"/>
    <mergeCell ref="AC323:AC324"/>
    <mergeCell ref="AD323:AD324"/>
    <mergeCell ref="Y325:Y326"/>
    <mergeCell ref="Z325:Z326"/>
    <mergeCell ref="Y323:Y324"/>
    <mergeCell ref="Z323:Z324"/>
    <mergeCell ref="O325:O326"/>
    <mergeCell ref="P325:P326"/>
    <mergeCell ref="U325:U326"/>
    <mergeCell ref="V325:V326"/>
    <mergeCell ref="W325:W326"/>
    <mergeCell ref="X325:X326"/>
    <mergeCell ref="W323:W324"/>
    <mergeCell ref="X323:X324"/>
    <mergeCell ref="E325:E326"/>
    <mergeCell ref="F325:F326"/>
    <mergeCell ref="G325:G326"/>
    <mergeCell ref="H325:H326"/>
    <mergeCell ref="M323:M324"/>
    <mergeCell ref="N323:N324"/>
    <mergeCell ref="O323:O324"/>
    <mergeCell ref="P323:P324"/>
    <mergeCell ref="U323:U324"/>
    <mergeCell ref="V323:V324"/>
    <mergeCell ref="G323:G324"/>
    <mergeCell ref="H323:H324"/>
    <mergeCell ref="I323:I324"/>
    <mergeCell ref="J323:J324"/>
    <mergeCell ref="K323:K324"/>
    <mergeCell ref="L323:L324"/>
    <mergeCell ref="G328:G330"/>
    <mergeCell ref="H328:H330"/>
    <mergeCell ref="I328:I330"/>
    <mergeCell ref="J328:J330"/>
    <mergeCell ref="K328:K330"/>
    <mergeCell ref="L328:L330"/>
    <mergeCell ref="AA325:AA326"/>
    <mergeCell ref="AB325:AB326"/>
    <mergeCell ref="AC325:AC326"/>
    <mergeCell ref="AD325:AD326"/>
    <mergeCell ref="A328:A330"/>
    <mergeCell ref="B328:B330"/>
    <mergeCell ref="C328:C330"/>
    <mergeCell ref="D328:D330"/>
    <mergeCell ref="E328:E330"/>
    <mergeCell ref="F328:F330"/>
    <mergeCell ref="I325:I326"/>
    <mergeCell ref="J325:J326"/>
    <mergeCell ref="K325:K326"/>
    <mergeCell ref="L325:L326"/>
    <mergeCell ref="M325:M326"/>
    <mergeCell ref="N325:N326"/>
    <mergeCell ref="A325:A326"/>
    <mergeCell ref="B325:B326"/>
    <mergeCell ref="C325:C326"/>
    <mergeCell ref="D325:D326"/>
    <mergeCell ref="E333:E337"/>
    <mergeCell ref="F333:F337"/>
    <mergeCell ref="O331:O332"/>
    <mergeCell ref="P331:P332"/>
    <mergeCell ref="U331:U332"/>
    <mergeCell ref="V331:V332"/>
    <mergeCell ref="W331:W332"/>
    <mergeCell ref="X331:X332"/>
    <mergeCell ref="I331:I332"/>
    <mergeCell ref="J331:J332"/>
    <mergeCell ref="K331:K332"/>
    <mergeCell ref="L331:L332"/>
    <mergeCell ref="M331:M332"/>
    <mergeCell ref="N331:N332"/>
    <mergeCell ref="A331:A332"/>
    <mergeCell ref="B331:B332"/>
    <mergeCell ref="C331:C332"/>
    <mergeCell ref="D331:D332"/>
    <mergeCell ref="E331:E332"/>
    <mergeCell ref="F331:F332"/>
    <mergeCell ref="G331:G332"/>
    <mergeCell ref="H331:H332"/>
    <mergeCell ref="Z331:Z332"/>
    <mergeCell ref="AA331:AA332"/>
    <mergeCell ref="AB331:AB332"/>
    <mergeCell ref="AC331:AC332"/>
    <mergeCell ref="AD331:AD332"/>
    <mergeCell ref="Z328:Z330"/>
    <mergeCell ref="AA328:AA330"/>
    <mergeCell ref="AB328:AB330"/>
    <mergeCell ref="AC328:AC330"/>
    <mergeCell ref="AD328:AD330"/>
    <mergeCell ref="W333:W337"/>
    <mergeCell ref="X333:X337"/>
    <mergeCell ref="Y328:Y330"/>
    <mergeCell ref="Y331:Y332"/>
    <mergeCell ref="W328:W330"/>
    <mergeCell ref="X328:X330"/>
    <mergeCell ref="K333:K337"/>
    <mergeCell ref="L333:L337"/>
    <mergeCell ref="M328:M330"/>
    <mergeCell ref="N328:N330"/>
    <mergeCell ref="O328:O330"/>
    <mergeCell ref="P328:P330"/>
    <mergeCell ref="U328:U330"/>
    <mergeCell ref="V328:V330"/>
    <mergeCell ref="G338:G340"/>
    <mergeCell ref="H338:H340"/>
    <mergeCell ref="I338:I340"/>
    <mergeCell ref="J338:J340"/>
    <mergeCell ref="K338:K340"/>
    <mergeCell ref="L338:L340"/>
    <mergeCell ref="AA333:AA337"/>
    <mergeCell ref="AB333:AB337"/>
    <mergeCell ref="AC333:AC337"/>
    <mergeCell ref="AD333:AD337"/>
    <mergeCell ref="A338:A340"/>
    <mergeCell ref="B338:B340"/>
    <mergeCell ref="C338:C340"/>
    <mergeCell ref="D338:D340"/>
    <mergeCell ref="E338:E340"/>
    <mergeCell ref="F338:F340"/>
    <mergeCell ref="Y333:Y337"/>
    <mergeCell ref="Z333:Z337"/>
    <mergeCell ref="M333:M337"/>
    <mergeCell ref="N333:N337"/>
    <mergeCell ref="O333:O337"/>
    <mergeCell ref="P333:P337"/>
    <mergeCell ref="U333:U337"/>
    <mergeCell ref="V333:V337"/>
    <mergeCell ref="G333:G337"/>
    <mergeCell ref="H333:H337"/>
    <mergeCell ref="I333:I337"/>
    <mergeCell ref="J333:J337"/>
    <mergeCell ref="A333:A337"/>
    <mergeCell ref="B333:B337"/>
    <mergeCell ref="C333:C337"/>
    <mergeCell ref="D333:D337"/>
    <mergeCell ref="G345:G348"/>
    <mergeCell ref="H345:H348"/>
    <mergeCell ref="I345:I348"/>
    <mergeCell ref="J345:J348"/>
    <mergeCell ref="K345:K348"/>
    <mergeCell ref="L345:L348"/>
    <mergeCell ref="A345:A348"/>
    <mergeCell ref="B345:B348"/>
    <mergeCell ref="C345:C348"/>
    <mergeCell ref="D345:D348"/>
    <mergeCell ref="E345:E348"/>
    <mergeCell ref="F345:F348"/>
    <mergeCell ref="O341:O344"/>
    <mergeCell ref="P341:P344"/>
    <mergeCell ref="U341:U344"/>
    <mergeCell ref="V341:V344"/>
    <mergeCell ref="W341:W344"/>
    <mergeCell ref="I341:I344"/>
    <mergeCell ref="J341:J344"/>
    <mergeCell ref="K341:K344"/>
    <mergeCell ref="L341:L344"/>
    <mergeCell ref="M341:M344"/>
    <mergeCell ref="N341:N344"/>
    <mergeCell ref="A341:A344"/>
    <mergeCell ref="B341:B344"/>
    <mergeCell ref="C341:C344"/>
    <mergeCell ref="D341:D344"/>
    <mergeCell ref="E341:E344"/>
    <mergeCell ref="F341:F344"/>
    <mergeCell ref="G341:G344"/>
    <mergeCell ref="H341:H344"/>
    <mergeCell ref="Z341:Z344"/>
    <mergeCell ref="AA341:AA344"/>
    <mergeCell ref="AB341:AB344"/>
    <mergeCell ref="AC341:AC344"/>
    <mergeCell ref="AD341:AD344"/>
    <mergeCell ref="Z338:Z340"/>
    <mergeCell ref="AA338:AA340"/>
    <mergeCell ref="AB338:AB340"/>
    <mergeCell ref="AC338:AC340"/>
    <mergeCell ref="AD338:AD340"/>
    <mergeCell ref="W345:W348"/>
    <mergeCell ref="X345:X348"/>
    <mergeCell ref="Y338:Y340"/>
    <mergeCell ref="Y341:Y344"/>
    <mergeCell ref="M345:M348"/>
    <mergeCell ref="N345:N348"/>
    <mergeCell ref="O345:O348"/>
    <mergeCell ref="P345:P348"/>
    <mergeCell ref="U345:U348"/>
    <mergeCell ref="V345:V348"/>
    <mergeCell ref="X341:X344"/>
    <mergeCell ref="W338:W340"/>
    <mergeCell ref="X338:X340"/>
    <mergeCell ref="M338:M340"/>
    <mergeCell ref="N338:N340"/>
    <mergeCell ref="O338:O340"/>
    <mergeCell ref="P338:P340"/>
    <mergeCell ref="U338:U340"/>
    <mergeCell ref="V338:V340"/>
    <mergeCell ref="AA345:AA348"/>
    <mergeCell ref="Y351:Y355"/>
    <mergeCell ref="O351:O355"/>
    <mergeCell ref="P351:P355"/>
    <mergeCell ref="U351:U355"/>
    <mergeCell ref="V351:V355"/>
    <mergeCell ref="Z349:Z350"/>
    <mergeCell ref="AA349:AA350"/>
    <mergeCell ref="AB349:AB350"/>
    <mergeCell ref="AC349:AC350"/>
    <mergeCell ref="AD349:AD350"/>
    <mergeCell ref="U349:U350"/>
    <mergeCell ref="V349:V350"/>
    <mergeCell ref="W349:W350"/>
    <mergeCell ref="X349:X350"/>
    <mergeCell ref="Y349:Y350"/>
    <mergeCell ref="AB345:AB348"/>
    <mergeCell ref="AC345:AC348"/>
    <mergeCell ref="AD345:AD348"/>
    <mergeCell ref="O349:O350"/>
    <mergeCell ref="P349:P350"/>
    <mergeCell ref="Y345:Y348"/>
    <mergeCell ref="Z345:Z348"/>
    <mergeCell ref="F349:F350"/>
    <mergeCell ref="AA359:AA360"/>
    <mergeCell ref="AB359:AB360"/>
    <mergeCell ref="AC359:AC360"/>
    <mergeCell ref="AD359:AD360"/>
    <mergeCell ref="W359:W360"/>
    <mergeCell ref="X359:X360"/>
    <mergeCell ref="Y359:Y360"/>
    <mergeCell ref="Z359:Z360"/>
    <mergeCell ref="O359:O360"/>
    <mergeCell ref="P359:P360"/>
    <mergeCell ref="U359:U360"/>
    <mergeCell ref="V359:V360"/>
    <mergeCell ref="Z356:Z358"/>
    <mergeCell ref="AA356:AA358"/>
    <mergeCell ref="AB356:AB358"/>
    <mergeCell ref="AC356:AC358"/>
    <mergeCell ref="AD356:AD358"/>
    <mergeCell ref="U356:U358"/>
    <mergeCell ref="V356:V358"/>
    <mergeCell ref="W356:W358"/>
    <mergeCell ref="X356:X358"/>
    <mergeCell ref="Y356:Y358"/>
    <mergeCell ref="O356:O358"/>
    <mergeCell ref="P356:P358"/>
    <mergeCell ref="Z351:Z355"/>
    <mergeCell ref="AA351:AA355"/>
    <mergeCell ref="AB351:AB355"/>
    <mergeCell ref="AC351:AC355"/>
    <mergeCell ref="AD351:AD355"/>
    <mergeCell ref="W351:W355"/>
    <mergeCell ref="X351:X355"/>
    <mergeCell ref="B356:B358"/>
    <mergeCell ref="C356:C358"/>
    <mergeCell ref="D356:D358"/>
    <mergeCell ref="E356:E358"/>
    <mergeCell ref="F356:F358"/>
    <mergeCell ref="I351:I355"/>
    <mergeCell ref="J351:J355"/>
    <mergeCell ref="K351:K355"/>
    <mergeCell ref="L351:L355"/>
    <mergeCell ref="M351:M355"/>
    <mergeCell ref="N351:N355"/>
    <mergeCell ref="M349:M350"/>
    <mergeCell ref="N349:N350"/>
    <mergeCell ref="A351:A355"/>
    <mergeCell ref="B351:B355"/>
    <mergeCell ref="C351:C355"/>
    <mergeCell ref="D351:D355"/>
    <mergeCell ref="E351:E355"/>
    <mergeCell ref="F351:F355"/>
    <mergeCell ref="G351:G355"/>
    <mergeCell ref="H351:H355"/>
    <mergeCell ref="G349:G350"/>
    <mergeCell ref="H349:H350"/>
    <mergeCell ref="I349:I350"/>
    <mergeCell ref="J349:J350"/>
    <mergeCell ref="K349:K350"/>
    <mergeCell ref="L349:L350"/>
    <mergeCell ref="A349:A350"/>
    <mergeCell ref="B349:B350"/>
    <mergeCell ref="C349:C350"/>
    <mergeCell ref="D349:D350"/>
    <mergeCell ref="E349:E350"/>
    <mergeCell ref="J361:J362"/>
    <mergeCell ref="K361:K362"/>
    <mergeCell ref="L361:L362"/>
    <mergeCell ref="A361:A362"/>
    <mergeCell ref="B361:B362"/>
    <mergeCell ref="C361:C362"/>
    <mergeCell ref="D361:D362"/>
    <mergeCell ref="E361:E362"/>
    <mergeCell ref="F361:F362"/>
    <mergeCell ref="I359:I360"/>
    <mergeCell ref="J359:J360"/>
    <mergeCell ref="K359:K360"/>
    <mergeCell ref="L359:L360"/>
    <mergeCell ref="M359:M360"/>
    <mergeCell ref="N359:N360"/>
    <mergeCell ref="M356:M358"/>
    <mergeCell ref="N356:N358"/>
    <mergeCell ref="A359:A360"/>
    <mergeCell ref="B359:B360"/>
    <mergeCell ref="C359:C360"/>
    <mergeCell ref="D359:D360"/>
    <mergeCell ref="E359:E360"/>
    <mergeCell ref="F359:F360"/>
    <mergeCell ref="G359:G360"/>
    <mergeCell ref="H359:H360"/>
    <mergeCell ref="G356:G358"/>
    <mergeCell ref="H356:H358"/>
    <mergeCell ref="I356:I358"/>
    <mergeCell ref="J356:J358"/>
    <mergeCell ref="K356:K358"/>
    <mergeCell ref="L356:L358"/>
    <mergeCell ref="A356:A358"/>
    <mergeCell ref="B448:B452"/>
    <mergeCell ref="O363:O365"/>
    <mergeCell ref="P363:P365"/>
    <mergeCell ref="U363:U365"/>
    <mergeCell ref="V363:V365"/>
    <mergeCell ref="W363:W365"/>
    <mergeCell ref="X363:X365"/>
    <mergeCell ref="I363:I365"/>
    <mergeCell ref="J363:J365"/>
    <mergeCell ref="K363:K365"/>
    <mergeCell ref="L363:L365"/>
    <mergeCell ref="M363:M365"/>
    <mergeCell ref="N363:N365"/>
    <mergeCell ref="W361:W362"/>
    <mergeCell ref="X361:X362"/>
    <mergeCell ref="A363:A365"/>
    <mergeCell ref="B363:B365"/>
    <mergeCell ref="C363:C365"/>
    <mergeCell ref="D363:D365"/>
    <mergeCell ref="E363:E365"/>
    <mergeCell ref="F363:F365"/>
    <mergeCell ref="G363:G365"/>
    <mergeCell ref="H363:H365"/>
    <mergeCell ref="M361:M362"/>
    <mergeCell ref="N361:N362"/>
    <mergeCell ref="O361:O362"/>
    <mergeCell ref="P361:P362"/>
    <mergeCell ref="U361:U362"/>
    <mergeCell ref="V361:V362"/>
    <mergeCell ref="G361:G362"/>
    <mergeCell ref="H361:H362"/>
    <mergeCell ref="I361:I362"/>
    <mergeCell ref="AC115:AC116"/>
    <mergeCell ref="AD115:AD116"/>
    <mergeCell ref="L115:L116"/>
    <mergeCell ref="K115:K116"/>
    <mergeCell ref="M115:M116"/>
    <mergeCell ref="N115:N116"/>
    <mergeCell ref="O115:O116"/>
    <mergeCell ref="P115:P116"/>
    <mergeCell ref="J115:J116"/>
    <mergeCell ref="F115:F116"/>
    <mergeCell ref="G115:G116"/>
    <mergeCell ref="H115:H116"/>
    <mergeCell ref="I115:I116"/>
    <mergeCell ref="A115:A116"/>
    <mergeCell ref="B115:B116"/>
    <mergeCell ref="C115:C116"/>
    <mergeCell ref="D115:D116"/>
    <mergeCell ref="E115:E116"/>
  </mergeCells>
  <conditionalFormatting sqref="I41">
    <cfRule type="cellIs" dxfId="30" priority="31" operator="equal">
      <formula>"Otro"</formula>
    </cfRule>
  </conditionalFormatting>
  <conditionalFormatting sqref="J41">
    <cfRule type="cellIs" dxfId="29" priority="30" operator="equal">
      <formula>"Otro"</formula>
    </cfRule>
  </conditionalFormatting>
  <conditionalFormatting sqref="I4">
    <cfRule type="cellIs" dxfId="28" priority="29" operator="equal">
      <formula>"Otro"</formula>
    </cfRule>
  </conditionalFormatting>
  <conditionalFormatting sqref="J4">
    <cfRule type="cellIs" dxfId="27" priority="28" operator="equal">
      <formula>"Otro"</formula>
    </cfRule>
  </conditionalFormatting>
  <conditionalFormatting sqref="K41:L41">
    <cfRule type="cellIs" dxfId="26" priority="27" operator="equal">
      <formula>"Otro"</formula>
    </cfRule>
  </conditionalFormatting>
  <conditionalFormatting sqref="K4:L4">
    <cfRule type="cellIs" dxfId="25" priority="26" operator="equal">
      <formula>"Otro"</formula>
    </cfRule>
  </conditionalFormatting>
  <conditionalFormatting sqref="I43:I45 K45:L45 K43:L43">
    <cfRule type="cellIs" dxfId="24" priority="25" operator="equal">
      <formula>"Otro"</formula>
    </cfRule>
  </conditionalFormatting>
  <conditionalFormatting sqref="J43:J45">
    <cfRule type="cellIs" dxfId="23" priority="24" operator="equal">
      <formula>"Otro"</formula>
    </cfRule>
  </conditionalFormatting>
  <conditionalFormatting sqref="H76:I78 K76:L76">
    <cfRule type="cellIs" dxfId="22" priority="23" operator="equal">
      <formula>"Otro"</formula>
    </cfRule>
  </conditionalFormatting>
  <conditionalFormatting sqref="I79 K79:L79">
    <cfRule type="cellIs" dxfId="21" priority="22" operator="equal">
      <formula>"Otro"</formula>
    </cfRule>
  </conditionalFormatting>
  <conditionalFormatting sqref="J76:J78">
    <cfRule type="cellIs" dxfId="20" priority="21" operator="equal">
      <formula>"Otro"</formula>
    </cfRule>
  </conditionalFormatting>
  <conditionalFormatting sqref="J79">
    <cfRule type="cellIs" dxfId="19" priority="20" operator="equal">
      <formula>"Otro"</formula>
    </cfRule>
  </conditionalFormatting>
  <conditionalFormatting sqref="I98:I100 K98:L98">
    <cfRule type="cellIs" dxfId="18" priority="19" operator="equal">
      <formula>"Otro"</formula>
    </cfRule>
  </conditionalFormatting>
  <conditionalFormatting sqref="J98:J100">
    <cfRule type="cellIs" dxfId="17" priority="18" operator="equal">
      <formula>"Otro"</formula>
    </cfRule>
  </conditionalFormatting>
  <conditionalFormatting sqref="I373:I375 K373:L373">
    <cfRule type="cellIs" dxfId="16" priority="17" operator="equal">
      <formula>"Otro"</formula>
    </cfRule>
  </conditionalFormatting>
  <conditionalFormatting sqref="I376 K376:L376">
    <cfRule type="cellIs" dxfId="15" priority="16" operator="equal">
      <formula>"Otro"</formula>
    </cfRule>
  </conditionalFormatting>
  <conditionalFormatting sqref="I379:I381 K379:L379">
    <cfRule type="cellIs" dxfId="14" priority="15" operator="equal">
      <formula>"Otro"</formula>
    </cfRule>
  </conditionalFormatting>
  <conditionalFormatting sqref="J373:J375">
    <cfRule type="cellIs" dxfId="13" priority="14" operator="equal">
      <formula>"Otro"</formula>
    </cfRule>
  </conditionalFormatting>
  <conditionalFormatting sqref="J376">
    <cfRule type="cellIs" dxfId="12" priority="13" operator="equal">
      <formula>"Otro"</formula>
    </cfRule>
  </conditionalFormatting>
  <conditionalFormatting sqref="J379:J381">
    <cfRule type="cellIs" dxfId="11" priority="12" operator="equal">
      <formula>"Otro"</formula>
    </cfRule>
  </conditionalFormatting>
  <conditionalFormatting sqref="J420:J421 J424:J426">
    <cfRule type="cellIs" dxfId="10" priority="4" operator="equal">
      <formula>"Otro"</formula>
    </cfRule>
  </conditionalFormatting>
  <conditionalFormatting sqref="J422:J423">
    <cfRule type="cellIs" dxfId="9" priority="3" operator="equal">
      <formula>"Otro"</formula>
    </cfRule>
  </conditionalFormatting>
  <conditionalFormatting sqref="J429:J431">
    <cfRule type="cellIs" dxfId="8" priority="2" operator="equal">
      <formula>"Otro"</formula>
    </cfRule>
  </conditionalFormatting>
  <conditionalFormatting sqref="J436:J441">
    <cfRule type="cellIs" dxfId="7" priority="1" operator="equal">
      <formula>"Otro"</formula>
    </cfRule>
  </conditionalFormatting>
  <conditionalFormatting sqref="I432:J434 I427:J428">
    <cfRule type="cellIs" dxfId="6" priority="11" operator="equal">
      <formula>"Otro"</formula>
    </cfRule>
  </conditionalFormatting>
  <conditionalFormatting sqref="K434:L434 K432:L432">
    <cfRule type="cellIs" dxfId="5" priority="5" operator="equal">
      <formula>"Otro"</formula>
    </cfRule>
  </conditionalFormatting>
  <conditionalFormatting sqref="I420:I421 I424:I426 K424:L424 K420:L420">
    <cfRule type="cellIs" dxfId="4" priority="10" operator="equal">
      <formula>"Otro"</formula>
    </cfRule>
  </conditionalFormatting>
  <conditionalFormatting sqref="I422:I423 K422:L422">
    <cfRule type="cellIs" dxfId="3" priority="9" operator="equal">
      <formula>"Otro"</formula>
    </cfRule>
  </conditionalFormatting>
  <conditionalFormatting sqref="K427:L427">
    <cfRule type="cellIs" dxfId="2" priority="8" operator="equal">
      <formula>"Otro"</formula>
    </cfRule>
  </conditionalFormatting>
  <conditionalFormatting sqref="I429:I431 K429:L429">
    <cfRule type="cellIs" dxfId="1" priority="7" operator="equal">
      <formula>"Otro"</formula>
    </cfRule>
  </conditionalFormatting>
  <conditionalFormatting sqref="I436:I441 K436:L436">
    <cfRule type="cellIs" dxfId="0" priority="6" operator="equal">
      <formula>"Otro"</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Las Molina</cp:lastModifiedBy>
  <dcterms:created xsi:type="dcterms:W3CDTF">2020-07-27T23:27:37Z</dcterms:created>
  <dcterms:modified xsi:type="dcterms:W3CDTF">2020-10-23T15:21:06Z</dcterms:modified>
</cp:coreProperties>
</file>