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05" windowWidth="28275" windowHeight="12300"/>
  </bookViews>
  <sheets>
    <sheet name="PLAN DE ACCIÓN 2020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0" hidden="1">'PLAN DE ACCIÓN 2020 '!$A$3:$Y$492</definedName>
  </definedNames>
  <calcPr calcId="145621"/>
</workbook>
</file>

<file path=xl/calcChain.xml><?xml version="1.0" encoding="utf-8"?>
<calcChain xmlns="http://schemas.openxmlformats.org/spreadsheetml/2006/main">
  <c r="Y491" i="1" l="1"/>
  <c r="Y488" i="1"/>
  <c r="Y484" i="1"/>
  <c r="Y482" i="1"/>
  <c r="Y474" i="1"/>
  <c r="Y472" i="1"/>
  <c r="Y468" i="1"/>
  <c r="Y462" i="1"/>
  <c r="Y458" i="1"/>
  <c r="Y454" i="1"/>
  <c r="Y451" i="1"/>
  <c r="Y446" i="1"/>
  <c r="Y443" i="1"/>
  <c r="Y440" i="1"/>
  <c r="Y437" i="1"/>
  <c r="Y432" i="1"/>
  <c r="Y429" i="1"/>
  <c r="Y425" i="1"/>
  <c r="Y422" i="1"/>
  <c r="Y419" i="1"/>
  <c r="Y416" i="1"/>
  <c r="Y413" i="1"/>
  <c r="Y411" i="1"/>
  <c r="Y407" i="1"/>
  <c r="Y403" i="1"/>
  <c r="Y400" i="1"/>
  <c r="T400" i="1"/>
  <c r="Y397" i="1"/>
  <c r="U397" i="1"/>
  <c r="Y394" i="1"/>
  <c r="U394" i="1"/>
  <c r="Y392" i="1"/>
  <c r="Y390" i="1"/>
  <c r="Y387" i="1"/>
  <c r="Y384" i="1"/>
  <c r="Y379" i="1"/>
  <c r="Y377" i="1"/>
  <c r="Y363" i="1"/>
  <c r="Y359" i="1"/>
  <c r="Y356" i="1"/>
  <c r="Y345" i="1"/>
  <c r="U345" i="1"/>
  <c r="Y343" i="1"/>
  <c r="U343" i="1"/>
  <c r="Y337" i="1"/>
  <c r="Y333" i="1"/>
  <c r="Y329" i="1"/>
  <c r="Y326" i="1"/>
  <c r="Y323" i="1"/>
  <c r="Y321" i="1"/>
  <c r="Y318" i="1"/>
  <c r="Y315" i="1"/>
  <c r="Y312" i="1"/>
  <c r="Y308" i="1"/>
  <c r="Y304" i="1"/>
  <c r="Y300" i="1"/>
  <c r="Y296" i="1"/>
  <c r="Y292" i="1"/>
  <c r="Y289" i="1"/>
  <c r="Y287" i="1"/>
  <c r="Y285" i="1"/>
  <c r="Y283" i="1"/>
  <c r="Y282" i="1"/>
  <c r="Y280" i="1"/>
  <c r="Y277" i="1"/>
  <c r="Y276" i="1"/>
  <c r="Y273" i="1"/>
  <c r="T267" i="1"/>
  <c r="T262" i="1"/>
  <c r="Y262" i="1" s="1"/>
  <c r="T260" i="1"/>
  <c r="T256" i="1"/>
  <c r="Y256" i="1" s="1"/>
  <c r="Y254" i="1"/>
  <c r="T254" i="1"/>
  <c r="T250" i="1"/>
  <c r="Y250" i="1" s="1"/>
  <c r="Y247" i="1"/>
  <c r="T247" i="1"/>
  <c r="T242" i="1"/>
  <c r="Y242" i="1" s="1"/>
  <c r="Y240" i="1"/>
  <c r="T240" i="1"/>
  <c r="Y236" i="1"/>
  <c r="T236" i="1"/>
  <c r="Y232" i="1"/>
  <c r="T232" i="1"/>
  <c r="Y230" i="1"/>
  <c r="T230" i="1"/>
  <c r="Y228" i="1"/>
  <c r="Y225" i="1"/>
  <c r="Y222" i="1"/>
  <c r="Y219" i="1"/>
  <c r="Y216" i="1"/>
  <c r="Y214" i="1"/>
  <c r="Y209" i="1"/>
  <c r="Y206" i="1"/>
  <c r="Y202" i="1"/>
  <c r="Y197" i="1"/>
  <c r="Y192" i="1"/>
  <c r="Y185" i="1"/>
  <c r="Y183" i="1"/>
  <c r="Y178" i="1"/>
  <c r="Y173" i="1"/>
  <c r="Y168" i="1"/>
  <c r="Y165" i="1"/>
  <c r="Y162" i="1"/>
  <c r="Y159" i="1"/>
  <c r="Y154" i="1"/>
  <c r="Y152" i="1"/>
  <c r="Y147" i="1"/>
  <c r="Y143" i="1"/>
  <c r="Y137" i="1"/>
  <c r="Y131" i="1"/>
  <c r="Y129" i="1"/>
  <c r="Y127" i="1"/>
  <c r="Y126" i="1"/>
  <c r="Y120" i="1"/>
  <c r="Y116" i="1"/>
  <c r="Y114" i="1"/>
  <c r="Y111" i="1"/>
  <c r="Y108" i="1"/>
  <c r="Y105" i="1"/>
  <c r="Y102" i="1"/>
  <c r="Y100" i="1"/>
  <c r="Y98" i="1"/>
  <c r="Y96" i="1"/>
  <c r="Y94" i="1"/>
  <c r="Y82" i="1"/>
  <c r="Y80" i="1"/>
  <c r="Y77" i="1"/>
  <c r="Y74" i="1"/>
  <c r="K74" i="1"/>
  <c r="Y71" i="1"/>
  <c r="Y68" i="1"/>
  <c r="Y65" i="1"/>
  <c r="K65" i="1"/>
  <c r="Y62" i="1"/>
  <c r="Y53" i="1"/>
  <c r="Y50" i="1"/>
  <c r="Y46" i="1"/>
  <c r="Y43" i="1"/>
  <c r="Y41" i="1"/>
  <c r="Y39" i="1"/>
  <c r="Y35" i="1"/>
  <c r="Y31" i="1"/>
  <c r="Y27" i="1"/>
  <c r="Y23" i="1"/>
  <c r="Y20" i="1"/>
  <c r="Y17" i="1"/>
  <c r="Y13" i="1"/>
  <c r="Y9" i="1"/>
  <c r="Y7" i="1"/>
  <c r="Y4" i="1"/>
</calcChain>
</file>

<file path=xl/sharedStrings.xml><?xml version="1.0" encoding="utf-8"?>
<sst xmlns="http://schemas.openxmlformats.org/spreadsheetml/2006/main" count="2067" uniqueCount="821">
  <si>
    <t>MATRIZ DE PROGRAMACIÓN VIGENCIA 2020
 PLAN DE ACCIÓN INSTITUCIONAL
DEPARTAMENTO ADMINISTRATIVO NACIONAL DE ESTADÍSTICA
FONDO ROTATORIO DEL DEPARTAMENTO ADMINISTRATIVO NACIONAL DE ESTADÍSTICA - FONDANE</t>
  </si>
  <si>
    <t>No. de meta</t>
  </si>
  <si>
    <t>DEPENDENCIA / AREA</t>
  </si>
  <si>
    <t>ALINEACIÓN PLANES</t>
  </si>
  <si>
    <t>PROGRAMACIÓN DE METAS Y SUBPRODUCTOS</t>
  </si>
  <si>
    <t>PRESUPUESTO PROGRAMADO PARA LA META</t>
  </si>
  <si>
    <t>OBJETIVO ESPECÍFICO DEL PLAN ESTRATÉGICO INSTITUCIONAL</t>
  </si>
  <si>
    <t>PLANES ADMINISTRATIVOS 1</t>
  </si>
  <si>
    <t>PLANES ADMINISTRATIVOS 2</t>
  </si>
  <si>
    <t>OTRO PLAN. ¿CUÁL?</t>
  </si>
  <si>
    <t>POLÍTICA MIPG RELACIONADA</t>
  </si>
  <si>
    <t>17 prioridades innegociables para el 2020</t>
  </si>
  <si>
    <t>Prioridades 1A</t>
  </si>
  <si>
    <t>META</t>
  </si>
  <si>
    <t>Fecha de inicio de la 
META</t>
  </si>
  <si>
    <t>Fecha fin de la META</t>
  </si>
  <si>
    <t>Subproductos</t>
  </si>
  <si>
    <t>Fecha de inicio del 
subproducto</t>
  </si>
  <si>
    <t>Fecha de entrega del subproducto</t>
  </si>
  <si>
    <t>Avance esperado META
 I trimestre</t>
  </si>
  <si>
    <t>Avance esperado META
 II trimestre</t>
  </si>
  <si>
    <t>Avance esperado META
III trimestre</t>
  </si>
  <si>
    <t>Avance esperado META
IV trimestre</t>
  </si>
  <si>
    <t>Valor recursos de FUNCIONAMIENTO (pesos)</t>
  </si>
  <si>
    <t>Valor recursos de INVERSIÓN
(pesos)</t>
  </si>
  <si>
    <t>Nombre  y código del proyecto de inversión</t>
  </si>
  <si>
    <t>Producto del proyecto de inversión 1</t>
  </si>
  <si>
    <t>Producto del proyecto de inversión 2</t>
  </si>
  <si>
    <t>TOTAL DE PRESUPUESTO PROGRAMADO
Funcionamiento + Inversión
(pesos)</t>
  </si>
  <si>
    <t>Dirección DANE</t>
  </si>
  <si>
    <t>Fomentar el uso de la información estadística en la toma de decisiones públicas y
privadas.</t>
  </si>
  <si>
    <t>No aplica</t>
  </si>
  <si>
    <t>Publicar las nuevas líneas de pobreza monetaria y extrema</t>
  </si>
  <si>
    <t>Metodología actualizada y avalada por el Comité</t>
  </si>
  <si>
    <t>80%</t>
  </si>
  <si>
    <t>100%</t>
  </si>
  <si>
    <t>-</t>
  </si>
  <si>
    <t>2017011000392 Levantamiento y actualización de estadísticas en temas sociales nacional</t>
  </si>
  <si>
    <t>Boletines Técnicos de la Temática Pobreza y Condiciones de Vida</t>
  </si>
  <si>
    <t xml:space="preserve">Actualización de la serie de pobreza monetaria </t>
  </si>
  <si>
    <t>Publicación de la nueva metodología y cifras actualizadas</t>
  </si>
  <si>
    <t>Asegurar la calidad estadística en procesos y resultados</t>
  </si>
  <si>
    <t>Realizar una nueva metodología del índice de pobreza multidimensional</t>
  </si>
  <si>
    <t>Registro de las mesas de discusión de actualización con el Comité de expertos</t>
  </si>
  <si>
    <t>50%</t>
  </si>
  <si>
    <t>90%</t>
  </si>
  <si>
    <t>Prueba de nuevas preguntas en la ECV</t>
  </si>
  <si>
    <t>Articular la producción de la información estadística a nivel nacional</t>
  </si>
  <si>
    <t>Definir e Implementar 15 Planes de Trabajo para la producción de Indicadores de Objetivos de Desarrollo Sostenible - ODS</t>
  </si>
  <si>
    <t>Matriz con Indicadores ODS priorizados para el trabajo</t>
  </si>
  <si>
    <t>2018011000430 Fortalecimiento de la capacidad técnica y administrativa de los procesos de la entidad nacional</t>
  </si>
  <si>
    <t>DOCUMENTOS DE PLANEACIÓN</t>
  </si>
  <si>
    <t>Diagnóstico de indicadores con base en el Barómetro ODS-SNU</t>
  </si>
  <si>
    <t>Planes de Trabajo concertados con área temática (DANE u otra entidad) y agencias custodias</t>
  </si>
  <si>
    <t>Soportes del desarrollo de los planes</t>
  </si>
  <si>
    <t xml:space="preserve">Aplicar una auditoria de calidad piloto para evaluar la producción de 10 indicadores ODS </t>
  </si>
  <si>
    <t>Diseño de la auditoría que contemple los criterios de evaluación</t>
  </si>
  <si>
    <t>Aprobación formal de DIRPEN respecto a la validación metodológica de la auditoría</t>
  </si>
  <si>
    <t>Registros de la aplicación de la auditoría</t>
  </si>
  <si>
    <t xml:space="preserve">Informe de conclusiones y recomendaciones </t>
  </si>
  <si>
    <t>Producir 10 indicadores ODS con el 100% de criterios cumplidos e incluidos al marco de Reporte Global.</t>
  </si>
  <si>
    <t xml:space="preserve">Resultados de la aplicación del barómetro DANE-SNU respecto a los indicadores integrados al esquema de seguimiento de la producción de ODS, y que tendrán continuidad en la vigencia 2020 </t>
  </si>
  <si>
    <t>Indicadores ODS producidos en un 100% conforme a los criterios del Barómetro DANE-SNU</t>
  </si>
  <si>
    <t>Documento de solicitud formal al CONPES para la inclusión de indicadores producidos al Marco de Seguimiento Nacional</t>
  </si>
  <si>
    <t>Elaborar una estrategia marco para el aprovechamiento de Fuentes Alternativas en la producción estadística del DANE.</t>
  </si>
  <si>
    <t>Diagnóstico Global e Identificación de necesidades institucionales</t>
  </si>
  <si>
    <t>Estructuración de la Estrategia</t>
  </si>
  <si>
    <t>Lineamientos para la estructuración de proyectos</t>
  </si>
  <si>
    <t>Diseñar una metodología para la construcción de una medición que permita hacer seguimiento y monitoreo integral a la Agenda 2030.</t>
  </si>
  <si>
    <t>Documento de identificación de la línea base , la meta 2030 y el último año disponible de cada indicador</t>
  </si>
  <si>
    <t>Diseño Metodológico</t>
  </si>
  <si>
    <t>Resultado piloto de la medición integral</t>
  </si>
  <si>
    <t>Presentación de Resultados</t>
  </si>
  <si>
    <t>Realizar una campaña de difusión que promueva el compromiso institucional con los Objetivos de Desarrollo Sostenible ODS</t>
  </si>
  <si>
    <t>Documento de Estrategía de Difusión definida</t>
  </si>
  <si>
    <t xml:space="preserve">Piezas comunicativas, publicaciones correspondientes a la I Fase </t>
  </si>
  <si>
    <t>Publicaciones estadísticas   asociadas con los compromisos ODS (II Fase)</t>
  </si>
  <si>
    <t>Registro de actividades de sensibilización y piezas comunicativas (III Fase)</t>
  </si>
  <si>
    <t>Implementar un micrositio de estadísticas con enfoque diferencial e interseccional en la página web del DANE</t>
  </si>
  <si>
    <t xml:space="preserve">Documento de selección de indicadores </t>
  </si>
  <si>
    <t xml:space="preserve">Registro de diseño gráfico del micrositio y diseño de tablas de salida de los indicadores </t>
  </si>
  <si>
    <t>Documento de consolidación de cuadros de salida incluyendo los datos</t>
  </si>
  <si>
    <t>Registro del desarrollo de pruebas y publicación del Micrositio</t>
  </si>
  <si>
    <t>Generar dos documentos de divulgación  de indicadores para visualizar poblaciones sujeto de enfoque diferencial  e interseccional, en conjunto con entidades multilaterales</t>
  </si>
  <si>
    <t>Documento de compilación de indicadores para el "Perfil de Género: Mujeres y Hombres"</t>
  </si>
  <si>
    <t>Versión final del "Perfil de Género: Mujeres y Hombres"</t>
  </si>
  <si>
    <t>Documento de compilación de indicadores para el "Análisis con perspectiva de género de los resultados de la Encuesta de Cultura Política"</t>
  </si>
  <si>
    <t>Versión final del "Análisis con perspectiva de género de los resultados de la Encuesta de Cultura Política"</t>
  </si>
  <si>
    <t>Aumentar en un 8% las solicitudes de intercambio de conocimientos, misiones y eventos por entidades y organismos internacionales.</t>
  </si>
  <si>
    <t xml:space="preserve">Tabla de reportes trimestrales de las solicitudes de intercambio de conocimiento, misiones, eventos y videoconferencias. </t>
  </si>
  <si>
    <t>25%( 110)</t>
  </si>
  <si>
    <t>50% (220)</t>
  </si>
  <si>
    <t>75% (330)</t>
  </si>
  <si>
    <t>100% (440)</t>
  </si>
  <si>
    <t>Informe de registro de actividades sobre el avance final anual alcanzado respecto al 2019</t>
  </si>
  <si>
    <t>Dirección de Difusión, Comunicación y Cultura Estadística - DICE</t>
  </si>
  <si>
    <t>5. Transparencia, acceso a la información pública y lucha contra la corrupción</t>
  </si>
  <si>
    <t xml:space="preserve">Implementar una estrategia de interacción con los grupos de interés para relacionamiento con fuentes de información: económicas y sociales.
</t>
  </si>
  <si>
    <t>Documento de la estrategia de interacción con grupos de interés.</t>
  </si>
  <si>
    <t>FORTALECIMIENTO DE LA DIFUSIÓN DE LA INFORMACIÓN ESTADÍSTICA PRODUCIDA POR EL DANE NACIONAL.
BPIN 2019011000147</t>
  </si>
  <si>
    <t xml:space="preserve">Documentos metodológicos </t>
  </si>
  <si>
    <t>Informe de aplicación de la estrategia con los Grupo de Interés.</t>
  </si>
  <si>
    <t>Mejorar el bienestar, las competencias y las habilidades de los servidores</t>
  </si>
  <si>
    <t xml:space="preserve">Implementar un esquema de aprendizaje de los grupos operativos.
</t>
  </si>
  <si>
    <t>Documento con los lineamientos, objetivos y propósitos.</t>
  </si>
  <si>
    <t>Documento con  la estrategia de implementación esquema de aprendizaje</t>
  </si>
  <si>
    <t>Informe de aplicación de la estrategia con los grupos operativos.</t>
  </si>
  <si>
    <t xml:space="preserve">Diseñar el manual de estilo gráfico para la visualización de datos.
</t>
  </si>
  <si>
    <t xml:space="preserve">Documento con la definición de elementos de visualización de datos </t>
  </si>
  <si>
    <t xml:space="preserve">Servicio de información implementado </t>
  </si>
  <si>
    <t xml:space="preserve">Documento de manual de estilo </t>
  </si>
  <si>
    <t>Registro de publicación en la página web</t>
  </si>
  <si>
    <t xml:space="preserve">Registro de campañas de socialización y visualización </t>
  </si>
  <si>
    <t xml:space="preserve">Diseño de una aplicación del DANE para consulta de información estadística.
</t>
  </si>
  <si>
    <t>Informe con la definición de las operaciones estadísticas a implementar bajo el esquema de App</t>
  </si>
  <si>
    <t>Sistema de información</t>
  </si>
  <si>
    <t>Documento con la definición conceptual</t>
  </si>
  <si>
    <t>Registro de la tecnología que soporta la implementación de la App</t>
  </si>
  <si>
    <t xml:space="preserve">Diseño, implementación y comunicación de cuatro “desarrollos” para la gestión del conocimiento de operaciones estadísticas.
</t>
  </si>
  <si>
    <t>Registro de Maquetación desarrollo No.1</t>
  </si>
  <si>
    <t>Registro de Estructuración desarrollo No.1</t>
  </si>
  <si>
    <t>Registro de Mantenimiento desarrollo No.1</t>
  </si>
  <si>
    <t>Registro de Maquetación desarrollo No. 2</t>
  </si>
  <si>
    <t>Registro de Estructuración desarrollo No. 2</t>
  </si>
  <si>
    <t>Registro de Mantenimiento desarrollo No. 2</t>
  </si>
  <si>
    <t>Registro de Maquetación desarrollo No. 3</t>
  </si>
  <si>
    <t>Registro de Estructuración desarrollo No. 3</t>
  </si>
  <si>
    <t>Registro de Mantenimiento desarrollo No. 3</t>
  </si>
  <si>
    <t>Registro de Maquetación desarrollo No. 4</t>
  </si>
  <si>
    <t>Registro de Estructuración desarrollo No. 4</t>
  </si>
  <si>
    <t>Registro de Mantenimiento desarrollo No. 4</t>
  </si>
  <si>
    <t>Plan Anticorrupción y de Atención al Ciudadano</t>
  </si>
  <si>
    <t xml:space="preserve">Realizar la apertura de 10 centros de datos (en entidades de gobierno nacional y locales, universidades, gremios, ONG, etc.).
</t>
  </si>
  <si>
    <t>Documento de la  estrategia de relacionamiento y comunicación con las entidades.</t>
  </si>
  <si>
    <t xml:space="preserve">FORTALECIMIENTO DE LA DIFUSIÓN DE LA INFORMACIÓN ESTADÍSTICA PRODUCIDA POR EL DANE NACIONAL.
BPIN 2019011000147
</t>
  </si>
  <si>
    <t xml:space="preserve">Documento con la viabilidad </t>
  </si>
  <si>
    <t>Memorando de entendimiento suscrito con la entidad.</t>
  </si>
  <si>
    <t xml:space="preserve">Realizar tres eventos con instituciones de gobierno, dos con fuentes información – comunidad y económicas, y dos con la academia, en cada una de las ciudades que cuentan con Centros de Información y Servicio al Ciudadano -CIAC-, para fomentar el uso de la información estadística disponible en la web.
</t>
  </si>
  <si>
    <t>Evento 1 (planillas de asistencia, registro fotográfico,)</t>
  </si>
  <si>
    <t>Evento 2 (planillas de asistencia, registro fotográfico.)</t>
  </si>
  <si>
    <t>Evento 3 (planillas de asistencia, registro fotográfico,.)</t>
  </si>
  <si>
    <t>9.      Estrategia de comunicación interna</t>
  </si>
  <si>
    <t>Implementar una estrategia de comunicación interna.</t>
  </si>
  <si>
    <t xml:space="preserve"> Documento con el análisis de la comunicación interna actual de la entidad </t>
  </si>
  <si>
    <t xml:space="preserve">  Herramientas de comunicación y relacionamiento con las con las audiencias internas</t>
  </si>
  <si>
    <t>Implementación de la estrategia</t>
  </si>
  <si>
    <t>Crear el Banco de imágenes del DANE.</t>
  </si>
  <si>
    <t xml:space="preserve">Documendo de protocolo de almacenamiento y uso de imágenes. </t>
  </si>
  <si>
    <t>Aplicativo de búsqueda desarrollado</t>
  </si>
  <si>
    <t>Banco de imágenes implementado</t>
  </si>
  <si>
    <t>Oficina de Sistemas</t>
  </si>
  <si>
    <t>Modernizar la gestión territorial del DANE</t>
  </si>
  <si>
    <t>Plan Estratégico de Tecnologías de la Información y las Comunicaciones PETI</t>
  </si>
  <si>
    <t xml:space="preserve">No aplica </t>
  </si>
  <si>
    <t>11. Gobierno Digital</t>
  </si>
  <si>
    <t xml:space="preserve">Brindar a la entidad servicios de tecnología misionales, de direccionamiento, de servicios digitales y de apoyo administrativo acordes a las buenas prácticas de Estrategia y Gobierno de TI </t>
  </si>
  <si>
    <t>Registro de grupo de trabajo de Gobierno Digital</t>
  </si>
  <si>
    <t>2017011000199   Fortalecimiento y modernización de las TICS que respondan a las necesidades de la entidad a nivel nacional</t>
  </si>
  <si>
    <t>Servicios de información para
la gestión administrativa</t>
  </si>
  <si>
    <t>Catalogo de Sistemas de Información y Servicios Tecnológicos</t>
  </si>
  <si>
    <t>Cronograma 2020 - 2025 de mantenimiento y renovación de las plataformas tecnológicas.</t>
  </si>
  <si>
    <t>Plan de Seguridad y Privacidad de la Información</t>
  </si>
  <si>
    <t>Plan de Tratamiento de Riesgos de Seguridad y Privacidad de la Información</t>
  </si>
  <si>
    <t>12. Seguridad Digital</t>
  </si>
  <si>
    <t>Implementar el Plan de Seguridad y Privacidad de la Información</t>
  </si>
  <si>
    <t>Cronograma 2020 - 2025 de mantenimiento  y renovación de herramientas de seguridad de la información</t>
  </si>
  <si>
    <t xml:space="preserve">Documento de políticas complementarias de seguridad y privacidad de la información de acuerdo al plan  de Seguridad de la Información </t>
  </si>
  <si>
    <t>16. Reconversión tecnológica de las estadísticas económicas</t>
  </si>
  <si>
    <t>1. Puesta en marcha de los ajustes metodológicos de la GEIH</t>
  </si>
  <si>
    <t>Ofrecer Sistemas de Información misionales, de direccionamiento, de servicios digitales y de apoyo administrativo acordes al Plan Estratégico de Tecnologías de la Información</t>
  </si>
  <si>
    <t>Documento de acuerdos de niveles de servicio a los Sistemas de Información Top5 (PIB, IPC, SIPSA, GEIH, Encuestas Económicas)</t>
  </si>
  <si>
    <t>Registro de renovación PERNO</t>
  </si>
  <si>
    <t>3. Censo Económico</t>
  </si>
  <si>
    <t>Sistema de Gestión Documental y Documento Electrónico. (Documento de definición alcance e implementación).</t>
  </si>
  <si>
    <t>Desarrollar los SI de Censo Económico y Sistemas Conexos (Banco de hojas de vida, Entrenamiento, Transporte) y renovación del modulo de captura de Encuestas Económicas</t>
  </si>
  <si>
    <t>Ofrecer  Servicios Tecnológicos misionales, de direccionamiento, de servicios digitales y de apoyo administrativo estandarizados acordes a las buenas prácticas de operación de Tecnologías de la Información -TI</t>
  </si>
  <si>
    <t>Documento de acuerdos de niveles de servicio a los Servicios Tecnológicos Core (Conectividad, Red, Centro de Procesamiento de Datos)</t>
  </si>
  <si>
    <t>Registro de renovación cableado</t>
  </si>
  <si>
    <t>Registro de renovación almacenamiento</t>
  </si>
  <si>
    <t>Registro de renovación computadores</t>
  </si>
  <si>
    <t>Inventario de Software y sus respectivos contratos de soporte y mantenimiento</t>
  </si>
  <si>
    <t xml:space="preserve">Registro de renovación Servidores </t>
  </si>
  <si>
    <t>Plan Institucional de Capacitación</t>
  </si>
  <si>
    <t>Promover el Uso y Apropiación adecuados de las TICs en la Entidad para favorecer las operaciones estadísticas
(Divulgación Plan Estratégicos de Tecnologías de la Información - PETI )</t>
  </si>
  <si>
    <t>Registro de grupo de trabajo de Uso y Apropiación</t>
  </si>
  <si>
    <t>Documento sobre Base de Conocimiento para Uso y Apropiación de los Servicios Tecnológicos Core (Conectividad, Red, Centro de Procesamiento de Datos)</t>
  </si>
  <si>
    <t>Oficina de Control Interno</t>
  </si>
  <si>
    <t>Articulación funcional y operativa de la Oficina de Control Interno con los procesos para la prevención oportuna de riesgos en la entidad</t>
  </si>
  <si>
    <t>15. Control interno</t>
  </si>
  <si>
    <t>Realizar 5 consultorías  preventivas integrales a procesos críticos definidos como resultado del Plan de Auditoría 2019.</t>
  </si>
  <si>
    <t>Documento de diagnóstico conjunto de procesos críticos e identificación de alternativas de solución, a partir, de análisis causal.</t>
  </si>
  <si>
    <t>Fortalecimiento de la capacidad tecnica y administrativa</t>
  </si>
  <si>
    <t xml:space="preserve">Documentos de Planeación </t>
  </si>
  <si>
    <t>Documento Monitoreo a implementación de solución(es)</t>
  </si>
  <si>
    <t>Capacitar a los 5 procesos críticos en el desarrollo de competencias de autocontrol</t>
  </si>
  <si>
    <t>Registro de inclusión en el Plan Institucional de Capacitación los cursos  virtuales y presenciales ofertados por la Veeduría Distrital,  aplicables al DANE.</t>
  </si>
  <si>
    <t>Registro de talleres evaluativos de Metodologías de análisis causal, controles e indicadores.</t>
  </si>
  <si>
    <t>Definir los roles, responsabilidades y autoridad de las Líneas de Defensa contra el riesgo.</t>
  </si>
  <si>
    <t>Registro de inclusión en el Plan Institucional de Capacitación de la sensibilización al Comité CICCI, sobre las líneas de defensa contra el riesgo, por DAFP.</t>
  </si>
  <si>
    <t xml:space="preserve">Documento aprobado y adoptado por el CICCI  en coordinación con la OPLAN, con la definición de los roles, responsabilidades y autoridad de cada línea de defensa contra el riesgo en el DANE y los resultados esperados de cada una. </t>
  </si>
  <si>
    <t>Plan Anual de Auditoria, Evaluación y Seguimiento 2020</t>
  </si>
  <si>
    <t>Realizar 30 informes en cumplimiento del Decreto 648 de 2017</t>
  </si>
  <si>
    <t xml:space="preserve">Informes de seguimiento con recomendaciones de carácter preventivo y con alternativas de solución, a partir, de aplicación de metodologías de análisis causal, concertadas con los responsables de los procesos. </t>
  </si>
  <si>
    <t xml:space="preserve">Informes de evaluación con recomendaciones de carácter preventivo y con alternativas de solución, a partir, de aplicación de metodologías de análisis causal, concertadas con los responsables de los procesos. </t>
  </si>
  <si>
    <t>Oficina Asesora Jurídica</t>
  </si>
  <si>
    <t>13. Defensa jurídica</t>
  </si>
  <si>
    <t>Aplicar y evaluar la política de prevención del daño antijurídico a nivel central y en las sedes del DANE, en el marco del fortalecimiento territorial</t>
  </si>
  <si>
    <t>Registro de la aplicación de la estrategia de sensibilización de la PPDA</t>
  </si>
  <si>
    <t>C-0499-1003-6-0-0499054-02 Fortalecimiento de la capacidad técnica y administrativa de los procesos de la entidad nacional</t>
  </si>
  <si>
    <t>Documentos de planeación</t>
  </si>
  <si>
    <t>Ejecución de la aplicación de la política de prevención del daño antijurídico (plan de acción PPDA)</t>
  </si>
  <si>
    <t>Registro de evaluación parcial de la aplicación de la política de prevención del daño antijurídico</t>
  </si>
  <si>
    <t xml:space="preserve">Oficina Asesora Jurídica </t>
  </si>
  <si>
    <t>17. Mejora normativa</t>
  </si>
  <si>
    <t>14. Sacar adelante la ley genérica de estadística CEA-CEPAL</t>
  </si>
  <si>
    <t>Elaborar el proyecto de Ley Nacional de Estadística para Colombia, basado en el proyecto de Ley regional CEPAL</t>
  </si>
  <si>
    <t>Registros de la adaptación de la Ley regional de estadística para Colombia</t>
  </si>
  <si>
    <t>Documento de diseño de estrategia para el trámite de la Ley (nivel gobierno y nivel congreso)</t>
  </si>
  <si>
    <t>Documento de elaboración de estrategia nivel gobierno y congreso</t>
  </si>
  <si>
    <t>2. Reconversión logística</t>
  </si>
  <si>
    <t xml:space="preserve">Apoyar la reingeniería del proceso de logística del DANE en coordinación con el Grupo Interno de Trabajo - GIT de Logística y la Secretaría General </t>
  </si>
  <si>
    <t xml:space="preserve">Registro de evaluación del desarrollo del proceso de logística en  derecho comparado a partir de las experiencias internacionales </t>
  </si>
  <si>
    <t>C-0401-1003-26-0-0401096 Servicio de articulación del SEN
C-0499-1003-6-0-0499054-02 Fortalecimiento de la capacidad técnica y administrativa de los procesos de la entidad nacional</t>
  </si>
  <si>
    <t>Propuesta de ajustes al proceso de logística del DANE</t>
  </si>
  <si>
    <t xml:space="preserve">Evaluación de los ajustes al procedimiento </t>
  </si>
  <si>
    <t xml:space="preserve">Actualizar la información de los componentes de doctrina y normativa de la biblioteca jurídica virtual </t>
  </si>
  <si>
    <t>Documento sobre la actualización con la normatividad expedida durante el año 2019</t>
  </si>
  <si>
    <t>Registro de ajuste de enlace para consulta externa de la parte normativa de la biblioteca</t>
  </si>
  <si>
    <t>Registro de actualización con la normatividad expedida durante el primer semestre 2020</t>
  </si>
  <si>
    <t>Realizar 11 mesas de trabajo de apoyo contractual enfocadas al desarrollo del Censo Económico.</t>
  </si>
  <si>
    <t>Registros de la formalización de las mesas de trabajo mediante acto administrativo evaluándo la posibilidad de realizarlas en conjunto con los comités de contratación</t>
  </si>
  <si>
    <t>Registros de realización de mínimo una (1) mesa al mes donde se evalúe al menos dos aspectos  relacionados con el Censo Económico</t>
  </si>
  <si>
    <t xml:space="preserve">Actualizar el manual de contratación del DANE en coordinación con la Secretaría General y la Coordinación de Compras Públicas </t>
  </si>
  <si>
    <t>Elaboración de un documento preliminar</t>
  </si>
  <si>
    <t xml:space="preserve">Registro de tres (3) mesas de trabajo de discusión  </t>
  </si>
  <si>
    <t xml:space="preserve">Documento final </t>
  </si>
  <si>
    <t xml:space="preserve">Registros de socialización del manual </t>
  </si>
  <si>
    <t xml:space="preserve">Oficina Asesora de Planeación </t>
  </si>
  <si>
    <t>6. Fortalecimiento organizacional y simplificación de procesos</t>
  </si>
  <si>
    <t>11. Cerrar el proceso de construcción del mapa de procesos y avanzar en la gestión del riesgo</t>
  </si>
  <si>
    <t>Implementar el 100% de las herramientas del sistema integrado de gestión basado en las normas ISO</t>
  </si>
  <si>
    <t>Seis procedimientos generales aprobados (1. control de registros, 2.control de documentos, 3. control de no conformidades, 4. auditorias internas 5.acciones correctivas y 6.revisión por la dirección)  en el proceso de sinergia organizacional</t>
  </si>
  <si>
    <t>Servicio de Implementación Sistemas de Gestión</t>
  </si>
  <si>
    <t>Manual del sistema integrado de gestión aprobado (contenido minimo, Políticas, objetivos alcance, responsabilidades, mapa de procesos, caracterizaciones ) en el proceso sinergia organizacional</t>
  </si>
  <si>
    <t xml:space="preserve">Certificados de los 40 servidores capacitados en normas ISO (Calidad, Ambiental, Seguridad y salud en el Trabajo y Seguridad de la Información) </t>
  </si>
  <si>
    <t>Registro de los 13 procesos con documentación revisada, actualizada y aprobada en isolución.</t>
  </si>
  <si>
    <t>Registros de un (1) proceso (Producción estadística) en fase I. (GEIH y el Censo Económico con herramientas del sistema de gestión implementadas)</t>
  </si>
  <si>
    <t>Registrso de 15 procesos con mapa de riesgos e indicadores de gestión revisados y cargados en isolución</t>
  </si>
  <si>
    <t>16. Seguimiento y evaluación del desempeño institucional</t>
  </si>
  <si>
    <t>Verificar la autorregulación del  100% de los procesos de la entidad para identificar las oportunidades de mejora del sistema</t>
  </si>
  <si>
    <t>Informe de análisis de los 15 informes de autorregulación (por proceso)</t>
  </si>
  <si>
    <t>_</t>
  </si>
  <si>
    <t>2. Gestión presupuestal y eficiencia del gasto público</t>
  </si>
  <si>
    <t>Diseñar una estructura de central de costos por tipo de operación estadística</t>
  </si>
  <si>
    <t>Registro de 14 mesas de trabajo realizadas con las dependencias para el diseño de la estructura costos</t>
  </si>
  <si>
    <t>34%</t>
  </si>
  <si>
    <t>73%</t>
  </si>
  <si>
    <t>Registro de prueba piloto de costeo realizada por tipo de operación</t>
  </si>
  <si>
    <t>1. Planeación Institucional</t>
  </si>
  <si>
    <t>4. Ampliación de la capacidad para interactuar con el territorio</t>
  </si>
  <si>
    <t>Diseñar 1 proyecto de inversión  "tipo" de Planificación Estadística Territorial para el Sistema General de Regalías</t>
  </si>
  <si>
    <t>Documento de propuesta del proyecto de inversión tipo diseñada</t>
  </si>
  <si>
    <t>67%</t>
  </si>
  <si>
    <t>Registro de 3 mesas de trabajo con el DNP realizadas</t>
  </si>
  <si>
    <t>Plan Anticorrupción y de Ateción al Ciudadano</t>
  </si>
  <si>
    <t>Formular 3 proyectos de inversión del DANE</t>
  </si>
  <si>
    <t>Documento de proyecto de Cuentas Nacionales formulado en la MGA</t>
  </si>
  <si>
    <t>60%</t>
  </si>
  <si>
    <t>Documento de proyecto del Sistema Estadístico Nacional  formulado en la MGA</t>
  </si>
  <si>
    <t>Documento de proyecto de Fortalecimiento de la Capacidad Técnica  formulado en la MGA</t>
  </si>
  <si>
    <t>Elaborar un plan de mejora para cada una de las políticas con calificación más baja en el Formulario Único Reporte de Avances de la Gestión - FURAG 2018</t>
  </si>
  <si>
    <t>Cronograma general de acompañamiento a líderes de las políticas de Gestión y Desempeño de Control Inerno, Planeación Institucional y Gestión Estratégica del Talento Humano</t>
  </si>
  <si>
    <t>Registros de retroalimentación de los resultados del FURAG 2019</t>
  </si>
  <si>
    <t>Informe cuatrimestral de seguimiento al cronograma</t>
  </si>
  <si>
    <t>Subdirección</t>
  </si>
  <si>
    <t>Gestionar un (1) programa que fortalezca las capacidades de las territoriales y la relación entre el DANE Central y las sedes de la Entidad</t>
  </si>
  <si>
    <t>Registro de actualización del diagnóstico sobre las necesidades y capacidades de las territoriales</t>
  </si>
  <si>
    <t>Documentos de Planeación</t>
  </si>
  <si>
    <t>Documento de unificación de la oferta de fortalecimiento a las territoriales desde las distintas áreas</t>
  </si>
  <si>
    <t>Plan de visitas de los directivos a las territoriales</t>
  </si>
  <si>
    <t>Diseño de mecanismo de capacitación con la academia</t>
  </si>
  <si>
    <t>Diseño de sistema de seguimiento a las acciones de fortalecimiento territorial</t>
  </si>
  <si>
    <t>Registro de seguimiento a las acciones de fortalecimiento territorial de las distintas áreas</t>
  </si>
  <si>
    <t>Dirección de Regulación, Planeación, Estandarización y normalización - DIRPEN</t>
  </si>
  <si>
    <t>Plan Estratégico Institucional</t>
  </si>
  <si>
    <t>13. Desarrollar el SEN 2.0 (reglamentar el CASEN, actualizar el PEN, los comités intersectoriales)</t>
  </si>
  <si>
    <t>Evaluar 40 operaciones estadísticas (15 DANE y 25 entidades del Sistema Estadístico Nacional - SEN)</t>
  </si>
  <si>
    <t>Documento de programa de Evaluaciones de la Calidad Estadística</t>
  </si>
  <si>
    <t>2017011000422 Fortalecimiento de la producción de estadísticas suficientes y de calidad, mediante la coordinación y regulación del SEN nacional</t>
  </si>
  <si>
    <t>Servicio de Evaluación del Proceso Estadístico</t>
  </si>
  <si>
    <t>No Aplica</t>
  </si>
  <si>
    <t>Papeles de trabajo para la Evaluación de la OE</t>
  </si>
  <si>
    <t>Informe de Evaluación de la Calidad Estadística por operación.</t>
  </si>
  <si>
    <t>Documento de seguimiento a la eficacia de acciones de mejora para entidades SEN  evaluadas en 2019</t>
  </si>
  <si>
    <t>Implementar nuevos instrumentos de calidad en las operaciones estadísticas del DANE y el SEN.</t>
  </si>
  <si>
    <t>Prueba piloto a instrumento de calidad:  Revisiones sistemicas</t>
  </si>
  <si>
    <t xml:space="preserve">Documentos del proceso: instrumentos, guías, protocolos, formatos que soporten las Revisiones sistémicas. </t>
  </si>
  <si>
    <t xml:space="preserve">17. Pensar, diseñar y poner en marcha nuevas arquitecturas institucionales, asociadas a los retos y metas (tomado de la intervención del subdirector) </t>
  </si>
  <si>
    <t>Prueba piloto a instrumento de calidad:  Revisiones focalizadas</t>
  </si>
  <si>
    <t xml:space="preserve">Documentos del proceso: instrumentos, guías, protocolos, formatos que soporten las Revisiones focalizadas. </t>
  </si>
  <si>
    <t>Registro de instrumento de autoevaluaciones implementado en las fases de Diseño y Construcción del Censo Económico y la GEIH.</t>
  </si>
  <si>
    <t xml:space="preserve">Gestionar el SEN 2.0 a partir del decreto reglamentario del artículo 155 del Plan Nacional de Desarrollo </t>
  </si>
  <si>
    <t xml:space="preserve">Soporte de cuatro (4) actos administrativos correspondientes a: 
* Comité de seguimiento a Estadísticas Estratégicas - CSEE; 
* Comités Estadísticos Sectoriales - CES; 
* Mesas Estadísticas Sectoriales - MES;
* Consejo Asesor del Sistema Estadístico Nacional -CASEN	</t>
  </si>
  <si>
    <t xml:space="preserve">Soportes de la gestión realizada para implementar las instancias derivadas del decreto correspondientes a  
* Comité de seguimiento a Estadísticas Estratégicas - CSEE; 
* Comités Estadísticos Sectoriales CES (5); 
* Mesas Estadísticas Sectoriales MES (12);
* Consejo Asesor del Sistema Estadístico Nacional-CASEN
</t>
  </si>
  <si>
    <t xml:space="preserve">Actualizar el Plan Estadístico Nacional - PEN </t>
  </si>
  <si>
    <t>Documento de diagnóstico consolidado sobre el estado de la producción y difusión de estadísticas en el país</t>
  </si>
  <si>
    <t>Servicio de Información Estadística del SEN</t>
  </si>
  <si>
    <t xml:space="preserve">Plan de acción actualizado </t>
  </si>
  <si>
    <t xml:space="preserve">Documento de propuesta de PEN actualizado </t>
  </si>
  <si>
    <t xml:space="preserve">Registro de socialzación del PEN en Comités Sectoriales y CASEN </t>
  </si>
  <si>
    <t xml:space="preserve">Registro de aprobación del PEN por CASEN </t>
  </si>
  <si>
    <t>Generar una línea base del Índice de Capacidad Estadística Territorial a partir de los reportes del FURAG y de las fuentes secundarias.</t>
  </si>
  <si>
    <t xml:space="preserve">Metodología actualizada del ICET </t>
  </si>
  <si>
    <t xml:space="preserve">Documento con la información consolidada de fuentes secundarias </t>
  </si>
  <si>
    <t xml:space="preserve">Documento de resultados finales del ICET </t>
  </si>
  <si>
    <t>Realizar los diagnósticos de las entidades del SEN, a partir de los resultados de la medición de la Política "Gestión de la Información Estadística", realizada en FURAG</t>
  </si>
  <si>
    <t>Base de datos consolidada sobre resultados obtenidos en medición de la política "Gestión de la Información Estadística"</t>
  </si>
  <si>
    <t>Documento de información analizada sobre los resultados obtenidos en la medición de la política "Gestión de la Información Estadística"</t>
  </si>
  <si>
    <t>Documento de diagnóstico de entidades del SEN elaborado a partir de la medición de la política "Gestión de la Información Estadística"</t>
  </si>
  <si>
    <t xml:space="preserve">Consolidar el programa de fortalecimiento estadístico territorial </t>
  </si>
  <si>
    <t>Registro de actualización del Programa de fortalecimiento estadístico territorial a partir de los resultados de los pilotos realizados en 13 territorios en 2019.</t>
  </si>
  <si>
    <t>Servicio de Asistencia Técnica para Fortalecimiento de la Capacidad Estadística</t>
  </si>
  <si>
    <t>Diseño de cursos virtuales para el fortalecimiento de la capcidad estadística de los territorios</t>
  </si>
  <si>
    <t>Registros de asesorías técnicas y acompañamiento a entidades territoriales en las metodologías de planifiación estadística</t>
  </si>
  <si>
    <t>Desarrollar 4 nuevas funcionalidades en la plataforma tecnológica del SEN 2.0. y la actualización permanente de los contenidos de la plataforma.</t>
  </si>
  <si>
    <t>Registro del desarrollo del Sistema de Consulta y Reporte de OOEE, RRAA, Sistemas de Información.</t>
  </si>
  <si>
    <t>Servicio de articulación del SEN</t>
  </si>
  <si>
    <t>Registro de actualización de contenidos SEN (indicador del mes, noticias, boletínes sectoriales, entre otros)</t>
  </si>
  <si>
    <t xml:space="preserve">Sistemas de gestión y sistemas de consulta de clasificaciones </t>
  </si>
  <si>
    <t xml:space="preserve">Sistemas de gestión y sistemas de consulta de conceptos </t>
  </si>
  <si>
    <t>Visor federado de Datos de las OOEE del SEN en SDMX</t>
  </si>
  <si>
    <t>Realizar 8 diagnósticos y planes de fortalecimiento de Registros Administrativos- RRAA</t>
  </si>
  <si>
    <t xml:space="preserve">Documento con RRAA a fortalecer en 2020 identificados </t>
  </si>
  <si>
    <t>Documentos de Diagnóstico de Aprovechamiento de Registros Administrativos</t>
  </si>
  <si>
    <t xml:space="preserve"> Informes de diagnóstico de los RRAA a partir de la revisión de calidad de la base de datos del registro administrativo y la integración con otros registros. </t>
  </si>
  <si>
    <t xml:space="preserve"> Planes de mejoramiento de los RRAA</t>
  </si>
  <si>
    <t>Socialización con entidades y registros de acuerdos de seguimiento a los planes de mejoramiento</t>
  </si>
  <si>
    <t>Registros de acuerdos para compartir RRAA con el DANE</t>
  </si>
  <si>
    <t>3. Realizar un ejercicio de demografía empresarial del que participen todas las direcciones técnicas, a partir de los resultados del del conteo, del censo experimental y del censo económico, aclarando el esquema de gobernanza de dicho ejercicio.</t>
  </si>
  <si>
    <t>Implementar el Gobierno de Datos de los Registros Administrativos del DANE.</t>
  </si>
  <si>
    <t>Documento de definición del protocolo de implementación de la Gobernanza con diagramas de nivel, procedimientos y guías o formatos de acuerdo al protocolo e interoperabilidad de los RRAA.</t>
  </si>
  <si>
    <t xml:space="preserve">Documentación soporte del proceso de gestión de proveedores </t>
  </si>
  <si>
    <t>8. Comité de autorregulación</t>
  </si>
  <si>
    <t xml:space="preserve">Perfilamiento de los RRAA, diagnóstico y rediseño de los convenios o acuerdos de intercambio de RRAA actuales. </t>
  </si>
  <si>
    <t>Esquemas de liberación de datos para auto-servicio</t>
  </si>
  <si>
    <t xml:space="preserve"> 2 pilotos de integración de registros para las temáticas de empleo y demografía empresarial, basado en el esquema de Gobernanza propuesto</t>
  </si>
  <si>
    <t xml:space="preserve">Acompañar a los productores en la implementación (mapeo de actividades) del lineamiento del proceso estadístico de acuerdo a lo definido en la caracterización del proceso de producción. </t>
  </si>
  <si>
    <t>Registro de capacitaciones en lineamientos, norma y estándares</t>
  </si>
  <si>
    <t>Documentos de Regulación del SEN</t>
  </si>
  <si>
    <t>Mapeos y acompañamientos en implementación de lineamientos, norma y estándares en operaciones estadísticas priorizadas</t>
  </si>
  <si>
    <t>Emitir regulación: Norma Técnica de Calidad, Clasificaciones.</t>
  </si>
  <si>
    <t xml:space="preserve">Norma Técnica de la Calidad Estadística </t>
  </si>
  <si>
    <t>Clasificación COFOG</t>
  </si>
  <si>
    <t>Clasificación CIUO</t>
  </si>
  <si>
    <t>Clasificación del Delito</t>
  </si>
  <si>
    <t xml:space="preserve"> Documentos, guías y manuales actualizados</t>
  </si>
  <si>
    <t>Documento de correlativas económicas y sociales</t>
  </si>
  <si>
    <t>Procedimientos actualizados</t>
  </si>
  <si>
    <t>10. “Aterrizar” el ejercicio de la prospectiva</t>
  </si>
  <si>
    <t>Realizar 10 estudios de prospectiva y análisis de datos que conduzcan a la modernización en la gestión en el proceso misional,  estratégico y misional del DANE.</t>
  </si>
  <si>
    <t>Identificar proyectos de analítica a implementar en 2020 de manera artículada con las Direcciones técnicas y validarlos con el  Comité Técnico</t>
  </si>
  <si>
    <t xml:space="preserve">
20%</t>
  </si>
  <si>
    <t xml:space="preserve">
45%</t>
  </si>
  <si>
    <t xml:space="preserve">
75%</t>
  </si>
  <si>
    <t>Construir fichas de proyectos que incorporen planes de trabajo con entregables definidos, así como la revisión de referentes internacionales y ejercicios de análitica de datos.</t>
  </si>
  <si>
    <t xml:space="preserve">Ejecución de los proyectos de analítica de manera artículada con los responsables de procesos estratégicos, misionales y de soporte. </t>
  </si>
  <si>
    <t xml:space="preserve"> Informes de resultados presentados al Comité Técnico o Directivo según corresponda.</t>
  </si>
  <si>
    <t xml:space="preserve">Socialización de resultados y definición de hojas de ruta para la implementación (escalabilidad) de los mismos. </t>
  </si>
  <si>
    <t>Dirección de Metodología y Producción estadística - DIMPE</t>
  </si>
  <si>
    <t>1.      Directorio estadístico “único” y de responsabilidad compartida</t>
  </si>
  <si>
    <t>Actualizar el directorio estadístico para Censo Económico.</t>
  </si>
  <si>
    <t>Diagnóstico de información para el proceso de mejora del DECE</t>
  </si>
  <si>
    <t>Propuesta de mejora del DECE</t>
  </si>
  <si>
    <t>Metodología de ajuste para la actualización del DECE</t>
  </si>
  <si>
    <t>2. Ajustar las estadísticas económicas de acuerdo con la actualización del Directorio Estadístico</t>
  </si>
  <si>
    <t>Listado de datos, índices e indicadores a ser incorporados</t>
  </si>
  <si>
    <t>Solicitudes de información y BD a cargar al DECE</t>
  </si>
  <si>
    <t>Iniciar el análisis de demografía empresarial</t>
  </si>
  <si>
    <t>Diagnóstico de los registros administrativos de fuentes</t>
  </si>
  <si>
    <t>Cálculo de indicadores de demografía empresarial</t>
  </si>
  <si>
    <t>Metodología de demografía empresarial</t>
  </si>
  <si>
    <t>Tablero de análisis de la demográfia empresarial</t>
  </si>
  <si>
    <t>Implemetar el rediseño temático de la Gran Encuesta integrada de Hogares - GEIH</t>
  </si>
  <si>
    <t>Diseño del formulario y análisis para prueba piloto</t>
  </si>
  <si>
    <t xml:space="preserve">Cuadros de Resultados para la Temática Mercado Laboral </t>
  </si>
  <si>
    <t>Diseño del formulario para y análisis pruebas experimentales</t>
  </si>
  <si>
    <t>Diseño del formulario para y análisis prueba paralelo</t>
  </si>
  <si>
    <t>7.      Deflactores</t>
  </si>
  <si>
    <t>Diseñar, construir y aplicar deflactores</t>
  </si>
  <si>
    <t xml:space="preserve"> Deflactor IAFOC - IPOC</t>
  </si>
  <si>
    <t>2017011000390   Levantamiento y actualización de estadísticas en temas económicos. Nacional</t>
  </si>
  <si>
    <t>Cuadros de Resultados para la temática construcción</t>
  </si>
  <si>
    <t xml:space="preserve"> Deflactor Alojamiento</t>
  </si>
  <si>
    <t>Deflactor Telecomunicaciones</t>
  </si>
  <si>
    <t>Diseño del sistema de precios</t>
  </si>
  <si>
    <t>Informe de seguimiento de deflactores</t>
  </si>
  <si>
    <t xml:space="preserve"> Implementar el nuevo marco muestral basado en el Censo Nacional de población y Vivienda 2018 (CNPV). (Operaciones con inicio en el III trimestre)
</t>
  </si>
  <si>
    <t>Marco muestral</t>
  </si>
  <si>
    <t>Muestras a aplicar en campo</t>
  </si>
  <si>
    <t xml:space="preserve">
Iniciar proceso de actualización documental (metodología) de las operaciones estadísticas bajo el modelo GSBPM. 
</t>
  </si>
  <si>
    <t>Tablas de contenido de metodologías adaptadas a partir de los lineamientos establecidos.</t>
  </si>
  <si>
    <t xml:space="preserve">Boletines temática de económica.- Boletines temática social </t>
  </si>
  <si>
    <t>Metodologías de las operaciones estadísticas adaptadas al GSBPM</t>
  </si>
  <si>
    <t>Fichas de las operaciones estadísticas adaptadas al GSBPM</t>
  </si>
  <si>
    <t xml:space="preserve">Desarrollar la I fase de automatización  en  la producción y análisis estadístico, realizadas por el grupo de Analítica y métodos computacionales .
</t>
  </si>
  <si>
    <t>Diseño de métodos para la automatización y detección de anomalías.</t>
  </si>
  <si>
    <t>Desarrollo de la automatización y detección de anomalías.</t>
  </si>
  <si>
    <t>Pruebas y resultado de la automatización y detección de anomalías.</t>
  </si>
  <si>
    <t>Desarrollar la I  Fase de aplicación de técnicas de psicometría a las preguntas de identidad sexual que se incluirán en el rediseño de la GEIH.</t>
  </si>
  <si>
    <t xml:space="preserve">Diseño del protocolo de investigación </t>
  </si>
  <si>
    <t xml:space="preserve">Prueba de campo </t>
  </si>
  <si>
    <t>Documento de análisis de resultados y recomendaciones</t>
  </si>
  <si>
    <t>Realizar nuevos estudios sobre economía del bienestar.</t>
  </si>
  <si>
    <t>Generación nuevos indicadores para publicación de resultados ECV 2019</t>
  </si>
  <si>
    <t>Boletines temática pobreza y condiciones de vida</t>
  </si>
  <si>
    <t>Documento análisis bienestar subjetivo Vs. bienestar objetivo</t>
  </si>
  <si>
    <t>Tabla de seguimiento/control de indicadores de bienestar por dimensiones OCDE</t>
  </si>
  <si>
    <t xml:space="preserve">Adaptar el Índice de Precios de la Propiedad Residencial para Colombia </t>
  </si>
  <si>
    <t>Registro de la Socialización de mesas de trabajo internas y externas al DANE para dar a conocer los propósitos y objetivos del Índice de Precios de la Propiedad Residencial</t>
  </si>
  <si>
    <t>Boletines temática indices y precios</t>
  </si>
  <si>
    <t>Propuesta de documento metodológico del IPPR y sus resultados de acuerdo a la información disponible</t>
  </si>
  <si>
    <t>Dirección de Censos y Demografía - DCD</t>
  </si>
  <si>
    <t xml:space="preserve">5. Institucionalidad post censal (urge revisar la función de producción de la transición post censal / tomado de la intervención del subdirector) </t>
  </si>
  <si>
    <r>
      <t>Realizar</t>
    </r>
    <r>
      <rPr>
        <sz val="10"/>
        <color rgb="FFFF0000"/>
        <rFont val="Segoe UI"/>
        <family val="2"/>
      </rPr>
      <t xml:space="preserve"> </t>
    </r>
    <r>
      <rPr>
        <sz val="10"/>
        <rFont val="Segoe UI"/>
        <family val="2"/>
      </rPr>
      <t xml:space="preserve">estudios </t>
    </r>
    <r>
      <rPr>
        <sz val="10"/>
        <color theme="1"/>
        <rFont val="Segoe UI"/>
        <family val="2"/>
      </rPr>
      <t>postcensales a partir de los resultados del CNPV 2018</t>
    </r>
  </si>
  <si>
    <t>Docuemtno de Análisis a profundidad de los principales componentes del cambio demográfico con base en los resultados del CNPV 2018</t>
  </si>
  <si>
    <t>2017011000343 Levantamiento y actualización de la información estadística de carácter sociodemográfico a nivel local y nacional</t>
  </si>
  <si>
    <t>Documentos de estudios postcensales temáticas demográficas y poblacionales</t>
  </si>
  <si>
    <t>Documento de Estudio técnico postcensales sobre temáticas sociales incluidas en el CNPV 2018:Grupos Étnicos, Funcionamiento Humano</t>
  </si>
  <si>
    <t>Elaborar tablas con las retroproyecciones de población.</t>
  </si>
  <si>
    <t>Cuadros de salida de retroproyecciones a nivel nacional 1950-2018</t>
  </si>
  <si>
    <t>Cuadros de resultados para la temática de demografía y población</t>
  </si>
  <si>
    <t>Cuadros de salida de retroproyecciones a nivel departamental 1993-2018</t>
  </si>
  <si>
    <t>Cuadros de salida de retroproyecciones a nivel municipal 1993-2018</t>
  </si>
  <si>
    <t>Estimaciones derivadas de las proyecciones de población</t>
  </si>
  <si>
    <t>Realizar el Censo Habitantes de la Calle en ciudades intermedias del país directamente por el DANE y en la mayoría de municipios del país con interacción directa con los alcaldes.</t>
  </si>
  <si>
    <t>Diseños generados para el Censo Habitantes de la Calle -CHC adecuados</t>
  </si>
  <si>
    <t>Registros de reuniones, mesas de trabajo o los espacios de articulación interinstitucional (DANE-administraciones municipales) para la realización del CHC</t>
  </si>
  <si>
    <t>Documentos e instrumentos orientados a la preparación para el desarrollo del operativo de CHC</t>
  </si>
  <si>
    <t>Regístro de la Información resultante del operativo CHC en los municipios que se prioricen</t>
  </si>
  <si>
    <t>Entregar los resultados de la Encuesta de Hábitat y usos socioeconómicos.</t>
  </si>
  <si>
    <t>Base de datos ENHAB procesada</t>
  </si>
  <si>
    <t>Publicación y Difusión de la información resultante de la ENHAB</t>
  </si>
  <si>
    <t>Construir un documento conceptual y metodológico del Registro Estadístico Base de Población, así como el seguimiento a las implementaciones realizadas a nivel nacional en los diferentes territorios del país</t>
  </si>
  <si>
    <t>Diagnóstico técnico de evaluación de calidad y concordancia del REBP con base en los recientes resultados censales.</t>
  </si>
  <si>
    <t>Boletines técnicos de la temática demografía y población</t>
  </si>
  <si>
    <t>Diagnóstico y evaluación de cobertura del REBP</t>
  </si>
  <si>
    <t>Docuemtno de exploración metodológica del seguimiento al registro estadístico de hogares y viviendas</t>
  </si>
  <si>
    <t>Documentos de las herramienteas tecnológicas en la producción estadistica y 
y flujos de trabajo del REBP</t>
  </si>
  <si>
    <t>Documentos de las experiencias internacionales de la transición hacia registros estadísticos de población.</t>
  </si>
  <si>
    <t>Elaborar un anteproyecto para la encuesta de migración interna.</t>
  </si>
  <si>
    <t>Documento de identificación de necesidades de información en mesas de trabajo con diferentes entidades.</t>
  </si>
  <si>
    <t>Documento de Revisión de lineamientos nacionales e internacionales.</t>
  </si>
  <si>
    <t>Propuesta para la elaboración de la encuesta de migración interna.</t>
  </si>
  <si>
    <t>Continuación del diseño conceptual, metodológico y operativo del Censo Minero Nacional.</t>
  </si>
  <si>
    <t>Documento conceptual y metodológico (preliminar)</t>
  </si>
  <si>
    <t>Documentos metodologicos</t>
  </si>
  <si>
    <t>Instrumentos de recolección (preliminar)</t>
  </si>
  <si>
    <t>Documento de Diseño operativo (preliminar)</t>
  </si>
  <si>
    <t>Presupuesto Censo Minero (preliminar)</t>
  </si>
  <si>
    <t>Realizar exploración metodológica para la generación de Cuentas Nacionales de Transferencia Intergeneracional (DSCN-DIMPE-DCD)</t>
  </si>
  <si>
    <t>Registros de Mesas de trabajo sobre la temática de cuentas nacionales de transferencias intergeneracionales.</t>
  </si>
  <si>
    <t>Resumen de la revisión bibliográfica de las metodológicas actuales a nivel nacional de las cuentas nacionales de transferencias intergeneracionales.</t>
  </si>
  <si>
    <t>15. Comisión intersectorial de Estadísticas Vitales</t>
  </si>
  <si>
    <t>Fortalecimiento de las Estadísticas Vitales - EEVV</t>
  </si>
  <si>
    <t>Dos reuniones de la Comisión intersectorial</t>
  </si>
  <si>
    <t>Bases de datos temática de salud</t>
  </si>
  <si>
    <t>Plan de acción generado para 2020 con las entidades del sistema de registro civil y estadísticas vitales (SRCEV)</t>
  </si>
  <si>
    <t>Registros del seguimiento al plan de acción formulado por las entidades del sistema de registro civil y estadísticas vitales ( (SRCEV))</t>
  </si>
  <si>
    <t>Registros del desarrollo de aplicativos para la mejora en la producción y publicación de cifras.</t>
  </si>
  <si>
    <t>Mejorar la cobertura de los nacimientos y defunciones generando cuatro(4) cruces de información con Registraduría Nacional del Estado Civil</t>
  </si>
  <si>
    <t>Reporte de hechos vitales identificado como faltantes en la base del RUAF-ND</t>
  </si>
  <si>
    <t>Reporte de hechos vitales recuperados e ingresados en la base del RUAF-ND</t>
  </si>
  <si>
    <t>Consolidar la codificación automatizada de causas de muerte mediante la implementación de la Versión 5.6 del Sistema automatizado de Codificación de la mortalidad IRIS</t>
  </si>
  <si>
    <t>Archivo en excel con la comparación de las tablas paramétricas</t>
  </si>
  <si>
    <t xml:space="preserve">Documento XML actualizado con los labels de traducción </t>
  </si>
  <si>
    <t>Diccionario de términos médicos actualizado</t>
  </si>
  <si>
    <t>Bases con el procesos de recodificación con la nueva versión 5.6 IRIS</t>
  </si>
  <si>
    <t>Base de datos con la comparación de la codificación de las dos versiones del IRIS</t>
  </si>
  <si>
    <t>Pruebas de implementación de los formatos de notificación para grupos étnicos.</t>
  </si>
  <si>
    <t>Registros de la socialización de los formatos a pueblo indigena focalizado</t>
  </si>
  <si>
    <t>Formatos ajustados para la prueba</t>
  </si>
  <si>
    <t>Registros del taller de capacitación a la comunidad y actores definidos</t>
  </si>
  <si>
    <t>Reporte de prueba de los formatos implementados</t>
  </si>
  <si>
    <t>Dirección de Geoestadística - DIG</t>
  </si>
  <si>
    <t>Publicar los Directorios Estadísticos de Empresas con la inclusión de fuentes internas y externas reportadas y del Sector Público (2 bases de datos)</t>
  </si>
  <si>
    <t>Base de Datos del Directorio Estadístico actualizada y  dispuesta semestral para las investigaciones de acuerdo con las BD de las entidades.</t>
  </si>
  <si>
    <t>2017011000157 Levantamiento e integración de la información geoespacial con la infraestructura estadística nacional y otros datos nacional</t>
  </si>
  <si>
    <t>Base de Datos del Marco Geoestadístico Nacional</t>
  </si>
  <si>
    <t xml:space="preserve"> Directorio del Sector Público del País articulado, con la caracterización y clasificación institucional de las Entidades para los análisis por parte de los usuarios.</t>
  </si>
  <si>
    <t>Actualizar el Marco Geoestadístico Nacional en su componente cartográfico y temático (1 base de datos)</t>
  </si>
  <si>
    <t>Marco Geoestadístico Nacional actualizado en sus componentes cartográfico, temático y de la sectorización rural del Marco.</t>
  </si>
  <si>
    <t>Registros de generación de productos cartográficos. 80.000 productos y procesamiento de 450 imágenes</t>
  </si>
  <si>
    <t>Actualización Cartográfica del Nivel de Topónimos del MGN 2019 - Equipamientos Entorno Urbano, correspondiente a 905 Municipios.</t>
  </si>
  <si>
    <t>Actualizar el Marco Maestro Rural y Agropecuario cartográficamente para las variables de predominancia de uso del suelo, zonas urbanas y dominios de estudio reportadas por las operaciones estadísticas  (1 base de datos)</t>
  </si>
  <si>
    <t>Actualización de conglomerados  del  Marco Maestro Rural y Agropecuario. 30,000 conglomerados</t>
  </si>
  <si>
    <t xml:space="preserve">Fortalecer las capacidades técnicas en el uso e integración de la información geoespacial </t>
  </si>
  <si>
    <t>Registros de la implementación del programa de fortalecimiento en las Operaciones Estadísticas priorizadas.</t>
  </si>
  <si>
    <t>Servicio de Geo información estadística</t>
  </si>
  <si>
    <t>Registros del fortalecimiento del uso e integración de la información estadística y geoespacial mediante procesos de articulación interinstitucionales.</t>
  </si>
  <si>
    <t>Registros del fortalecimiento de las capacidades técnicas en el uso de la información geoespacial en las direcciones territoriales a partir del desarrollo de  talleres</t>
  </si>
  <si>
    <t>Desarrollar un (1) proyecto de innovación e investigación para el fortalecimiento de los procesos de producción y difusión estadística</t>
  </si>
  <si>
    <t xml:space="preserve">Registros del cálculo de los indicadores de desarrollo sostenible ODS a partir del uso de los datos postcensales e información geoespacial </t>
  </si>
  <si>
    <t>Propuesta metodológica para la actualización y de uso de las variables de los marcos (MGN, MMRA) con el uso de imágenes de drones, otros  sensores remotos y fuentes big data.</t>
  </si>
  <si>
    <t>Realizar los modelamientos espaciales requeridos para soportar los procesos de producción y analisis de información estadística (a demanda)</t>
  </si>
  <si>
    <t>Productos de información geográfica y modelamientos geoespaciales para soportar los procesos de producción y análisis de los datos estadísticos</t>
  </si>
  <si>
    <t>Sostenibilidad del Geoportal del DANE</t>
  </si>
  <si>
    <t>Registros de generación de los Servicios Geográficos  para la difusión del Directorio Estadístico, publicados a través del Geoportal del DANE</t>
  </si>
  <si>
    <t>Registros de la generación de los Servicios web Geográficos  que permita la interoperabilidad con los datos de la difusión del MGN 2019 y la espacialización de los resultados de Operaciones Estadísticas, publicados a través del Geoportal del DANE</t>
  </si>
  <si>
    <t>Definir e implementar la política de gobernanza de datos al interior de la DIG</t>
  </si>
  <si>
    <t xml:space="preserve">Registros de los pilotos del modelo de transformación digital y gestión del cambio de la DIG.  </t>
  </si>
  <si>
    <t>Documento del diseño y desarrollo del Sistema Autogestionado</t>
  </si>
  <si>
    <t>Generar los Geoservicios requeridos para las operaciones estadísticas</t>
  </si>
  <si>
    <t>Registros del fortalecimiento de las operaciones logisticas en campo con la generación de la aplicación movil y web para la recolección de información y seguimiento de las operaciones estadisticas que requieran el componente geográfico, dentro de la política de reducción de uso de papel.</t>
  </si>
  <si>
    <t>Registros de la disposición del Servicio web de Georreferenciación Masivo de Direcciones para usuarios del DANE, sobre la base de datos integrada y actualizada del catastro de direcciones.</t>
  </si>
  <si>
    <t>Asesorar a demanda la aplicación de las metodologías de estratificación socioeconómica vigentes.</t>
  </si>
  <si>
    <t>Registros de las solicitudes atendidas de cualquier requerimiento en materia de estratificacion socioeconómica urbana y rural</t>
  </si>
  <si>
    <t xml:space="preserve">Desarrollar el Sistema de Información de estratificación socioeconómica </t>
  </si>
  <si>
    <t xml:space="preserve">Diseño de la primera fase del Sistema de Información de estratificación socioeconómica- SIGESCO, referente a los requerimientos de la Superintendencia de Servicios Públicos Domiciliarios;  y la inclusion del modulo del sistema del SIGES. </t>
  </si>
  <si>
    <t xml:space="preserve">Registros del desarrollo de la primera fase del Sistema de Información de estratificación socioeconómica- SIGESCO, referente a los requerimientos de la Superintendencia de Servicios Públicos Domiciliarios;  y la inclusion del modulo del sistema del SIGES. </t>
  </si>
  <si>
    <t>Dirección de Síntesis y Cuentas Nacionales - DSCN</t>
  </si>
  <si>
    <t>Disminuir del rezago de producción del Indicador de Seguimiento a la Economía - ISE en 5 días</t>
  </si>
  <si>
    <t>Registros del análisis de recepción de la estadística básica.</t>
  </si>
  <si>
    <t>2017011000455 Levantamiento recopilación y actualización de la información relacionada con cuentas nacionales y macroeconómicas a nivel nacional</t>
  </si>
  <si>
    <t>Boletines Técnicos del indicador de Seguimiento a la
Economía -ISE</t>
  </si>
  <si>
    <t>Registros de la evaluación de los tiempos de entrega de la información por parte de las fuentes externas o internas.</t>
  </si>
  <si>
    <t>Registros de la sensibilización con las fuentes de mayor rezago de entrega de información.</t>
  </si>
  <si>
    <t>Registros de la reducción  en la publicación del ISE.</t>
  </si>
  <si>
    <t>Desagregar "por actividad* la publicación del ISE (12 actividades )</t>
  </si>
  <si>
    <t>Cálculo de los sectores (primario, secundario y terciario).</t>
  </si>
  <si>
    <t>Registroas de la evaluación  y análisis de los resultados de los sectores.</t>
  </si>
  <si>
    <t>Prueba de los resultados de los sectores.</t>
  </si>
  <si>
    <t>Registros de publicación de resultados.</t>
  </si>
  <si>
    <t>Desarrollar una (1) prueba piloto de flash estimates del PIB a 30 días.</t>
  </si>
  <si>
    <t>Modelo de estimación definido.</t>
  </si>
  <si>
    <t>Boletines Técnicosdel PIB Nacional</t>
  </si>
  <si>
    <t>Cálculo y pruebas del  PIB estimado.</t>
  </si>
  <si>
    <t>Registros de evaluación  y análisis de los resultados de las actividades del PIB estimado.</t>
  </si>
  <si>
    <t>Prueba piloto de los resultados del PIB estimado.</t>
  </si>
  <si>
    <t>Estimar el PIB  trimestral por el enfoque del ingreso (1 estimación)</t>
  </si>
  <si>
    <t>Serie trimestral de la remuneración por sector institucional y 61 actividades económicas.</t>
  </si>
  <si>
    <t>Serie trimestral de otros impuestos a la producción por sector institucional y 61 actividades económicas.</t>
  </si>
  <si>
    <t>Serie trimestral de ingreso mixto por sector institucional y 61 actividades económicas.</t>
  </si>
  <si>
    <t>Serie trimestral de excedente bruto de explotación por sector institucional y 61 actividades económicas.</t>
  </si>
  <si>
    <t>Construir un piloto de indicadores departamentales trimestrales (definición de departamentos pilotos, matriz de indicadores para 1 departamento)</t>
  </si>
  <si>
    <t>Diagnóstico información existente y faltante.</t>
  </si>
  <si>
    <t>Boletines Técnicos de las Cuentas
Departamentales</t>
  </si>
  <si>
    <t>Matriz de indicadores coyunturales.</t>
  </si>
  <si>
    <t>Registros de recolección y compilación de información.</t>
  </si>
  <si>
    <t>Registros de ejercicio piloto para un departamento (cálculos preliminares).</t>
  </si>
  <si>
    <t>Realizar el diseño de la medición de la economía digital en Colombia</t>
  </si>
  <si>
    <t>Cronograma general de trabajo</t>
  </si>
  <si>
    <t>Plan general de acuerdo a los lineamientos del modelo GSBPM</t>
  </si>
  <si>
    <t>Documento de diagnóstico de la medición de la economía digital en Colombia.</t>
  </si>
  <si>
    <t xml:space="preserve">Elaborar el diseño de la Cuenta satélite de bioeconomía </t>
  </si>
  <si>
    <t>Boletines Técnicos de la Cuenta
Satélite de Medio Ambiente.</t>
  </si>
  <si>
    <t>Documento del diseño de la Cuenta Satélite.</t>
  </si>
  <si>
    <t>Diseñar la Cuenta satélite de economía circular</t>
  </si>
  <si>
    <t>Registros del diseño de la Cuenta Satélite.</t>
  </si>
  <si>
    <t>Incluir avances de implementación del Sistema de Contabilidad Ambiental y Económica- SCAE  en la Cuenta Satélite Ambiental - CSA (2 Documentos Metodológicos y Cálculos Preliminares)</t>
  </si>
  <si>
    <t>Medición monetaria de los activos minero-energéticos.</t>
  </si>
  <si>
    <t>Medición del activo suelo en unidades físicas.</t>
  </si>
  <si>
    <t>Realizar una (1)  publicación de la serie retropolada de los agregados macroeconómicos a 1990</t>
  </si>
  <si>
    <t>Base de datos de la serie retropolada a precios corrientes</t>
  </si>
  <si>
    <t>Base de datos de la serie retropolada a precios constantes</t>
  </si>
  <si>
    <t>Documento Metodológico de la serie retropolada</t>
  </si>
  <si>
    <t>Elaborar metodologías de cálculo de la base 2015 (1 Metodología Publicada)</t>
  </si>
  <si>
    <t>Versión preliminar de la metodología</t>
  </si>
  <si>
    <t>Versión revisada de la metodología</t>
  </si>
  <si>
    <t>Versión final de la metodología</t>
  </si>
  <si>
    <t>Ampliar la publicación anual: cuadro cruzado finalidad ( Classification of the Functions of Government-COFOG) transacción (Sistema de Cuentas Nacionales - SCN )</t>
  </si>
  <si>
    <t>Catálogo de clasificación presupuestal y catálogo contable homologados</t>
  </si>
  <si>
    <t>Series revisadas de los resultados obtenidos por finalidad (COFOG) y transacción(SCN)</t>
  </si>
  <si>
    <t>Consolidación Gobierno general (SIIF-FUT-SGR y estado financiero (central-local y seguridad social)</t>
  </si>
  <si>
    <t>Publicación  cuadro cruzado año 2019</t>
  </si>
  <si>
    <t>01/08/2020</t>
  </si>
  <si>
    <t>Estimar el gasto social publico y privado</t>
  </si>
  <si>
    <t>Series revisadas de los resultados obtenidos por  clasificación gasto social SOCX-OCDE</t>
  </si>
  <si>
    <t>Documento metodológico del gasto social</t>
  </si>
  <si>
    <t>Elaborar un (1) piloto de las Cuentas Nacionales de Transferencia</t>
  </si>
  <si>
    <t>Piloto de resultados socialización interna.</t>
  </si>
  <si>
    <t>Dirección Territorial Norte - Barranquilla</t>
  </si>
  <si>
    <t>Llegar al 80% de Bakups mensual de Funcionarios de Planta  ( Indicador = # de Backups de funcionarios de planta / # funcionarios de planta)</t>
  </si>
  <si>
    <t>Directriz mediante correo electrónico a todos los fucionarios sobre  éste indicador.</t>
  </si>
  <si>
    <t>Requerimientos cubiertos en temas de seguridad</t>
  </si>
  <si>
    <t>Reporte mensual del indicador  de copias de seguridad</t>
  </si>
  <si>
    <t>Fortalecer el conocimiento de los servidores respecto a la misionalidad de la entidad, a través del programa DANE enseña DANE con 10 charlas de temáticas de investigaciones estadísticas mas representativas</t>
  </si>
  <si>
    <t xml:space="preserve">Registros de identificación de temáticas </t>
  </si>
  <si>
    <t>Servicio de Educación informal para la gestión Administrativa</t>
  </si>
  <si>
    <t>Listas de asistencia de las charlas</t>
  </si>
  <si>
    <t>4. Integridad</t>
  </si>
  <si>
    <t>Fortalecer la integridad y lucha contra la corrupción a través de socializaciones al interior en la Territorial Norte, mediante dos socializaciones de daño antijurídico.</t>
  </si>
  <si>
    <t>Socializaciones de daño antijurídico.</t>
  </si>
  <si>
    <t>Dirección Territorial Centro Occidente - Manizales</t>
  </si>
  <si>
    <t>Realizar a cinco (5) instituciones públicas o privadas una socialización donde se fomente el uso de la información estadística para la toma de decisiones</t>
  </si>
  <si>
    <t>Registros de la selección de las instituciones objeto de la socialización</t>
  </si>
  <si>
    <t>Registros de las socializaciones</t>
  </si>
  <si>
    <t>Documento de evaluación de la información solicitada por parte de las instuciones socializadas</t>
  </si>
  <si>
    <t>Realizar diez (10) capacitaciones en los temas relacionados con temas misionales, administrativos y operativos para los funcionarios de la Dirección Territorial</t>
  </si>
  <si>
    <t xml:space="preserve">Documento de definición de los temas sobre los que se realizaran las capacitaciones y/o socialización </t>
  </si>
  <si>
    <t>Registros de capacitaciones y/o socializacion</t>
  </si>
  <si>
    <t>Seguimiento y Control operativo de la territorial</t>
  </si>
  <si>
    <t>Implementar un (1) tablero de control que permita hacer seguimiento a la cobertura y oportunidad de las operaciones estadísticas.</t>
  </si>
  <si>
    <t>Documento de implementación tablero de control para operativo CEED</t>
  </si>
  <si>
    <t>Documento de implementación tablero de control para operativo Precios</t>
  </si>
  <si>
    <t>Documento de implementación tablero de control para operativos Economicas</t>
  </si>
  <si>
    <t>Documento de implementación tablero de control para operativos Sociales</t>
  </si>
  <si>
    <t>Documento de evaluación de la implementación y uso del tablero de control</t>
  </si>
  <si>
    <t>Dirección Territorial Centro - Bogotá</t>
  </si>
  <si>
    <t>Incorporar en el sistema de certificaciones laborales en línea de los contratos generados en 2020</t>
  </si>
  <si>
    <t>Base información contractual generada para certificaciones 2020</t>
  </si>
  <si>
    <t>Novedades contractuales 2020 incorporadas en Sistema (adiciones, prorrogas, terminaciones anticipadas)</t>
  </si>
  <si>
    <t>Certificaciones en línea 2020 cargadas y listas para generar</t>
  </si>
  <si>
    <t>Realizar prueba piloto a un sistema de información para el seguimiento y control de la contratación de prestación de servicios</t>
  </si>
  <si>
    <t>Registros de funcionalidades del sistema identificadas</t>
  </si>
  <si>
    <t>Esquema funcional del sistema de información</t>
  </si>
  <si>
    <t>Formularios para la captura de la información requerida</t>
  </si>
  <si>
    <t>Documento de generación de reportes</t>
  </si>
  <si>
    <t>Mantener la oportunidad de los operativos de las encuestas económicas de la Dirección Territorial Centro por encima del 96%</t>
  </si>
  <si>
    <t xml:space="preserve">Asignación de cargas al personal contratado para los operativos de campo acorde con el inicio de cada una de las operaciones </t>
  </si>
  <si>
    <t>Informes de seguimiento a los operativos de campo de las encuestas económicas</t>
  </si>
  <si>
    <t>Registros de reuniones continuas con el personal operativo de las diferentes investigaciones para revisión de resultados</t>
  </si>
  <si>
    <t>Comunicaciones enviadas a las fuentes económicas para incentivar el reporte de información por parte de las mismas</t>
  </si>
  <si>
    <t>Dirección Territorial Noroccidente - Medellín</t>
  </si>
  <si>
    <t>Realizar dos (2) seminarios orientados a los grupos de interés de los sectores económicos Industria, Comercio y Servicios</t>
  </si>
  <si>
    <t xml:space="preserve">Programación de los seminarios y la tematica negociada </t>
  </si>
  <si>
    <t>Registros de desarrollo de los seminarios</t>
  </si>
  <si>
    <t>Medir la percepción de los contratistas de la territorial, mediante la aplicación de una encuesta EPSC y desarrollo de su formulario digital, donde permita calcular el nivel de satisfacción respecto a la calidad y la atención el servicio recibido en cada uno de los procesos de la entidad, durante la ejecución del contrato.</t>
  </si>
  <si>
    <t xml:space="preserve">Formulario aplicado de la EPSC en fisico </t>
  </si>
  <si>
    <t>Diseño de la herramienta digital de EPSC</t>
  </si>
  <si>
    <t>Registros de desarrollo tecnológico de la herramienta  EPSC</t>
  </si>
  <si>
    <t>Documento de concepto del experto,  sobre la viabilidad de la aplicación de la herramienta para EPSC</t>
  </si>
  <si>
    <t xml:space="preserve">Registros de funcionalidad y resultados de la EPSC </t>
  </si>
  <si>
    <t>Plan Estratégico Institucional 2019-2022</t>
  </si>
  <si>
    <t>14. Gestión del conocimiento y la innovación</t>
  </si>
  <si>
    <t>Realizar tres (3) capacitaciones a los estudiantes de ultimo año de  medicina para contribuir al mejoramiento de la calidad de la información de los Certificados de defunción, en cuanto a la correcta asignación de la causa de la defunción.</t>
  </si>
  <si>
    <t xml:space="preserve">Oficio o acta de reunion con el Comité de Salud de Estadisticas Vitales </t>
  </si>
  <si>
    <t xml:space="preserve">Autorización de las universidades para la realización  de las capacitaciones </t>
  </si>
  <si>
    <t xml:space="preserve">Registros de la realización de los 3 eventos catedráticos </t>
  </si>
  <si>
    <t xml:space="preserve">Suscribir 3 convenios de cooperación  institucional con las Universidades de los departamentos de influencia de la Dirección Territorial Noroccidente </t>
  </si>
  <si>
    <t xml:space="preserve">Registro de las negociaciones para definir el alcance y acuerdos de cooperación institucional  </t>
  </si>
  <si>
    <t>3 Convenios de Cooperacion Institucional  firmados y legalizados</t>
  </si>
  <si>
    <t>Dirección Territorial Sur Occidental - Cali</t>
  </si>
  <si>
    <t>Realizar dos(2) mesas de trabajo para sensibilizar a las fuentes de las operaciones estadísticas anuales de Industria y Comercio sobre la temática, calidad y seguridad de la información</t>
  </si>
  <si>
    <t>Cronogramas</t>
  </si>
  <si>
    <t>2017011000391 Levantamiento de información estadística con calidad, cobertura y oportunidad nacional</t>
  </si>
  <si>
    <t>Directorios de fuentes a invitar</t>
  </si>
  <si>
    <t>Registros de mesas de trabajo realizadas</t>
  </si>
  <si>
    <t>Informe desarrollo de las mesas</t>
  </si>
  <si>
    <t>Informe efecto de sensibilización</t>
  </si>
  <si>
    <t>Encuesta de satisfacción de las fuentes de las operaciones estadísticas económicas anuales</t>
  </si>
  <si>
    <t xml:space="preserve">Registros de envío de la encuesta de satisfaccion a las fuentes de las operaciones estadísticas económicas </t>
  </si>
  <si>
    <t>Registros de seguimiento al diligenciamiento de la encuesta</t>
  </si>
  <si>
    <t>Informe final de los resultados obtenidos</t>
  </si>
  <si>
    <t>Dirección Territorial Centro Oriente - Bucaramanga</t>
  </si>
  <si>
    <t>Realizar dos (2) memorandos de entendimiento con Instituciones Educativas en el territorio para fomentar la consulta especializada.</t>
  </si>
  <si>
    <t>7 Comunicaciones Oficiales enviadas a las endidades educativas</t>
  </si>
  <si>
    <t>2017011000473 Fortalecimiento del acceso y uso de la información estadística producida por el DANE nacional</t>
  </si>
  <si>
    <t>Obtener información demografíca económica y social de la población residente en el territorio nacional y sus entes territoriales a nivel de
hogares y personas, así como las características estructurales de las viviendas</t>
  </si>
  <si>
    <t>14 Registros de visitas a las universidades</t>
  </si>
  <si>
    <t>Acuerdos con las universidades firmados</t>
  </si>
  <si>
    <t>Realizar seis (6) talleres de intercambio de conocimiento relacionado con los objetivos de cada grupo de trabajo y aumentar la cultura estadística sobre los resultados de las investigaciones del DANE.</t>
  </si>
  <si>
    <t>Registros de 3 Talleres de sensabilización e intercambios de conocimiento entre los GIT que conforma la Territorial.</t>
  </si>
  <si>
    <t>Actualizar, producir y difundir información poblacional y demográfica oportuna y de calidad.</t>
  </si>
  <si>
    <t>Registros de 3 Talleres de socilaizacion de resultados de investigaciones del DANE.</t>
  </si>
  <si>
    <t xml:space="preserve">Realizar cuatro (4) sensibilizaciones y socializar al interior de los contratistas la oferta de información estadística que publica el DANE en los resultados de los Indicadores y Boletines </t>
  </si>
  <si>
    <t>Registros de 4 entrenamientos de Fortalecimiento, acceso y uso de la información Estadística producida por el DANE a los  contratistas de la Territorial.</t>
  </si>
  <si>
    <t>Registros de 4 talleres de Fortalecimiento, acceso y uso de la información Estadística producida por el DANE a los  contratistas de la Territorial,</t>
  </si>
  <si>
    <t>Secretaría General - Área Gestión Administrativa</t>
  </si>
  <si>
    <t>Otro</t>
  </si>
  <si>
    <t>Plan Institucional de Archivos de la Entidad PINAR</t>
  </si>
  <si>
    <t>Programa de Gestion Documental - PGD</t>
  </si>
  <si>
    <t>10. Gestión documental</t>
  </si>
  <si>
    <t>Presentar propuesta de Tablas de Retención Documental para aprobación del Comité Institucional de Gestión y Desempeño - CIGD</t>
  </si>
  <si>
    <t>Documento de gestión con el levantamiento de información de tipos documentales</t>
  </si>
  <si>
    <t>Documento de trabajo con la elaboración de una propuesta de TRD por areas funcionales.</t>
  </si>
  <si>
    <t>Presentacion de propuesta ante el Comité Institucional de Gestión y Desempeño para aprobación</t>
  </si>
  <si>
    <t>Elaborar y actualizar tres (3) Instrumentos Archivísticos</t>
  </si>
  <si>
    <t>Documento de trabajo con diagnostico Integral de archivos</t>
  </si>
  <si>
    <t>Documento de trabajo con propuesta de tres Instrumentos Archivisticos</t>
  </si>
  <si>
    <t>Plan de Gestión Ambiental</t>
  </si>
  <si>
    <t>Plan de Infraestructura</t>
  </si>
  <si>
    <t xml:space="preserve">Realizar el mantenimiento de la infraestructura y acondicionamiento de espacios físicos a nivel nacional para el desarrollo de actividades misionales </t>
  </si>
  <si>
    <t>Matriz de necesidades de mantenimiento y acondicionamiento de la infraestructura a nivel nacional</t>
  </si>
  <si>
    <t>2018011000754 Mejoramiento de la infraestructura y equipamiento físico de la entidad a nivel nacional</t>
  </si>
  <si>
    <t>Sedes mantenidas</t>
  </si>
  <si>
    <t>Plan de infraestructura (mantenimiento y acondicionamiento) para su ejecución acorde a los recursos asignados</t>
  </si>
  <si>
    <t xml:space="preserve">Dos (2) cuadros de seguimiento a la ejecución de los recursos asignados </t>
  </si>
  <si>
    <t>Secretaría General - Área Control Interno Disciplinario</t>
  </si>
  <si>
    <t xml:space="preserve">  Diseñar un observatorio que permita identificar, medir y analizar las conductas de los servidores públicos del DANE en el ejercicio de la función pública, para prevenir la corrupción, promover la transparencia y contribuir con la efectividad de los principios y fines del Estado.</t>
  </si>
  <si>
    <t xml:space="preserve">Documento que establezca las directrices  para el funcionamiento y  actividades a ejecutar en el  Observatorio. </t>
  </si>
  <si>
    <t xml:space="preserve">Ayuda de memoria con la conformación del equipo de trabajo interno y asesor del observatorio de las conductas de los servidores públicos del DANE </t>
  </si>
  <si>
    <t>Documento de gestión que identifique  las conductas más frecuentes asociadas a la Transparencia, Integridad e incidencia disciplinaria en el ejercicio de la función pública de  la Entidad.</t>
  </si>
  <si>
    <t>Registros de la socialización a los funcionarios de la entidad sobre los resultados del Observatorio</t>
  </si>
  <si>
    <t>Secretaría General - Área Financiera</t>
  </si>
  <si>
    <t>Realizar control y seguimiento a los procesos financieros para el cumplimiento de las etapas del Censo Económico (Conteo, Censo Experimental y Operativo Censal)</t>
  </si>
  <si>
    <t>Registros de 4 Mesas de Trabajo para determinar  actividades, cronograma,   y seguimiento de la concertaión de compromisos en desarrollo del proyecto Censo Económico.</t>
  </si>
  <si>
    <t xml:space="preserve">20%
</t>
  </si>
  <si>
    <t>11 Informes Financieros según ejecución del Censo Económico.</t>
  </si>
  <si>
    <t>Registros de 6 acompañamientos (presencial) a Nivel Nacional al proceso de pagos según ejecución del Censo Económico (Se realizarán reportes de cuentas radicadas y pagos)</t>
  </si>
  <si>
    <t>Secretaría General - Área Gestión de Compras Públicas</t>
  </si>
  <si>
    <t>Socializar el  proceso de gestión contractual con enlaces  para responder dudas frente a la contratación pública</t>
  </si>
  <si>
    <t>Registros de 10 Jornadas de socialización del  proceso de gestión contractual con enlaces DANE Central</t>
  </si>
  <si>
    <t>Registros de 4 Jornadas de socialización, una cada trimestre,  del  proceso de gestión contractual con Direcciones Territoriales</t>
  </si>
  <si>
    <t>Plan Anual de Adqiusiciones</t>
  </si>
  <si>
    <t xml:space="preserve">Crear el observatorio para el seguimiento de la gestión contractual para el cumplimiento del Decreto 1800 de 2019, mejora en la política de adquisiciones y prevención del daño antijurídico. </t>
  </si>
  <si>
    <t xml:space="preserve">Documento que define  los integrantes y responsabilidades del Observatorio </t>
  </si>
  <si>
    <t xml:space="preserve"> Documento con las directrices y alcance del observatorio. </t>
  </si>
  <si>
    <t xml:space="preserve">Registros de 1 evento de socialización del observatorio y resultados preliminares. </t>
  </si>
  <si>
    <t>Definir y actualizar los lineamientos  de los montos de transporte y modalidades para personal operativo, en respuesta a las  necesidades identificadas por el GIT Área Lógistica y producción de información</t>
  </si>
  <si>
    <t>Registros de 6 Mesas de  trabajo  con GIT Área Lógistica y producción de información, Direcciones  Territoriales, Secretaría  General  y Subdirección para el  ajuste  de la  resolución de transporte para contratos personal operativo y la estructuración de los lineamientos para un proceso de selección transporte especial por territorial para operativos.</t>
  </si>
  <si>
    <t xml:space="preserve">Resolución actualizada de los montos de transporte para los operativos. </t>
  </si>
  <si>
    <t>Documento con lineamientos proceso de selección transporte especial por territorial para operativos. Plan piloto.</t>
  </si>
  <si>
    <t>Adaptar el  Manual de  Contratación y  Supervisión con enfoque territorial  y  orientado al  uso  de  medios  electrónicos, en conjunto con la Oficina Asesora Jurídica</t>
  </si>
  <si>
    <t>Registros de 4 Mesas de  trabajo  con  GIT Área Lógistica y producción de información, Direcciones  Territoriales, Secretaría  General, Oficina Asesora Jurídica, Subdirección y enlaces de contratación Dane  Central para  la Adaptación del  Manual de  Contratación y del manual de supervisión.</t>
  </si>
  <si>
    <t>Manual de Contratación definido</t>
  </si>
  <si>
    <t>Manual de supervisión definido</t>
  </si>
  <si>
    <t xml:space="preserve">Crear el Comité de Estructuración de procesos de selección. </t>
  </si>
  <si>
    <t xml:space="preserve">Documento que define  los integrantes y responsabilidades del Comité de  Estructuración </t>
  </si>
  <si>
    <t xml:space="preserve">Documento con las directrices acerca del funcionamiento del Comité de  Estructuración </t>
  </si>
  <si>
    <t>Registros de socialización del Comité de  Estructuración y publicación de documento con directrices</t>
  </si>
  <si>
    <t>Secretaría General - Área Gestión Humana</t>
  </si>
  <si>
    <t>Plan Estratégico de Talento Humano</t>
  </si>
  <si>
    <t>3. Talento humano</t>
  </si>
  <si>
    <t>Certificar a 50 servidores de la planta de personal del nivel central en competencias laborales.</t>
  </si>
  <si>
    <t>Registros de publicación de las Normas de Certificación Laboral (NCL) a certificar</t>
  </si>
  <si>
    <t>Documento de formalización para el acompañamiento del SENA en la certificación de competencias laborales.</t>
  </si>
  <si>
    <t>Registros de difusión del proceso de certificación</t>
  </si>
  <si>
    <t>Certificados entregados</t>
  </si>
  <si>
    <t>Plan de Incentivos Institucionales</t>
  </si>
  <si>
    <t>Plan de Trabajo Anual en Seguridad y Salud en el Trabajo</t>
  </si>
  <si>
    <t>Desarrollar un (1) aplicativo para reemplazar el registro de asistencia manual que permita mejorar el control de asistencia a las actividades de capacitación, bienestar e incentivos, entre otros.</t>
  </si>
  <si>
    <t>Documento de requerimientos técnicos y funcionales del aplicativo</t>
  </si>
  <si>
    <t>Registros de desarrollo del aplicativo</t>
  </si>
  <si>
    <t>Registros de implementación de prueba piloto</t>
  </si>
  <si>
    <t>6.      Gestión humana organizada y con PERNO solucionado</t>
  </si>
  <si>
    <t>Adquirir el sistema de información de la planta de personal del DANE para la administración de la nómina (PERNO)</t>
  </si>
  <si>
    <t>Documento con identificación de necesidades técnicas y funcionales (análisis, asignación de recursos, elaboración estudios previos, entre otros).</t>
  </si>
  <si>
    <t>Estudio de mercado, invitación y presentación del sistema por parte de los proveedores.</t>
  </si>
  <si>
    <t>Registros del proceso de selección y adjudicación para la adquisición del sistema de información y administración del talento humano.</t>
  </si>
  <si>
    <t>Registros de implementación del nuevo software</t>
  </si>
  <si>
    <t>Registros de liquidación de la nómina en paralelo.</t>
  </si>
  <si>
    <t>Actualizar el sistema de evaluación de Gerentes Públicos, de acuerdo con los lineamientos establecidos por el DAFP</t>
  </si>
  <si>
    <t xml:space="preserve">Registros de diseño del instrumento de evaluacion </t>
  </si>
  <si>
    <t>Acto administrativo de adopción</t>
  </si>
  <si>
    <t>Registros de socialización a Evaluados y Evaluadores</t>
  </si>
  <si>
    <t>Plan de Previsión de Recursos Humanos</t>
  </si>
  <si>
    <t>Plan Anual de Vacantes</t>
  </si>
  <si>
    <t>Realizar el proceso de provisión de empleo de 186 cargos mediante la figura de encargo de las vacantes que por necesidades del servicio la administración requiera</t>
  </si>
  <si>
    <r>
      <t xml:space="preserve">Resolución </t>
    </r>
    <r>
      <rPr>
        <sz val="10"/>
        <color rgb="FF002060"/>
        <rFont val="Segoe UI"/>
        <family val="2"/>
      </rPr>
      <t>de</t>
    </r>
    <r>
      <rPr>
        <sz val="10"/>
        <rFont val="Segoe UI"/>
        <family val="2"/>
      </rPr>
      <t xml:space="preserve"> modificación </t>
    </r>
    <r>
      <rPr>
        <sz val="10"/>
        <color rgb="FF002060"/>
        <rFont val="Segoe UI"/>
        <family val="2"/>
      </rPr>
      <t>del</t>
    </r>
    <r>
      <rPr>
        <sz val="10"/>
        <rFont val="Segoe UI"/>
        <family val="2"/>
      </rPr>
      <t xml:space="preserve"> Manual Especifico de Funciones y Competencias Laborales</t>
    </r>
  </si>
  <si>
    <r>
      <t>Estudio de cumplimiento de requisitos ( revisión</t>
    </r>
    <r>
      <rPr>
        <sz val="10"/>
        <color rgb="FF002060"/>
        <rFont val="Segoe UI"/>
        <family val="2"/>
      </rPr>
      <t xml:space="preserve"> de </t>
    </r>
    <r>
      <rPr>
        <sz val="10"/>
        <rFont val="Segoe UI"/>
        <family val="2"/>
      </rPr>
      <t>perfiles de los aspirantes de Carrera Administrativa)</t>
    </r>
  </si>
  <si>
    <t>Estudio de requisitos elaborado y publicado y el Acto Administrativo de nombramiento en encargo de empleo.</t>
  </si>
  <si>
    <t>Realizar capacitación en temas misionales para responder a las solicitudes TASC</t>
  </si>
  <si>
    <t>Registros de elaboración de los requerimientos técnicos para contratación de la capacitación.</t>
  </si>
  <si>
    <t>Registros de la realización de la contratación para la capacitación</t>
  </si>
  <si>
    <t>Registros del desarrollo de las capacitaciones contratadas</t>
  </si>
  <si>
    <t>Área de Logística y Producción Estadística</t>
  </si>
  <si>
    <t>Diseñar e implementar el módulo de costos de las operaciones estadísticas del DANE.</t>
  </si>
  <si>
    <t>Documento de requerimiento</t>
  </si>
  <si>
    <t>Bases de datos de la Temática Agropecuaria Generadas, Ambiental, de Comercio Internacional, de Comercio Interno, de Construcción, de Cultura, de Educación, de Gobierno, de Industria, de la Seguridad y Defensa, de Mercado Laboral y de precios y costos</t>
  </si>
  <si>
    <t>Requerimiento con especificaciones</t>
  </si>
  <si>
    <t>Registros del módulo desarrollado en pruebas</t>
  </si>
  <si>
    <t xml:space="preserve">Acta de pruebas de funcionamiento </t>
  </si>
  <si>
    <t>Registros del módulo en funcionamiento</t>
  </si>
  <si>
    <t xml:space="preserve">Rediseñar la operación de la  Gran Encuesta Integrada de Hogares -GEIH con la actualización del marco muestral de 2018 e incluir preguntas de enfoque de género y discapacidad  </t>
  </si>
  <si>
    <t>Informe de prueba piloto</t>
  </si>
  <si>
    <t>Bases de Datos de la temática de Mercado Laboral</t>
  </si>
  <si>
    <t>Informe de experimentos</t>
  </si>
  <si>
    <t>Informe de resultados operativo de campo</t>
  </si>
  <si>
    <t>Diseñar y desarrollar formulario web del Índice de Precios del Productor - IPP.</t>
  </si>
  <si>
    <t>Bases de Datos de la temática de precios y costos</t>
  </si>
  <si>
    <t>Registros de formulario web desarrollado</t>
  </si>
  <si>
    <t>Registros de formulario en funcionamiento</t>
  </si>
  <si>
    <t>Diseñar y desarrollar los aplicativos web Indicador de Inversión en obras Civiles- IIOC; Cartera Hipotecaria de Vivienda - CHV; Financiación de Vivienda - FIVI.</t>
  </si>
  <si>
    <t>Bases de datos de la Temática de Construcción</t>
  </si>
  <si>
    <t>Formulario web desarrollado</t>
  </si>
  <si>
    <t>Formulario en funcionamiento</t>
  </si>
  <si>
    <t>Actualizar y modernizar las plataformas de las encuestas económicas</t>
  </si>
  <si>
    <t>Documento de diagnóstico de la funcionalidad de los aplicativos de encuestas mensuales</t>
  </si>
  <si>
    <t>Bases de datos de la Temática de Industria
Bases de datos de la Temática de Comercio Interno</t>
  </si>
  <si>
    <t>Documento de propuesta de estandarización</t>
  </si>
  <si>
    <t>Registros de funcionalidad desarrollada en ambiente de pruebas</t>
  </si>
  <si>
    <t>Formulario en ambiente de desarrollo con los ajustes solicitados</t>
  </si>
  <si>
    <t>Implementar el aplicativo web de consultas y  novedades operativas desarrollado para la Encuesta Longitudinal de Colombia -ELCO en las demás encuestas a personas e instituciones a desarrollar en 2020.</t>
  </si>
  <si>
    <t xml:space="preserve">Bases de Datos de la temática de Mercado Laboral
Bases de datos de la Temática de Cultura
</t>
  </si>
  <si>
    <t>Registros de módulo web desarrollado</t>
  </si>
  <si>
    <t>31/09/2020</t>
  </si>
  <si>
    <t>Registros de aplicativo web en funcionamiento</t>
  </si>
  <si>
    <t>Implementar la mejora al aplicativo de captura Encuesta de Sacrificio de Ganado -ESAG de acuerdo con el requerimiento entregado en el 2019 al área de sistemas</t>
  </si>
  <si>
    <t>Bases de datos de la Temática Agropecuaria Generadas</t>
  </si>
  <si>
    <t>Registros de aplicativo mejorado en funcionamiento</t>
  </si>
  <si>
    <t>12. Definir el mecanismo de ejecución del CE (garantizando que prevalezca el criterio de control por parte del DANE)</t>
  </si>
  <si>
    <t xml:space="preserve">Ejecutar y controlar las pruebas y  esquemas operativos del Censo Económico experimental </t>
  </si>
  <si>
    <t>Formato de pruebas de funcionalidad</t>
  </si>
  <si>
    <t xml:space="preserve">2019011000195 Desarrollo Censo Económico Nacional </t>
  </si>
  <si>
    <t>Bases de Datos del Directorio Estadístico</t>
  </si>
  <si>
    <t>Formato de pruebas del SMCE</t>
  </si>
  <si>
    <t>Registros de construcción de áreas operativas y ruta para el censo experimental</t>
  </si>
  <si>
    <t>Guía de recolección</t>
  </si>
  <si>
    <t>Registros de recuentos de usos de las edificaciones. Funza</t>
  </si>
  <si>
    <t>Registros de Inicio Ruta Ricaurte-Nariño</t>
  </si>
  <si>
    <t>Registros de Inicio encuestas Funza</t>
  </si>
  <si>
    <t>Documento Evaluación Censo Experimental</t>
  </si>
  <si>
    <t>Diseñar y poner en marcha los esquemas operativos para la ejecución del Censo económico</t>
  </si>
  <si>
    <t>Matriz de requerimientos para CE</t>
  </si>
  <si>
    <t>Documento Diseño Operativo CE entregado</t>
  </si>
  <si>
    <t>Implementar herramientas de control y monitoreo para el desempeño operativo y el aprendizaje</t>
  </si>
  <si>
    <t>Diagnóstico y definición de alcance</t>
  </si>
  <si>
    <t>Propuesta de control y monitoreo</t>
  </si>
  <si>
    <t>Informe Piloto</t>
  </si>
  <si>
    <t>Registros de implementación</t>
  </si>
  <si>
    <t>Certificar competencias del personal operativo en convenio con el SENA para la mejora de las operaciones</t>
  </si>
  <si>
    <t>Informe de resultados y evaluación del piloto</t>
  </si>
  <si>
    <t>Documento de plan de implementación</t>
  </si>
  <si>
    <t>Registros de personas certificadas con el programa en convenio con el SENA</t>
  </si>
  <si>
    <t>FONDANE</t>
  </si>
  <si>
    <t>Facilitar las agendas de fortalecimiento de la capacidad de producción de información estadística de las entidades del SEN</t>
  </si>
  <si>
    <t>Diez (10)  convenios  de cobertura nacional y territorial en el marco de las necesidades del SEN</t>
  </si>
  <si>
    <t>2018011000556  Fortalecimiento de la capacidad de producción de información estadística del SEN.  Nacional</t>
  </si>
  <si>
    <t xml:space="preserve">Servicio de información de las estadísticas de las entidades del Sistema Estadístico Nacional
</t>
  </si>
  <si>
    <t>Servicio de evaluación del proceso estadístico</t>
  </si>
  <si>
    <t>Veinticinco (25) contratos interadministrativos para evaluar la implementación de los criterios de calidad de las operaciones estadísticas del SEN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</si>
</sst>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 #,##0.00_);_(&quot;$&quot;\ * \(#,##0.00\);_(&quot;$&quot;\ * &quot;-&quot;??_);_(@_)"/>
    <numFmt numFmtId="43" formatCode="_(* #,##0.00_);_(* \(#,##0.00\);_(* &quot;-&quot;??_);_(@_)"/>
    <numFmt numFmtId="164" formatCode="_(&quot;$&quot;\ * #,##0_);_(&quot;$&quot;\ * \(#,##0\);_(&quot;$&quot;\ * &quot;-&quot;??_);_(@_)"/>
    <numFmt numFmtId="165" formatCode="_(* #,##0_);_(* \(#,##0\);_(* &quot;-&quot;??_);_(@_)"/>
    <numFmt numFmtId="166" formatCode="dd/mm/yyyy;@"/>
    <numFmt numFmtId="167" formatCode="[$-240A]dd/mm/yyyy"/>
    <numFmt numFmtId="168" formatCode="_(&quot;$ &quot;* #,##0_);_(&quot;$ &quot;* \(#,##0\);_(&quot;$ &quot;* \-??_);_(@_)"/>
  </numFmts>
  <fonts count="18" x14ac:knownFonts="1">
    <font>
      <sz val="11"/>
      <color theme="1"/>
      <name val="Calibri"/>
      <family val="2"/>
      <scheme val="minor"/>
    </font>
    <font>
      <sz val="11"/>
      <color theme="1"/>
      <name val="Calibri"/>
      <family val="2"/>
      <scheme val="minor"/>
    </font>
    <font>
      <b/>
      <sz val="12"/>
      <name val="Segoe UI"/>
      <family val="2"/>
    </font>
    <font>
      <sz val="10"/>
      <color theme="1"/>
      <name val="Segoe UI"/>
      <family val="2"/>
    </font>
    <font>
      <b/>
      <sz val="12"/>
      <color rgb="FFFFFFFF"/>
      <name val="Segoe UI"/>
      <family val="2"/>
    </font>
    <font>
      <b/>
      <sz val="14"/>
      <color rgb="FFFFFFFF"/>
      <name val="Segoe UI"/>
      <family val="2"/>
    </font>
    <font>
      <b/>
      <sz val="12"/>
      <color rgb="FFC00000"/>
      <name val="Segoe UI"/>
      <family val="2"/>
    </font>
    <font>
      <b/>
      <sz val="12"/>
      <color rgb="FF008080"/>
      <name val="Segoe UI"/>
      <family val="2"/>
    </font>
    <font>
      <b/>
      <sz val="12"/>
      <color theme="8" tint="-0.499984740745262"/>
      <name val="Segoe UI"/>
      <family val="2"/>
    </font>
    <font>
      <b/>
      <sz val="10"/>
      <color theme="1"/>
      <name val="Segoe UI"/>
      <family val="2"/>
    </font>
    <font>
      <sz val="10"/>
      <name val="Segoe UI"/>
      <family val="2"/>
    </font>
    <font>
      <sz val="10"/>
      <color rgb="FF000000"/>
      <name val="Segoe UI"/>
      <family val="2"/>
    </font>
    <font>
      <sz val="10"/>
      <color rgb="FF262626"/>
      <name val="Segoe UI"/>
      <family val="2"/>
    </font>
    <font>
      <b/>
      <sz val="10"/>
      <name val="Segoe UI"/>
      <family val="2"/>
    </font>
    <font>
      <sz val="10"/>
      <color rgb="FFFF0000"/>
      <name val="Segoe UI"/>
      <family val="2"/>
    </font>
    <font>
      <sz val="10"/>
      <color rgb="FF002060"/>
      <name val="Segoe UI"/>
      <family val="2"/>
    </font>
    <font>
      <sz val="9"/>
      <color theme="1"/>
      <name val="Segoe UI"/>
      <family val="2"/>
    </font>
    <font>
      <sz val="10"/>
      <color theme="1"/>
      <name val="Calibri"/>
      <family val="2"/>
      <scheme val="minor"/>
    </font>
  </fonts>
  <fills count="11">
    <fill>
      <patternFill patternType="none"/>
    </fill>
    <fill>
      <patternFill patternType="gray125"/>
    </fill>
    <fill>
      <patternFill patternType="solid">
        <fgColor rgb="FFC00000"/>
        <bgColor rgb="FF000000"/>
      </patternFill>
    </fill>
    <fill>
      <patternFill patternType="solid">
        <fgColor rgb="FF008080"/>
        <bgColor rgb="FF000000"/>
      </patternFill>
    </fill>
    <fill>
      <patternFill patternType="solid">
        <fgColor rgb="FF006488"/>
        <bgColor rgb="FF000000"/>
      </patternFill>
    </fill>
    <fill>
      <patternFill patternType="solid">
        <fgColor rgb="FFDAEEF3"/>
        <bgColor rgb="FF000000"/>
      </patternFill>
    </fill>
    <fill>
      <patternFill patternType="solid">
        <fgColor theme="4" tint="0.79998168889431442"/>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diagonal/>
    </border>
    <border>
      <left style="thin">
        <color indexed="64"/>
      </left>
      <right style="thin">
        <color rgb="FF000000"/>
      </right>
      <top/>
      <bottom/>
      <diagonal/>
    </border>
    <border>
      <left style="thin">
        <color rgb="FF000000"/>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indexed="64"/>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33">
    <xf numFmtId="0" fontId="0" fillId="0" borderId="0" xfId="0"/>
    <xf numFmtId="0" fontId="2" fillId="0" borderId="0" xfId="0" applyFont="1" applyAlignment="1">
      <alignment horizontal="center" vertical="center" wrapText="1"/>
    </xf>
    <xf numFmtId="0" fontId="3" fillId="0" borderId="0" xfId="0" applyFont="1"/>
    <xf numFmtId="0" fontId="2" fillId="0"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3" borderId="3" xfId="0" applyFont="1" applyFill="1" applyBorder="1" applyAlignment="1" applyProtection="1">
      <alignment horizontal="center" vertical="center" wrapText="1"/>
      <protection hidden="1"/>
    </xf>
    <xf numFmtId="0" fontId="5" fillId="4" borderId="4" xfId="0" applyFont="1" applyFill="1" applyBorder="1" applyAlignment="1" applyProtection="1">
      <alignment horizontal="center" vertical="center" wrapText="1"/>
      <protection hidden="1"/>
    </xf>
    <xf numFmtId="0" fontId="5" fillId="4" borderId="5"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6" fillId="0" borderId="6" xfId="0" applyFont="1" applyFill="1" applyBorder="1" applyAlignment="1" applyProtection="1">
      <alignment horizontal="center" vertical="center" wrapText="1"/>
      <protection hidden="1"/>
    </xf>
    <xf numFmtId="0" fontId="6" fillId="0" borderId="4" xfId="0" applyFont="1" applyFill="1" applyBorder="1" applyAlignment="1" applyProtection="1">
      <alignment horizontal="center" vertical="center" wrapText="1"/>
      <protection hidden="1"/>
    </xf>
    <xf numFmtId="0" fontId="7" fillId="5" borderId="6" xfId="0" applyFont="1" applyFill="1" applyBorder="1" applyAlignment="1" applyProtection="1">
      <alignment horizontal="center" vertical="center" wrapText="1"/>
      <protection hidden="1"/>
    </xf>
    <xf numFmtId="0" fontId="8" fillId="0" borderId="3"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9" fontId="9" fillId="6" borderId="2" xfId="3" applyFont="1" applyFill="1" applyBorder="1" applyAlignment="1" applyProtection="1">
      <alignment horizontal="center" vertical="center" wrapText="1"/>
      <protection hidden="1"/>
    </xf>
    <xf numFmtId="9" fontId="9" fillId="6" borderId="1" xfId="3" applyFont="1" applyFill="1" applyBorder="1" applyAlignment="1" applyProtection="1">
      <alignment horizontal="center" vertical="center" wrapText="1"/>
      <protection hidden="1"/>
    </xf>
    <xf numFmtId="0" fontId="3" fillId="6" borderId="3" xfId="0" applyFont="1" applyFill="1" applyBorder="1" applyAlignment="1" applyProtection="1">
      <alignment horizontal="center" vertical="center" wrapText="1"/>
      <protection hidden="1"/>
    </xf>
    <xf numFmtId="0" fontId="3" fillId="7" borderId="1" xfId="0" applyFont="1" applyFill="1" applyBorder="1" applyAlignment="1" applyProtection="1">
      <alignment horizontal="center" vertical="center" wrapText="1"/>
      <protection hidden="1"/>
    </xf>
    <xf numFmtId="0" fontId="3" fillId="7" borderId="1" xfId="0" applyFont="1" applyFill="1" applyBorder="1" applyAlignment="1" applyProtection="1">
      <alignment horizontal="center" vertical="center" wrapText="1"/>
      <protection hidden="1"/>
    </xf>
    <xf numFmtId="14" fontId="10" fillId="6" borderId="1" xfId="0" applyNumberFormat="1" applyFont="1" applyFill="1" applyBorder="1" applyAlignment="1">
      <alignment horizontal="center" vertical="center" wrapText="1"/>
    </xf>
    <xf numFmtId="14" fontId="11" fillId="6" borderId="1" xfId="0" applyNumberFormat="1" applyFont="1" applyFill="1" applyBorder="1" applyAlignment="1">
      <alignment horizontal="center" vertical="center" wrapText="1"/>
    </xf>
    <xf numFmtId="0" fontId="11" fillId="6" borderId="3" xfId="0" applyFont="1" applyFill="1" applyBorder="1" applyAlignment="1">
      <alignment horizontal="center" vertical="center" wrapText="1"/>
    </xf>
    <xf numFmtId="14" fontId="11" fillId="6" borderId="3" xfId="0" applyNumberFormat="1" applyFont="1" applyFill="1" applyBorder="1" applyAlignment="1">
      <alignment horizontal="center" vertical="center" wrapText="1"/>
    </xf>
    <xf numFmtId="49" fontId="11" fillId="6" borderId="3" xfId="0" applyNumberFormat="1" applyFont="1" applyFill="1" applyBorder="1" applyAlignment="1">
      <alignment horizontal="center" vertical="center" wrapText="1"/>
    </xf>
    <xf numFmtId="164" fontId="3" fillId="6" borderId="6" xfId="1" applyNumberFormat="1" applyFont="1" applyFill="1" applyBorder="1" applyAlignment="1" applyProtection="1">
      <alignment horizontal="right" vertical="center" wrapText="1"/>
      <protection hidden="1"/>
    </xf>
    <xf numFmtId="0" fontId="3" fillId="6" borderId="6" xfId="0" applyNumberFormat="1" applyFont="1" applyFill="1" applyBorder="1" applyAlignment="1">
      <alignment horizontal="center" vertical="center" wrapText="1"/>
    </xf>
    <xf numFmtId="164" fontId="3" fillId="8" borderId="6" xfId="1" applyNumberFormat="1" applyFont="1" applyFill="1" applyBorder="1" applyAlignment="1" applyProtection="1">
      <alignment horizontal="center" vertical="center" wrapText="1"/>
      <protection hidden="1"/>
    </xf>
    <xf numFmtId="9" fontId="9" fillId="6" borderId="7" xfId="3" applyFont="1" applyFill="1" applyBorder="1" applyAlignment="1" applyProtection="1">
      <alignment horizontal="center" vertical="center" wrapText="1"/>
      <protection hidden="1"/>
    </xf>
    <xf numFmtId="0" fontId="3" fillId="7" borderId="7" xfId="0" applyFont="1" applyFill="1" applyBorder="1" applyAlignment="1" applyProtection="1">
      <alignment horizontal="center" vertical="center" wrapText="1"/>
      <protection hidden="1"/>
    </xf>
    <xf numFmtId="0" fontId="3" fillId="7" borderId="7" xfId="0" applyFont="1" applyFill="1" applyBorder="1" applyAlignment="1" applyProtection="1">
      <alignment horizontal="center" vertical="center" wrapText="1"/>
      <protection hidden="1"/>
    </xf>
    <xf numFmtId="14" fontId="10" fillId="6" borderId="7" xfId="0" applyNumberFormat="1" applyFont="1" applyFill="1" applyBorder="1" applyAlignment="1">
      <alignment horizontal="center" vertical="center" wrapText="1"/>
    </xf>
    <xf numFmtId="14" fontId="11" fillId="6" borderId="7" xfId="0" applyNumberFormat="1" applyFont="1" applyFill="1" applyBorder="1" applyAlignment="1">
      <alignment horizontal="center" vertical="center" wrapText="1"/>
    </xf>
    <xf numFmtId="164" fontId="3" fillId="6" borderId="3" xfId="1" applyNumberFormat="1" applyFont="1" applyFill="1" applyBorder="1" applyAlignment="1" applyProtection="1">
      <alignment horizontal="right" vertical="center" wrapText="1"/>
      <protection hidden="1"/>
    </xf>
    <xf numFmtId="0" fontId="3" fillId="6" borderId="3" xfId="0" applyNumberFormat="1" applyFont="1" applyFill="1" applyBorder="1" applyAlignment="1">
      <alignment horizontal="center" vertical="center" wrapText="1"/>
    </xf>
    <xf numFmtId="164" fontId="3" fillId="8" borderId="3" xfId="1" applyNumberFormat="1" applyFont="1" applyFill="1" applyBorder="1" applyAlignment="1" applyProtection="1">
      <alignment horizontal="center" vertical="center" wrapText="1"/>
      <protection hidden="1"/>
    </xf>
    <xf numFmtId="9" fontId="9" fillId="6" borderId="6" xfId="3" applyFont="1" applyFill="1" applyBorder="1" applyAlignment="1" applyProtection="1">
      <alignment horizontal="center" vertical="center" wrapText="1"/>
      <protection hidden="1"/>
    </xf>
    <xf numFmtId="0" fontId="3" fillId="7" borderId="6" xfId="0" applyFont="1" applyFill="1" applyBorder="1" applyAlignment="1" applyProtection="1">
      <alignment horizontal="center" vertical="center" wrapText="1"/>
      <protection hidden="1"/>
    </xf>
    <xf numFmtId="0" fontId="3" fillId="7" borderId="6" xfId="0" applyFont="1" applyFill="1" applyBorder="1" applyAlignment="1" applyProtection="1">
      <alignment horizontal="center" vertical="center" wrapText="1"/>
      <protection hidden="1"/>
    </xf>
    <xf numFmtId="14" fontId="10" fillId="9" borderId="7" xfId="0" applyNumberFormat="1" applyFont="1" applyFill="1" applyBorder="1" applyAlignment="1">
      <alignment horizontal="center" vertical="center" wrapText="1"/>
    </xf>
    <xf numFmtId="14" fontId="11" fillId="9" borderId="7" xfId="0" applyNumberFormat="1" applyFont="1" applyFill="1" applyBorder="1" applyAlignment="1">
      <alignment horizontal="center" vertical="center" wrapText="1"/>
    </xf>
    <xf numFmtId="14" fontId="10" fillId="6" borderId="3" xfId="0" applyNumberFormat="1" applyFont="1" applyFill="1" applyBorder="1" applyAlignment="1">
      <alignment horizontal="center" vertical="center" wrapText="1"/>
    </xf>
    <xf numFmtId="9" fontId="3" fillId="6" borderId="3" xfId="0" applyNumberFormat="1" applyFont="1" applyFill="1" applyBorder="1" applyAlignment="1" applyProtection="1">
      <alignment horizontal="center" vertical="center" wrapText="1"/>
      <protection hidden="1"/>
    </xf>
    <xf numFmtId="9" fontId="3" fillId="6" borderId="3" xfId="3" applyFont="1" applyFill="1" applyBorder="1" applyAlignment="1" applyProtection="1">
      <alignment horizontal="center" vertical="center" wrapText="1"/>
      <protection hidden="1"/>
    </xf>
    <xf numFmtId="164" fontId="3" fillId="6" borderId="3" xfId="1" applyNumberFormat="1" applyFont="1" applyFill="1" applyBorder="1" applyAlignment="1" applyProtection="1">
      <alignment horizontal="center" vertical="center" wrapText="1"/>
      <protection hidden="1"/>
    </xf>
    <xf numFmtId="14" fontId="10" fillId="6" borderId="6" xfId="0" applyNumberFormat="1" applyFont="1" applyFill="1" applyBorder="1" applyAlignment="1">
      <alignment horizontal="center" vertical="center" wrapText="1"/>
    </xf>
    <xf numFmtId="14" fontId="11" fillId="6" borderId="6" xfId="0" applyNumberFormat="1" applyFont="1" applyFill="1" applyBorder="1" applyAlignment="1">
      <alignment horizontal="center" vertical="center" wrapText="1"/>
    </xf>
    <xf numFmtId="9" fontId="9" fillId="0" borderId="2" xfId="3" applyFont="1" applyFill="1" applyBorder="1" applyAlignment="1" applyProtection="1">
      <alignment horizontal="center" vertical="center" wrapText="1"/>
      <protection hidden="1"/>
    </xf>
    <xf numFmtId="9" fontId="9" fillId="0" borderId="1" xfId="3"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14" fontId="3" fillId="0" borderId="3" xfId="0" applyNumberFormat="1" applyFont="1" applyFill="1" applyBorder="1" applyAlignment="1" applyProtection="1">
      <alignment horizontal="center" vertical="center" wrapText="1"/>
      <protection hidden="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9" fontId="3" fillId="0" borderId="3" xfId="3" applyFont="1" applyFill="1" applyBorder="1" applyAlignment="1" applyProtection="1">
      <alignment horizontal="center" vertical="center" wrapText="1"/>
      <protection hidden="1"/>
    </xf>
    <xf numFmtId="164" fontId="3" fillId="0" borderId="3" xfId="1" applyNumberFormat="1" applyFont="1" applyFill="1" applyBorder="1" applyAlignment="1" applyProtection="1">
      <alignment horizontal="right" vertical="center" wrapText="1"/>
      <protection hidden="1"/>
    </xf>
    <xf numFmtId="164" fontId="3" fillId="0" borderId="3" xfId="1" applyNumberFormat="1" applyFont="1" applyFill="1" applyBorder="1" applyAlignment="1" applyProtection="1">
      <alignment horizontal="center" vertical="center" wrapText="1"/>
      <protection hidden="1"/>
    </xf>
    <xf numFmtId="0" fontId="3" fillId="0" borderId="3" xfId="0" applyNumberFormat="1" applyFont="1" applyFill="1" applyBorder="1" applyAlignment="1">
      <alignment horizontal="center" vertical="center" wrapText="1"/>
    </xf>
    <xf numFmtId="9" fontId="9" fillId="0" borderId="7" xfId="3" applyFont="1" applyFill="1" applyBorder="1" applyAlignment="1" applyProtection="1">
      <alignment horizontal="center" vertical="center" wrapText="1"/>
      <protection hidden="1"/>
    </xf>
    <xf numFmtId="9" fontId="9" fillId="0" borderId="6" xfId="3" applyFont="1" applyFill="1" applyBorder="1" applyAlignment="1" applyProtection="1">
      <alignment horizontal="center" vertical="center" wrapText="1"/>
      <protection hidden="1"/>
    </xf>
    <xf numFmtId="9" fontId="3" fillId="0" borderId="3" xfId="0" applyNumberFormat="1" applyFont="1" applyFill="1" applyBorder="1" applyAlignment="1" applyProtection="1">
      <alignment horizontal="center" vertical="center" wrapText="1"/>
      <protection hidden="1"/>
    </xf>
    <xf numFmtId="9" fontId="11" fillId="0" borderId="3" xfId="3" applyFont="1" applyFill="1" applyBorder="1" applyAlignment="1">
      <alignment horizontal="center" vertical="center" wrapText="1"/>
    </xf>
    <xf numFmtId="0" fontId="3" fillId="0" borderId="3" xfId="0" applyFont="1" applyFill="1" applyBorder="1" applyAlignment="1">
      <alignment horizontal="center" vertical="center" wrapText="1"/>
    </xf>
    <xf numFmtId="9" fontId="9" fillId="0" borderId="3" xfId="3" applyFont="1" applyFill="1" applyBorder="1" applyAlignment="1" applyProtection="1">
      <alignment horizontal="center" vertical="center" wrapText="1"/>
      <protection hidden="1"/>
    </xf>
    <xf numFmtId="0" fontId="9" fillId="6" borderId="3" xfId="0" applyFont="1" applyFill="1" applyBorder="1" applyAlignment="1" applyProtection="1">
      <alignment horizontal="center" vertical="center" wrapText="1"/>
      <protection hidden="1"/>
    </xf>
    <xf numFmtId="14" fontId="3" fillId="6" borderId="3" xfId="0" applyNumberFormat="1" applyFont="1" applyFill="1" applyBorder="1" applyAlignment="1" applyProtection="1">
      <alignment horizontal="center" vertical="center" wrapText="1"/>
      <protection hidden="1"/>
    </xf>
    <xf numFmtId="0" fontId="3" fillId="6" borderId="3" xfId="0" applyFont="1" applyFill="1" applyBorder="1" applyAlignment="1" applyProtection="1">
      <alignment horizontal="center" vertical="center" wrapText="1"/>
      <protection hidden="1"/>
    </xf>
    <xf numFmtId="9" fontId="9" fillId="10" borderId="1" xfId="3" applyFont="1" applyFill="1" applyBorder="1" applyAlignment="1" applyProtection="1">
      <alignment horizontal="center" vertical="center" wrapText="1"/>
      <protection hidden="1"/>
    </xf>
    <xf numFmtId="0" fontId="10" fillId="0" borderId="3" xfId="0" applyFont="1" applyFill="1" applyBorder="1" applyAlignment="1" applyProtection="1">
      <alignment horizontal="center" vertical="center" wrapText="1"/>
      <protection hidden="1"/>
    </xf>
    <xf numFmtId="14" fontId="11" fillId="0" borderId="1"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3" fillId="0" borderId="1" xfId="0" applyFont="1" applyBorder="1" applyAlignment="1">
      <alignment horizontal="center" vertical="center"/>
    </xf>
    <xf numFmtId="164" fontId="3" fillId="8" borderId="3" xfId="0" applyNumberFormat="1" applyFont="1" applyFill="1" applyBorder="1" applyAlignment="1">
      <alignment horizontal="center" vertical="center" wrapText="1"/>
    </xf>
    <xf numFmtId="9" fontId="9" fillId="10" borderId="6" xfId="3" applyFont="1" applyFill="1" applyBorder="1" applyAlignment="1" applyProtection="1">
      <alignment horizontal="center" vertical="center" wrapText="1"/>
      <protection hidden="1"/>
    </xf>
    <xf numFmtId="14" fontId="11" fillId="0" borderId="6" xfId="0" applyNumberFormat="1" applyFont="1" applyFill="1" applyBorder="1" applyAlignment="1">
      <alignment horizontal="center" vertical="center" wrapText="1"/>
    </xf>
    <xf numFmtId="0" fontId="3" fillId="0" borderId="6" xfId="0" applyFont="1" applyBorder="1" applyAlignment="1">
      <alignment horizontal="center" vertical="center"/>
    </xf>
    <xf numFmtId="0" fontId="3" fillId="8" borderId="3" xfId="0" applyNumberFormat="1" applyFont="1" applyFill="1" applyBorder="1" applyAlignment="1">
      <alignment horizontal="center" vertical="center" wrapText="1"/>
    </xf>
    <xf numFmtId="44" fontId="3" fillId="6" borderId="3" xfId="2" applyFont="1" applyFill="1" applyBorder="1" applyAlignment="1" applyProtection="1">
      <alignment horizontal="right" vertical="center" wrapText="1"/>
      <protection hidden="1"/>
    </xf>
    <xf numFmtId="165" fontId="3" fillId="6" borderId="3" xfId="1" applyNumberFormat="1" applyFont="1" applyFill="1" applyBorder="1" applyAlignment="1" applyProtection="1">
      <alignment horizontal="center" vertical="center" wrapText="1"/>
      <protection hidden="1"/>
    </xf>
    <xf numFmtId="0" fontId="12" fillId="6" borderId="3" xfId="0" applyFont="1" applyFill="1" applyBorder="1" applyAlignment="1">
      <alignment horizontal="center" vertical="center" wrapText="1"/>
    </xf>
    <xf numFmtId="14" fontId="3" fillId="6" borderId="3" xfId="0" applyNumberFormat="1" applyFont="1" applyFill="1" applyBorder="1" applyAlignment="1" applyProtection="1">
      <alignment horizontal="center" vertical="center" wrapText="1"/>
      <protection hidden="1"/>
    </xf>
    <xf numFmtId="164" fontId="3" fillId="6" borderId="3" xfId="2" applyNumberFormat="1" applyFont="1" applyFill="1" applyBorder="1" applyAlignment="1" applyProtection="1">
      <alignment horizontal="right" vertical="center" wrapText="1"/>
      <protection hidden="1"/>
    </xf>
    <xf numFmtId="0" fontId="3" fillId="6" borderId="1" xfId="0" applyFont="1" applyFill="1" applyBorder="1" applyAlignment="1" applyProtection="1">
      <alignment horizontal="center" vertical="top" wrapText="1"/>
      <protection hidden="1"/>
    </xf>
    <xf numFmtId="0" fontId="3" fillId="6" borderId="7" xfId="0" applyFont="1" applyFill="1" applyBorder="1" applyAlignment="1" applyProtection="1">
      <alignment horizontal="center" vertical="top" wrapText="1"/>
      <protection hidden="1"/>
    </xf>
    <xf numFmtId="0" fontId="3" fillId="6" borderId="6" xfId="0" applyFont="1" applyFill="1" applyBorder="1" applyAlignment="1" applyProtection="1">
      <alignment horizontal="center" vertical="top" wrapText="1"/>
      <protection hidden="1"/>
    </xf>
    <xf numFmtId="0" fontId="3" fillId="6" borderId="1" xfId="0" applyFont="1" applyFill="1" applyBorder="1" applyAlignment="1" applyProtection="1">
      <alignment horizontal="center" vertical="center" wrapText="1"/>
      <protection hidden="1"/>
    </xf>
    <xf numFmtId="9" fontId="3" fillId="6" borderId="3" xfId="3" applyFont="1" applyFill="1" applyBorder="1" applyAlignment="1" applyProtection="1">
      <alignment horizontal="center" vertical="center" wrapText="1"/>
      <protection hidden="1"/>
    </xf>
    <xf numFmtId="14" fontId="3" fillId="10" borderId="3" xfId="0" applyNumberFormat="1" applyFont="1" applyFill="1" applyBorder="1" applyAlignment="1" applyProtection="1">
      <alignment horizontal="center" vertical="center" wrapText="1"/>
      <protection hidden="1"/>
    </xf>
    <xf numFmtId="0" fontId="11" fillId="0" borderId="3" xfId="0" applyFont="1" applyBorder="1" applyAlignment="1">
      <alignment horizontal="center" vertical="center" wrapText="1"/>
    </xf>
    <xf numFmtId="14" fontId="11" fillId="0" borderId="3" xfId="0" applyNumberFormat="1" applyFont="1" applyBorder="1" applyAlignment="1">
      <alignment horizontal="center" vertical="center" wrapText="1"/>
    </xf>
    <xf numFmtId="9" fontId="3" fillId="10" borderId="3" xfId="3" applyFont="1" applyFill="1" applyBorder="1" applyAlignment="1" applyProtection="1">
      <alignment horizontal="center" vertical="center" wrapText="1"/>
      <protection hidden="1"/>
    </xf>
    <xf numFmtId="9" fontId="3" fillId="10" borderId="3" xfId="0" applyNumberFormat="1" applyFont="1" applyFill="1" applyBorder="1" applyAlignment="1" applyProtection="1">
      <alignment horizontal="center" vertical="center" wrapText="1"/>
      <protection hidden="1"/>
    </xf>
    <xf numFmtId="0" fontId="3" fillId="10" borderId="3"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hidden="1"/>
    </xf>
    <xf numFmtId="0" fontId="3" fillId="0" borderId="6" xfId="0" applyFont="1" applyFill="1" applyBorder="1" applyAlignment="1" applyProtection="1">
      <alignment horizontal="center" vertical="center" wrapText="1"/>
      <protection hidden="1"/>
    </xf>
    <xf numFmtId="164" fontId="3" fillId="10" borderId="3" xfId="1" applyNumberFormat="1" applyFont="1" applyFill="1" applyBorder="1" applyAlignment="1" applyProtection="1">
      <alignment horizontal="center" vertical="center" wrapText="1"/>
      <protection hidden="1"/>
    </xf>
    <xf numFmtId="164" fontId="3" fillId="10" borderId="3" xfId="1" applyNumberFormat="1" applyFont="1" applyFill="1" applyBorder="1" applyAlignment="1" applyProtection="1">
      <alignment horizontal="right" vertical="center" wrapText="1"/>
      <protection hidden="1"/>
    </xf>
    <xf numFmtId="0" fontId="3" fillId="0" borderId="7" xfId="0" applyFont="1" applyFill="1" applyBorder="1" applyAlignment="1" applyProtection="1">
      <alignment horizontal="center" vertical="center" wrapText="1"/>
      <protection hidden="1"/>
    </xf>
    <xf numFmtId="0" fontId="9" fillId="6" borderId="2" xfId="0" applyFont="1" applyFill="1" applyBorder="1" applyAlignment="1" applyProtection="1">
      <alignment horizontal="center" vertical="center" wrapText="1"/>
      <protection hidden="1"/>
    </xf>
    <xf numFmtId="0" fontId="9" fillId="6" borderId="1" xfId="0" applyFont="1" applyFill="1" applyBorder="1" applyAlignment="1" applyProtection="1">
      <alignment horizontal="center" vertical="center" wrapText="1"/>
      <protection hidden="1"/>
    </xf>
    <xf numFmtId="14" fontId="3" fillId="6" borderId="3" xfId="0" applyNumberFormat="1" applyFont="1" applyFill="1" applyBorder="1" applyAlignment="1">
      <alignment horizontal="center" vertical="center"/>
    </xf>
    <xf numFmtId="9" fontId="3" fillId="6" borderId="3" xfId="3" applyNumberFormat="1" applyFont="1" applyFill="1" applyBorder="1" applyAlignment="1" applyProtection="1">
      <alignment horizontal="center" vertical="center" wrapText="1"/>
      <protection hidden="1"/>
    </xf>
    <xf numFmtId="10" fontId="3" fillId="6" borderId="3" xfId="3" applyNumberFormat="1" applyFont="1" applyFill="1" applyBorder="1" applyAlignment="1" applyProtection="1">
      <alignment horizontal="center" vertical="center" wrapText="1"/>
      <protection hidden="1"/>
    </xf>
    <xf numFmtId="0" fontId="9" fillId="6" borderId="6" xfId="0" applyFont="1" applyFill="1" applyBorder="1" applyAlignment="1" applyProtection="1">
      <alignment horizontal="center" vertical="center" wrapText="1"/>
      <protection hidden="1"/>
    </xf>
    <xf numFmtId="14" fontId="3" fillId="9" borderId="3" xfId="0" applyNumberFormat="1" applyFont="1" applyFill="1" applyBorder="1" applyAlignment="1" applyProtection="1">
      <alignment horizontal="center" vertical="center" wrapText="1"/>
      <protection hidden="1"/>
    </xf>
    <xf numFmtId="164" fontId="3" fillId="6" borderId="3" xfId="0" applyNumberFormat="1" applyFont="1" applyFill="1" applyBorder="1" applyAlignment="1">
      <alignment horizontal="right" vertical="center"/>
    </xf>
    <xf numFmtId="0" fontId="3" fillId="6" borderId="3"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hidden="1"/>
    </xf>
    <xf numFmtId="14" fontId="3" fillId="0" borderId="1" xfId="0" applyNumberFormat="1" applyFont="1" applyFill="1" applyBorder="1" applyAlignment="1" applyProtection="1">
      <alignment horizontal="center" vertical="center" wrapText="1"/>
      <protection hidden="1"/>
    </xf>
    <xf numFmtId="14" fontId="3" fillId="0" borderId="8" xfId="0" applyNumberFormat="1" applyFont="1" applyFill="1" applyBorder="1" applyAlignment="1" applyProtection="1">
      <alignment horizontal="center" vertical="center" wrapText="1"/>
      <protection hidden="1"/>
    </xf>
    <xf numFmtId="0" fontId="11" fillId="0" borderId="9" xfId="0" applyFont="1" applyBorder="1" applyAlignment="1">
      <alignment horizontal="center" vertical="center" wrapText="1"/>
    </xf>
    <xf numFmtId="14" fontId="10" fillId="0" borderId="9" xfId="0" applyNumberFormat="1" applyFont="1" applyBorder="1" applyAlignment="1">
      <alignment horizontal="center" vertical="center" wrapText="1" readingOrder="1"/>
    </xf>
    <xf numFmtId="9" fontId="3" fillId="0" borderId="10" xfId="3" applyFont="1" applyFill="1" applyBorder="1" applyAlignment="1" applyProtection="1">
      <alignment horizontal="center" vertical="center" wrapText="1"/>
      <protection hidden="1"/>
    </xf>
    <xf numFmtId="9" fontId="3" fillId="0" borderId="1" xfId="0" applyNumberFormat="1" applyFont="1" applyFill="1" applyBorder="1" applyAlignment="1" applyProtection="1">
      <alignment horizontal="center" vertical="center" wrapText="1"/>
      <protection hidden="1"/>
    </xf>
    <xf numFmtId="9" fontId="3" fillId="0" borderId="1" xfId="3" applyFont="1" applyFill="1" applyBorder="1" applyAlignment="1" applyProtection="1">
      <alignment horizontal="center" vertical="center" wrapText="1"/>
      <protection hidden="1"/>
    </xf>
    <xf numFmtId="164" fontId="3" fillId="0" borderId="1" xfId="1" applyNumberFormat="1" applyFont="1" applyFill="1" applyBorder="1" applyAlignment="1" applyProtection="1">
      <alignment horizontal="right" vertical="center" wrapText="1"/>
      <protection hidden="1"/>
    </xf>
    <xf numFmtId="164" fontId="3" fillId="0" borderId="1" xfId="1" applyNumberFormat="1" applyFont="1" applyFill="1" applyBorder="1" applyAlignment="1" applyProtection="1">
      <alignment horizontal="center" vertical="center" wrapText="1"/>
      <protection hidden="1"/>
    </xf>
    <xf numFmtId="164" fontId="3" fillId="8" borderId="1" xfId="1" applyNumberFormat="1" applyFont="1" applyFill="1" applyBorder="1" applyAlignment="1" applyProtection="1">
      <alignment horizontal="center" vertical="center" wrapText="1"/>
      <protection hidden="1"/>
    </xf>
    <xf numFmtId="0" fontId="9" fillId="0" borderId="7" xfId="0" applyFont="1" applyFill="1" applyBorder="1" applyAlignment="1" applyProtection="1">
      <alignment horizontal="center" vertical="center" wrapText="1"/>
      <protection hidden="1"/>
    </xf>
    <xf numFmtId="14" fontId="3" fillId="0" borderId="7" xfId="0" applyNumberFormat="1" applyFont="1" applyFill="1" applyBorder="1" applyAlignment="1" applyProtection="1">
      <alignment horizontal="center" vertical="center" wrapText="1"/>
      <protection hidden="1"/>
    </xf>
    <xf numFmtId="14" fontId="3" fillId="0" borderId="11" xfId="0" applyNumberFormat="1" applyFont="1" applyFill="1" applyBorder="1" applyAlignment="1" applyProtection="1">
      <alignment horizontal="center" vertical="center" wrapText="1"/>
      <protection hidden="1"/>
    </xf>
    <xf numFmtId="9" fontId="3" fillId="0" borderId="12" xfId="3" applyFont="1" applyFill="1" applyBorder="1" applyAlignment="1" applyProtection="1">
      <alignment horizontal="center" vertical="center" wrapText="1"/>
      <protection hidden="1"/>
    </xf>
    <xf numFmtId="9" fontId="3" fillId="0" borderId="7" xfId="0" applyNumberFormat="1" applyFont="1" applyFill="1" applyBorder="1" applyAlignment="1" applyProtection="1">
      <alignment horizontal="center" vertical="center" wrapText="1"/>
      <protection hidden="1"/>
    </xf>
    <xf numFmtId="9" fontId="3" fillId="0" borderId="7" xfId="3" applyFont="1" applyFill="1" applyBorder="1" applyAlignment="1" applyProtection="1">
      <alignment horizontal="center" vertical="center" wrapText="1"/>
      <protection hidden="1"/>
    </xf>
    <xf numFmtId="164" fontId="3" fillId="0" borderId="7" xfId="1" applyNumberFormat="1" applyFont="1" applyFill="1" applyBorder="1" applyAlignment="1" applyProtection="1">
      <alignment horizontal="right" vertical="center" wrapText="1"/>
      <protection hidden="1"/>
    </xf>
    <xf numFmtId="164" fontId="3" fillId="0" borderId="7" xfId="1" applyNumberFormat="1" applyFont="1" applyFill="1" applyBorder="1" applyAlignment="1" applyProtection="1">
      <alignment horizontal="center" vertical="center" wrapText="1"/>
      <protection hidden="1"/>
    </xf>
    <xf numFmtId="164" fontId="3" fillId="8" borderId="7" xfId="1" applyNumberFormat="1" applyFont="1" applyFill="1" applyBorder="1" applyAlignment="1" applyProtection="1">
      <alignment horizontal="center" vertical="center" wrapText="1"/>
      <protection hidden="1"/>
    </xf>
    <xf numFmtId="0" fontId="9" fillId="0" borderId="6" xfId="0" applyFont="1" applyFill="1" applyBorder="1" applyAlignment="1" applyProtection="1">
      <alignment horizontal="center" vertical="center" wrapText="1"/>
      <protection hidden="1"/>
    </xf>
    <xf numFmtId="164" fontId="3" fillId="0" borderId="6" xfId="1" applyNumberFormat="1" applyFont="1" applyFill="1" applyBorder="1" applyAlignment="1" applyProtection="1">
      <alignment horizontal="center" vertical="center" wrapText="1"/>
      <protection hidden="1"/>
    </xf>
    <xf numFmtId="9" fontId="9" fillId="0" borderId="13" xfId="3" applyFont="1" applyFill="1" applyBorder="1" applyAlignment="1" applyProtection="1">
      <alignment horizontal="center" vertical="center" wrapText="1"/>
      <protection hidden="1"/>
    </xf>
    <xf numFmtId="9" fontId="9" fillId="0" borderId="14" xfId="3"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center" wrapText="1"/>
      <protection hidden="1"/>
    </xf>
    <xf numFmtId="0" fontId="10" fillId="0" borderId="7" xfId="0" applyFont="1" applyFill="1" applyBorder="1" applyAlignment="1" applyProtection="1">
      <alignment horizontal="center" vertical="center" wrapText="1"/>
      <protection hidden="1"/>
    </xf>
    <xf numFmtId="14" fontId="3" fillId="0" borderId="6" xfId="0" applyNumberFormat="1" applyFont="1" applyFill="1" applyBorder="1" applyAlignment="1" applyProtection="1">
      <alignment horizontal="center" vertical="center" wrapText="1"/>
      <protection hidden="1"/>
    </xf>
    <xf numFmtId="14" fontId="3" fillId="0" borderId="15" xfId="0" applyNumberFormat="1" applyFont="1" applyFill="1" applyBorder="1" applyAlignment="1" applyProtection="1">
      <alignment horizontal="center" vertical="center" wrapText="1"/>
      <protection hidden="1"/>
    </xf>
    <xf numFmtId="14" fontId="11" fillId="0" borderId="9" xfId="0" applyNumberFormat="1" applyFont="1" applyBorder="1" applyAlignment="1">
      <alignment horizontal="center" vertical="center" wrapText="1"/>
    </xf>
    <xf numFmtId="9" fontId="3" fillId="0" borderId="16" xfId="3" applyFont="1" applyFill="1" applyBorder="1" applyAlignment="1" applyProtection="1">
      <alignment horizontal="center" vertical="center" wrapText="1"/>
      <protection hidden="1"/>
    </xf>
    <xf numFmtId="0" fontId="11" fillId="0" borderId="17" xfId="0" applyFont="1" applyBorder="1" applyAlignment="1">
      <alignment horizontal="center" vertical="center" wrapText="1"/>
    </xf>
    <xf numFmtId="14" fontId="11" fillId="0" borderId="17" xfId="0" applyNumberFormat="1" applyFont="1" applyBorder="1" applyAlignment="1">
      <alignment horizontal="center" vertical="center" wrapText="1"/>
    </xf>
    <xf numFmtId="9" fontId="3" fillId="0" borderId="18" xfId="3" applyFont="1" applyFill="1" applyBorder="1" applyAlignment="1" applyProtection="1">
      <alignment horizontal="center" vertical="center" wrapText="1"/>
      <protection hidden="1"/>
    </xf>
    <xf numFmtId="14" fontId="10" fillId="0" borderId="3" xfId="0" applyNumberFormat="1" applyFont="1" applyBorder="1" applyAlignment="1">
      <alignment horizontal="center" vertical="center" wrapText="1" readingOrder="1"/>
    </xf>
    <xf numFmtId="9" fontId="9" fillId="6" borderId="13" xfId="3" applyFont="1" applyFill="1" applyBorder="1" applyAlignment="1" applyProtection="1">
      <alignment horizontal="center" vertical="center" wrapText="1"/>
      <protection hidden="1"/>
    </xf>
    <xf numFmtId="0" fontId="3" fillId="6" borderId="8" xfId="0" applyFont="1" applyFill="1" applyBorder="1" applyAlignment="1" applyProtection="1">
      <alignment horizontal="center" vertical="center" wrapText="1"/>
      <protection hidden="1"/>
    </xf>
    <xf numFmtId="0" fontId="3" fillId="6" borderId="16" xfId="0" applyFont="1" applyFill="1" applyBorder="1" applyAlignment="1" applyProtection="1">
      <alignment horizontal="center" vertical="center" wrapText="1"/>
      <protection hidden="1"/>
    </xf>
    <xf numFmtId="0" fontId="10" fillId="6" borderId="10" xfId="0" applyFont="1" applyFill="1" applyBorder="1" applyAlignment="1">
      <alignment horizontal="center" vertical="center" wrapText="1"/>
    </xf>
    <xf numFmtId="14" fontId="10" fillId="6" borderId="8" xfId="0" applyNumberFormat="1" applyFont="1" applyFill="1" applyBorder="1" applyAlignment="1" applyProtection="1">
      <alignment horizontal="center" vertical="center" wrapText="1"/>
      <protection hidden="1"/>
    </xf>
    <xf numFmtId="0" fontId="10" fillId="6" borderId="9" xfId="0" applyFont="1" applyFill="1" applyBorder="1" applyAlignment="1">
      <alignment horizontal="center" vertical="center" wrapText="1"/>
    </xf>
    <xf numFmtId="14" fontId="11" fillId="6" borderId="9" xfId="0" applyNumberFormat="1" applyFont="1" applyFill="1" applyBorder="1" applyAlignment="1">
      <alignment horizontal="center" vertical="center" wrapText="1" readingOrder="1"/>
    </xf>
    <xf numFmtId="9" fontId="3" fillId="6" borderId="10" xfId="3" applyFont="1" applyFill="1" applyBorder="1" applyAlignment="1" applyProtection="1">
      <alignment horizontal="center" vertical="center" wrapText="1"/>
      <protection hidden="1"/>
    </xf>
    <xf numFmtId="9" fontId="3" fillId="6" borderId="1" xfId="0" applyNumberFormat="1" applyFont="1" applyFill="1" applyBorder="1" applyAlignment="1" applyProtection="1">
      <alignment horizontal="center" vertical="center" wrapText="1"/>
      <protection hidden="1"/>
    </xf>
    <xf numFmtId="9" fontId="3" fillId="6" borderId="1" xfId="3" applyFont="1" applyFill="1" applyBorder="1" applyAlignment="1" applyProtection="1">
      <alignment horizontal="center" vertical="center" wrapText="1"/>
      <protection hidden="1"/>
    </xf>
    <xf numFmtId="164" fontId="10" fillId="6" borderId="1" xfId="1" applyNumberFormat="1" applyFont="1" applyFill="1" applyBorder="1" applyAlignment="1" applyProtection="1">
      <alignment horizontal="right" vertical="center" wrapText="1"/>
      <protection hidden="1"/>
    </xf>
    <xf numFmtId="165" fontId="3" fillId="6" borderId="1" xfId="1" applyNumberFormat="1" applyFont="1" applyFill="1" applyBorder="1" applyAlignment="1" applyProtection="1">
      <alignment horizontal="center" vertical="center" wrapText="1"/>
      <protection hidden="1"/>
    </xf>
    <xf numFmtId="0" fontId="3" fillId="6" borderId="1" xfId="0" applyNumberFormat="1" applyFont="1" applyFill="1" applyBorder="1" applyAlignment="1">
      <alignment horizontal="center" vertical="center" wrapText="1"/>
    </xf>
    <xf numFmtId="9" fontId="9" fillId="6" borderId="14" xfId="3" applyFont="1" applyFill="1" applyBorder="1" applyAlignment="1" applyProtection="1">
      <alignment horizontal="center" vertical="center" wrapText="1"/>
      <protection hidden="1"/>
    </xf>
    <xf numFmtId="0" fontId="3" fillId="6" borderId="7" xfId="0" applyFont="1" applyFill="1" applyBorder="1" applyAlignment="1" applyProtection="1">
      <alignment horizontal="center" vertical="center" wrapText="1"/>
      <protection hidden="1"/>
    </xf>
    <xf numFmtId="0" fontId="3" fillId="6" borderId="11" xfId="0" applyFont="1" applyFill="1" applyBorder="1" applyAlignment="1" applyProtection="1">
      <alignment horizontal="center" vertical="center" wrapText="1"/>
      <protection hidden="1"/>
    </xf>
    <xf numFmtId="0" fontId="3" fillId="6" borderId="18" xfId="0" applyFont="1" applyFill="1" applyBorder="1" applyAlignment="1" applyProtection="1">
      <alignment horizontal="center" vertical="center" wrapText="1"/>
      <protection hidden="1"/>
    </xf>
    <xf numFmtId="0" fontId="10" fillId="6" borderId="12" xfId="0" applyFont="1" applyFill="1" applyBorder="1" applyAlignment="1">
      <alignment horizontal="center" vertical="center" wrapText="1"/>
    </xf>
    <xf numFmtId="14" fontId="10" fillId="6" borderId="11" xfId="0" applyNumberFormat="1" applyFont="1" applyFill="1" applyBorder="1" applyAlignment="1" applyProtection="1">
      <alignment horizontal="center" vertical="center" wrapText="1"/>
      <protection hidden="1"/>
    </xf>
    <xf numFmtId="9" fontId="3" fillId="6" borderId="12" xfId="3" applyFont="1" applyFill="1" applyBorder="1" applyAlignment="1" applyProtection="1">
      <alignment horizontal="center" vertical="center" wrapText="1"/>
      <protection hidden="1"/>
    </xf>
    <xf numFmtId="9" fontId="3" fillId="6" borderId="7" xfId="0" applyNumberFormat="1" applyFont="1" applyFill="1" applyBorder="1" applyAlignment="1" applyProtection="1">
      <alignment horizontal="center" vertical="center" wrapText="1"/>
      <protection hidden="1"/>
    </xf>
    <xf numFmtId="9" fontId="3" fillId="6" borderId="7" xfId="3" applyFont="1" applyFill="1" applyBorder="1" applyAlignment="1" applyProtection="1">
      <alignment horizontal="center" vertical="center" wrapText="1"/>
      <protection hidden="1"/>
    </xf>
    <xf numFmtId="164" fontId="10" fillId="6" borderId="7" xfId="1" applyNumberFormat="1" applyFont="1" applyFill="1" applyBorder="1" applyAlignment="1" applyProtection="1">
      <alignment horizontal="right" vertical="center" wrapText="1"/>
      <protection hidden="1"/>
    </xf>
    <xf numFmtId="165" fontId="3" fillId="6" borderId="7" xfId="1" applyNumberFormat="1" applyFont="1" applyFill="1" applyBorder="1" applyAlignment="1" applyProtection="1">
      <alignment horizontal="center" vertical="center" wrapText="1"/>
      <protection hidden="1"/>
    </xf>
    <xf numFmtId="0" fontId="3" fillId="6" borderId="7" xfId="0" applyNumberFormat="1" applyFont="1" applyFill="1" applyBorder="1" applyAlignment="1">
      <alignment horizontal="center" vertical="center" wrapText="1"/>
    </xf>
    <xf numFmtId="0" fontId="3" fillId="6" borderId="19" xfId="0" applyFont="1" applyFill="1" applyBorder="1" applyAlignment="1" applyProtection="1">
      <alignment horizontal="center" vertical="center" wrapText="1"/>
      <protection hidden="1"/>
    </xf>
    <xf numFmtId="0" fontId="11" fillId="6" borderId="9" xfId="0" applyFont="1" applyFill="1" applyBorder="1" applyAlignment="1">
      <alignment horizontal="center" vertical="center" wrapText="1"/>
    </xf>
    <xf numFmtId="9" fontId="9" fillId="6" borderId="20" xfId="3" applyFont="1" applyFill="1" applyBorder="1" applyAlignment="1" applyProtection="1">
      <alignment horizontal="center" vertical="center" wrapText="1"/>
      <protection hidden="1"/>
    </xf>
    <xf numFmtId="0" fontId="3" fillId="6" borderId="6" xfId="0" applyFont="1" applyFill="1" applyBorder="1" applyAlignment="1" applyProtection="1">
      <alignment horizontal="center" vertical="center" wrapText="1"/>
      <protection hidden="1"/>
    </xf>
    <xf numFmtId="0" fontId="3" fillId="6" borderId="15" xfId="0" applyFont="1" applyFill="1" applyBorder="1" applyAlignment="1" applyProtection="1">
      <alignment horizontal="center" vertical="center" wrapText="1"/>
      <protection hidden="1"/>
    </xf>
    <xf numFmtId="0" fontId="3" fillId="6" borderId="21" xfId="0" applyFont="1" applyFill="1" applyBorder="1" applyAlignment="1" applyProtection="1">
      <alignment horizontal="center" vertical="center" wrapText="1"/>
      <protection hidden="1"/>
    </xf>
    <xf numFmtId="0" fontId="10" fillId="6" borderId="22" xfId="0" applyFont="1" applyFill="1" applyBorder="1" applyAlignment="1">
      <alignment horizontal="center" vertical="center" wrapText="1"/>
    </xf>
    <xf numFmtId="14" fontId="10" fillId="6" borderId="15" xfId="0" applyNumberFormat="1" applyFont="1" applyFill="1" applyBorder="1" applyAlignment="1" applyProtection="1">
      <alignment horizontal="center" vertical="center" wrapText="1"/>
      <protection hidden="1"/>
    </xf>
    <xf numFmtId="9" fontId="3" fillId="6" borderId="22" xfId="3" applyFont="1" applyFill="1" applyBorder="1" applyAlignment="1" applyProtection="1">
      <alignment horizontal="center" vertical="center" wrapText="1"/>
      <protection hidden="1"/>
    </xf>
    <xf numFmtId="9" fontId="3" fillId="6" borderId="6" xfId="0" applyNumberFormat="1" applyFont="1" applyFill="1" applyBorder="1" applyAlignment="1" applyProtection="1">
      <alignment horizontal="center" vertical="center" wrapText="1"/>
      <protection hidden="1"/>
    </xf>
    <xf numFmtId="9" fontId="3" fillId="6" borderId="6" xfId="3" applyFont="1" applyFill="1" applyBorder="1" applyAlignment="1" applyProtection="1">
      <alignment horizontal="center" vertical="center" wrapText="1"/>
      <protection hidden="1"/>
    </xf>
    <xf numFmtId="164" fontId="10" fillId="6" borderId="6" xfId="1" applyNumberFormat="1" applyFont="1" applyFill="1" applyBorder="1" applyAlignment="1" applyProtection="1">
      <alignment horizontal="right" vertical="center" wrapText="1"/>
      <protection hidden="1"/>
    </xf>
    <xf numFmtId="165" fontId="3" fillId="6" borderId="6" xfId="1" applyNumberFormat="1" applyFont="1" applyFill="1" applyBorder="1" applyAlignment="1" applyProtection="1">
      <alignment horizontal="center" vertical="center" wrapText="1"/>
      <protection hidden="1"/>
    </xf>
    <xf numFmtId="0" fontId="9" fillId="6" borderId="3" xfId="0" applyFont="1" applyFill="1" applyBorder="1" applyAlignment="1" applyProtection="1">
      <alignment horizontal="center" vertical="center" wrapText="1"/>
      <protection hidden="1"/>
    </xf>
    <xf numFmtId="9" fontId="9" fillId="6" borderId="13" xfId="3" applyFont="1" applyFill="1" applyBorder="1" applyAlignment="1" applyProtection="1">
      <alignment horizontal="center" vertical="center" wrapText="1"/>
      <protection hidden="1"/>
    </xf>
    <xf numFmtId="9" fontId="9" fillId="6" borderId="1" xfId="3" applyFont="1" applyFill="1" applyBorder="1" applyAlignment="1" applyProtection="1">
      <alignment horizontal="center" vertical="center" wrapText="1"/>
      <protection hidden="1"/>
    </xf>
    <xf numFmtId="0" fontId="3" fillId="6" borderId="1" xfId="0" applyFont="1" applyFill="1" applyBorder="1" applyAlignment="1" applyProtection="1">
      <alignment horizontal="center" vertical="center" wrapText="1"/>
      <protection hidden="1"/>
    </xf>
    <xf numFmtId="14" fontId="3" fillId="6" borderId="1" xfId="0" applyNumberFormat="1" applyFont="1" applyFill="1" applyBorder="1" applyAlignment="1" applyProtection="1">
      <alignment horizontal="center" vertical="center" wrapText="1"/>
      <protection hidden="1"/>
    </xf>
    <xf numFmtId="14" fontId="3" fillId="6" borderId="8" xfId="0" applyNumberFormat="1" applyFont="1" applyFill="1" applyBorder="1" applyAlignment="1" applyProtection="1">
      <alignment horizontal="center" vertical="center" wrapText="1"/>
      <protection hidden="1"/>
    </xf>
    <xf numFmtId="9" fontId="3" fillId="6" borderId="1" xfId="3" applyFont="1" applyFill="1" applyBorder="1" applyAlignment="1" applyProtection="1">
      <alignment horizontal="center" vertical="center" wrapText="1"/>
      <protection hidden="1"/>
    </xf>
    <xf numFmtId="164" fontId="3" fillId="6" borderId="1" xfId="2" applyNumberFormat="1" applyFont="1" applyFill="1" applyBorder="1" applyAlignment="1" applyProtection="1">
      <alignment horizontal="right" vertical="center" wrapText="1"/>
      <protection hidden="1"/>
    </xf>
    <xf numFmtId="164" fontId="3" fillId="6" borderId="1" xfId="1" applyNumberFormat="1" applyFont="1" applyFill="1" applyBorder="1" applyAlignment="1" applyProtection="1">
      <alignment horizontal="center" vertical="center" wrapText="1"/>
      <protection hidden="1"/>
    </xf>
    <xf numFmtId="164" fontId="3" fillId="8" borderId="1" xfId="1" applyNumberFormat="1" applyFont="1" applyFill="1" applyBorder="1" applyAlignment="1" applyProtection="1">
      <alignment horizontal="center" vertical="center" wrapText="1"/>
      <protection hidden="1"/>
    </xf>
    <xf numFmtId="49" fontId="11" fillId="6" borderId="1" xfId="0" applyNumberFormat="1" applyFont="1" applyFill="1" applyBorder="1" applyAlignment="1">
      <alignment horizontal="center" vertical="center" wrapText="1"/>
    </xf>
    <xf numFmtId="164" fontId="3" fillId="6" borderId="1" xfId="1" applyNumberFormat="1" applyFont="1" applyFill="1" applyBorder="1" applyAlignment="1" applyProtection="1">
      <alignment horizontal="center" vertical="center" wrapText="1"/>
      <protection hidden="1"/>
    </xf>
    <xf numFmtId="164" fontId="3" fillId="6" borderId="1" xfId="2" applyNumberFormat="1" applyFont="1" applyFill="1" applyBorder="1" applyAlignment="1" applyProtection="1">
      <alignment horizontal="right" vertical="center" wrapText="1"/>
      <protection hidden="1"/>
    </xf>
    <xf numFmtId="49" fontId="11" fillId="6" borderId="6" xfId="0" applyNumberFormat="1" applyFont="1" applyFill="1" applyBorder="1" applyAlignment="1">
      <alignment horizontal="center" vertical="center" wrapText="1"/>
    </xf>
    <xf numFmtId="164" fontId="3" fillId="6" borderId="6" xfId="1" applyNumberFormat="1" applyFont="1" applyFill="1" applyBorder="1" applyAlignment="1" applyProtection="1">
      <alignment horizontal="center" vertical="center" wrapText="1"/>
      <protection hidden="1"/>
    </xf>
    <xf numFmtId="164" fontId="3" fillId="6" borderId="6" xfId="2" applyNumberFormat="1" applyFont="1" applyFill="1" applyBorder="1" applyAlignment="1" applyProtection="1">
      <alignment horizontal="right" vertical="center" wrapText="1"/>
      <protection hidden="1"/>
    </xf>
    <xf numFmtId="164" fontId="3" fillId="6" borderId="1" xfId="1" applyNumberFormat="1" applyFont="1" applyFill="1" applyBorder="1" applyAlignment="1" applyProtection="1">
      <alignment horizontal="right" vertical="center" wrapText="1"/>
      <protection hidden="1"/>
    </xf>
    <xf numFmtId="49" fontId="11" fillId="6" borderId="7" xfId="0" applyNumberFormat="1" applyFont="1" applyFill="1" applyBorder="1" applyAlignment="1">
      <alignment horizontal="center" vertical="center" wrapText="1"/>
    </xf>
    <xf numFmtId="164" fontId="3" fillId="6" borderId="7" xfId="1" applyNumberFormat="1" applyFont="1" applyFill="1" applyBorder="1" applyAlignment="1" applyProtection="1">
      <alignment horizontal="right" vertical="center" wrapText="1"/>
      <protection hidden="1"/>
    </xf>
    <xf numFmtId="164" fontId="3" fillId="6" borderId="7" xfId="1" applyNumberFormat="1" applyFont="1" applyFill="1" applyBorder="1" applyAlignment="1" applyProtection="1">
      <alignment horizontal="center" vertical="center" wrapText="1"/>
      <protection hidden="1"/>
    </xf>
    <xf numFmtId="0" fontId="9" fillId="10" borderId="3" xfId="0" applyFont="1" applyFill="1" applyBorder="1" applyAlignment="1">
      <alignment horizontal="center" vertical="center"/>
    </xf>
    <xf numFmtId="9" fontId="9" fillId="10" borderId="2" xfId="3" applyFont="1" applyFill="1" applyBorder="1" applyAlignment="1" applyProtection="1">
      <alignment horizontal="center" vertical="center" wrapText="1"/>
      <protection hidden="1"/>
    </xf>
    <xf numFmtId="0" fontId="3" fillId="10" borderId="1" xfId="0" applyFont="1" applyFill="1" applyBorder="1" applyAlignment="1">
      <alignment horizontal="center" vertical="center"/>
    </xf>
    <xf numFmtId="0" fontId="3" fillId="1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3" fillId="10" borderId="1" xfId="0" applyFont="1" applyFill="1" applyBorder="1" applyAlignment="1">
      <alignment horizontal="center" vertical="center" wrapText="1"/>
    </xf>
    <xf numFmtId="14" fontId="3" fillId="10" borderId="3" xfId="0" applyNumberFormat="1" applyFont="1" applyFill="1" applyBorder="1" applyAlignment="1" applyProtection="1">
      <alignment horizontal="center" vertical="center" wrapText="1"/>
      <protection hidden="1"/>
    </xf>
    <xf numFmtId="164" fontId="3" fillId="10" borderId="1" xfId="1" applyNumberFormat="1" applyFont="1" applyFill="1" applyBorder="1" applyAlignment="1" applyProtection="1">
      <alignment horizontal="center" vertical="center" wrapText="1"/>
      <protection hidden="1"/>
    </xf>
    <xf numFmtId="9" fontId="9" fillId="10" borderId="7" xfId="3" applyFont="1" applyFill="1" applyBorder="1" applyAlignment="1" applyProtection="1">
      <alignment horizontal="center" vertical="center" wrapText="1"/>
      <protection hidden="1"/>
    </xf>
    <xf numFmtId="0" fontId="3" fillId="10" borderId="7"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7" borderId="7" xfId="0" applyFont="1" applyFill="1" applyBorder="1" applyAlignment="1">
      <alignment horizontal="center" vertical="center"/>
    </xf>
    <xf numFmtId="0" fontId="3" fillId="10" borderId="7" xfId="0" applyFont="1" applyFill="1" applyBorder="1" applyAlignment="1">
      <alignment horizontal="center" vertical="center" wrapText="1"/>
    </xf>
    <xf numFmtId="164" fontId="3" fillId="10" borderId="7" xfId="1" applyNumberFormat="1" applyFont="1" applyFill="1" applyBorder="1" applyAlignment="1" applyProtection="1">
      <alignment horizontal="center" vertical="center" wrapText="1"/>
      <protection hidden="1"/>
    </xf>
    <xf numFmtId="0" fontId="3" fillId="10" borderId="6"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7" borderId="6" xfId="0" applyFont="1" applyFill="1" applyBorder="1" applyAlignment="1">
      <alignment horizontal="center" vertical="center"/>
    </xf>
    <xf numFmtId="0" fontId="3" fillId="10" borderId="6" xfId="0" applyFont="1" applyFill="1" applyBorder="1" applyAlignment="1">
      <alignment horizontal="center" vertical="center" wrapText="1"/>
    </xf>
    <xf numFmtId="0" fontId="3" fillId="10" borderId="3" xfId="0" applyFont="1" applyFill="1" applyBorder="1" applyAlignment="1" applyProtection="1">
      <alignment horizontal="center" vertical="center" wrapText="1"/>
      <protection hidden="1"/>
    </xf>
    <xf numFmtId="164" fontId="3" fillId="10" borderId="6" xfId="1" applyNumberFormat="1" applyFont="1" applyFill="1" applyBorder="1" applyAlignment="1" applyProtection="1">
      <alignment horizontal="center" vertical="center" wrapText="1"/>
      <protection hidden="1"/>
    </xf>
    <xf numFmtId="0" fontId="9" fillId="6" borderId="3" xfId="0" applyFont="1" applyFill="1" applyBorder="1" applyAlignment="1">
      <alignment horizontal="center" vertical="center"/>
    </xf>
    <xf numFmtId="0" fontId="9" fillId="6" borderId="13"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14" fontId="11" fillId="6" borderId="3" xfId="0" applyNumberFormat="1" applyFont="1" applyFill="1" applyBorder="1" applyAlignment="1">
      <alignment horizontal="center" vertical="center" wrapText="1"/>
    </xf>
    <xf numFmtId="14" fontId="11" fillId="6" borderId="23" xfId="0" applyNumberFormat="1" applyFont="1" applyFill="1" applyBorder="1" applyAlignment="1">
      <alignment horizontal="center" vertical="center" wrapText="1"/>
    </xf>
    <xf numFmtId="14" fontId="11" fillId="6" borderId="24" xfId="0" applyNumberFormat="1" applyFont="1" applyFill="1" applyBorder="1" applyAlignment="1">
      <alignment horizontal="center" vertical="center" wrapText="1"/>
    </xf>
    <xf numFmtId="9" fontId="3" fillId="6" borderId="3" xfId="3" applyNumberFormat="1" applyFont="1" applyFill="1" applyBorder="1" applyAlignment="1">
      <alignment horizontal="center" vertical="center"/>
    </xf>
    <xf numFmtId="0" fontId="9" fillId="6" borderId="14"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3" fillId="6" borderId="7" xfId="0" applyFont="1" applyFill="1" applyBorder="1" applyAlignment="1">
      <alignment horizontal="center" vertical="center"/>
    </xf>
    <xf numFmtId="0" fontId="3" fillId="6" borderId="7"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14" fontId="10" fillId="6" borderId="3" xfId="0" applyNumberFormat="1" applyFont="1" applyFill="1" applyBorder="1" applyAlignment="1" applyProtection="1">
      <alignment horizontal="center" vertical="center" wrapText="1"/>
      <protection hidden="1"/>
    </xf>
    <xf numFmtId="9" fontId="3" fillId="6" borderId="12" xfId="3" applyNumberFormat="1" applyFont="1" applyFill="1" applyBorder="1" applyAlignment="1">
      <alignment horizontal="center" vertical="center"/>
    </xf>
    <xf numFmtId="9" fontId="3" fillId="6" borderId="7" xfId="3" applyNumberFormat="1" applyFont="1" applyFill="1" applyBorder="1" applyAlignment="1">
      <alignment horizontal="center" vertical="center"/>
    </xf>
    <xf numFmtId="9" fontId="3" fillId="6" borderId="22" xfId="3" applyNumberFormat="1" applyFont="1" applyFill="1" applyBorder="1" applyAlignment="1">
      <alignment horizontal="center" vertical="center"/>
    </xf>
    <xf numFmtId="0" fontId="3" fillId="6" borderId="1" xfId="0" applyFont="1" applyFill="1" applyBorder="1" applyAlignment="1">
      <alignment vertical="center" wrapText="1"/>
    </xf>
    <xf numFmtId="14" fontId="3" fillId="6" borderId="1" xfId="0" applyNumberFormat="1" applyFont="1" applyFill="1" applyBorder="1" applyAlignment="1" applyProtection="1">
      <alignment horizontal="center" vertical="center" wrapText="1"/>
      <protection hidden="1"/>
    </xf>
    <xf numFmtId="9" fontId="3" fillId="6" borderId="1" xfId="3" applyNumberFormat="1" applyFont="1" applyFill="1" applyBorder="1" applyAlignment="1">
      <alignment horizontal="center" vertical="center"/>
    </xf>
    <xf numFmtId="14" fontId="3" fillId="6" borderId="6" xfId="0" applyNumberFormat="1" applyFont="1" applyFill="1" applyBorder="1" applyAlignment="1" applyProtection="1">
      <alignment horizontal="center" vertical="center" wrapText="1"/>
      <protection hidden="1"/>
    </xf>
    <xf numFmtId="9" fontId="3" fillId="6" borderId="6" xfId="3" applyNumberFormat="1" applyFont="1" applyFill="1" applyBorder="1" applyAlignment="1">
      <alignment horizontal="center" vertical="center"/>
    </xf>
    <xf numFmtId="14" fontId="3" fillId="6" borderId="7" xfId="0" applyNumberFormat="1" applyFont="1" applyFill="1" applyBorder="1" applyAlignment="1" applyProtection="1">
      <alignment horizontal="center" vertical="center" wrapText="1"/>
      <protection hidden="1"/>
    </xf>
    <xf numFmtId="14" fontId="3" fillId="6" borderId="3" xfId="0" applyNumberFormat="1" applyFont="1" applyFill="1" applyBorder="1" applyAlignment="1">
      <alignment horizontal="center" vertical="center"/>
    </xf>
    <xf numFmtId="0" fontId="3" fillId="6" borderId="3"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7" xfId="0" applyFont="1" applyFill="1" applyBorder="1" applyAlignment="1">
      <alignment horizontal="center" vertical="center"/>
    </xf>
    <xf numFmtId="14" fontId="3" fillId="6" borderId="1" xfId="0" applyNumberFormat="1" applyFont="1" applyFill="1" applyBorder="1" applyAlignment="1">
      <alignment horizontal="center" vertical="center"/>
    </xf>
    <xf numFmtId="0" fontId="9" fillId="6" borderId="3" xfId="0" applyFont="1" applyFill="1" applyBorder="1" applyAlignment="1">
      <alignment horizontal="center" vertical="center" wrapText="1"/>
    </xf>
    <xf numFmtId="0" fontId="3" fillId="7" borderId="6" xfId="0" applyFont="1" applyFill="1" applyBorder="1" applyAlignment="1">
      <alignment horizontal="center" vertical="center"/>
    </xf>
    <xf numFmtId="9" fontId="10" fillId="6" borderId="1" xfId="3" applyFont="1" applyFill="1" applyBorder="1" applyAlignment="1" applyProtection="1">
      <alignment horizontal="center" vertical="center" wrapText="1"/>
      <protection hidden="1"/>
    </xf>
    <xf numFmtId="9" fontId="10" fillId="6" borderId="1" xfId="0" applyNumberFormat="1" applyFont="1" applyFill="1" applyBorder="1" applyAlignment="1" applyProtection="1">
      <alignment horizontal="center" vertical="center" wrapText="1"/>
      <protection hidden="1"/>
    </xf>
    <xf numFmtId="9" fontId="10" fillId="6" borderId="7" xfId="3" applyFont="1" applyFill="1" applyBorder="1" applyAlignment="1" applyProtection="1">
      <alignment horizontal="center" vertical="center" wrapText="1"/>
      <protection hidden="1"/>
    </xf>
    <xf numFmtId="9" fontId="10" fillId="6" borderId="7" xfId="0" applyNumberFormat="1" applyFont="1" applyFill="1" applyBorder="1" applyAlignment="1" applyProtection="1">
      <alignment horizontal="center" vertical="center" wrapText="1"/>
      <protection hidden="1"/>
    </xf>
    <xf numFmtId="9" fontId="10" fillId="6" borderId="6" xfId="3" applyFont="1" applyFill="1" applyBorder="1" applyAlignment="1" applyProtection="1">
      <alignment horizontal="center" vertical="center" wrapText="1"/>
      <protection hidden="1"/>
    </xf>
    <xf numFmtId="9" fontId="10" fillId="6" borderId="6" xfId="0" applyNumberFormat="1" applyFont="1" applyFill="1" applyBorder="1" applyAlignment="1" applyProtection="1">
      <alignment horizontal="center" vertical="center" wrapText="1"/>
      <protection hidden="1"/>
    </xf>
    <xf numFmtId="0" fontId="9" fillId="0" borderId="3" xfId="0" applyFont="1" applyBorder="1" applyAlignment="1">
      <alignment horizontal="center" vertical="center"/>
    </xf>
    <xf numFmtId="0" fontId="13" fillId="0" borderId="2"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vertical="center" wrapText="1"/>
      <protection hidden="1"/>
    </xf>
    <xf numFmtId="14" fontId="10" fillId="0" borderId="1" xfId="0" applyNumberFormat="1" applyFont="1" applyFill="1" applyBorder="1" applyAlignment="1" applyProtection="1">
      <alignment horizontal="center" vertical="center" wrapText="1"/>
      <protection hidden="1"/>
    </xf>
    <xf numFmtId="0" fontId="10" fillId="0" borderId="3" xfId="0" applyFont="1" applyFill="1" applyBorder="1" applyAlignment="1" applyProtection="1">
      <alignment horizontal="center" vertical="center" wrapText="1"/>
      <protection hidden="1"/>
    </xf>
    <xf numFmtId="14" fontId="10" fillId="0" borderId="3" xfId="0" applyNumberFormat="1" applyFont="1" applyFill="1" applyBorder="1" applyAlignment="1" applyProtection="1">
      <alignment horizontal="center" vertical="center" wrapText="1"/>
      <protection hidden="1"/>
    </xf>
    <xf numFmtId="9" fontId="10" fillId="0" borderId="3" xfId="0" applyNumberFormat="1" applyFont="1" applyFill="1" applyBorder="1" applyAlignment="1" applyProtection="1">
      <alignment horizontal="center" vertical="center" wrapText="1"/>
      <protection hidden="1"/>
    </xf>
    <xf numFmtId="9" fontId="10" fillId="0" borderId="1" xfId="0" applyNumberFormat="1" applyFont="1" applyFill="1" applyBorder="1" applyAlignment="1" applyProtection="1">
      <alignment horizontal="center" vertical="center" wrapText="1"/>
      <protection hidden="1"/>
    </xf>
    <xf numFmtId="0" fontId="13" fillId="0" borderId="7" xfId="0" applyFont="1" applyFill="1" applyBorder="1" applyAlignment="1" applyProtection="1">
      <alignment horizontal="center" vertical="center" wrapText="1"/>
      <protection hidden="1"/>
    </xf>
    <xf numFmtId="0" fontId="13" fillId="0" borderId="6" xfId="0" applyFont="1" applyFill="1" applyBorder="1" applyAlignment="1" applyProtection="1">
      <alignment horizontal="center" vertical="center" wrapText="1"/>
      <protection hidden="1"/>
    </xf>
    <xf numFmtId="0" fontId="10" fillId="0" borderId="6" xfId="0" applyFont="1" applyFill="1" applyBorder="1" applyAlignment="1" applyProtection="1">
      <alignment horizontal="center" vertical="center" wrapText="1"/>
      <protection hidden="1"/>
    </xf>
    <xf numFmtId="0" fontId="13" fillId="0" borderId="13" xfId="0" applyFont="1" applyFill="1" applyBorder="1" applyAlignment="1" applyProtection="1">
      <alignment horizontal="center" vertical="center" wrapText="1"/>
      <protection hidden="1"/>
    </xf>
    <xf numFmtId="0" fontId="13" fillId="0" borderId="14" xfId="0" applyFont="1" applyFill="1" applyBorder="1" applyAlignment="1" applyProtection="1">
      <alignment horizontal="center" vertical="center" wrapText="1"/>
      <protection hidden="1"/>
    </xf>
    <xf numFmtId="0" fontId="13" fillId="0" borderId="20"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top" wrapText="1"/>
      <protection hidden="1"/>
    </xf>
    <xf numFmtId="0" fontId="10" fillId="0" borderId="6" xfId="0" applyFont="1" applyFill="1" applyBorder="1" applyAlignment="1" applyProtection="1">
      <alignment horizontal="center" vertical="top" wrapText="1"/>
      <protection hidden="1"/>
    </xf>
    <xf numFmtId="0" fontId="10" fillId="6" borderId="3" xfId="0" applyFont="1" applyFill="1" applyBorder="1" applyAlignment="1">
      <alignment horizontal="center" vertical="center" wrapText="1"/>
    </xf>
    <xf numFmtId="0" fontId="10" fillId="6" borderId="3" xfId="0" applyFont="1" applyFill="1" applyBorder="1" applyAlignment="1" applyProtection="1">
      <alignment horizontal="center" vertical="center" wrapText="1"/>
      <protection hidden="1"/>
    </xf>
    <xf numFmtId="0" fontId="9" fillId="0" borderId="3" xfId="0" applyFont="1" applyFill="1" applyBorder="1" applyAlignment="1">
      <alignment horizontal="center" vertical="center"/>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Fill="1" applyBorder="1" applyAlignment="1" applyProtection="1">
      <alignment vertical="center" wrapText="1"/>
      <protection hidden="1"/>
    </xf>
    <xf numFmtId="14" fontId="3" fillId="0" borderId="3" xfId="0" applyNumberFormat="1" applyFont="1" applyFill="1" applyBorder="1" applyAlignment="1" applyProtection="1">
      <alignment horizontal="center" vertical="center" wrapText="1"/>
      <protection hidden="1"/>
    </xf>
    <xf numFmtId="44" fontId="3" fillId="0" borderId="1" xfId="2" applyFont="1" applyFill="1" applyBorder="1" applyAlignment="1">
      <alignment horizontal="center" vertical="center"/>
    </xf>
    <xf numFmtId="164" fontId="3" fillId="10" borderId="1" xfId="1" applyNumberFormat="1" applyFont="1" applyFill="1" applyBorder="1" applyAlignment="1" applyProtection="1">
      <alignment horizontal="right" vertical="center" wrapText="1"/>
      <protection hidden="1"/>
    </xf>
    <xf numFmtId="0" fontId="3" fillId="0" borderId="1" xfId="0" applyFont="1" applyFill="1" applyBorder="1" applyAlignment="1">
      <alignment horizontal="center" vertical="center"/>
    </xf>
    <xf numFmtId="44" fontId="3" fillId="8" borderId="1" xfId="2" applyFont="1" applyFill="1" applyBorder="1" applyAlignment="1" applyProtection="1">
      <alignment horizontal="center" vertical="center" wrapText="1"/>
      <protection hidden="1"/>
    </xf>
    <xf numFmtId="0" fontId="9" fillId="0" borderId="20" xfId="0" applyFont="1" applyBorder="1" applyAlignment="1">
      <alignment horizontal="center" vertical="center" wrapText="1"/>
    </xf>
    <xf numFmtId="0" fontId="9" fillId="0" borderId="6" xfId="0" applyFont="1" applyBorder="1" applyAlignment="1">
      <alignment horizontal="center" vertical="center" wrapText="1"/>
    </xf>
    <xf numFmtId="9" fontId="3" fillId="0" borderId="6" xfId="3" applyFont="1" applyFill="1" applyBorder="1" applyAlignment="1" applyProtection="1">
      <alignment horizontal="center" vertical="center" wrapText="1"/>
      <protection hidden="1"/>
    </xf>
    <xf numFmtId="9" fontId="3" fillId="0" borderId="6" xfId="0" applyNumberFormat="1" applyFont="1" applyFill="1" applyBorder="1" applyAlignment="1" applyProtection="1">
      <alignment horizontal="center" vertical="center" wrapText="1"/>
      <protection hidden="1"/>
    </xf>
    <xf numFmtId="44" fontId="3" fillId="0" borderId="6" xfId="2" applyFont="1" applyFill="1" applyBorder="1" applyAlignment="1">
      <alignment horizontal="center" vertical="center"/>
    </xf>
    <xf numFmtId="164" fontId="3" fillId="10" borderId="6" xfId="1" applyNumberFormat="1" applyFont="1" applyFill="1" applyBorder="1" applyAlignment="1" applyProtection="1">
      <alignment horizontal="right" vertical="center" wrapText="1"/>
      <protection hidden="1"/>
    </xf>
    <xf numFmtId="0" fontId="3" fillId="0" borderId="6" xfId="0" applyFont="1" applyFill="1" applyBorder="1" applyAlignment="1">
      <alignment horizontal="center" vertical="center"/>
    </xf>
    <xf numFmtId="44" fontId="3" fillId="8" borderId="6" xfId="2" applyFont="1" applyFill="1" applyBorder="1" applyAlignment="1" applyProtection="1">
      <alignment horizontal="center" vertical="center" wrapText="1"/>
      <protection hidden="1"/>
    </xf>
    <xf numFmtId="44" fontId="3" fillId="0" borderId="3" xfId="2" applyFont="1" applyFill="1" applyBorder="1" applyAlignment="1">
      <alignment horizontal="center" vertical="center"/>
    </xf>
    <xf numFmtId="44" fontId="3" fillId="0" borderId="3" xfId="2" applyFont="1" applyFill="1" applyBorder="1" applyAlignment="1" applyProtection="1">
      <alignment horizontal="right" vertical="center" wrapText="1"/>
      <protection hidden="1"/>
    </xf>
    <xf numFmtId="0" fontId="3" fillId="0" borderId="3" xfId="0" applyFont="1" applyFill="1" applyBorder="1" applyAlignment="1">
      <alignment horizontal="center" vertical="center"/>
    </xf>
    <xf numFmtId="0" fontId="9" fillId="0" borderId="14" xfId="0" applyFont="1" applyBorder="1" applyAlignment="1">
      <alignment horizontal="center" vertical="center" wrapText="1"/>
    </xf>
    <xf numFmtId="0" fontId="9" fillId="0" borderId="7" xfId="0" applyFont="1" applyBorder="1" applyAlignment="1">
      <alignment horizontal="center" vertical="center" wrapText="1"/>
    </xf>
    <xf numFmtId="44" fontId="3" fillId="8" borderId="7" xfId="2" applyFont="1" applyFill="1" applyBorder="1" applyAlignment="1" applyProtection="1">
      <alignment horizontal="center" vertical="center" wrapText="1"/>
      <protection hidden="1"/>
    </xf>
    <xf numFmtId="0" fontId="9" fillId="0" borderId="3"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9" fontId="3" fillId="0" borderId="3" xfId="3" applyFont="1" applyFill="1" applyBorder="1" applyAlignment="1" applyProtection="1">
      <alignment horizontal="center" vertical="center" wrapText="1"/>
      <protection hidden="1"/>
    </xf>
    <xf numFmtId="9" fontId="3" fillId="0" borderId="3" xfId="0" applyNumberFormat="1" applyFont="1" applyFill="1" applyBorder="1" applyAlignment="1" applyProtection="1">
      <alignment horizontal="center" vertical="center" wrapText="1"/>
      <protection hidden="1"/>
    </xf>
    <xf numFmtId="44" fontId="3" fillId="0" borderId="3" xfId="2" applyFont="1" applyFill="1" applyBorder="1" applyAlignment="1">
      <alignment horizontal="center" vertical="center"/>
    </xf>
    <xf numFmtId="44" fontId="3" fillId="0" borderId="3" xfId="2" applyFont="1" applyFill="1" applyBorder="1" applyAlignment="1" applyProtection="1">
      <alignment horizontal="right" vertical="center" wrapText="1"/>
      <protection hidden="1"/>
    </xf>
    <xf numFmtId="164" fontId="3" fillId="0" borderId="3" xfId="1" applyNumberFormat="1" applyFont="1" applyFill="1" applyBorder="1" applyAlignment="1" applyProtection="1">
      <alignment horizontal="center" vertical="center" wrapText="1"/>
      <protection hidden="1"/>
    </xf>
    <xf numFmtId="0" fontId="3" fillId="0" borderId="3" xfId="0" applyFont="1" applyFill="1" applyBorder="1" applyAlignment="1">
      <alignment horizontal="center" vertical="center"/>
    </xf>
    <xf numFmtId="44" fontId="3" fillId="8" borderId="3" xfId="2" applyFont="1" applyFill="1" applyBorder="1" applyAlignment="1" applyProtection="1">
      <alignment horizontal="right" vertical="center" wrapText="1"/>
      <protection hidden="1"/>
    </xf>
    <xf numFmtId="0" fontId="10" fillId="0" borderId="6" xfId="0" applyFont="1" applyFill="1" applyBorder="1" applyAlignment="1" applyProtection="1">
      <alignment horizontal="center" vertical="center" wrapText="1"/>
      <protection hidden="1"/>
    </xf>
    <xf numFmtId="44" fontId="3" fillId="0" borderId="1" xfId="2" applyFont="1" applyFill="1" applyBorder="1" applyAlignment="1" applyProtection="1">
      <alignment horizontal="right" vertical="center" wrapText="1"/>
      <protection hidden="1"/>
    </xf>
    <xf numFmtId="44" fontId="3" fillId="0" borderId="7" xfId="2" applyFont="1" applyFill="1" applyBorder="1" applyAlignment="1">
      <alignment horizontal="center" vertical="center"/>
    </xf>
    <xf numFmtId="44" fontId="3" fillId="0" borderId="7" xfId="2" applyFont="1" applyFill="1" applyBorder="1" applyAlignment="1" applyProtection="1">
      <alignment horizontal="right" vertical="center" wrapText="1"/>
      <protection hidden="1"/>
    </xf>
    <xf numFmtId="44" fontId="3" fillId="0" borderId="6" xfId="2" applyFont="1" applyFill="1" applyBorder="1" applyAlignment="1" applyProtection="1">
      <alignment horizontal="right" vertical="center" wrapText="1"/>
      <protection hidden="1"/>
    </xf>
    <xf numFmtId="0" fontId="10" fillId="0" borderId="3" xfId="0" applyFont="1" applyFill="1" applyBorder="1" applyAlignment="1">
      <alignment horizontal="center" vertical="center" wrapText="1"/>
    </xf>
    <xf numFmtId="44" fontId="3" fillId="8" borderId="3" xfId="2" applyFont="1" applyFill="1" applyBorder="1" applyAlignment="1" applyProtection="1">
      <alignment horizontal="center" vertical="center" wrapText="1"/>
      <protection hidden="1"/>
    </xf>
    <xf numFmtId="0" fontId="9" fillId="0" borderId="2" xfId="0" applyFont="1" applyBorder="1" applyAlignment="1">
      <alignment horizontal="center" vertical="center" wrapText="1"/>
    </xf>
    <xf numFmtId="0" fontId="9" fillId="0" borderId="13" xfId="0" applyFont="1" applyBorder="1" applyAlignment="1">
      <alignment horizontal="center" vertical="center" wrapText="1"/>
    </xf>
    <xf numFmtId="44" fontId="3" fillId="0" borderId="6" xfId="2" applyFont="1" applyFill="1" applyBorder="1" applyAlignment="1">
      <alignment horizontal="center" vertical="center"/>
    </xf>
    <xf numFmtId="44" fontId="3" fillId="8" borderId="3" xfId="2" applyFont="1" applyFill="1" applyBorder="1" applyAlignment="1" applyProtection="1">
      <alignment horizontal="center" vertical="center" wrapText="1"/>
      <protection hidden="1"/>
    </xf>
    <xf numFmtId="14" fontId="11" fillId="0" borderId="3" xfId="0" applyNumberFormat="1" applyFont="1" applyFill="1" applyBorder="1" applyAlignment="1">
      <alignment horizontal="center" vertical="center" wrapText="1"/>
    </xf>
    <xf numFmtId="14" fontId="11" fillId="0" borderId="9" xfId="0" applyNumberFormat="1" applyFont="1" applyFill="1" applyBorder="1" applyAlignment="1">
      <alignment horizontal="center" vertical="center" wrapText="1"/>
    </xf>
    <xf numFmtId="166" fontId="11" fillId="0" borderId="9" xfId="0" applyNumberFormat="1" applyFont="1" applyFill="1" applyBorder="1" applyAlignment="1">
      <alignment horizontal="center" vertical="center" wrapText="1"/>
    </xf>
    <xf numFmtId="9" fontId="3" fillId="0" borderId="22" xfId="3" applyFont="1" applyFill="1" applyBorder="1" applyAlignment="1" applyProtection="1">
      <alignment horizontal="center" vertical="center" wrapText="1"/>
      <protection hidden="1"/>
    </xf>
    <xf numFmtId="166" fontId="11" fillId="0" borderId="3" xfId="0" applyNumberFormat="1" applyFont="1" applyFill="1" applyBorder="1" applyAlignment="1">
      <alignment horizontal="center" vertical="center" wrapText="1"/>
    </xf>
    <xf numFmtId="14" fontId="11" fillId="0" borderId="25" xfId="0" applyNumberFormat="1" applyFont="1" applyFill="1" applyBorder="1" applyAlignment="1">
      <alignment horizontal="center" vertical="center" wrapText="1"/>
    </xf>
    <xf numFmtId="0" fontId="3" fillId="0" borderId="6" xfId="0" applyFont="1" applyFill="1" applyBorder="1" applyAlignment="1" applyProtection="1">
      <alignment horizontal="center" vertical="center" wrapText="1"/>
      <protection hidden="1"/>
    </xf>
    <xf numFmtId="166" fontId="11" fillId="0" borderId="3" xfId="0" applyNumberFormat="1" applyFont="1" applyFill="1" applyBorder="1" applyAlignment="1">
      <alignment horizontal="center" vertical="center" wrapText="1"/>
    </xf>
    <xf numFmtId="9" fontId="3" fillId="0" borderId="1" xfId="3" applyFont="1" applyFill="1" applyBorder="1" applyAlignment="1" applyProtection="1">
      <alignment horizontal="center" vertical="center" wrapText="1"/>
      <protection hidden="1"/>
    </xf>
    <xf numFmtId="9" fontId="3" fillId="0" borderId="1" xfId="0" applyNumberFormat="1" applyFont="1" applyFill="1" applyBorder="1" applyAlignment="1" applyProtection="1">
      <alignment horizontal="center" vertical="center" wrapText="1"/>
      <protection hidden="1"/>
    </xf>
    <xf numFmtId="166" fontId="11" fillId="0" borderId="26" xfId="0" applyNumberFormat="1" applyFont="1" applyFill="1" applyBorder="1" applyAlignment="1">
      <alignment horizontal="center" vertical="center" wrapText="1"/>
    </xf>
    <xf numFmtId="14" fontId="11" fillId="0" borderId="26" xfId="0" applyNumberFormat="1" applyFont="1" applyFill="1" applyBorder="1" applyAlignment="1">
      <alignment horizontal="center" vertical="center" wrapText="1"/>
    </xf>
    <xf numFmtId="0" fontId="3" fillId="0" borderId="7" xfId="0" applyFont="1" applyBorder="1" applyAlignment="1">
      <alignment horizontal="center" vertical="center"/>
    </xf>
    <xf numFmtId="9" fontId="3" fillId="6" borderId="1" xfId="0" applyNumberFormat="1" applyFont="1" applyFill="1" applyBorder="1" applyAlignment="1">
      <alignment horizontal="center" vertical="center"/>
    </xf>
    <xf numFmtId="9" fontId="3" fillId="6" borderId="7" xfId="0" applyNumberFormat="1" applyFont="1" applyFill="1" applyBorder="1" applyAlignment="1">
      <alignment horizontal="center" vertical="center"/>
    </xf>
    <xf numFmtId="9" fontId="3" fillId="6" borderId="6" xfId="0" applyNumberFormat="1" applyFont="1" applyFill="1" applyBorder="1" applyAlignment="1">
      <alignment horizontal="center" vertical="center"/>
    </xf>
    <xf numFmtId="14" fontId="10" fillId="6" borderId="1" xfId="0" applyNumberFormat="1" applyFont="1" applyFill="1" applyBorder="1" applyAlignment="1" applyProtection="1">
      <alignment horizontal="center" vertical="center" wrapText="1"/>
      <protection hidden="1"/>
    </xf>
    <xf numFmtId="164" fontId="10" fillId="6" borderId="3" xfId="1" applyNumberFormat="1" applyFont="1" applyFill="1" applyBorder="1" applyAlignment="1" applyProtection="1">
      <alignment horizontal="right" vertical="center" wrapText="1"/>
      <protection hidden="1"/>
    </xf>
    <xf numFmtId="164" fontId="10" fillId="6" borderId="3" xfId="1" applyNumberFormat="1" applyFont="1" applyFill="1" applyBorder="1" applyAlignment="1" applyProtection="1">
      <alignment horizontal="center" vertical="center" wrapText="1"/>
      <protection hidden="1"/>
    </xf>
    <xf numFmtId="14" fontId="10" fillId="6" borderId="7" xfId="0" applyNumberFormat="1" applyFont="1" applyFill="1" applyBorder="1" applyAlignment="1" applyProtection="1">
      <alignment horizontal="center" vertical="center" wrapText="1"/>
      <protection hidden="1"/>
    </xf>
    <xf numFmtId="9" fontId="3" fillId="0" borderId="7" xfId="3" applyNumberFormat="1" applyFont="1" applyBorder="1" applyAlignment="1">
      <alignment horizontal="center" vertical="center"/>
    </xf>
    <xf numFmtId="14" fontId="10" fillId="6" borderId="6" xfId="0" applyNumberFormat="1" applyFont="1" applyFill="1" applyBorder="1" applyAlignment="1" applyProtection="1">
      <alignment horizontal="center" vertical="center" wrapText="1"/>
      <protection hidden="1"/>
    </xf>
    <xf numFmtId="9" fontId="3" fillId="0" borderId="6" xfId="3" applyNumberFormat="1" applyFont="1" applyBorder="1" applyAlignment="1">
      <alignment horizontal="center" vertical="center"/>
    </xf>
    <xf numFmtId="0" fontId="10" fillId="6" borderId="1" xfId="0" applyFont="1" applyFill="1" applyBorder="1" applyAlignment="1">
      <alignment horizontal="center" vertical="center" wrapText="1"/>
    </xf>
    <xf numFmtId="0" fontId="10" fillId="6" borderId="1"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6" xfId="0" applyFont="1" applyFill="1" applyBorder="1" applyAlignment="1">
      <alignment horizontal="center" vertical="center"/>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14" fontId="3" fillId="6" borderId="1" xfId="0" applyNumberFormat="1" applyFont="1" applyFill="1" applyBorder="1" applyAlignment="1" applyProtection="1">
      <alignment horizontal="center" vertical="center"/>
      <protection hidden="1"/>
    </xf>
    <xf numFmtId="14" fontId="3" fillId="6" borderId="7" xfId="0" applyNumberFormat="1" applyFont="1" applyFill="1" applyBorder="1" applyAlignment="1" applyProtection="1">
      <alignment horizontal="center" vertical="center"/>
      <protection hidden="1"/>
    </xf>
    <xf numFmtId="14" fontId="3" fillId="6" borderId="6" xfId="0" applyNumberFormat="1" applyFont="1" applyFill="1" applyBorder="1" applyAlignment="1" applyProtection="1">
      <alignment horizontal="center" vertical="center"/>
      <protection hidden="1"/>
    </xf>
    <xf numFmtId="0" fontId="10" fillId="6" borderId="3" xfId="0" applyFont="1" applyFill="1" applyBorder="1" applyAlignment="1">
      <alignment horizontal="center" vertical="center" wrapText="1"/>
    </xf>
    <xf numFmtId="0" fontId="9" fillId="10" borderId="1" xfId="0" applyFont="1" applyFill="1" applyBorder="1" applyAlignment="1">
      <alignment horizontal="center" vertical="center" wrapText="1"/>
    </xf>
    <xf numFmtId="14" fontId="3" fillId="10" borderId="1" xfId="0" applyNumberFormat="1" applyFont="1" applyFill="1" applyBorder="1" applyAlignment="1" applyProtection="1">
      <alignment horizontal="center" vertical="center" wrapText="1"/>
      <protection hidden="1"/>
    </xf>
    <xf numFmtId="14" fontId="3" fillId="10" borderId="6" xfId="0" applyNumberFormat="1" applyFont="1" applyFill="1" applyBorder="1" applyAlignment="1" applyProtection="1">
      <alignment horizontal="center" vertical="center" wrapText="1"/>
      <protection hidden="1"/>
    </xf>
    <xf numFmtId="9" fontId="3" fillId="10" borderId="1" xfId="3" applyNumberFormat="1" applyFont="1" applyFill="1" applyBorder="1" applyAlignment="1">
      <alignment horizontal="center" vertical="center"/>
    </xf>
    <xf numFmtId="164" fontId="10" fillId="10" borderId="1" xfId="1" applyNumberFormat="1" applyFont="1" applyFill="1" applyBorder="1" applyAlignment="1" applyProtection="1">
      <alignment horizontal="right" vertical="center" wrapText="1"/>
      <protection hidden="1"/>
    </xf>
    <xf numFmtId="164" fontId="10" fillId="10" borderId="1" xfId="1" applyNumberFormat="1" applyFont="1" applyFill="1" applyBorder="1" applyAlignment="1" applyProtection="1">
      <alignment horizontal="center" vertical="center" wrapText="1"/>
      <protection hidden="1"/>
    </xf>
    <xf numFmtId="0" fontId="10" fillId="10" borderId="1" xfId="0" applyFont="1" applyFill="1" applyBorder="1" applyAlignment="1">
      <alignment horizontal="center" vertical="center" wrapText="1"/>
    </xf>
    <xf numFmtId="0" fontId="10" fillId="10" borderId="1" xfId="0" applyFont="1" applyFill="1" applyBorder="1" applyAlignment="1">
      <alignment horizontal="center" vertical="center"/>
    </xf>
    <xf numFmtId="164" fontId="10" fillId="8" borderId="1" xfId="1" applyNumberFormat="1" applyFont="1" applyFill="1" applyBorder="1" applyAlignment="1" applyProtection="1">
      <alignment horizontal="center" vertical="center" wrapText="1"/>
      <protection hidden="1"/>
    </xf>
    <xf numFmtId="0" fontId="9" fillId="10" borderId="6" xfId="0" applyFont="1" applyFill="1" applyBorder="1" applyAlignment="1">
      <alignment horizontal="center" vertical="center" wrapText="1"/>
    </xf>
    <xf numFmtId="14" fontId="3" fillId="10" borderId="6" xfId="0" applyNumberFormat="1" applyFont="1" applyFill="1" applyBorder="1" applyAlignment="1" applyProtection="1">
      <alignment horizontal="center" vertical="center" wrapText="1"/>
      <protection hidden="1"/>
    </xf>
    <xf numFmtId="9" fontId="3" fillId="10" borderId="6" xfId="3" applyNumberFormat="1" applyFont="1" applyFill="1" applyBorder="1" applyAlignment="1">
      <alignment horizontal="center" vertical="center"/>
    </xf>
    <xf numFmtId="164" fontId="10" fillId="10" borderId="6" xfId="1" applyNumberFormat="1" applyFont="1" applyFill="1" applyBorder="1" applyAlignment="1" applyProtection="1">
      <alignment horizontal="right" vertical="center" wrapText="1"/>
      <protection hidden="1"/>
    </xf>
    <xf numFmtId="164" fontId="10" fillId="10" borderId="6" xfId="1" applyNumberFormat="1" applyFont="1" applyFill="1" applyBorder="1" applyAlignment="1" applyProtection="1">
      <alignment horizontal="center" vertical="center" wrapText="1"/>
      <protection hidden="1"/>
    </xf>
    <xf numFmtId="0" fontId="10" fillId="10" borderId="6" xfId="0" applyFont="1" applyFill="1" applyBorder="1" applyAlignment="1">
      <alignment horizontal="center" vertical="center" wrapText="1"/>
    </xf>
    <xf numFmtId="0" fontId="10" fillId="10" borderId="6" xfId="0" applyFont="1" applyFill="1" applyBorder="1" applyAlignment="1">
      <alignment horizontal="center" vertical="center"/>
    </xf>
    <xf numFmtId="164" fontId="10" fillId="8" borderId="6" xfId="1" applyNumberFormat="1" applyFont="1" applyFill="1" applyBorder="1" applyAlignment="1" applyProtection="1">
      <alignment horizontal="center" vertical="center" wrapText="1"/>
      <protection hidden="1"/>
    </xf>
    <xf numFmtId="0" fontId="9" fillId="10" borderId="3" xfId="0" applyFont="1" applyFill="1" applyBorder="1" applyAlignment="1">
      <alignment horizontal="center" vertical="center" wrapText="1"/>
    </xf>
    <xf numFmtId="0" fontId="3" fillId="10" borderId="3" xfId="0" applyFont="1" applyFill="1" applyBorder="1" applyAlignment="1">
      <alignment horizontal="center" vertical="center" wrapText="1"/>
    </xf>
    <xf numFmtId="9" fontId="3" fillId="10" borderId="3" xfId="3" applyNumberFormat="1" applyFont="1" applyFill="1" applyBorder="1" applyAlignment="1">
      <alignment horizontal="center" vertical="center"/>
    </xf>
    <xf numFmtId="0" fontId="9" fillId="10" borderId="3" xfId="0" applyFont="1" applyFill="1" applyBorder="1" applyAlignment="1">
      <alignment horizontal="center" vertical="center"/>
    </xf>
    <xf numFmtId="0" fontId="9" fillId="10" borderId="20"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1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10" borderId="3" xfId="0" applyFont="1" applyFill="1" applyBorder="1" applyAlignment="1">
      <alignment horizontal="center" vertical="center" wrapText="1"/>
    </xf>
    <xf numFmtId="9" fontId="3" fillId="10" borderId="3" xfId="3" applyNumberFormat="1" applyFont="1" applyFill="1" applyBorder="1" applyAlignment="1">
      <alignment horizontal="center" vertical="center"/>
    </xf>
    <xf numFmtId="164" fontId="10" fillId="10" borderId="3" xfId="1" applyNumberFormat="1" applyFont="1" applyFill="1" applyBorder="1" applyAlignment="1" applyProtection="1">
      <alignment horizontal="center" vertical="center" wrapText="1"/>
      <protection hidden="1"/>
    </xf>
    <xf numFmtId="164" fontId="3" fillId="10" borderId="3" xfId="1" applyNumberFormat="1" applyFont="1" applyFill="1" applyBorder="1" applyAlignment="1" applyProtection="1">
      <alignment horizontal="right" vertical="center" wrapText="1"/>
      <protection hidden="1"/>
    </xf>
    <xf numFmtId="0" fontId="10" fillId="10" borderId="3" xfId="0" applyFont="1" applyFill="1" applyBorder="1" applyAlignment="1">
      <alignment horizontal="center" vertical="center" wrapText="1"/>
    </xf>
    <xf numFmtId="0" fontId="10" fillId="10" borderId="3" xfId="0" applyFont="1" applyFill="1" applyBorder="1" applyAlignment="1">
      <alignment horizontal="center" vertical="center"/>
    </xf>
    <xf numFmtId="9" fontId="3" fillId="6" borderId="13" xfId="3" applyNumberFormat="1" applyFont="1" applyFill="1" applyBorder="1" applyAlignment="1">
      <alignment horizontal="center" vertical="center"/>
    </xf>
    <xf numFmtId="0" fontId="3" fillId="6" borderId="6" xfId="0" applyFont="1" applyFill="1" applyBorder="1" applyAlignment="1" applyProtection="1">
      <alignment horizontal="center" vertical="center" wrapText="1"/>
      <protection hidden="1"/>
    </xf>
    <xf numFmtId="9" fontId="3" fillId="6" borderId="14" xfId="3" applyNumberFormat="1" applyFont="1" applyFill="1" applyBorder="1" applyAlignment="1">
      <alignment horizontal="center" vertical="center"/>
    </xf>
    <xf numFmtId="14" fontId="11" fillId="6" borderId="17"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6" xfId="0" applyFont="1" applyFill="1" applyBorder="1" applyAlignment="1">
      <alignment horizontal="center" vertical="center" wrapText="1"/>
    </xf>
    <xf numFmtId="167" fontId="10" fillId="0" borderId="1" xfId="0" applyNumberFormat="1" applyFont="1" applyBorder="1" applyAlignment="1">
      <alignment horizontal="center" vertical="center" wrapText="1"/>
    </xf>
    <xf numFmtId="0" fontId="3" fillId="0" borderId="3" xfId="0" applyFont="1" applyBorder="1" applyAlignment="1" applyProtection="1">
      <alignment horizontal="center" vertical="center" wrapText="1"/>
      <protection hidden="1"/>
    </xf>
    <xf numFmtId="167" fontId="10" fillId="0" borderId="3" xfId="0" applyNumberFormat="1" applyFont="1" applyBorder="1" applyAlignment="1">
      <alignment horizontal="center" vertical="center" wrapText="1"/>
    </xf>
    <xf numFmtId="0" fontId="9" fillId="10" borderId="7" xfId="0" applyFont="1" applyFill="1" applyBorder="1" applyAlignment="1">
      <alignment horizontal="center" vertical="center" wrapText="1"/>
    </xf>
    <xf numFmtId="167" fontId="10" fillId="0" borderId="7" xfId="0" applyNumberFormat="1" applyFont="1" applyBorder="1" applyAlignment="1">
      <alignment horizontal="center" vertical="center" wrapText="1"/>
    </xf>
    <xf numFmtId="9" fontId="3" fillId="10" borderId="7" xfId="3" applyNumberFormat="1" applyFont="1" applyFill="1" applyBorder="1" applyAlignment="1">
      <alignment horizontal="center" vertical="center"/>
    </xf>
    <xf numFmtId="164" fontId="10" fillId="10" borderId="7" xfId="1" applyNumberFormat="1" applyFont="1" applyFill="1" applyBorder="1" applyAlignment="1" applyProtection="1">
      <alignment horizontal="right" vertical="center" wrapText="1"/>
      <protection hidden="1"/>
    </xf>
    <xf numFmtId="0" fontId="10" fillId="10" borderId="7" xfId="0" applyFont="1" applyFill="1" applyBorder="1" applyAlignment="1">
      <alignment horizontal="center" vertical="center" wrapText="1"/>
    </xf>
    <xf numFmtId="0" fontId="10" fillId="10" borderId="7" xfId="0" applyFont="1" applyFill="1" applyBorder="1" applyAlignment="1">
      <alignment horizontal="center" vertical="center"/>
    </xf>
    <xf numFmtId="167" fontId="10" fillId="0" borderId="3" xfId="0" applyNumberFormat="1"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167" fontId="10" fillId="0" borderId="3" xfId="0" applyNumberFormat="1"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167" fontId="11" fillId="0" borderId="1" xfId="0" applyNumberFormat="1" applyFont="1" applyBorder="1" applyAlignment="1" applyProtection="1">
      <alignment horizontal="center" vertical="center" wrapText="1"/>
      <protection hidden="1"/>
    </xf>
    <xf numFmtId="167" fontId="3" fillId="0" borderId="2" xfId="0" applyNumberFormat="1" applyFont="1" applyBorder="1" applyAlignment="1" applyProtection="1">
      <alignment horizontal="center" vertical="center" wrapText="1"/>
      <protection hidden="1"/>
    </xf>
    <xf numFmtId="167" fontId="11" fillId="0" borderId="3" xfId="0" applyNumberFormat="1" applyFont="1" applyBorder="1" applyAlignment="1" applyProtection="1">
      <alignment horizontal="center" vertical="center" wrapText="1"/>
      <protection hidden="1"/>
    </xf>
    <xf numFmtId="168" fontId="11" fillId="0" borderId="3" xfId="1" applyNumberFormat="1" applyFont="1" applyBorder="1" applyAlignment="1" applyProtection="1">
      <alignment horizontal="right" vertical="center" wrapText="1"/>
      <protection hidden="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wrapText="1"/>
      <protection hidden="1"/>
    </xf>
    <xf numFmtId="167" fontId="11" fillId="0" borderId="7" xfId="0" applyNumberFormat="1" applyFont="1" applyBorder="1" applyAlignment="1" applyProtection="1">
      <alignment horizontal="center" vertical="center" wrapText="1"/>
      <protection hidden="1"/>
    </xf>
    <xf numFmtId="0" fontId="3" fillId="0" borderId="6" xfId="0" applyFont="1" applyBorder="1" applyAlignment="1">
      <alignment horizontal="center" vertical="center" wrapText="1"/>
    </xf>
    <xf numFmtId="167" fontId="11" fillId="0" borderId="6" xfId="0" applyNumberFormat="1" applyFont="1" applyBorder="1" applyAlignment="1" applyProtection="1">
      <alignment horizontal="center" vertical="center" wrapText="1"/>
      <protection hidden="1"/>
    </xf>
    <xf numFmtId="167" fontId="3" fillId="0" borderId="13" xfId="0" applyNumberFormat="1" applyFont="1" applyBorder="1" applyAlignment="1" applyProtection="1">
      <alignment horizontal="center" vertical="center" wrapText="1"/>
      <protection hidden="1"/>
    </xf>
    <xf numFmtId="167" fontId="11" fillId="0" borderId="1" xfId="0" applyNumberFormat="1" applyFont="1" applyBorder="1" applyAlignment="1" applyProtection="1">
      <alignment horizontal="center" vertical="center" wrapText="1"/>
      <protection hidden="1"/>
    </xf>
    <xf numFmtId="168" fontId="11" fillId="0" borderId="1" xfId="1" applyNumberFormat="1" applyFont="1" applyBorder="1" applyAlignment="1" applyProtection="1">
      <alignment horizontal="right" vertical="center" wrapText="1"/>
      <protection hidden="1"/>
    </xf>
    <xf numFmtId="0" fontId="11" fillId="6" borderId="2" xfId="0" applyFont="1" applyFill="1" applyBorder="1" applyAlignment="1">
      <alignment horizontal="center" vertical="center" wrapText="1"/>
    </xf>
    <xf numFmtId="0" fontId="10" fillId="6" borderId="3" xfId="0" applyFont="1" applyFill="1" applyBorder="1" applyAlignment="1">
      <alignment horizontal="center" vertical="center"/>
    </xf>
    <xf numFmtId="14" fontId="11" fillId="6" borderId="9" xfId="0" applyNumberFormat="1" applyFont="1" applyFill="1" applyBorder="1" applyAlignment="1">
      <alignment horizontal="center" vertical="center" wrapText="1"/>
    </xf>
    <xf numFmtId="14" fontId="11" fillId="6" borderId="25" xfId="0" applyNumberFormat="1" applyFont="1" applyFill="1" applyBorder="1" applyAlignment="1">
      <alignment horizontal="center" vertical="center" wrapText="1"/>
    </xf>
    <xf numFmtId="164" fontId="10" fillId="8" borderId="7" xfId="1" applyNumberFormat="1" applyFont="1" applyFill="1" applyBorder="1" applyAlignment="1" applyProtection="1">
      <alignment horizontal="center" vertical="center" wrapText="1"/>
      <protection hidden="1"/>
    </xf>
    <xf numFmtId="14" fontId="11" fillId="6" borderId="27" xfId="0" applyNumberFormat="1" applyFont="1" applyFill="1" applyBorder="1" applyAlignment="1">
      <alignment horizontal="center" vertical="center" wrapText="1"/>
    </xf>
    <xf numFmtId="14" fontId="11" fillId="6" borderId="28" xfId="0" applyNumberFormat="1" applyFont="1" applyFill="1" applyBorder="1" applyAlignment="1">
      <alignment horizontal="center" vertical="center" wrapText="1"/>
    </xf>
    <xf numFmtId="0" fontId="13" fillId="10" borderId="3" xfId="0" applyFont="1" applyFill="1" applyBorder="1" applyAlignment="1">
      <alignment horizontal="center" vertical="center"/>
    </xf>
    <xf numFmtId="9" fontId="9" fillId="10" borderId="3" xfId="3" applyFont="1" applyFill="1" applyBorder="1" applyAlignment="1" applyProtection="1">
      <alignment horizontal="center" vertical="center" wrapText="1"/>
      <protection hidden="1"/>
    </xf>
    <xf numFmtId="0" fontId="10" fillId="1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14" fontId="11" fillId="0" borderId="3" xfId="0" applyNumberFormat="1" applyFont="1" applyBorder="1" applyAlignment="1">
      <alignment horizontal="center" vertical="center" wrapText="1"/>
    </xf>
    <xf numFmtId="0" fontId="11" fillId="0" borderId="28" xfId="0" applyFont="1" applyBorder="1" applyAlignment="1">
      <alignment horizontal="center" vertical="center" wrapText="1"/>
    </xf>
    <xf numFmtId="14" fontId="11" fillId="0" borderId="25" xfId="0" applyNumberFormat="1" applyFont="1" applyBorder="1" applyAlignment="1">
      <alignment horizontal="center" vertical="center" wrapText="1"/>
    </xf>
    <xf numFmtId="9" fontId="10" fillId="10" borderId="3" xfId="3" applyNumberFormat="1" applyFont="1" applyFill="1" applyBorder="1" applyAlignment="1">
      <alignment horizontal="center" vertical="center"/>
    </xf>
    <xf numFmtId="0" fontId="10" fillId="7" borderId="7"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7" borderId="1" xfId="0" applyFont="1" applyFill="1" applyBorder="1" applyAlignment="1">
      <alignment horizontal="center" vertical="center"/>
    </xf>
    <xf numFmtId="9" fontId="10" fillId="10" borderId="10" xfId="3" applyNumberFormat="1" applyFont="1" applyFill="1" applyBorder="1" applyAlignment="1">
      <alignment horizontal="center" vertical="center"/>
    </xf>
    <xf numFmtId="0" fontId="13" fillId="10" borderId="7" xfId="0" applyFont="1" applyFill="1" applyBorder="1" applyAlignment="1">
      <alignment horizontal="center" vertical="center" wrapText="1"/>
    </xf>
    <xf numFmtId="0" fontId="10" fillId="0" borderId="7" xfId="0" applyFont="1" applyFill="1" applyBorder="1" applyAlignment="1">
      <alignment horizontal="center" vertical="center"/>
    </xf>
    <xf numFmtId="0" fontId="10" fillId="7" borderId="7" xfId="0" applyFont="1" applyFill="1" applyBorder="1" applyAlignment="1">
      <alignment horizontal="center" vertical="center"/>
    </xf>
    <xf numFmtId="9" fontId="10" fillId="10" borderId="12" xfId="3" applyNumberFormat="1" applyFont="1" applyFill="1" applyBorder="1" applyAlignment="1">
      <alignment horizontal="center" vertical="center"/>
    </xf>
    <xf numFmtId="0" fontId="13" fillId="10" borderId="6" xfId="0" applyFont="1" applyFill="1" applyBorder="1" applyAlignment="1">
      <alignment horizontal="center" vertical="center" wrapText="1"/>
    </xf>
    <xf numFmtId="0" fontId="3" fillId="10" borderId="1" xfId="0" applyFont="1" applyFill="1" applyBorder="1" applyAlignment="1" applyProtection="1">
      <alignment horizontal="center" vertical="center" wrapText="1"/>
      <protection hidden="1"/>
    </xf>
    <xf numFmtId="0" fontId="11" fillId="0" borderId="29" xfId="0" applyFont="1" applyBorder="1" applyAlignment="1">
      <alignment horizontal="center" vertical="center" wrapText="1"/>
    </xf>
    <xf numFmtId="9" fontId="10" fillId="10" borderId="1" xfId="3" applyNumberFormat="1" applyFont="1" applyFill="1" applyBorder="1" applyAlignment="1">
      <alignment horizontal="center" vertical="center"/>
    </xf>
    <xf numFmtId="14" fontId="3" fillId="0" borderId="6" xfId="0" applyNumberFormat="1" applyFont="1" applyFill="1" applyBorder="1" applyAlignment="1" applyProtection="1">
      <alignment horizontal="center" vertical="center" wrapText="1"/>
      <protection hidden="1"/>
    </xf>
    <xf numFmtId="14" fontId="11" fillId="0" borderId="23" xfId="0" applyNumberFormat="1" applyFont="1" applyFill="1" applyBorder="1" applyAlignment="1">
      <alignment horizontal="center" vertical="center" wrapText="1"/>
    </xf>
    <xf numFmtId="14" fontId="11" fillId="0" borderId="24" xfId="0" applyNumberFormat="1" applyFont="1" applyFill="1" applyBorder="1" applyAlignment="1">
      <alignment horizontal="center" vertical="center" wrapText="1"/>
    </xf>
    <xf numFmtId="164" fontId="10" fillId="0" borderId="3" xfId="1" applyNumberFormat="1" applyFont="1" applyFill="1" applyBorder="1" applyAlignment="1" applyProtection="1">
      <alignment horizontal="right" vertical="center" wrapText="1"/>
      <protection hidden="1"/>
    </xf>
    <xf numFmtId="14" fontId="11" fillId="0" borderId="17" xfId="0" applyNumberFormat="1" applyFont="1" applyFill="1" applyBorder="1" applyAlignment="1">
      <alignment horizontal="center" vertical="center" wrapText="1"/>
    </xf>
    <xf numFmtId="14" fontId="11" fillId="0" borderId="27" xfId="0" applyNumberFormat="1" applyFont="1" applyFill="1" applyBorder="1" applyAlignment="1">
      <alignment horizontal="center" vertical="center" wrapText="1"/>
    </xf>
    <xf numFmtId="14" fontId="11" fillId="0" borderId="7" xfId="0" applyNumberFormat="1" applyFont="1" applyFill="1" applyBorder="1" applyAlignment="1">
      <alignment horizontal="center" vertical="center" wrapText="1"/>
    </xf>
    <xf numFmtId="9" fontId="9" fillId="0" borderId="20" xfId="3" applyFont="1" applyFill="1" applyBorder="1" applyAlignment="1" applyProtection="1">
      <alignment horizontal="center" vertical="center" wrapText="1"/>
      <protection hidden="1"/>
    </xf>
    <xf numFmtId="9" fontId="3" fillId="0" borderId="1" xfId="3" applyNumberFormat="1" applyFont="1" applyBorder="1" applyAlignment="1">
      <alignment horizontal="center" vertical="center"/>
    </xf>
    <xf numFmtId="9" fontId="3" fillId="0" borderId="1" xfId="3" applyFont="1" applyBorder="1" applyAlignment="1">
      <alignment horizontal="center" vertical="center"/>
    </xf>
    <xf numFmtId="44" fontId="3" fillId="0" borderId="3" xfId="2" applyFont="1" applyBorder="1" applyAlignment="1">
      <alignment horizontal="center" vertical="center"/>
    </xf>
    <xf numFmtId="0" fontId="3" fillId="0" borderId="3" xfId="0" applyFont="1" applyBorder="1" applyAlignment="1">
      <alignment horizontal="center" vertical="center"/>
    </xf>
    <xf numFmtId="9" fontId="3" fillId="0" borderId="7" xfId="3" applyFont="1" applyBorder="1" applyAlignment="1">
      <alignment horizontal="center" vertical="center"/>
    </xf>
    <xf numFmtId="9" fontId="3" fillId="0" borderId="6" xfId="3" applyFont="1" applyBorder="1" applyAlignment="1">
      <alignment horizontal="center" vertical="center"/>
    </xf>
    <xf numFmtId="0" fontId="3" fillId="0" borderId="1" xfId="0" applyFont="1" applyBorder="1" applyAlignment="1">
      <alignment horizontal="center" vertical="center" wrapText="1"/>
    </xf>
    <xf numFmtId="9" fontId="10" fillId="0" borderId="1" xfId="3" applyFont="1" applyFill="1" applyBorder="1" applyAlignment="1" applyProtection="1">
      <alignment horizontal="center" vertical="center" wrapText="1"/>
      <protection hidden="1"/>
    </xf>
    <xf numFmtId="9" fontId="10" fillId="0" borderId="7" xfId="3" applyFont="1" applyFill="1" applyBorder="1" applyAlignment="1" applyProtection="1">
      <alignment horizontal="center" vertical="center" wrapText="1"/>
      <protection hidden="1"/>
    </xf>
    <xf numFmtId="14" fontId="3" fillId="0" borderId="1" xfId="0" applyNumberFormat="1" applyFont="1" applyFill="1" applyBorder="1" applyAlignment="1" applyProtection="1">
      <alignment horizontal="center" vertical="center" wrapText="1"/>
      <protection hidden="1"/>
    </xf>
    <xf numFmtId="49" fontId="11" fillId="0" borderId="3" xfId="0" applyNumberFormat="1" applyFont="1" applyFill="1" applyBorder="1" applyAlignment="1">
      <alignment horizontal="center" vertical="center" wrapText="1"/>
    </xf>
    <xf numFmtId="9" fontId="3" fillId="10" borderId="1" xfId="3" applyFont="1" applyFill="1" applyBorder="1" applyAlignment="1" applyProtection="1">
      <alignment horizontal="center" vertical="center" wrapText="1"/>
      <protection hidden="1"/>
    </xf>
    <xf numFmtId="9" fontId="3" fillId="10" borderId="6" xfId="3" applyFont="1" applyFill="1" applyBorder="1" applyAlignment="1" applyProtection="1">
      <alignment horizontal="center" vertical="center" wrapText="1"/>
      <protection hidden="1"/>
    </xf>
    <xf numFmtId="9" fontId="3" fillId="0" borderId="3" xfId="3" applyFont="1" applyBorder="1" applyAlignment="1">
      <alignment horizontal="center" vertical="center"/>
    </xf>
    <xf numFmtId="9" fontId="10" fillId="0" borderId="3" xfId="3" applyFont="1" applyFill="1" applyBorder="1" applyAlignment="1" applyProtection="1">
      <alignment horizontal="center" vertical="center" wrapText="1"/>
      <protection hidden="1"/>
    </xf>
    <xf numFmtId="9" fontId="3" fillId="0" borderId="30" xfId="3" applyFont="1" applyBorder="1" applyAlignment="1">
      <alignment horizontal="center" vertical="center"/>
    </xf>
    <xf numFmtId="44" fontId="3" fillId="0" borderId="1" xfId="2" applyFont="1" applyBorder="1" applyAlignment="1">
      <alignment horizontal="center" vertical="center"/>
    </xf>
    <xf numFmtId="0" fontId="3" fillId="0" borderId="7" xfId="0" applyFont="1" applyFill="1" applyBorder="1" applyAlignment="1">
      <alignment horizontal="center" vertical="center"/>
    </xf>
    <xf numFmtId="14" fontId="10" fillId="0" borderId="7" xfId="0" applyNumberFormat="1" applyFont="1" applyFill="1" applyBorder="1" applyAlignment="1" applyProtection="1">
      <alignment horizontal="center" vertical="center" wrapText="1"/>
      <protection hidden="1"/>
    </xf>
    <xf numFmtId="9" fontId="3" fillId="0" borderId="31" xfId="3" applyFont="1" applyBorder="1" applyAlignment="1">
      <alignment horizontal="center" vertical="center"/>
    </xf>
    <xf numFmtId="44" fontId="3" fillId="0" borderId="7" xfId="2" applyFont="1" applyBorder="1" applyAlignment="1">
      <alignment horizontal="center" vertical="center"/>
    </xf>
    <xf numFmtId="14" fontId="10" fillId="0" borderId="6" xfId="0" applyNumberFormat="1" applyFont="1" applyFill="1" applyBorder="1" applyAlignment="1" applyProtection="1">
      <alignment horizontal="center" vertical="center" wrapText="1"/>
      <protection hidden="1"/>
    </xf>
    <xf numFmtId="9" fontId="3" fillId="0" borderId="4" xfId="3" applyFont="1" applyBorder="1" applyAlignment="1">
      <alignment horizontal="center" vertical="center"/>
    </xf>
    <xf numFmtId="44" fontId="3" fillId="0" borderId="6" xfId="2" applyFont="1" applyBorder="1" applyAlignment="1">
      <alignment horizontal="center" vertical="center"/>
    </xf>
    <xf numFmtId="14" fontId="10" fillId="0" borderId="3" xfId="0" applyNumberFormat="1" applyFont="1" applyFill="1" applyBorder="1" applyAlignment="1">
      <alignment horizontal="center" vertical="center" wrapText="1"/>
    </xf>
    <xf numFmtId="14" fontId="10" fillId="0" borderId="3"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9" fontId="10" fillId="0" borderId="3" xfId="0" applyNumberFormat="1" applyFont="1" applyFill="1" applyBorder="1" applyAlignment="1">
      <alignment horizontal="center" vertical="center"/>
    </xf>
    <xf numFmtId="0" fontId="10" fillId="0" borderId="3" xfId="0" applyFont="1" applyFill="1" applyBorder="1" applyAlignment="1">
      <alignment horizontal="center" wrapText="1"/>
    </xf>
    <xf numFmtId="14" fontId="10" fillId="10" borderId="3" xfId="0" applyNumberFormat="1" applyFont="1" applyFill="1" applyBorder="1" applyAlignment="1">
      <alignment horizontal="center" vertical="center"/>
    </xf>
    <xf numFmtId="0" fontId="10" fillId="10" borderId="3" xfId="0" applyFont="1" applyFill="1" applyBorder="1" applyAlignment="1" applyProtection="1">
      <alignment horizontal="center" vertical="center" wrapText="1"/>
      <protection hidden="1"/>
    </xf>
    <xf numFmtId="14" fontId="10" fillId="10" borderId="3" xfId="0" applyNumberFormat="1" applyFont="1" applyFill="1" applyBorder="1" applyAlignment="1">
      <alignment horizontal="center" vertical="center"/>
    </xf>
    <xf numFmtId="0" fontId="9" fillId="0" borderId="1" xfId="0" applyFont="1" applyBorder="1" applyAlignment="1">
      <alignment horizontal="center" vertical="center"/>
    </xf>
    <xf numFmtId="9" fontId="9" fillId="6" borderId="3" xfId="3" applyFont="1" applyFill="1" applyBorder="1" applyAlignment="1" applyProtection="1">
      <alignment horizontal="center" vertical="center" wrapText="1"/>
      <protection hidden="1"/>
    </xf>
    <xf numFmtId="0" fontId="16" fillId="6" borderId="3" xfId="0" applyFont="1" applyFill="1" applyBorder="1" applyAlignment="1" applyProtection="1">
      <alignment horizontal="center" vertical="center" wrapText="1"/>
      <protection hidden="1"/>
    </xf>
    <xf numFmtId="0" fontId="3" fillId="6" borderId="3" xfId="0" applyFont="1" applyFill="1" applyBorder="1" applyAlignment="1" applyProtection="1">
      <alignment horizontal="left" vertical="center" wrapText="1"/>
      <protection hidden="1"/>
    </xf>
    <xf numFmtId="0" fontId="11" fillId="6" borderId="3" xfId="0" applyFont="1" applyFill="1" applyBorder="1" applyAlignment="1">
      <alignment horizontal="left" vertical="center" wrapText="1" readingOrder="1"/>
    </xf>
    <xf numFmtId="14" fontId="11" fillId="6" borderId="3" xfId="0" applyNumberFormat="1" applyFont="1" applyFill="1" applyBorder="1" applyAlignment="1">
      <alignment horizontal="center" vertical="center" wrapText="1" readingOrder="1"/>
    </xf>
    <xf numFmtId="0" fontId="9" fillId="0" borderId="7" xfId="0" applyFont="1" applyBorder="1" applyAlignment="1">
      <alignment horizontal="center" vertical="center"/>
    </xf>
    <xf numFmtId="0" fontId="9" fillId="0" borderId="6" xfId="0" applyFont="1" applyBorder="1" applyAlignment="1">
      <alignment horizontal="center" vertical="center"/>
    </xf>
    <xf numFmtId="37" fontId="9" fillId="10" borderId="3" xfId="1" applyNumberFormat="1" applyFont="1" applyFill="1" applyBorder="1" applyAlignment="1" applyProtection="1">
      <alignment horizontal="center" vertical="center" wrapText="1"/>
      <protection hidden="1"/>
    </xf>
    <xf numFmtId="164" fontId="3" fillId="6" borderId="1" xfId="1" applyNumberFormat="1" applyFont="1" applyFill="1" applyBorder="1" applyAlignment="1" applyProtection="1">
      <alignment horizontal="center" vertical="top" wrapText="1"/>
      <protection hidden="1"/>
    </xf>
    <xf numFmtId="164" fontId="3" fillId="6" borderId="7" xfId="1" applyNumberFormat="1" applyFont="1" applyFill="1" applyBorder="1" applyAlignment="1" applyProtection="1">
      <alignment horizontal="center" vertical="top" wrapText="1"/>
      <protection hidden="1"/>
    </xf>
    <xf numFmtId="164" fontId="3" fillId="6" borderId="6" xfId="1" applyNumberFormat="1" applyFont="1" applyFill="1" applyBorder="1" applyAlignment="1" applyProtection="1">
      <alignment horizontal="center" vertical="top" wrapText="1"/>
      <protection hidden="1"/>
    </xf>
    <xf numFmtId="0" fontId="3" fillId="6" borderId="3" xfId="0" applyFont="1" applyFill="1" applyBorder="1" applyAlignment="1" applyProtection="1">
      <alignment horizontal="left" vertical="center" wrapText="1" readingOrder="1"/>
      <protection hidden="1"/>
    </xf>
    <xf numFmtId="14" fontId="3" fillId="6" borderId="3" xfId="0" applyNumberFormat="1" applyFont="1" applyFill="1" applyBorder="1" applyAlignment="1" applyProtection="1">
      <alignment horizontal="left" vertical="center" wrapText="1" readingOrder="1"/>
      <protection hidden="1"/>
    </xf>
    <xf numFmtId="9" fontId="3" fillId="6" borderId="1" xfId="3" applyFont="1" applyFill="1" applyBorder="1" applyAlignment="1" applyProtection="1">
      <alignment vertical="center" wrapText="1"/>
      <protection hidden="1"/>
    </xf>
    <xf numFmtId="9" fontId="3" fillId="6" borderId="6" xfId="3" applyFont="1" applyFill="1" applyBorder="1" applyAlignment="1" applyProtection="1">
      <alignment vertical="center" wrapText="1"/>
      <protection hidden="1"/>
    </xf>
    <xf numFmtId="14" fontId="3" fillId="6" borderId="3" xfId="0" applyNumberFormat="1" applyFont="1" applyFill="1" applyBorder="1" applyAlignment="1" applyProtection="1">
      <alignment vertical="center" wrapText="1" readingOrder="1"/>
      <protection hidden="1"/>
    </xf>
    <xf numFmtId="164" fontId="3" fillId="6" borderId="1" xfId="1" applyNumberFormat="1" applyFont="1" applyFill="1" applyBorder="1" applyAlignment="1" applyProtection="1">
      <alignment horizontal="center" wrapText="1"/>
      <protection hidden="1"/>
    </xf>
    <xf numFmtId="164" fontId="3" fillId="6" borderId="7" xfId="1" applyNumberFormat="1" applyFont="1" applyFill="1" applyBorder="1" applyAlignment="1" applyProtection="1">
      <alignment horizontal="center" wrapText="1"/>
      <protection hidden="1"/>
    </xf>
    <xf numFmtId="164" fontId="3" fillId="6" borderId="6" xfId="1" applyNumberFormat="1" applyFont="1" applyFill="1" applyBorder="1" applyAlignment="1" applyProtection="1">
      <alignment horizontal="center" wrapText="1"/>
      <protection hidden="1"/>
    </xf>
    <xf numFmtId="44" fontId="17" fillId="6" borderId="1" xfId="2" applyFont="1" applyFill="1" applyBorder="1" applyAlignment="1">
      <alignment horizontal="center" vertical="center"/>
    </xf>
    <xf numFmtId="164" fontId="3" fillId="8" borderId="1" xfId="0" applyNumberFormat="1" applyFont="1" applyFill="1" applyBorder="1" applyAlignment="1">
      <alignment horizontal="center" vertical="center"/>
    </xf>
    <xf numFmtId="44" fontId="17" fillId="6" borderId="7" xfId="2" applyFont="1" applyFill="1" applyBorder="1" applyAlignment="1">
      <alignment horizontal="center" vertical="center"/>
    </xf>
    <xf numFmtId="0" fontId="3" fillId="8" borderId="7" xfId="0" applyFont="1" applyFill="1" applyBorder="1" applyAlignment="1">
      <alignment horizontal="center" vertical="center"/>
    </xf>
    <xf numFmtId="44" fontId="17" fillId="6" borderId="6" xfId="2" applyFont="1" applyFill="1" applyBorder="1" applyAlignment="1">
      <alignment horizontal="center" vertical="center"/>
    </xf>
    <xf numFmtId="0" fontId="3" fillId="8" borderId="6" xfId="0" applyFont="1" applyFill="1" applyBorder="1" applyAlignment="1">
      <alignment horizontal="center" vertical="center"/>
    </xf>
    <xf numFmtId="0" fontId="9"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14" fontId="3" fillId="0" borderId="3" xfId="0" applyNumberFormat="1" applyFont="1" applyBorder="1" applyAlignment="1">
      <alignment horizontal="center" vertical="center"/>
    </xf>
    <xf numFmtId="0" fontId="3" fillId="0" borderId="3" xfId="0" applyFont="1" applyBorder="1" applyAlignment="1">
      <alignment vertical="center" wrapText="1"/>
    </xf>
    <xf numFmtId="14" fontId="3" fillId="0" borderId="3" xfId="0" applyNumberFormat="1" applyFont="1" applyBorder="1" applyAlignment="1">
      <alignment horizontal="center" vertical="center"/>
    </xf>
    <xf numFmtId="9" fontId="3" fillId="0" borderId="3" xfId="0" applyNumberFormat="1" applyFont="1" applyBorder="1" applyAlignment="1">
      <alignment horizontal="center" vertical="center"/>
    </xf>
    <xf numFmtId="164" fontId="3" fillId="0" borderId="3"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Border="1" applyAlignment="1">
      <alignment horizontal="center" wrapText="1"/>
    </xf>
    <xf numFmtId="164" fontId="3" fillId="8" borderId="3" xfId="0" applyNumberFormat="1" applyFont="1" applyFill="1" applyBorder="1" applyAlignment="1">
      <alignment horizontal="center" vertical="center"/>
    </xf>
    <xf numFmtId="0" fontId="3" fillId="8" borderId="3" xfId="0" applyFont="1" applyFill="1" applyBorder="1" applyAlignment="1">
      <alignment horizontal="center" vertical="center"/>
    </xf>
    <xf numFmtId="0" fontId="3" fillId="10" borderId="0" xfId="0" applyFont="1" applyFill="1"/>
    <xf numFmtId="0" fontId="9" fillId="0" borderId="0" xfId="0" applyFont="1"/>
  </cellXfs>
  <cellStyles count="4">
    <cellStyle name="Millares" xfId="1" builtinId="3"/>
    <cellStyle name="Moneda" xfId="2" builtinId="4"/>
    <cellStyle name="Normal" xfId="0" builtinId="0"/>
    <cellStyle name="Porcentaje" xfId="3" builtinId="5"/>
  </cellStyles>
  <dxfs count="32">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285750</xdr:colOff>
      <xdr:row>0</xdr:row>
      <xdr:rowOff>1212152</xdr:rowOff>
    </xdr:to>
    <xdr:pic>
      <xdr:nvPicPr>
        <xdr:cNvPr id="2" name="1 Imagen" descr="https://intranet.dane.gov.co/images/Imagen_Institucional/Logo/Logo-DANE-color-2019.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00375" cy="1212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20\Registros_PDE\Users\ACanoC\AppData\Local\Microsoft\Windows\INetCache\Content.Outlook\XHIBPCJU\Copia%20de%20Copia%20de%20Matriz_Plan_Acci&#243;n_2020__%2019%2012%2019%20(0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ljorozcog\AppData\Local\Microsoft\Windows\Temporary%20Internet%20Files\Content.Outlook\HT65SPF2\Matriz_Plan_Acci&#243;n_2020%20DSC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ystema20\Registros_PDE\2019\18_PLAN%20DE%20ACCI&#211;N%202020\LISTAS%20PARA%20CONSOLIDAR\Copia%20de%20Matriz_Plan_Accio&#769;n_2020_DIG_1501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ystema20\Registros_PDE\2019\18_PLAN%20DE%20ACCI&#211;N%202020\LISTAS%20PARA%20CONSOLIDAR\Plan%20de%20Acci&#243;n%202020%20Secretar&#237;a%20General%201401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alrodriguez\AppData\Local\Microsoft\Windows\Temporary%20Internet%20Files\Content.Outlook\TN2KHA10\Matriz_Plan_Acci&#243;n_EEVV_2020%20(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ystema20\Registros_PDE\2019\18_PLAN%20DE%20ACCI&#211;N%202020\LISTAS%20PARA%20CONSOLIDAR\CENSOS_Plan_Acci&#243;n_consolidado%20DCD_2020_ajustado%20recomendaciones%20planeaci&#243;n(9)%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ystema20\Registros_PDE\2019\18_PLAN%20DE%20ACCI&#211;N%202020\LISTAS%20PARA%20CONSOLIDAR\Copia%20de%20Matriz%20Plan%20de%20Acci&#243;n%20Calidad%20OPLAN.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2020\Planes%20Institucionales\Recibidos\Matriz_Plan_Accio&#769;n_2020%20Sistemas%20V2%2030_12_201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otoro\Unidad_Victimas\Users\carolina.lara\AppData\Local\Microsoft\Windows\INetCache\Content.Outlook\4DQGJJM6\PE%20RAcionalizaci&#243;n%20ICBF%202016.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ystema20\Registros_PDE\Users\ljorozcog\AppData\Local\Microsoft\Windows\Temporary%20Internet%20Files\Content.Outlook\HT65SPF2\Plan_Acci&#243;n_2020%20OFICINA%20RNI%20RevSH.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ystema20\Registros_PDE\2019\18_PLAN%20DE%20ACCI&#211;N%202020\LISTAS%20PARA%20CONSOLIDAR\Matriz_Plan_Acci&#243;n_2020_OD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jorozcog\AppData\Local\Microsoft\Windows\Temporary%20Internet%20Files\Content.Outlook\HT65SPF2\Matriz_Plan_Acci&#243;n_2020%20Bucaramanga%20(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ljorozcog\Documents\13_FORMULACI&#211;N%20PAI%202020\Plan%20de%20Acci&#243;n%202020%20PRELIMINAR\PLAN%20DE%20ACCI&#211;N%202020%20Consulta%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XRuizB\AppData\Local\Microsoft\Windows\Temporary%20Internet%20Files\Content.Outlook\MYDDNO9N\Matriz_Plan_Acci&#243;n_2020_log&#237;stica_V2p.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XRuizB\AppData\Local\Microsoft\Windows\Temporary%20Internet%20Files\Content.Outlook\MYDDNO9N\Matriz_Plan_Acci&#243;n_2020_log&#237;stica_V4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jorozcog\Documents\13_FORMULACI&#211;N%20PAI%202020\Matrices%20revisadas%20con%20comentarios\Plan_Acci&#243;n_202000%20Cal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jorozcog\Documents\13_FORMULACI&#211;N%20PAI%202020\Matrices%20revisadas%20con%20comentarios\PAI%20Medellin%20revisada%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rbonillas\AppData\Local\Microsoft\Windows\Temporary%20Internet%20Files\Content.Outlook\CDHECIN5\20191211_Matriz_Plan_Acci&#243;n_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rbonillas\AppData\Local\Microsoft\Windows\Temporary%20Internet%20Files\Content.Outlook\CDHECIN5\Matriz_Plan_Acci&#243;n_2020%20-%20prospectiva%20v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rbonillas\AppData\Local\Microsoft\Windows\Temporary%20Internet%20Files\Content.Outlook\CDHECIN5\Matriz_Plan_Acci&#243;n_2020%20DIRPEN-%20Rev%20YLS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rbonillas\AppData\Local\Microsoft\Windows\Temporary%20Internet%20Files\Content.Outlook\CDHECIN5\Matriz_Plan_Acci&#243;n_2020%20DIRPE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ljorozcog\Documents\13_FORMULACI&#211;N%20PAI%202020\Matrices%20revisadas%20con%20comentarios\Matriz_Plan_Acci&#243;n_DIRPEN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DICE"/>
      <sheetName val="Ayuda taller"/>
      <sheetName val="Alineación estratégica"/>
      <sheetName val="Aspector fortalecer MIPG"/>
      <sheetName val="SEC_GEN"/>
      <sheetName val="BARRANQUILLA"/>
      <sheetName val="BOGOTÁ"/>
      <sheetName val="BUCARAMANGA"/>
      <sheetName val="MANIZALES"/>
      <sheetName val="MEDELLÍN"/>
      <sheetName val="CALI"/>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LAN"/>
      <sheetName val="Ayuda taller"/>
      <sheetName val="Alineación estratégica"/>
      <sheetName val="Aspector fortalecer MIPG"/>
      <sheetName val="Instructivo"/>
      <sheetName val="LISTAS"/>
      <sheetName val="Productos Proyectos Inversión"/>
    </sheetNames>
    <sheetDataSet>
      <sheetData sheetId="0"/>
      <sheetData sheetId="1"/>
      <sheetData sheetId="2"/>
      <sheetData sheetId="3"/>
      <sheetData sheetId="4"/>
      <sheetData sheetId="5"/>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 val="LISTAS"/>
    </sheetNames>
    <sheetDataSet>
      <sheetData sheetId="0"/>
      <sheetData sheetId="1"/>
      <sheetData sheetId="2"/>
      <sheetData sheetId="3">
        <row r="2">
          <cell r="B2" t="str">
            <v>Agricultura y Desarrollo Rural</v>
          </cell>
        </row>
      </sheetData>
      <sheetData sheetId="4"/>
      <sheetData sheetId="5"/>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PAI_2020_CONSOLIDADO"/>
      <sheetName val="Ayuda taller"/>
      <sheetName val="Alineación estratégica"/>
      <sheetName val="Aspector fortalecer MIPG"/>
      <sheetName val="LISTAS"/>
      <sheetName val="Hoja1"/>
    </sheetNames>
    <sheetDataSet>
      <sheetData sheetId="0"/>
      <sheetData sheetId="1"/>
      <sheetData sheetId="2"/>
      <sheetData sheetId="3"/>
      <sheetData sheetId="4"/>
      <sheetData sheetId="5"/>
      <sheetData sheetId="6"/>
      <sheetData sheetId="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LOGÍSTICA"/>
      <sheetName val="DIRECCIÓN "/>
      <sheetName val="SUBDIRECCIÓN"/>
      <sheetName val="DIRPEN"/>
      <sheetName val="DIMPE"/>
      <sheetName val="DSCN"/>
      <sheetName val="DCD"/>
      <sheetName val="DIG"/>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LOGÍSTICA"/>
      <sheetName val="DIRECCIÓN "/>
      <sheetName val="SUBDIRECCIÓN"/>
      <sheetName val="DIRPEN"/>
      <sheetName val="DIMPE"/>
      <sheetName val="DSCN"/>
      <sheetName val="DCD"/>
      <sheetName val="DIG"/>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Hoja1"/>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Hoja1"/>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oductos Proyectos Inversión"/>
      <sheetName val="DIRECCIÓN "/>
      <sheetName val="SUBDIRECCIÓN"/>
      <sheetName val="DIRPEN"/>
      <sheetName val="DIMPE"/>
      <sheetName val="DSCN"/>
      <sheetName val="DCD"/>
      <sheetName val="DIG"/>
      <sheetName val="LOGÍSTICA"/>
      <sheetName val="DICE"/>
      <sheetName val="OPLAN"/>
      <sheetName val="Ayuda taller"/>
      <sheetName val="Alineación estratégica"/>
      <sheetName val="Aspector fortalecer MIPG"/>
      <sheetName val="JURÍDICA"/>
      <sheetName val="OCI"/>
      <sheetName val="SISTEMAS"/>
      <sheetName val="SEC_GEN"/>
      <sheetName val="BARRANQUILLA"/>
      <sheetName val="BOGOTÁ"/>
      <sheetName val="BUCARAMANGA"/>
      <sheetName val="MANIZALES"/>
      <sheetName val="MEDELLÍN"/>
      <sheetName val="CALI"/>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C492"/>
  <sheetViews>
    <sheetView tabSelected="1" zoomScale="40" zoomScaleNormal="40" workbookViewId="0">
      <selection sqref="A1:Y1"/>
    </sheetView>
  </sheetViews>
  <sheetFormatPr baseColWidth="10" defaultRowHeight="14.25" x14ac:dyDescent="0.25"/>
  <cols>
    <col min="1" max="1" width="11.42578125" style="531"/>
    <col min="2" max="2" width="29.140625" style="532" customWidth="1"/>
    <col min="3" max="3" width="30.7109375" style="532" customWidth="1"/>
    <col min="4" max="4" width="23.85546875" style="2" customWidth="1"/>
    <col min="5" max="5" width="23.140625" style="2" customWidth="1"/>
    <col min="6" max="7" width="24.5703125" style="2" customWidth="1"/>
    <col min="8" max="9" width="34" style="2" hidden="1" customWidth="1"/>
    <col min="10" max="10" width="45" style="2" customWidth="1"/>
    <col min="11" max="11" width="18.28515625" style="2" customWidth="1"/>
    <col min="12" max="12" width="21.42578125" style="2" customWidth="1"/>
    <col min="13" max="13" width="42.42578125" style="2" customWidth="1"/>
    <col min="14" max="14" width="23.85546875" style="2" customWidth="1"/>
    <col min="15" max="15" width="22.28515625" style="2" customWidth="1"/>
    <col min="16" max="16" width="16.85546875" style="2" customWidth="1"/>
    <col min="17" max="17" width="17.140625" style="2" customWidth="1"/>
    <col min="18" max="18" width="16.85546875" style="2" customWidth="1"/>
    <col min="19" max="19" width="17.140625" style="2" customWidth="1"/>
    <col min="20" max="20" width="31.42578125" style="2" customWidth="1"/>
    <col min="21" max="21" width="26.28515625" style="2" customWidth="1"/>
    <col min="22" max="22" width="35" style="2" customWidth="1"/>
    <col min="23" max="23" width="37.85546875" style="2" customWidth="1"/>
    <col min="24" max="24" width="24.7109375" style="2" customWidth="1"/>
    <col min="25" max="25" width="41.28515625" style="2" customWidth="1"/>
    <col min="26" max="16384" width="11.42578125" style="2"/>
  </cols>
  <sheetData>
    <row r="1" spans="1:29" ht="95.25" customHeight="1" x14ac:dyDescent="0.25">
      <c r="A1" s="1" t="s">
        <v>0</v>
      </c>
      <c r="B1" s="1"/>
      <c r="C1" s="1"/>
      <c r="D1" s="1"/>
      <c r="E1" s="1"/>
      <c r="F1" s="1"/>
      <c r="G1" s="1"/>
      <c r="H1" s="1"/>
      <c r="I1" s="1"/>
      <c r="J1" s="1"/>
      <c r="K1" s="1"/>
      <c r="L1" s="1"/>
      <c r="M1" s="1"/>
      <c r="N1" s="1"/>
      <c r="O1" s="1"/>
      <c r="P1" s="1"/>
      <c r="Q1" s="1"/>
      <c r="R1" s="1"/>
      <c r="S1" s="1"/>
      <c r="T1" s="1"/>
      <c r="U1" s="1"/>
      <c r="V1" s="1"/>
      <c r="W1" s="1"/>
      <c r="X1" s="1"/>
      <c r="Y1" s="1"/>
    </row>
    <row r="2" spans="1:29" ht="78.75" customHeight="1" x14ac:dyDescent="0.25">
      <c r="A2" s="3" t="s">
        <v>1</v>
      </c>
      <c r="B2" s="4" t="s">
        <v>2</v>
      </c>
      <c r="C2" s="5" t="s">
        <v>3</v>
      </c>
      <c r="D2" s="5"/>
      <c r="E2" s="5"/>
      <c r="F2" s="5"/>
      <c r="G2" s="5"/>
      <c r="H2" s="5"/>
      <c r="I2" s="5"/>
      <c r="J2" s="6" t="s">
        <v>4</v>
      </c>
      <c r="K2" s="6"/>
      <c r="L2" s="6"/>
      <c r="M2" s="6"/>
      <c r="N2" s="6"/>
      <c r="O2" s="6"/>
      <c r="P2" s="6"/>
      <c r="Q2" s="6"/>
      <c r="R2" s="6"/>
      <c r="S2" s="6"/>
      <c r="T2" s="7" t="s">
        <v>5</v>
      </c>
      <c r="U2" s="8"/>
      <c r="V2" s="8"/>
      <c r="W2" s="8"/>
      <c r="X2" s="8"/>
      <c r="Y2" s="8"/>
    </row>
    <row r="3" spans="1:29" ht="78.75" customHeight="1" x14ac:dyDescent="0.25">
      <c r="A3" s="9"/>
      <c r="B3" s="4"/>
      <c r="C3" s="10" t="s">
        <v>6</v>
      </c>
      <c r="D3" s="10" t="s">
        <v>7</v>
      </c>
      <c r="E3" s="11" t="s">
        <v>8</v>
      </c>
      <c r="F3" s="11" t="s">
        <v>9</v>
      </c>
      <c r="G3" s="11" t="s">
        <v>10</v>
      </c>
      <c r="H3" s="10" t="s">
        <v>11</v>
      </c>
      <c r="I3" s="10" t="s">
        <v>12</v>
      </c>
      <c r="J3" s="12" t="s">
        <v>13</v>
      </c>
      <c r="K3" s="12" t="s">
        <v>14</v>
      </c>
      <c r="L3" s="12" t="s">
        <v>15</v>
      </c>
      <c r="M3" s="12" t="s">
        <v>16</v>
      </c>
      <c r="N3" s="12" t="s">
        <v>17</v>
      </c>
      <c r="O3" s="12" t="s">
        <v>18</v>
      </c>
      <c r="P3" s="12" t="s">
        <v>19</v>
      </c>
      <c r="Q3" s="12" t="s">
        <v>20</v>
      </c>
      <c r="R3" s="12" t="s">
        <v>21</v>
      </c>
      <c r="S3" s="12" t="s">
        <v>22</v>
      </c>
      <c r="T3" s="13" t="s">
        <v>23</v>
      </c>
      <c r="U3" s="13" t="s">
        <v>24</v>
      </c>
      <c r="V3" s="13" t="s">
        <v>25</v>
      </c>
      <c r="W3" s="13" t="s">
        <v>26</v>
      </c>
      <c r="X3" s="13" t="s">
        <v>27</v>
      </c>
      <c r="Y3" s="14" t="s">
        <v>28</v>
      </c>
    </row>
    <row r="4" spans="1:29" ht="28.5" x14ac:dyDescent="0.25">
      <c r="A4" s="15">
        <v>1</v>
      </c>
      <c r="B4" s="16" t="s">
        <v>29</v>
      </c>
      <c r="C4" s="17" t="s">
        <v>30</v>
      </c>
      <c r="D4" s="18" t="s">
        <v>31</v>
      </c>
      <c r="E4" s="18" t="s">
        <v>31</v>
      </c>
      <c r="F4" s="18" t="s">
        <v>31</v>
      </c>
      <c r="G4" s="18" t="s">
        <v>31</v>
      </c>
      <c r="H4" s="19"/>
      <c r="I4" s="20"/>
      <c r="J4" s="18" t="s">
        <v>32</v>
      </c>
      <c r="K4" s="21">
        <v>43831</v>
      </c>
      <c r="L4" s="22">
        <v>44196</v>
      </c>
      <c r="M4" s="23" t="s">
        <v>33</v>
      </c>
      <c r="N4" s="24">
        <v>43837</v>
      </c>
      <c r="O4" s="24">
        <v>43876</v>
      </c>
      <c r="P4" s="25" t="s">
        <v>34</v>
      </c>
      <c r="Q4" s="25" t="s">
        <v>35</v>
      </c>
      <c r="R4" s="25" t="s">
        <v>36</v>
      </c>
      <c r="S4" s="25" t="s">
        <v>36</v>
      </c>
      <c r="T4" s="26">
        <v>159036876</v>
      </c>
      <c r="U4" s="26">
        <v>105197860</v>
      </c>
      <c r="V4" s="27" t="s">
        <v>37</v>
      </c>
      <c r="W4" s="27" t="s">
        <v>38</v>
      </c>
      <c r="X4" s="27" t="s">
        <v>31</v>
      </c>
      <c r="Y4" s="28">
        <f>+T4+U4</f>
        <v>264234736</v>
      </c>
    </row>
    <row r="5" spans="1:29" ht="28.5" x14ac:dyDescent="0.25">
      <c r="A5" s="15"/>
      <c r="B5" s="16"/>
      <c r="C5" s="29"/>
      <c r="D5" s="18"/>
      <c r="E5" s="18"/>
      <c r="F5" s="18"/>
      <c r="G5" s="18"/>
      <c r="H5" s="30"/>
      <c r="I5" s="31"/>
      <c r="J5" s="18"/>
      <c r="K5" s="32"/>
      <c r="L5" s="33"/>
      <c r="M5" s="23" t="s">
        <v>39</v>
      </c>
      <c r="N5" s="24">
        <v>43845</v>
      </c>
      <c r="O5" s="24">
        <v>43921</v>
      </c>
      <c r="P5" s="25"/>
      <c r="Q5" s="25"/>
      <c r="R5" s="25"/>
      <c r="S5" s="25"/>
      <c r="T5" s="34"/>
      <c r="U5" s="34"/>
      <c r="V5" s="35"/>
      <c r="W5" s="35"/>
      <c r="X5" s="35"/>
      <c r="Y5" s="36"/>
    </row>
    <row r="6" spans="1:29" ht="28.5" x14ac:dyDescent="0.25">
      <c r="A6" s="15"/>
      <c r="B6" s="16"/>
      <c r="C6" s="37"/>
      <c r="D6" s="18"/>
      <c r="E6" s="18"/>
      <c r="F6" s="18"/>
      <c r="G6" s="18"/>
      <c r="H6" s="38"/>
      <c r="I6" s="39"/>
      <c r="J6" s="18"/>
      <c r="K6" s="32"/>
      <c r="L6" s="33"/>
      <c r="M6" s="23" t="s">
        <v>40</v>
      </c>
      <c r="N6" s="24">
        <v>43862</v>
      </c>
      <c r="O6" s="24">
        <v>43951</v>
      </c>
      <c r="P6" s="25"/>
      <c r="Q6" s="25"/>
      <c r="R6" s="25"/>
      <c r="S6" s="25"/>
      <c r="T6" s="34"/>
      <c r="U6" s="34"/>
      <c r="V6" s="35"/>
      <c r="W6" s="35"/>
      <c r="X6" s="35"/>
      <c r="Y6" s="36"/>
    </row>
    <row r="7" spans="1:29" ht="28.5" x14ac:dyDescent="0.25">
      <c r="A7" s="15">
        <v>2</v>
      </c>
      <c r="B7" s="16" t="s">
        <v>29</v>
      </c>
      <c r="C7" s="17" t="s">
        <v>41</v>
      </c>
      <c r="D7" s="18" t="s">
        <v>31</v>
      </c>
      <c r="E7" s="18" t="s">
        <v>31</v>
      </c>
      <c r="F7" s="18" t="s">
        <v>31</v>
      </c>
      <c r="G7" s="18" t="s">
        <v>31</v>
      </c>
      <c r="H7" s="19"/>
      <c r="I7" s="20"/>
      <c r="J7" s="18" t="s">
        <v>42</v>
      </c>
      <c r="K7" s="40"/>
      <c r="L7" s="41"/>
      <c r="M7" s="23" t="s">
        <v>43</v>
      </c>
      <c r="N7" s="42">
        <v>43831</v>
      </c>
      <c r="O7" s="24">
        <v>43951</v>
      </c>
      <c r="P7" s="25" t="s">
        <v>44</v>
      </c>
      <c r="Q7" s="25" t="s">
        <v>45</v>
      </c>
      <c r="R7" s="43" t="s">
        <v>36</v>
      </c>
      <c r="S7" s="44">
        <v>1</v>
      </c>
      <c r="T7" s="34">
        <v>114051612</v>
      </c>
      <c r="U7" s="34">
        <v>10597860</v>
      </c>
      <c r="V7" s="45" t="s">
        <v>37</v>
      </c>
      <c r="W7" s="45" t="s">
        <v>38</v>
      </c>
      <c r="X7" s="45" t="s">
        <v>31</v>
      </c>
      <c r="Y7" s="36">
        <f>+T7+U7</f>
        <v>124649472</v>
      </c>
    </row>
    <row r="8" spans="1:29" x14ac:dyDescent="0.25">
      <c r="A8" s="15"/>
      <c r="B8" s="16"/>
      <c r="C8" s="37"/>
      <c r="D8" s="18"/>
      <c r="E8" s="18"/>
      <c r="F8" s="18"/>
      <c r="G8" s="18"/>
      <c r="H8" s="38"/>
      <c r="I8" s="39"/>
      <c r="J8" s="18"/>
      <c r="K8" s="46"/>
      <c r="L8" s="47"/>
      <c r="M8" s="23" t="s">
        <v>46</v>
      </c>
      <c r="N8" s="24">
        <v>43951</v>
      </c>
      <c r="O8" s="24">
        <v>44196</v>
      </c>
      <c r="P8" s="25"/>
      <c r="Q8" s="25"/>
      <c r="R8" s="43"/>
      <c r="S8" s="44"/>
      <c r="T8" s="34"/>
      <c r="U8" s="34"/>
      <c r="V8" s="45"/>
      <c r="W8" s="45"/>
      <c r="X8" s="45"/>
      <c r="Y8" s="36"/>
    </row>
    <row r="9" spans="1:29" ht="28.5" x14ac:dyDescent="0.25">
      <c r="A9" s="15">
        <v>3</v>
      </c>
      <c r="B9" s="48" t="s">
        <v>29</v>
      </c>
      <c r="C9" s="49" t="s">
        <v>47</v>
      </c>
      <c r="D9" s="50" t="s">
        <v>31</v>
      </c>
      <c r="E9" s="50" t="s">
        <v>31</v>
      </c>
      <c r="F9" s="50" t="s">
        <v>31</v>
      </c>
      <c r="G9" s="50" t="s">
        <v>31</v>
      </c>
      <c r="H9" s="19"/>
      <c r="I9" s="19"/>
      <c r="J9" s="50" t="s">
        <v>48</v>
      </c>
      <c r="K9" s="51">
        <v>43832</v>
      </c>
      <c r="L9" s="51">
        <v>44196</v>
      </c>
      <c r="M9" s="52" t="s">
        <v>49</v>
      </c>
      <c r="N9" s="53">
        <v>43832</v>
      </c>
      <c r="O9" s="53">
        <v>43861</v>
      </c>
      <c r="P9" s="54">
        <v>0.3</v>
      </c>
      <c r="Q9" s="54">
        <v>0.6</v>
      </c>
      <c r="R9" s="54">
        <v>0.6</v>
      </c>
      <c r="S9" s="54">
        <v>1</v>
      </c>
      <c r="T9" s="55">
        <v>23316968.863636363</v>
      </c>
      <c r="U9" s="55">
        <v>6598554.5454545459</v>
      </c>
      <c r="V9" s="56" t="s">
        <v>50</v>
      </c>
      <c r="W9" s="56" t="s">
        <v>51</v>
      </c>
      <c r="X9" s="57" t="s">
        <v>31</v>
      </c>
      <c r="Y9" s="36">
        <f>+T9+U9</f>
        <v>29915523.40909091</v>
      </c>
      <c r="AC9"/>
    </row>
    <row r="10" spans="1:29" ht="28.5" x14ac:dyDescent="0.25">
      <c r="A10" s="15"/>
      <c r="B10" s="48"/>
      <c r="C10" s="58"/>
      <c r="D10" s="50"/>
      <c r="E10" s="50"/>
      <c r="F10" s="50"/>
      <c r="G10" s="50"/>
      <c r="H10" s="30"/>
      <c r="I10" s="30"/>
      <c r="J10" s="50"/>
      <c r="K10" s="51"/>
      <c r="L10" s="51"/>
      <c r="M10" s="52" t="s">
        <v>52</v>
      </c>
      <c r="N10" s="53">
        <v>43864</v>
      </c>
      <c r="O10" s="53">
        <v>43878</v>
      </c>
      <c r="P10" s="54"/>
      <c r="Q10" s="54"/>
      <c r="R10" s="54"/>
      <c r="S10" s="54"/>
      <c r="T10" s="55"/>
      <c r="U10" s="55"/>
      <c r="V10" s="56"/>
      <c r="W10" s="56"/>
      <c r="X10" s="57"/>
      <c r="Y10" s="36"/>
    </row>
    <row r="11" spans="1:29" ht="42.75" x14ac:dyDescent="0.25">
      <c r="A11" s="15"/>
      <c r="B11" s="48"/>
      <c r="C11" s="58"/>
      <c r="D11" s="50"/>
      <c r="E11" s="50"/>
      <c r="F11" s="50"/>
      <c r="G11" s="50"/>
      <c r="H11" s="30"/>
      <c r="I11" s="30"/>
      <c r="J11" s="50"/>
      <c r="K11" s="51"/>
      <c r="L11" s="51"/>
      <c r="M11" s="52" t="s">
        <v>53</v>
      </c>
      <c r="N11" s="53">
        <v>43885</v>
      </c>
      <c r="O11" s="53">
        <v>43954</v>
      </c>
      <c r="P11" s="54"/>
      <c r="Q11" s="54"/>
      <c r="R11" s="54"/>
      <c r="S11" s="54"/>
      <c r="T11" s="55"/>
      <c r="U11" s="55"/>
      <c r="V11" s="56"/>
      <c r="W11" s="56"/>
      <c r="X11" s="57"/>
      <c r="Y11" s="36"/>
    </row>
    <row r="12" spans="1:29" x14ac:dyDescent="0.25">
      <c r="A12" s="15"/>
      <c r="B12" s="48"/>
      <c r="C12" s="59"/>
      <c r="D12" s="50"/>
      <c r="E12" s="50"/>
      <c r="F12" s="50"/>
      <c r="G12" s="50"/>
      <c r="H12" s="38"/>
      <c r="I12" s="38"/>
      <c r="J12" s="50"/>
      <c r="K12" s="51"/>
      <c r="L12" s="51"/>
      <c r="M12" s="52" t="s">
        <v>54</v>
      </c>
      <c r="N12" s="53">
        <v>43931</v>
      </c>
      <c r="O12" s="53">
        <v>44196</v>
      </c>
      <c r="P12" s="54"/>
      <c r="Q12" s="54"/>
      <c r="R12" s="54"/>
      <c r="S12" s="54"/>
      <c r="T12" s="55"/>
      <c r="U12" s="55"/>
      <c r="V12" s="56"/>
      <c r="W12" s="56"/>
      <c r="X12" s="57"/>
      <c r="Y12" s="36"/>
    </row>
    <row r="13" spans="1:29" ht="28.5" x14ac:dyDescent="0.25">
      <c r="A13" s="15">
        <v>4</v>
      </c>
      <c r="B13" s="48" t="s">
        <v>29</v>
      </c>
      <c r="C13" s="49" t="s">
        <v>41</v>
      </c>
      <c r="D13" s="50" t="s">
        <v>31</v>
      </c>
      <c r="E13" s="50" t="s">
        <v>31</v>
      </c>
      <c r="F13" s="50" t="s">
        <v>31</v>
      </c>
      <c r="G13" s="50" t="s">
        <v>31</v>
      </c>
      <c r="H13" s="19"/>
      <c r="I13" s="19"/>
      <c r="J13" s="50" t="s">
        <v>55</v>
      </c>
      <c r="K13" s="51">
        <v>43860</v>
      </c>
      <c r="L13" s="51">
        <v>44135</v>
      </c>
      <c r="M13" s="52" t="s">
        <v>56</v>
      </c>
      <c r="N13" s="53">
        <v>43860</v>
      </c>
      <c r="O13" s="53">
        <v>43951</v>
      </c>
      <c r="P13" s="54">
        <v>0</v>
      </c>
      <c r="Q13" s="60">
        <v>0.5</v>
      </c>
      <c r="R13" s="60">
        <v>0.8</v>
      </c>
      <c r="S13" s="54">
        <v>1</v>
      </c>
      <c r="T13" s="55">
        <v>8945300.334090909</v>
      </c>
      <c r="U13" s="55">
        <v>2490259.0909090913</v>
      </c>
      <c r="V13" s="56" t="s">
        <v>50</v>
      </c>
      <c r="W13" s="56" t="s">
        <v>51</v>
      </c>
      <c r="X13" s="56" t="s">
        <v>31</v>
      </c>
      <c r="Y13" s="36">
        <f>+T13+U13</f>
        <v>11435559.425000001</v>
      </c>
    </row>
    <row r="14" spans="1:29" ht="28.5" x14ac:dyDescent="0.25">
      <c r="A14" s="15"/>
      <c r="B14" s="48"/>
      <c r="C14" s="58"/>
      <c r="D14" s="50"/>
      <c r="E14" s="50"/>
      <c r="F14" s="50"/>
      <c r="G14" s="50"/>
      <c r="H14" s="30"/>
      <c r="I14" s="30"/>
      <c r="J14" s="50"/>
      <c r="K14" s="51"/>
      <c r="L14" s="51"/>
      <c r="M14" s="52" t="s">
        <v>57</v>
      </c>
      <c r="N14" s="53">
        <v>43952</v>
      </c>
      <c r="O14" s="53">
        <v>44012</v>
      </c>
      <c r="P14" s="54"/>
      <c r="Q14" s="60"/>
      <c r="R14" s="60"/>
      <c r="S14" s="54"/>
      <c r="T14" s="55"/>
      <c r="U14" s="55"/>
      <c r="V14" s="56"/>
      <c r="W14" s="56"/>
      <c r="X14" s="56"/>
      <c r="Y14" s="36"/>
    </row>
    <row r="15" spans="1:29" x14ac:dyDescent="0.25">
      <c r="A15" s="15"/>
      <c r="B15" s="48"/>
      <c r="C15" s="58"/>
      <c r="D15" s="50"/>
      <c r="E15" s="50"/>
      <c r="F15" s="50"/>
      <c r="G15" s="50"/>
      <c r="H15" s="30"/>
      <c r="I15" s="30"/>
      <c r="J15" s="50"/>
      <c r="K15" s="51"/>
      <c r="L15" s="51"/>
      <c r="M15" s="52" t="s">
        <v>58</v>
      </c>
      <c r="N15" s="53">
        <v>44013</v>
      </c>
      <c r="O15" s="53">
        <v>44073</v>
      </c>
      <c r="P15" s="54"/>
      <c r="Q15" s="60"/>
      <c r="R15" s="60"/>
      <c r="S15" s="54"/>
      <c r="T15" s="55"/>
      <c r="U15" s="55"/>
      <c r="V15" s="56"/>
      <c r="W15" s="56"/>
      <c r="X15" s="56"/>
      <c r="Y15" s="36"/>
    </row>
    <row r="16" spans="1:29" x14ac:dyDescent="0.25">
      <c r="A16" s="15"/>
      <c r="B16" s="48"/>
      <c r="C16" s="59"/>
      <c r="D16" s="50"/>
      <c r="E16" s="50"/>
      <c r="F16" s="50"/>
      <c r="G16" s="50"/>
      <c r="H16" s="38"/>
      <c r="I16" s="38"/>
      <c r="J16" s="50"/>
      <c r="K16" s="51"/>
      <c r="L16" s="51"/>
      <c r="M16" s="52" t="s">
        <v>59</v>
      </c>
      <c r="N16" s="53">
        <v>44075</v>
      </c>
      <c r="O16" s="53">
        <v>44135</v>
      </c>
      <c r="P16" s="54"/>
      <c r="Q16" s="60"/>
      <c r="R16" s="60"/>
      <c r="S16" s="54"/>
      <c r="T16" s="55"/>
      <c r="U16" s="55"/>
      <c r="V16" s="56"/>
      <c r="W16" s="56"/>
      <c r="X16" s="56"/>
      <c r="Y16" s="36"/>
    </row>
    <row r="17" spans="1:25" ht="71.25" x14ac:dyDescent="0.25">
      <c r="A17" s="15">
        <v>5</v>
      </c>
      <c r="B17" s="48" t="s">
        <v>29</v>
      </c>
      <c r="C17" s="49" t="s">
        <v>47</v>
      </c>
      <c r="D17" s="50" t="s">
        <v>31</v>
      </c>
      <c r="E17" s="50" t="s">
        <v>31</v>
      </c>
      <c r="F17" s="50" t="s">
        <v>31</v>
      </c>
      <c r="G17" s="50" t="s">
        <v>31</v>
      </c>
      <c r="H17" s="19"/>
      <c r="I17" s="19"/>
      <c r="J17" s="50" t="s">
        <v>60</v>
      </c>
      <c r="K17" s="51">
        <v>43832</v>
      </c>
      <c r="L17" s="51">
        <v>44196</v>
      </c>
      <c r="M17" s="52" t="s">
        <v>61</v>
      </c>
      <c r="N17" s="53">
        <v>43832</v>
      </c>
      <c r="O17" s="53">
        <v>43861</v>
      </c>
      <c r="P17" s="54">
        <v>0.1</v>
      </c>
      <c r="Q17" s="60">
        <v>0.1</v>
      </c>
      <c r="R17" s="60">
        <v>0.31</v>
      </c>
      <c r="S17" s="54">
        <v>1</v>
      </c>
      <c r="T17" s="55">
        <v>21504653.672727272</v>
      </c>
      <c r="U17" s="55">
        <v>9897831.8181818184</v>
      </c>
      <c r="V17" s="56" t="s">
        <v>50</v>
      </c>
      <c r="W17" s="56" t="s">
        <v>51</v>
      </c>
      <c r="X17" s="57" t="s">
        <v>31</v>
      </c>
      <c r="Y17" s="36">
        <f>+T17+U17</f>
        <v>31402485.490909092</v>
      </c>
    </row>
    <row r="18" spans="1:25" ht="42.75" x14ac:dyDescent="0.25">
      <c r="A18" s="15"/>
      <c r="B18" s="48"/>
      <c r="C18" s="58"/>
      <c r="D18" s="50"/>
      <c r="E18" s="50"/>
      <c r="F18" s="50"/>
      <c r="G18" s="50"/>
      <c r="H18" s="30"/>
      <c r="I18" s="30"/>
      <c r="J18" s="50"/>
      <c r="K18" s="51"/>
      <c r="L18" s="51"/>
      <c r="M18" s="52" t="s">
        <v>62</v>
      </c>
      <c r="N18" s="53">
        <v>43862</v>
      </c>
      <c r="O18" s="53">
        <v>44196</v>
      </c>
      <c r="P18" s="54"/>
      <c r="Q18" s="60"/>
      <c r="R18" s="60"/>
      <c r="S18" s="54"/>
      <c r="T18" s="55"/>
      <c r="U18" s="55"/>
      <c r="V18" s="56"/>
      <c r="W18" s="56"/>
      <c r="X18" s="57"/>
      <c r="Y18" s="36"/>
    </row>
    <row r="19" spans="1:25" ht="42.75" x14ac:dyDescent="0.25">
      <c r="A19" s="15"/>
      <c r="B19" s="48"/>
      <c r="C19" s="59"/>
      <c r="D19" s="50"/>
      <c r="E19" s="50"/>
      <c r="F19" s="50"/>
      <c r="G19" s="50"/>
      <c r="H19" s="38"/>
      <c r="I19" s="38"/>
      <c r="J19" s="50"/>
      <c r="K19" s="51"/>
      <c r="L19" s="51"/>
      <c r="M19" s="52" t="s">
        <v>63</v>
      </c>
      <c r="N19" s="53">
        <v>44166</v>
      </c>
      <c r="O19" s="53">
        <v>44196</v>
      </c>
      <c r="P19" s="54"/>
      <c r="Q19" s="60"/>
      <c r="R19" s="60"/>
      <c r="S19" s="54"/>
      <c r="T19" s="55"/>
      <c r="U19" s="55"/>
      <c r="V19" s="56"/>
      <c r="W19" s="56"/>
      <c r="X19" s="57"/>
      <c r="Y19" s="36"/>
    </row>
    <row r="20" spans="1:25" ht="28.5" x14ac:dyDescent="0.25">
      <c r="A20" s="15">
        <v>6</v>
      </c>
      <c r="B20" s="48" t="s">
        <v>29</v>
      </c>
      <c r="C20" s="49" t="s">
        <v>47</v>
      </c>
      <c r="D20" s="50" t="s">
        <v>31</v>
      </c>
      <c r="E20" s="50" t="s">
        <v>31</v>
      </c>
      <c r="F20" s="50" t="s">
        <v>31</v>
      </c>
      <c r="G20" s="50" t="s">
        <v>31</v>
      </c>
      <c r="H20" s="19"/>
      <c r="I20" s="19"/>
      <c r="J20" s="50" t="s">
        <v>64</v>
      </c>
      <c r="K20" s="51">
        <v>43843</v>
      </c>
      <c r="L20" s="51">
        <v>44064</v>
      </c>
      <c r="M20" s="52" t="s">
        <v>65</v>
      </c>
      <c r="N20" s="53">
        <v>43843</v>
      </c>
      <c r="O20" s="53">
        <v>43951</v>
      </c>
      <c r="P20" s="61">
        <v>0</v>
      </c>
      <c r="Q20" s="61">
        <v>0.8</v>
      </c>
      <c r="R20" s="61">
        <v>1</v>
      </c>
      <c r="S20" s="61"/>
      <c r="T20" s="55">
        <v>12564642.027272727</v>
      </c>
      <c r="U20" s="55">
        <v>3299277.2727272729</v>
      </c>
      <c r="V20" s="56" t="s">
        <v>50</v>
      </c>
      <c r="W20" s="56" t="s">
        <v>51</v>
      </c>
      <c r="X20" s="57" t="s">
        <v>31</v>
      </c>
      <c r="Y20" s="36">
        <f>+T20+U20</f>
        <v>15863919.300000001</v>
      </c>
    </row>
    <row r="21" spans="1:25" x14ac:dyDescent="0.25">
      <c r="A21" s="15"/>
      <c r="B21" s="48"/>
      <c r="C21" s="58"/>
      <c r="D21" s="50"/>
      <c r="E21" s="50"/>
      <c r="F21" s="50"/>
      <c r="G21" s="50"/>
      <c r="H21" s="30"/>
      <c r="I21" s="30"/>
      <c r="J21" s="50"/>
      <c r="K21" s="51"/>
      <c r="L21" s="51"/>
      <c r="M21" s="52" t="s">
        <v>66</v>
      </c>
      <c r="N21" s="53">
        <v>43952</v>
      </c>
      <c r="O21" s="53">
        <v>44012</v>
      </c>
      <c r="P21" s="61"/>
      <c r="Q21" s="61"/>
      <c r="R21" s="61"/>
      <c r="S21" s="61"/>
      <c r="T21" s="55"/>
      <c r="U21" s="55"/>
      <c r="V21" s="56"/>
      <c r="W21" s="56"/>
      <c r="X21" s="57"/>
      <c r="Y21" s="36"/>
    </row>
    <row r="22" spans="1:25" ht="28.5" x14ac:dyDescent="0.25">
      <c r="A22" s="15"/>
      <c r="B22" s="48"/>
      <c r="C22" s="59"/>
      <c r="D22" s="50"/>
      <c r="E22" s="50"/>
      <c r="F22" s="50"/>
      <c r="G22" s="50"/>
      <c r="H22" s="38"/>
      <c r="I22" s="38"/>
      <c r="J22" s="50"/>
      <c r="K22" s="51"/>
      <c r="L22" s="51"/>
      <c r="M22" s="52" t="s">
        <v>67</v>
      </c>
      <c r="N22" s="53">
        <v>44013</v>
      </c>
      <c r="O22" s="53">
        <v>44064</v>
      </c>
      <c r="P22" s="61"/>
      <c r="Q22" s="61"/>
      <c r="R22" s="61"/>
      <c r="S22" s="61"/>
      <c r="T22" s="55"/>
      <c r="U22" s="55"/>
      <c r="V22" s="56"/>
      <c r="W22" s="56"/>
      <c r="X22" s="57"/>
      <c r="Y22" s="36"/>
    </row>
    <row r="23" spans="1:25" ht="42.75" x14ac:dyDescent="0.25">
      <c r="A23" s="15">
        <v>7</v>
      </c>
      <c r="B23" s="48" t="s">
        <v>29</v>
      </c>
      <c r="C23" s="49" t="s">
        <v>41</v>
      </c>
      <c r="D23" s="50" t="s">
        <v>31</v>
      </c>
      <c r="E23" s="50" t="s">
        <v>31</v>
      </c>
      <c r="F23" s="50" t="s">
        <v>31</v>
      </c>
      <c r="G23" s="50" t="s">
        <v>31</v>
      </c>
      <c r="H23" s="19"/>
      <c r="I23" s="19"/>
      <c r="J23" s="50" t="s">
        <v>68</v>
      </c>
      <c r="K23" s="51">
        <v>43843</v>
      </c>
      <c r="L23" s="51">
        <v>44119</v>
      </c>
      <c r="M23" s="62" t="s">
        <v>69</v>
      </c>
      <c r="N23" s="53">
        <v>43843</v>
      </c>
      <c r="O23" s="53">
        <v>43896</v>
      </c>
      <c r="P23" s="61">
        <v>0.15</v>
      </c>
      <c r="Q23" s="61">
        <v>0.55000000000000004</v>
      </c>
      <c r="R23" s="61">
        <v>0.75</v>
      </c>
      <c r="S23" s="61">
        <v>1</v>
      </c>
      <c r="T23" s="55">
        <v>11956698.813636364</v>
      </c>
      <c r="U23" s="55">
        <v>2515540.9090909092</v>
      </c>
      <c r="V23" s="56" t="s">
        <v>50</v>
      </c>
      <c r="W23" s="56" t="s">
        <v>51</v>
      </c>
      <c r="X23" s="57" t="s">
        <v>31</v>
      </c>
      <c r="Y23" s="36">
        <f>+T23+U23</f>
        <v>14472239.722727273</v>
      </c>
    </row>
    <row r="24" spans="1:25" x14ac:dyDescent="0.25">
      <c r="A24" s="15"/>
      <c r="B24" s="48"/>
      <c r="C24" s="58"/>
      <c r="D24" s="50"/>
      <c r="E24" s="50"/>
      <c r="F24" s="50"/>
      <c r="G24" s="50"/>
      <c r="H24" s="30"/>
      <c r="I24" s="30"/>
      <c r="J24" s="50"/>
      <c r="K24" s="51"/>
      <c r="L24" s="51"/>
      <c r="M24" s="62" t="s">
        <v>70</v>
      </c>
      <c r="N24" s="53">
        <v>43897</v>
      </c>
      <c r="O24" s="53">
        <v>44012</v>
      </c>
      <c r="P24" s="61"/>
      <c r="Q24" s="61"/>
      <c r="R24" s="61"/>
      <c r="S24" s="61"/>
      <c r="T24" s="55"/>
      <c r="U24" s="55"/>
      <c r="V24" s="56"/>
      <c r="W24" s="56"/>
      <c r="X24" s="57"/>
      <c r="Y24" s="36"/>
    </row>
    <row r="25" spans="1:25" x14ac:dyDescent="0.25">
      <c r="A25" s="15"/>
      <c r="B25" s="48"/>
      <c r="C25" s="58"/>
      <c r="D25" s="50"/>
      <c r="E25" s="50"/>
      <c r="F25" s="50"/>
      <c r="G25" s="50"/>
      <c r="H25" s="30"/>
      <c r="I25" s="30"/>
      <c r="J25" s="50"/>
      <c r="K25" s="51"/>
      <c r="L25" s="51"/>
      <c r="M25" s="62" t="s">
        <v>71</v>
      </c>
      <c r="N25" s="53">
        <v>44013</v>
      </c>
      <c r="O25" s="53">
        <v>44074</v>
      </c>
      <c r="P25" s="61"/>
      <c r="Q25" s="61"/>
      <c r="R25" s="61"/>
      <c r="S25" s="61"/>
      <c r="T25" s="55"/>
      <c r="U25" s="55"/>
      <c r="V25" s="56"/>
      <c r="W25" s="56"/>
      <c r="X25" s="57"/>
      <c r="Y25" s="36"/>
    </row>
    <row r="26" spans="1:25" x14ac:dyDescent="0.25">
      <c r="A26" s="15"/>
      <c r="B26" s="48"/>
      <c r="C26" s="58"/>
      <c r="D26" s="50"/>
      <c r="E26" s="50"/>
      <c r="F26" s="50"/>
      <c r="G26" s="50"/>
      <c r="H26" s="38"/>
      <c r="I26" s="38"/>
      <c r="J26" s="50"/>
      <c r="K26" s="51"/>
      <c r="L26" s="51"/>
      <c r="M26" s="52" t="s">
        <v>72</v>
      </c>
      <c r="N26" s="53">
        <v>44075</v>
      </c>
      <c r="O26" s="53">
        <v>44119</v>
      </c>
      <c r="P26" s="61"/>
      <c r="Q26" s="61"/>
      <c r="R26" s="61"/>
      <c r="S26" s="61"/>
      <c r="T26" s="55"/>
      <c r="U26" s="55"/>
      <c r="V26" s="56"/>
      <c r="W26" s="56"/>
      <c r="X26" s="57"/>
      <c r="Y26" s="36"/>
    </row>
    <row r="27" spans="1:25" x14ac:dyDescent="0.25">
      <c r="A27" s="15">
        <v>8</v>
      </c>
      <c r="B27" s="48" t="s">
        <v>29</v>
      </c>
      <c r="C27" s="63" t="s">
        <v>30</v>
      </c>
      <c r="D27" s="50" t="s">
        <v>31</v>
      </c>
      <c r="E27" s="50" t="s">
        <v>31</v>
      </c>
      <c r="F27" s="50" t="s">
        <v>31</v>
      </c>
      <c r="G27" s="50" t="s">
        <v>31</v>
      </c>
      <c r="H27" s="19"/>
      <c r="I27" s="19"/>
      <c r="J27" s="50" t="s">
        <v>73</v>
      </c>
      <c r="K27" s="51">
        <v>43832</v>
      </c>
      <c r="L27" s="51">
        <v>44001</v>
      </c>
      <c r="M27" s="52" t="s">
        <v>74</v>
      </c>
      <c r="N27" s="53">
        <v>43832</v>
      </c>
      <c r="O27" s="53">
        <v>43860</v>
      </c>
      <c r="P27" s="61">
        <v>0.4</v>
      </c>
      <c r="Q27" s="61">
        <v>1</v>
      </c>
      <c r="R27" s="61">
        <v>0.1</v>
      </c>
      <c r="S27" s="61">
        <v>1</v>
      </c>
      <c r="T27" s="55">
        <v>6053466.4272727268</v>
      </c>
      <c r="U27" s="55">
        <v>1542190.9090909092</v>
      </c>
      <c r="V27" s="56" t="s">
        <v>50</v>
      </c>
      <c r="W27" s="56" t="s">
        <v>51</v>
      </c>
      <c r="X27" s="57" t="s">
        <v>31</v>
      </c>
      <c r="Y27" s="36">
        <f>+T27+U27</f>
        <v>7595657.336363636</v>
      </c>
    </row>
    <row r="28" spans="1:25" ht="28.5" x14ac:dyDescent="0.25">
      <c r="A28" s="15"/>
      <c r="B28" s="48"/>
      <c r="C28" s="63"/>
      <c r="D28" s="50"/>
      <c r="E28" s="50"/>
      <c r="F28" s="50"/>
      <c r="G28" s="50"/>
      <c r="H28" s="30"/>
      <c r="I28" s="30"/>
      <c r="J28" s="50"/>
      <c r="K28" s="51"/>
      <c r="L28" s="51"/>
      <c r="M28" s="52" t="s">
        <v>75</v>
      </c>
      <c r="N28" s="53">
        <v>43864</v>
      </c>
      <c r="O28" s="53">
        <v>43889</v>
      </c>
      <c r="P28" s="61"/>
      <c r="Q28" s="61"/>
      <c r="R28" s="61"/>
      <c r="S28" s="61"/>
      <c r="T28" s="55"/>
      <c r="U28" s="55"/>
      <c r="V28" s="56"/>
      <c r="W28" s="56"/>
      <c r="X28" s="57"/>
      <c r="Y28" s="36"/>
    </row>
    <row r="29" spans="1:25" ht="28.5" x14ac:dyDescent="0.25">
      <c r="A29" s="15"/>
      <c r="B29" s="48"/>
      <c r="C29" s="63"/>
      <c r="D29" s="50"/>
      <c r="E29" s="50"/>
      <c r="F29" s="50"/>
      <c r="G29" s="50"/>
      <c r="H29" s="30"/>
      <c r="I29" s="30"/>
      <c r="J29" s="50"/>
      <c r="K29" s="51"/>
      <c r="L29" s="51"/>
      <c r="M29" s="52" t="s">
        <v>76</v>
      </c>
      <c r="N29" s="53">
        <v>43892</v>
      </c>
      <c r="O29" s="53">
        <v>43980</v>
      </c>
      <c r="P29" s="61"/>
      <c r="Q29" s="61"/>
      <c r="R29" s="61"/>
      <c r="S29" s="61"/>
      <c r="T29" s="55"/>
      <c r="U29" s="55"/>
      <c r="V29" s="56"/>
      <c r="W29" s="56"/>
      <c r="X29" s="57"/>
      <c r="Y29" s="36"/>
    </row>
    <row r="30" spans="1:25" ht="28.5" x14ac:dyDescent="0.25">
      <c r="A30" s="15"/>
      <c r="B30" s="48"/>
      <c r="C30" s="63"/>
      <c r="D30" s="50"/>
      <c r="E30" s="50"/>
      <c r="F30" s="50"/>
      <c r="G30" s="50"/>
      <c r="H30" s="38"/>
      <c r="I30" s="38"/>
      <c r="J30" s="50"/>
      <c r="K30" s="51"/>
      <c r="L30" s="51"/>
      <c r="M30" s="52" t="s">
        <v>77</v>
      </c>
      <c r="N30" s="53">
        <v>43922</v>
      </c>
      <c r="O30" s="53">
        <v>44001</v>
      </c>
      <c r="P30" s="61"/>
      <c r="Q30" s="61"/>
      <c r="R30" s="61"/>
      <c r="S30" s="61"/>
      <c r="T30" s="55"/>
      <c r="U30" s="55"/>
      <c r="V30" s="56"/>
      <c r="W30" s="56"/>
      <c r="X30" s="57"/>
      <c r="Y30" s="36"/>
    </row>
    <row r="31" spans="1:25" x14ac:dyDescent="0.25">
      <c r="A31" s="64">
        <v>9</v>
      </c>
      <c r="B31" s="16" t="s">
        <v>29</v>
      </c>
      <c r="C31" s="17" t="s">
        <v>30</v>
      </c>
      <c r="D31" s="18" t="s">
        <v>31</v>
      </c>
      <c r="E31" s="18" t="s">
        <v>31</v>
      </c>
      <c r="F31" s="18" t="s">
        <v>31</v>
      </c>
      <c r="G31" s="18" t="s">
        <v>31</v>
      </c>
      <c r="H31" s="19"/>
      <c r="I31" s="20"/>
      <c r="J31" s="18" t="s">
        <v>78</v>
      </c>
      <c r="K31" s="65">
        <v>43850</v>
      </c>
      <c r="L31" s="65">
        <v>44104</v>
      </c>
      <c r="M31" s="66" t="s">
        <v>79</v>
      </c>
      <c r="N31" s="24">
        <v>43850</v>
      </c>
      <c r="O31" s="24">
        <v>43872</v>
      </c>
      <c r="P31" s="44">
        <v>0.3</v>
      </c>
      <c r="Q31" s="43">
        <v>0.8</v>
      </c>
      <c r="R31" s="43">
        <v>1</v>
      </c>
      <c r="S31" s="44">
        <v>1</v>
      </c>
      <c r="T31" s="34"/>
      <c r="U31" s="34"/>
      <c r="V31" s="45"/>
      <c r="W31" s="45"/>
      <c r="X31" s="45"/>
      <c r="Y31" s="36">
        <f>+T31+U31</f>
        <v>0</v>
      </c>
    </row>
    <row r="32" spans="1:25" ht="28.5" x14ac:dyDescent="0.25">
      <c r="A32" s="64"/>
      <c r="B32" s="16"/>
      <c r="C32" s="29"/>
      <c r="D32" s="18"/>
      <c r="E32" s="18"/>
      <c r="F32" s="18"/>
      <c r="G32" s="18"/>
      <c r="H32" s="30"/>
      <c r="I32" s="31"/>
      <c r="J32" s="18"/>
      <c r="K32" s="65"/>
      <c r="L32" s="65"/>
      <c r="M32" s="23" t="s">
        <v>80</v>
      </c>
      <c r="N32" s="24">
        <v>43842</v>
      </c>
      <c r="O32" s="24">
        <v>43921</v>
      </c>
      <c r="P32" s="44"/>
      <c r="Q32" s="43"/>
      <c r="R32" s="43"/>
      <c r="S32" s="44"/>
      <c r="T32" s="34"/>
      <c r="U32" s="34"/>
      <c r="V32" s="45"/>
      <c r="W32" s="45"/>
      <c r="X32" s="45"/>
      <c r="Y32" s="36"/>
    </row>
    <row r="33" spans="1:25" ht="28.5" x14ac:dyDescent="0.25">
      <c r="A33" s="64"/>
      <c r="B33" s="16"/>
      <c r="C33" s="29"/>
      <c r="D33" s="18"/>
      <c r="E33" s="18"/>
      <c r="F33" s="18"/>
      <c r="G33" s="18"/>
      <c r="H33" s="30"/>
      <c r="I33" s="31"/>
      <c r="J33" s="18"/>
      <c r="K33" s="65"/>
      <c r="L33" s="65"/>
      <c r="M33" s="23" t="s">
        <v>81</v>
      </c>
      <c r="N33" s="24">
        <v>43922</v>
      </c>
      <c r="O33" s="24">
        <v>44012</v>
      </c>
      <c r="P33" s="44"/>
      <c r="Q33" s="43"/>
      <c r="R33" s="43"/>
      <c r="S33" s="44"/>
      <c r="T33" s="34"/>
      <c r="U33" s="34"/>
      <c r="V33" s="45"/>
      <c r="W33" s="45"/>
      <c r="X33" s="45"/>
      <c r="Y33" s="36"/>
    </row>
    <row r="34" spans="1:25" ht="28.5" x14ac:dyDescent="0.25">
      <c r="A34" s="64"/>
      <c r="B34" s="16"/>
      <c r="C34" s="37"/>
      <c r="D34" s="18"/>
      <c r="E34" s="18"/>
      <c r="F34" s="18"/>
      <c r="G34" s="18"/>
      <c r="H34" s="38"/>
      <c r="I34" s="39"/>
      <c r="J34" s="18"/>
      <c r="K34" s="65"/>
      <c r="L34" s="65"/>
      <c r="M34" s="23" t="s">
        <v>82</v>
      </c>
      <c r="N34" s="24">
        <v>44013</v>
      </c>
      <c r="O34" s="24">
        <v>44104</v>
      </c>
      <c r="P34" s="44"/>
      <c r="Q34" s="43"/>
      <c r="R34" s="43"/>
      <c r="S34" s="44"/>
      <c r="T34" s="34"/>
      <c r="U34" s="34"/>
      <c r="V34" s="45"/>
      <c r="W34" s="45"/>
      <c r="X34" s="45"/>
      <c r="Y34" s="36"/>
    </row>
    <row r="35" spans="1:25" ht="28.5" x14ac:dyDescent="0.25">
      <c r="A35" s="64">
        <v>10</v>
      </c>
      <c r="B35" s="16" t="s">
        <v>29</v>
      </c>
      <c r="C35" s="17" t="s">
        <v>47</v>
      </c>
      <c r="D35" s="18" t="s">
        <v>31</v>
      </c>
      <c r="E35" s="18" t="s">
        <v>31</v>
      </c>
      <c r="F35" s="18" t="s">
        <v>31</v>
      </c>
      <c r="G35" s="18" t="s">
        <v>31</v>
      </c>
      <c r="H35" s="19"/>
      <c r="I35" s="20"/>
      <c r="J35" s="18" t="s">
        <v>83</v>
      </c>
      <c r="K35" s="65">
        <v>43843</v>
      </c>
      <c r="L35" s="65">
        <v>44104</v>
      </c>
      <c r="M35" s="23" t="s">
        <v>84</v>
      </c>
      <c r="N35" s="24">
        <v>43843</v>
      </c>
      <c r="O35" s="24">
        <v>43875</v>
      </c>
      <c r="P35" s="44">
        <v>0.5</v>
      </c>
      <c r="Q35" s="43">
        <v>0.75</v>
      </c>
      <c r="R35" s="43">
        <v>1</v>
      </c>
      <c r="S35" s="44"/>
      <c r="T35" s="34"/>
      <c r="U35" s="34"/>
      <c r="V35" s="45"/>
      <c r="W35" s="45"/>
      <c r="X35" s="45"/>
      <c r="Y35" s="36">
        <f>+T35+U35</f>
        <v>0</v>
      </c>
    </row>
    <row r="36" spans="1:25" ht="28.5" x14ac:dyDescent="0.25">
      <c r="A36" s="64"/>
      <c r="B36" s="16"/>
      <c r="C36" s="29"/>
      <c r="D36" s="18"/>
      <c r="E36" s="18"/>
      <c r="F36" s="18"/>
      <c r="G36" s="18"/>
      <c r="H36" s="30"/>
      <c r="I36" s="31"/>
      <c r="J36" s="18"/>
      <c r="K36" s="65"/>
      <c r="L36" s="65"/>
      <c r="M36" s="23" t="s">
        <v>85</v>
      </c>
      <c r="N36" s="24">
        <v>43876</v>
      </c>
      <c r="O36" s="24">
        <v>43920</v>
      </c>
      <c r="P36" s="44"/>
      <c r="Q36" s="43"/>
      <c r="R36" s="43"/>
      <c r="S36" s="44"/>
      <c r="T36" s="34"/>
      <c r="U36" s="34"/>
      <c r="V36" s="45"/>
      <c r="W36" s="45"/>
      <c r="X36" s="45"/>
      <c r="Y36" s="36"/>
    </row>
    <row r="37" spans="1:25" ht="57" x14ac:dyDescent="0.25">
      <c r="A37" s="64"/>
      <c r="B37" s="16"/>
      <c r="C37" s="29"/>
      <c r="D37" s="18"/>
      <c r="E37" s="18"/>
      <c r="F37" s="18"/>
      <c r="G37" s="18"/>
      <c r="H37" s="30"/>
      <c r="I37" s="31"/>
      <c r="J37" s="18"/>
      <c r="K37" s="65"/>
      <c r="L37" s="65"/>
      <c r="M37" s="23" t="s">
        <v>86</v>
      </c>
      <c r="N37" s="24">
        <v>43922</v>
      </c>
      <c r="O37" s="24">
        <v>44012</v>
      </c>
      <c r="P37" s="44"/>
      <c r="Q37" s="43"/>
      <c r="R37" s="43"/>
      <c r="S37" s="44"/>
      <c r="T37" s="34"/>
      <c r="U37" s="34"/>
      <c r="V37" s="45"/>
      <c r="W37" s="45"/>
      <c r="X37" s="45"/>
      <c r="Y37" s="36"/>
    </row>
    <row r="38" spans="1:25" ht="42.75" x14ac:dyDescent="0.25">
      <c r="A38" s="64"/>
      <c r="B38" s="16"/>
      <c r="C38" s="37"/>
      <c r="D38" s="18"/>
      <c r="E38" s="18"/>
      <c r="F38" s="18"/>
      <c r="G38" s="18"/>
      <c r="H38" s="38"/>
      <c r="I38" s="39"/>
      <c r="J38" s="18"/>
      <c r="K38" s="65"/>
      <c r="L38" s="65"/>
      <c r="M38" s="23" t="s">
        <v>87</v>
      </c>
      <c r="N38" s="24">
        <v>44013</v>
      </c>
      <c r="O38" s="24">
        <v>44104</v>
      </c>
      <c r="P38" s="44"/>
      <c r="Q38" s="43"/>
      <c r="R38" s="43"/>
      <c r="S38" s="44"/>
      <c r="T38" s="34"/>
      <c r="U38" s="34"/>
      <c r="V38" s="45"/>
      <c r="W38" s="45"/>
      <c r="X38" s="45"/>
      <c r="Y38" s="36"/>
    </row>
    <row r="39" spans="1:25" ht="42.75" x14ac:dyDescent="0.25">
      <c r="A39" s="15">
        <v>11</v>
      </c>
      <c r="B39" s="48" t="s">
        <v>29</v>
      </c>
      <c r="C39" s="67" t="s">
        <v>41</v>
      </c>
      <c r="D39" s="50" t="s">
        <v>31</v>
      </c>
      <c r="E39" s="50" t="s">
        <v>31</v>
      </c>
      <c r="F39" s="50" t="s">
        <v>31</v>
      </c>
      <c r="G39" s="50" t="s">
        <v>31</v>
      </c>
      <c r="H39" s="19"/>
      <c r="I39" s="19"/>
      <c r="J39" s="68" t="s">
        <v>88</v>
      </c>
      <c r="K39" s="69">
        <v>43891</v>
      </c>
      <c r="L39" s="69">
        <v>44180</v>
      </c>
      <c r="M39" s="52" t="s">
        <v>89</v>
      </c>
      <c r="N39" s="53">
        <v>43891</v>
      </c>
      <c r="O39" s="53">
        <v>44180</v>
      </c>
      <c r="P39" s="54" t="s">
        <v>90</v>
      </c>
      <c r="Q39" s="70" t="s">
        <v>91</v>
      </c>
      <c r="R39" s="70" t="s">
        <v>92</v>
      </c>
      <c r="S39" s="70" t="s">
        <v>93</v>
      </c>
      <c r="T39" s="56">
        <v>2800000</v>
      </c>
      <c r="U39" s="56">
        <v>5180000</v>
      </c>
      <c r="V39" s="56" t="s">
        <v>50</v>
      </c>
      <c r="W39" s="71" t="s">
        <v>31</v>
      </c>
      <c r="X39" s="71" t="s">
        <v>31</v>
      </c>
      <c r="Y39" s="72">
        <f>U39+T39</f>
        <v>7980000</v>
      </c>
    </row>
    <row r="40" spans="1:25" ht="28.5" x14ac:dyDescent="0.25">
      <c r="A40" s="15"/>
      <c r="B40" s="48"/>
      <c r="C40" s="73"/>
      <c r="D40" s="50"/>
      <c r="E40" s="50"/>
      <c r="F40" s="50"/>
      <c r="G40" s="50"/>
      <c r="H40" s="38"/>
      <c r="I40" s="38"/>
      <c r="J40" s="68"/>
      <c r="K40" s="74"/>
      <c r="L40" s="74"/>
      <c r="M40" s="52" t="s">
        <v>94</v>
      </c>
      <c r="N40" s="53">
        <v>43891</v>
      </c>
      <c r="O40" s="53">
        <v>44180</v>
      </c>
      <c r="P40" s="54"/>
      <c r="Q40" s="70"/>
      <c r="R40" s="70"/>
      <c r="S40" s="70"/>
      <c r="T40" s="56"/>
      <c r="U40" s="56"/>
      <c r="V40" s="56"/>
      <c r="W40" s="75"/>
      <c r="X40" s="75"/>
      <c r="Y40" s="76"/>
    </row>
    <row r="41" spans="1:25" ht="28.5" x14ac:dyDescent="0.25">
      <c r="A41" s="64">
        <v>12</v>
      </c>
      <c r="B41" s="16" t="s">
        <v>95</v>
      </c>
      <c r="C41" s="17" t="s">
        <v>30</v>
      </c>
      <c r="D41" s="18" t="s">
        <v>31</v>
      </c>
      <c r="E41" s="18" t="s">
        <v>31</v>
      </c>
      <c r="F41" s="18" t="s">
        <v>31</v>
      </c>
      <c r="G41" s="18" t="s">
        <v>96</v>
      </c>
      <c r="H41" s="19"/>
      <c r="I41" s="20"/>
      <c r="J41" s="18" t="s">
        <v>97</v>
      </c>
      <c r="K41" s="65">
        <v>43848</v>
      </c>
      <c r="L41" s="65">
        <v>44196</v>
      </c>
      <c r="M41" s="23" t="s">
        <v>98</v>
      </c>
      <c r="N41" s="24">
        <v>43848</v>
      </c>
      <c r="O41" s="24">
        <v>43875</v>
      </c>
      <c r="P41" s="44">
        <v>0.35</v>
      </c>
      <c r="Q41" s="43">
        <v>0.55000000000000004</v>
      </c>
      <c r="R41" s="43">
        <v>0.95</v>
      </c>
      <c r="S41" s="44">
        <v>1</v>
      </c>
      <c r="T41" s="77">
        <v>49073975</v>
      </c>
      <c r="U41" s="34">
        <v>23824013.399999999</v>
      </c>
      <c r="V41" s="18" t="s">
        <v>99</v>
      </c>
      <c r="W41" s="78" t="s">
        <v>100</v>
      </c>
      <c r="X41" s="78" t="s">
        <v>31</v>
      </c>
      <c r="Y41" s="36">
        <f>T41+U41</f>
        <v>72897988.400000006</v>
      </c>
    </row>
    <row r="42" spans="1:25" ht="28.5" x14ac:dyDescent="0.25">
      <c r="A42" s="64"/>
      <c r="B42" s="16"/>
      <c r="C42" s="37"/>
      <c r="D42" s="18"/>
      <c r="E42" s="18"/>
      <c r="F42" s="18"/>
      <c r="G42" s="18"/>
      <c r="H42" s="38"/>
      <c r="I42" s="39"/>
      <c r="J42" s="18"/>
      <c r="K42" s="65"/>
      <c r="L42" s="65"/>
      <c r="M42" s="23" t="s">
        <v>101</v>
      </c>
      <c r="N42" s="24">
        <v>43876</v>
      </c>
      <c r="O42" s="24">
        <v>44196</v>
      </c>
      <c r="P42" s="44"/>
      <c r="Q42" s="43"/>
      <c r="R42" s="43"/>
      <c r="S42" s="44"/>
      <c r="T42" s="77"/>
      <c r="U42" s="34"/>
      <c r="V42" s="18"/>
      <c r="W42" s="78"/>
      <c r="X42" s="78"/>
      <c r="Y42" s="36"/>
    </row>
    <row r="43" spans="1:25" ht="28.5" x14ac:dyDescent="0.25">
      <c r="A43" s="64">
        <v>13</v>
      </c>
      <c r="B43" s="16" t="s">
        <v>95</v>
      </c>
      <c r="C43" s="17" t="s">
        <v>102</v>
      </c>
      <c r="D43" s="18" t="s">
        <v>31</v>
      </c>
      <c r="E43" s="18" t="s">
        <v>31</v>
      </c>
      <c r="F43" s="18" t="s">
        <v>31</v>
      </c>
      <c r="G43" s="18" t="s">
        <v>96</v>
      </c>
      <c r="H43" s="19"/>
      <c r="I43" s="20"/>
      <c r="J43" s="18" t="s">
        <v>103</v>
      </c>
      <c r="K43" s="65">
        <v>43837</v>
      </c>
      <c r="L43" s="65">
        <v>44196</v>
      </c>
      <c r="M43" s="23" t="s">
        <v>104</v>
      </c>
      <c r="N43" s="24">
        <v>43837</v>
      </c>
      <c r="O43" s="24">
        <v>43850</v>
      </c>
      <c r="P43" s="43">
        <v>0.6</v>
      </c>
      <c r="Q43" s="43">
        <v>0.8</v>
      </c>
      <c r="R43" s="43">
        <v>0.9</v>
      </c>
      <c r="S43" s="44">
        <v>1</v>
      </c>
      <c r="T43" s="34">
        <v>15635400</v>
      </c>
      <c r="U43" s="34">
        <v>14097532.800000001</v>
      </c>
      <c r="V43" s="18" t="s">
        <v>99</v>
      </c>
      <c r="W43" s="78" t="s">
        <v>100</v>
      </c>
      <c r="X43" s="78" t="s">
        <v>31</v>
      </c>
      <c r="Y43" s="36">
        <f t="shared" ref="Y43" si="0">T43+U43</f>
        <v>29732932.800000001</v>
      </c>
    </row>
    <row r="44" spans="1:25" ht="28.5" x14ac:dyDescent="0.25">
      <c r="A44" s="64"/>
      <c r="B44" s="16"/>
      <c r="C44" s="29"/>
      <c r="D44" s="18"/>
      <c r="E44" s="18"/>
      <c r="F44" s="18"/>
      <c r="G44" s="18"/>
      <c r="H44" s="30"/>
      <c r="I44" s="31"/>
      <c r="J44" s="18"/>
      <c r="K44" s="65"/>
      <c r="L44" s="65"/>
      <c r="M44" s="23" t="s">
        <v>105</v>
      </c>
      <c r="N44" s="24">
        <v>43850</v>
      </c>
      <c r="O44" s="24">
        <v>43861</v>
      </c>
      <c r="P44" s="43"/>
      <c r="Q44" s="43"/>
      <c r="R44" s="43"/>
      <c r="S44" s="44"/>
      <c r="T44" s="34"/>
      <c r="U44" s="34"/>
      <c r="V44" s="18"/>
      <c r="W44" s="78"/>
      <c r="X44" s="78"/>
      <c r="Y44" s="36"/>
    </row>
    <row r="45" spans="1:25" ht="28.5" x14ac:dyDescent="0.25">
      <c r="A45" s="64"/>
      <c r="B45" s="16"/>
      <c r="C45" s="37"/>
      <c r="D45" s="18"/>
      <c r="E45" s="18"/>
      <c r="F45" s="18"/>
      <c r="G45" s="18"/>
      <c r="H45" s="38"/>
      <c r="I45" s="39"/>
      <c r="J45" s="18"/>
      <c r="K45" s="65"/>
      <c r="L45" s="65"/>
      <c r="M45" s="23" t="s">
        <v>106</v>
      </c>
      <c r="N45" s="24">
        <v>43862</v>
      </c>
      <c r="O45" s="24">
        <v>44196</v>
      </c>
      <c r="P45" s="43"/>
      <c r="Q45" s="43"/>
      <c r="R45" s="43"/>
      <c r="S45" s="44"/>
      <c r="T45" s="34"/>
      <c r="U45" s="34"/>
      <c r="V45" s="18"/>
      <c r="W45" s="78"/>
      <c r="X45" s="78"/>
      <c r="Y45" s="36"/>
    </row>
    <row r="46" spans="1:25" ht="28.5" x14ac:dyDescent="0.25">
      <c r="A46" s="64">
        <v>14</v>
      </c>
      <c r="B46" s="16" t="s">
        <v>95</v>
      </c>
      <c r="C46" s="17" t="s">
        <v>30</v>
      </c>
      <c r="D46" s="18" t="s">
        <v>31</v>
      </c>
      <c r="E46" s="18" t="s">
        <v>31</v>
      </c>
      <c r="F46" s="18" t="s">
        <v>31</v>
      </c>
      <c r="G46" s="18" t="s">
        <v>96</v>
      </c>
      <c r="H46" s="19"/>
      <c r="I46" s="20"/>
      <c r="J46" s="79" t="s">
        <v>107</v>
      </c>
      <c r="K46" s="65">
        <v>43837</v>
      </c>
      <c r="L46" s="65">
        <v>43951</v>
      </c>
      <c r="M46" s="80" t="s">
        <v>108</v>
      </c>
      <c r="N46" s="80">
        <v>43837</v>
      </c>
      <c r="O46" s="80">
        <v>43861</v>
      </c>
      <c r="P46" s="44">
        <v>0.8</v>
      </c>
      <c r="Q46" s="44">
        <v>1</v>
      </c>
      <c r="R46" s="44"/>
      <c r="S46" s="44"/>
      <c r="T46" s="77">
        <v>18359750</v>
      </c>
      <c r="U46" s="81">
        <v>8769426.5999999996</v>
      </c>
      <c r="V46" s="18" t="s">
        <v>99</v>
      </c>
      <c r="W46" s="18" t="s">
        <v>109</v>
      </c>
      <c r="X46" s="45" t="s">
        <v>31</v>
      </c>
      <c r="Y46" s="36">
        <f t="shared" ref="Y46" si="1">T46+U46</f>
        <v>27129176.600000001</v>
      </c>
    </row>
    <row r="47" spans="1:25" x14ac:dyDescent="0.25">
      <c r="A47" s="64"/>
      <c r="B47" s="16"/>
      <c r="C47" s="29"/>
      <c r="D47" s="18"/>
      <c r="E47" s="18"/>
      <c r="F47" s="18"/>
      <c r="G47" s="18"/>
      <c r="H47" s="30"/>
      <c r="I47" s="31"/>
      <c r="J47" s="79"/>
      <c r="K47" s="65"/>
      <c r="L47" s="65"/>
      <c r="M47" s="80" t="s">
        <v>110</v>
      </c>
      <c r="N47" s="80">
        <v>43863</v>
      </c>
      <c r="O47" s="80">
        <v>43905</v>
      </c>
      <c r="P47" s="44"/>
      <c r="Q47" s="44"/>
      <c r="R47" s="44"/>
      <c r="S47" s="44"/>
      <c r="T47" s="77"/>
      <c r="U47" s="81"/>
      <c r="V47" s="18"/>
      <c r="W47" s="18"/>
      <c r="X47" s="45"/>
      <c r="Y47" s="36"/>
    </row>
    <row r="48" spans="1:25" x14ac:dyDescent="0.25">
      <c r="A48" s="64"/>
      <c r="B48" s="16"/>
      <c r="C48" s="29"/>
      <c r="D48" s="18"/>
      <c r="E48" s="18"/>
      <c r="F48" s="18"/>
      <c r="G48" s="18"/>
      <c r="H48" s="30"/>
      <c r="I48" s="31"/>
      <c r="J48" s="79"/>
      <c r="K48" s="65"/>
      <c r="L48" s="65"/>
      <c r="M48" s="80" t="s">
        <v>111</v>
      </c>
      <c r="N48" s="80">
        <v>43906</v>
      </c>
      <c r="O48" s="80">
        <v>43906</v>
      </c>
      <c r="P48" s="44"/>
      <c r="Q48" s="44"/>
      <c r="R48" s="44"/>
      <c r="S48" s="44"/>
      <c r="T48" s="77"/>
      <c r="U48" s="81"/>
      <c r="V48" s="18"/>
      <c r="W48" s="18"/>
      <c r="X48" s="45"/>
      <c r="Y48" s="36"/>
    </row>
    <row r="49" spans="1:25" ht="28.5" x14ac:dyDescent="0.25">
      <c r="A49" s="64"/>
      <c r="B49" s="16"/>
      <c r="C49" s="37"/>
      <c r="D49" s="18"/>
      <c r="E49" s="18"/>
      <c r="F49" s="18"/>
      <c r="G49" s="18"/>
      <c r="H49" s="38"/>
      <c r="I49" s="39"/>
      <c r="J49" s="79"/>
      <c r="K49" s="65"/>
      <c r="L49" s="65"/>
      <c r="M49" s="80" t="s">
        <v>112</v>
      </c>
      <c r="N49" s="80">
        <v>43907</v>
      </c>
      <c r="O49" s="80">
        <v>43951</v>
      </c>
      <c r="P49" s="44"/>
      <c r="Q49" s="44"/>
      <c r="R49" s="44"/>
      <c r="S49" s="44"/>
      <c r="T49" s="77"/>
      <c r="U49" s="81"/>
      <c r="V49" s="18"/>
      <c r="W49" s="18"/>
      <c r="X49" s="45"/>
      <c r="Y49" s="36"/>
    </row>
    <row r="50" spans="1:25" ht="42.75" x14ac:dyDescent="0.25">
      <c r="A50" s="64">
        <v>15</v>
      </c>
      <c r="B50" s="16" t="s">
        <v>95</v>
      </c>
      <c r="C50" s="17" t="s">
        <v>30</v>
      </c>
      <c r="D50" s="18" t="s">
        <v>31</v>
      </c>
      <c r="E50" s="18" t="s">
        <v>31</v>
      </c>
      <c r="F50" s="18" t="s">
        <v>31</v>
      </c>
      <c r="G50" s="18" t="s">
        <v>96</v>
      </c>
      <c r="H50" s="19"/>
      <c r="I50" s="20"/>
      <c r="J50" s="65" t="s">
        <v>113</v>
      </c>
      <c r="K50" s="65">
        <v>43837</v>
      </c>
      <c r="L50" s="65">
        <v>44196</v>
      </c>
      <c r="M50" s="23" t="s">
        <v>114</v>
      </c>
      <c r="N50" s="80">
        <v>43837</v>
      </c>
      <c r="O50" s="80">
        <v>43951</v>
      </c>
      <c r="P50" s="44">
        <v>0.3</v>
      </c>
      <c r="Q50" s="44">
        <v>0.5</v>
      </c>
      <c r="R50" s="44">
        <v>0.8</v>
      </c>
      <c r="S50" s="44">
        <v>1</v>
      </c>
      <c r="T50" s="34">
        <v>22657587.5</v>
      </c>
      <c r="U50" s="34">
        <v>20820375.600000001</v>
      </c>
      <c r="V50" s="18" t="s">
        <v>99</v>
      </c>
      <c r="W50" s="78" t="s">
        <v>115</v>
      </c>
      <c r="X50" s="78" t="s">
        <v>31</v>
      </c>
      <c r="Y50" s="36">
        <f>T50+U50</f>
        <v>43477963.100000001</v>
      </c>
    </row>
    <row r="51" spans="1:25" x14ac:dyDescent="0.25">
      <c r="A51" s="64"/>
      <c r="B51" s="16"/>
      <c r="C51" s="29"/>
      <c r="D51" s="18"/>
      <c r="E51" s="18"/>
      <c r="F51" s="18"/>
      <c r="G51" s="18"/>
      <c r="H51" s="30"/>
      <c r="I51" s="31"/>
      <c r="J51" s="65"/>
      <c r="K51" s="65"/>
      <c r="L51" s="65"/>
      <c r="M51" s="23" t="s">
        <v>116</v>
      </c>
      <c r="N51" s="80">
        <v>43952</v>
      </c>
      <c r="O51" s="80">
        <v>44073</v>
      </c>
      <c r="P51" s="44"/>
      <c r="Q51" s="44"/>
      <c r="R51" s="44"/>
      <c r="S51" s="44"/>
      <c r="T51" s="34"/>
      <c r="U51" s="34"/>
      <c r="V51" s="18"/>
      <c r="W51" s="78"/>
      <c r="X51" s="78"/>
      <c r="Y51" s="36"/>
    </row>
    <row r="52" spans="1:25" ht="28.5" x14ac:dyDescent="0.25">
      <c r="A52" s="64"/>
      <c r="B52" s="16"/>
      <c r="C52" s="37"/>
      <c r="D52" s="18"/>
      <c r="E52" s="18"/>
      <c r="F52" s="18"/>
      <c r="G52" s="18"/>
      <c r="H52" s="38"/>
      <c r="I52" s="39"/>
      <c r="J52" s="65"/>
      <c r="K52" s="65"/>
      <c r="L52" s="65"/>
      <c r="M52" s="23" t="s">
        <v>117</v>
      </c>
      <c r="N52" s="80">
        <v>44075</v>
      </c>
      <c r="O52" s="80">
        <v>44196</v>
      </c>
      <c r="P52" s="44"/>
      <c r="Q52" s="44"/>
      <c r="R52" s="44"/>
      <c r="S52" s="44"/>
      <c r="T52" s="34"/>
      <c r="U52" s="34"/>
      <c r="V52" s="18"/>
      <c r="W52" s="78"/>
      <c r="X52" s="78"/>
      <c r="Y52" s="36"/>
    </row>
    <row r="53" spans="1:25" x14ac:dyDescent="0.25">
      <c r="A53" s="64">
        <v>16</v>
      </c>
      <c r="B53" s="16" t="s">
        <v>95</v>
      </c>
      <c r="C53" s="17" t="s">
        <v>30</v>
      </c>
      <c r="D53" s="18" t="s">
        <v>31</v>
      </c>
      <c r="E53" s="18" t="s">
        <v>31</v>
      </c>
      <c r="F53" s="18" t="s">
        <v>31</v>
      </c>
      <c r="G53" s="18" t="s">
        <v>96</v>
      </c>
      <c r="H53" s="19"/>
      <c r="I53" s="20"/>
      <c r="J53" s="65" t="s">
        <v>118</v>
      </c>
      <c r="K53" s="65">
        <v>43850</v>
      </c>
      <c r="L53" s="65">
        <v>44196</v>
      </c>
      <c r="M53" s="23" t="s">
        <v>119</v>
      </c>
      <c r="N53" s="80">
        <v>43850</v>
      </c>
      <c r="O53" s="80">
        <v>43876</v>
      </c>
      <c r="P53" s="44">
        <v>0.25</v>
      </c>
      <c r="Q53" s="44">
        <v>0.5</v>
      </c>
      <c r="R53" s="44">
        <v>0.75</v>
      </c>
      <c r="S53" s="44">
        <v>1</v>
      </c>
      <c r="T53" s="34">
        <v>21273620</v>
      </c>
      <c r="U53" s="34">
        <v>40737316.799999997</v>
      </c>
      <c r="V53" s="45" t="s">
        <v>99</v>
      </c>
      <c r="W53" s="18" t="s">
        <v>115</v>
      </c>
      <c r="X53" s="45" t="s">
        <v>31</v>
      </c>
      <c r="Y53" s="36">
        <f>T53+U53</f>
        <v>62010936.799999997</v>
      </c>
    </row>
    <row r="54" spans="1:25" x14ac:dyDescent="0.25">
      <c r="A54" s="64"/>
      <c r="B54" s="16"/>
      <c r="C54" s="29"/>
      <c r="D54" s="18"/>
      <c r="E54" s="18"/>
      <c r="F54" s="18"/>
      <c r="G54" s="18"/>
      <c r="H54" s="30"/>
      <c r="I54" s="31"/>
      <c r="J54" s="65"/>
      <c r="K54" s="65"/>
      <c r="L54" s="65"/>
      <c r="M54" s="23" t="s">
        <v>120</v>
      </c>
      <c r="N54" s="80">
        <v>43869</v>
      </c>
      <c r="O54" s="80">
        <v>43896</v>
      </c>
      <c r="P54" s="44"/>
      <c r="Q54" s="44"/>
      <c r="R54" s="44"/>
      <c r="S54" s="44"/>
      <c r="T54" s="34"/>
      <c r="U54" s="34"/>
      <c r="V54" s="45"/>
      <c r="W54" s="18"/>
      <c r="X54" s="45"/>
      <c r="Y54" s="36"/>
    </row>
    <row r="55" spans="1:25" x14ac:dyDescent="0.25">
      <c r="A55" s="64"/>
      <c r="B55" s="16"/>
      <c r="C55" s="29"/>
      <c r="D55" s="18"/>
      <c r="E55" s="18"/>
      <c r="F55" s="18"/>
      <c r="G55" s="18"/>
      <c r="H55" s="30"/>
      <c r="I55" s="31"/>
      <c r="J55" s="65"/>
      <c r="K55" s="65"/>
      <c r="L55" s="65"/>
      <c r="M55" s="23" t="s">
        <v>121</v>
      </c>
      <c r="N55" s="80">
        <v>43897</v>
      </c>
      <c r="O55" s="80">
        <v>44196</v>
      </c>
      <c r="P55" s="44"/>
      <c r="Q55" s="44"/>
      <c r="R55" s="44"/>
      <c r="S55" s="44"/>
      <c r="T55" s="34"/>
      <c r="U55" s="34"/>
      <c r="V55" s="45"/>
      <c r="W55" s="18"/>
      <c r="X55" s="45"/>
      <c r="Y55" s="36"/>
    </row>
    <row r="56" spans="1:25" x14ac:dyDescent="0.25">
      <c r="A56" s="64"/>
      <c r="B56" s="16"/>
      <c r="C56" s="29"/>
      <c r="D56" s="18"/>
      <c r="E56" s="18"/>
      <c r="F56" s="18"/>
      <c r="G56" s="18"/>
      <c r="H56" s="30"/>
      <c r="I56" s="31"/>
      <c r="J56" s="65"/>
      <c r="K56" s="65"/>
      <c r="L56" s="65"/>
      <c r="M56" s="23" t="s">
        <v>122</v>
      </c>
      <c r="N56" s="80">
        <v>43962</v>
      </c>
      <c r="O56" s="80">
        <v>43980</v>
      </c>
      <c r="P56" s="44"/>
      <c r="Q56" s="44"/>
      <c r="R56" s="44"/>
      <c r="S56" s="44"/>
      <c r="T56" s="34"/>
      <c r="U56" s="34"/>
      <c r="V56" s="45"/>
      <c r="W56" s="18"/>
      <c r="X56" s="45"/>
      <c r="Y56" s="36"/>
    </row>
    <row r="57" spans="1:25" x14ac:dyDescent="0.25">
      <c r="A57" s="64"/>
      <c r="B57" s="16"/>
      <c r="C57" s="29"/>
      <c r="D57" s="18"/>
      <c r="E57" s="18"/>
      <c r="F57" s="18"/>
      <c r="G57" s="18"/>
      <c r="H57" s="30"/>
      <c r="I57" s="31"/>
      <c r="J57" s="65"/>
      <c r="K57" s="65"/>
      <c r="L57" s="65"/>
      <c r="M57" s="23" t="s">
        <v>123</v>
      </c>
      <c r="N57" s="80">
        <v>43983</v>
      </c>
      <c r="O57" s="80">
        <v>44015</v>
      </c>
      <c r="P57" s="44"/>
      <c r="Q57" s="44"/>
      <c r="R57" s="44"/>
      <c r="S57" s="44"/>
      <c r="T57" s="34"/>
      <c r="U57" s="34"/>
      <c r="V57" s="45"/>
      <c r="W57" s="18"/>
      <c r="X57" s="45"/>
      <c r="Y57" s="36"/>
    </row>
    <row r="58" spans="1:25" x14ac:dyDescent="0.25">
      <c r="A58" s="64"/>
      <c r="B58" s="16"/>
      <c r="C58" s="29"/>
      <c r="D58" s="18"/>
      <c r="E58" s="18"/>
      <c r="F58" s="18"/>
      <c r="G58" s="18"/>
      <c r="H58" s="30"/>
      <c r="I58" s="31"/>
      <c r="J58" s="65"/>
      <c r="K58" s="65"/>
      <c r="L58" s="65"/>
      <c r="M58" s="23" t="s">
        <v>124</v>
      </c>
      <c r="N58" s="80">
        <v>44016</v>
      </c>
      <c r="O58" s="80">
        <v>44196</v>
      </c>
      <c r="P58" s="44"/>
      <c r="Q58" s="44"/>
      <c r="R58" s="44"/>
      <c r="S58" s="44"/>
      <c r="T58" s="34"/>
      <c r="U58" s="34"/>
      <c r="V58" s="45"/>
      <c r="W58" s="18"/>
      <c r="X58" s="45"/>
      <c r="Y58" s="36"/>
    </row>
    <row r="59" spans="1:25" x14ac:dyDescent="0.25">
      <c r="A59" s="64"/>
      <c r="B59" s="16"/>
      <c r="C59" s="29"/>
      <c r="D59" s="18"/>
      <c r="E59" s="18"/>
      <c r="F59" s="18"/>
      <c r="G59" s="18"/>
      <c r="H59" s="30"/>
      <c r="I59" s="31"/>
      <c r="J59" s="65"/>
      <c r="K59" s="65"/>
      <c r="L59" s="65"/>
      <c r="M59" s="23" t="s">
        <v>125</v>
      </c>
      <c r="N59" s="80">
        <v>44018</v>
      </c>
      <c r="O59" s="80">
        <v>44036</v>
      </c>
      <c r="P59" s="44"/>
      <c r="Q59" s="44"/>
      <c r="R59" s="44"/>
      <c r="S59" s="44"/>
      <c r="T59" s="34"/>
      <c r="U59" s="34"/>
      <c r="V59" s="45"/>
      <c r="W59" s="18"/>
      <c r="X59" s="45"/>
      <c r="Y59" s="36"/>
    </row>
    <row r="60" spans="1:25" x14ac:dyDescent="0.25">
      <c r="A60" s="64"/>
      <c r="B60" s="16"/>
      <c r="C60" s="29"/>
      <c r="D60" s="18"/>
      <c r="E60" s="18"/>
      <c r="F60" s="18"/>
      <c r="G60" s="18"/>
      <c r="H60" s="30"/>
      <c r="I60" s="31"/>
      <c r="J60" s="65"/>
      <c r="K60" s="65"/>
      <c r="L60" s="65"/>
      <c r="M60" s="23" t="s">
        <v>126</v>
      </c>
      <c r="N60" s="80">
        <v>44037</v>
      </c>
      <c r="O60" s="80">
        <v>44071</v>
      </c>
      <c r="P60" s="44"/>
      <c r="Q60" s="44"/>
      <c r="R60" s="44"/>
      <c r="S60" s="44"/>
      <c r="T60" s="34"/>
      <c r="U60" s="34"/>
      <c r="V60" s="45"/>
      <c r="W60" s="18"/>
      <c r="X60" s="45"/>
      <c r="Y60" s="36"/>
    </row>
    <row r="61" spans="1:25" x14ac:dyDescent="0.25">
      <c r="A61" s="64"/>
      <c r="B61" s="16"/>
      <c r="C61" s="29"/>
      <c r="D61" s="18"/>
      <c r="E61" s="18"/>
      <c r="F61" s="18"/>
      <c r="G61" s="18"/>
      <c r="H61" s="30"/>
      <c r="I61" s="31"/>
      <c r="J61" s="65"/>
      <c r="K61" s="65"/>
      <c r="L61" s="65"/>
      <c r="M61" s="23" t="s">
        <v>127</v>
      </c>
      <c r="N61" s="80">
        <v>44072</v>
      </c>
      <c r="O61" s="80">
        <v>44196</v>
      </c>
      <c r="P61" s="44"/>
      <c r="Q61" s="44"/>
      <c r="R61" s="44"/>
      <c r="S61" s="44"/>
      <c r="T61" s="34"/>
      <c r="U61" s="34"/>
      <c r="V61" s="45"/>
      <c r="W61" s="18"/>
      <c r="X61" s="45"/>
      <c r="Y61" s="36"/>
    </row>
    <row r="62" spans="1:25" x14ac:dyDescent="0.25">
      <c r="A62" s="64"/>
      <c r="B62" s="16"/>
      <c r="C62" s="29"/>
      <c r="D62" s="18"/>
      <c r="E62" s="18"/>
      <c r="F62" s="18"/>
      <c r="G62" s="18"/>
      <c r="H62" s="30"/>
      <c r="I62" s="31"/>
      <c r="J62" s="65"/>
      <c r="K62" s="65"/>
      <c r="L62" s="65"/>
      <c r="M62" s="23" t="s">
        <v>128</v>
      </c>
      <c r="N62" s="80">
        <v>44075</v>
      </c>
      <c r="O62" s="80">
        <v>44092</v>
      </c>
      <c r="P62" s="44"/>
      <c r="Q62" s="44"/>
      <c r="R62" s="44"/>
      <c r="S62" s="44"/>
      <c r="T62" s="34"/>
      <c r="U62" s="34"/>
      <c r="V62" s="45"/>
      <c r="W62" s="18"/>
      <c r="X62" s="45"/>
      <c r="Y62" s="36">
        <f>T62+U62</f>
        <v>0</v>
      </c>
    </row>
    <row r="63" spans="1:25" x14ac:dyDescent="0.25">
      <c r="A63" s="64"/>
      <c r="B63" s="16"/>
      <c r="C63" s="29"/>
      <c r="D63" s="18"/>
      <c r="E63" s="18"/>
      <c r="F63" s="18"/>
      <c r="G63" s="18"/>
      <c r="H63" s="30"/>
      <c r="I63" s="31"/>
      <c r="J63" s="65"/>
      <c r="K63" s="65"/>
      <c r="L63" s="65"/>
      <c r="M63" s="23" t="s">
        <v>129</v>
      </c>
      <c r="N63" s="80">
        <v>44093</v>
      </c>
      <c r="O63" s="80">
        <v>44120</v>
      </c>
      <c r="P63" s="44"/>
      <c r="Q63" s="44"/>
      <c r="R63" s="44"/>
      <c r="S63" s="44"/>
      <c r="T63" s="34"/>
      <c r="U63" s="34"/>
      <c r="V63" s="45"/>
      <c r="W63" s="18"/>
      <c r="X63" s="45"/>
      <c r="Y63" s="36"/>
    </row>
    <row r="64" spans="1:25" x14ac:dyDescent="0.25">
      <c r="A64" s="64"/>
      <c r="B64" s="16"/>
      <c r="C64" s="37"/>
      <c r="D64" s="18"/>
      <c r="E64" s="18"/>
      <c r="F64" s="18"/>
      <c r="G64" s="18"/>
      <c r="H64" s="38"/>
      <c r="I64" s="39"/>
      <c r="J64" s="65"/>
      <c r="K64" s="65"/>
      <c r="L64" s="65"/>
      <c r="M64" s="23" t="s">
        <v>130</v>
      </c>
      <c r="N64" s="80">
        <v>44121</v>
      </c>
      <c r="O64" s="80">
        <v>44196</v>
      </c>
      <c r="P64" s="44"/>
      <c r="Q64" s="44"/>
      <c r="R64" s="44"/>
      <c r="S64" s="44"/>
      <c r="T64" s="34"/>
      <c r="U64" s="34"/>
      <c r="V64" s="45"/>
      <c r="W64" s="18"/>
      <c r="X64" s="45"/>
      <c r="Y64" s="36"/>
    </row>
    <row r="65" spans="1:25" ht="42.75" x14ac:dyDescent="0.25">
      <c r="A65" s="64">
        <v>17</v>
      </c>
      <c r="B65" s="16" t="s">
        <v>95</v>
      </c>
      <c r="C65" s="17" t="s">
        <v>30</v>
      </c>
      <c r="D65" s="18" t="s">
        <v>31</v>
      </c>
      <c r="E65" s="18" t="s">
        <v>131</v>
      </c>
      <c r="F65" s="18" t="s">
        <v>31</v>
      </c>
      <c r="G65" s="18" t="s">
        <v>96</v>
      </c>
      <c r="H65" s="19"/>
      <c r="I65" s="20"/>
      <c r="J65" s="18" t="s">
        <v>132</v>
      </c>
      <c r="K65" s="65">
        <f>+MIN(N65:N67)</f>
        <v>43862</v>
      </c>
      <c r="L65" s="65">
        <v>44180</v>
      </c>
      <c r="M65" s="66" t="s">
        <v>133</v>
      </c>
      <c r="N65" s="80">
        <v>43862</v>
      </c>
      <c r="O65" s="80">
        <v>43877</v>
      </c>
      <c r="P65" s="43">
        <v>0.5</v>
      </c>
      <c r="Q65" s="43">
        <v>0.7</v>
      </c>
      <c r="R65" s="43">
        <v>0.9</v>
      </c>
      <c r="S65" s="44">
        <v>1</v>
      </c>
      <c r="T65" s="34">
        <v>19214000</v>
      </c>
      <c r="U65" s="34">
        <v>16375353.5</v>
      </c>
      <c r="V65" s="18" t="s">
        <v>134</v>
      </c>
      <c r="W65" s="18" t="s">
        <v>115</v>
      </c>
      <c r="X65" s="18" t="s">
        <v>31</v>
      </c>
      <c r="Y65" s="36">
        <f>T65+U65</f>
        <v>35589353.5</v>
      </c>
    </row>
    <row r="66" spans="1:25" x14ac:dyDescent="0.25">
      <c r="A66" s="64"/>
      <c r="B66" s="16"/>
      <c r="C66" s="29"/>
      <c r="D66" s="18"/>
      <c r="E66" s="18"/>
      <c r="F66" s="18"/>
      <c r="G66" s="18"/>
      <c r="H66" s="30"/>
      <c r="I66" s="31"/>
      <c r="J66" s="18"/>
      <c r="K66" s="65"/>
      <c r="L66" s="65"/>
      <c r="M66" s="80" t="s">
        <v>135</v>
      </c>
      <c r="N66" s="80">
        <v>43878</v>
      </c>
      <c r="O66" s="80">
        <v>44195</v>
      </c>
      <c r="P66" s="43"/>
      <c r="Q66" s="43"/>
      <c r="R66" s="43"/>
      <c r="S66" s="44"/>
      <c r="T66" s="34"/>
      <c r="U66" s="34"/>
      <c r="V66" s="18"/>
      <c r="W66" s="18"/>
      <c r="X66" s="18"/>
      <c r="Y66" s="36"/>
    </row>
    <row r="67" spans="1:25" ht="28.5" x14ac:dyDescent="0.25">
      <c r="A67" s="64"/>
      <c r="B67" s="16"/>
      <c r="C67" s="37"/>
      <c r="D67" s="18"/>
      <c r="E67" s="18"/>
      <c r="F67" s="18"/>
      <c r="G67" s="18"/>
      <c r="H67" s="38"/>
      <c r="I67" s="39"/>
      <c r="J67" s="18"/>
      <c r="K67" s="65"/>
      <c r="L67" s="65"/>
      <c r="M67" s="80" t="s">
        <v>136</v>
      </c>
      <c r="N67" s="80">
        <v>43922</v>
      </c>
      <c r="O67" s="80">
        <v>44195</v>
      </c>
      <c r="P67" s="43"/>
      <c r="Q67" s="43"/>
      <c r="R67" s="43"/>
      <c r="S67" s="44"/>
      <c r="T67" s="34"/>
      <c r="U67" s="34"/>
      <c r="V67" s="18"/>
      <c r="W67" s="18"/>
      <c r="X67" s="18"/>
      <c r="Y67" s="36"/>
    </row>
    <row r="68" spans="1:25" ht="28.5" x14ac:dyDescent="0.25">
      <c r="A68" s="64">
        <v>18</v>
      </c>
      <c r="B68" s="16" t="s">
        <v>95</v>
      </c>
      <c r="C68" s="17" t="s">
        <v>30</v>
      </c>
      <c r="D68" s="18" t="s">
        <v>31</v>
      </c>
      <c r="E68" s="18" t="s">
        <v>131</v>
      </c>
      <c r="F68" s="18" t="s">
        <v>31</v>
      </c>
      <c r="G68" s="18" t="s">
        <v>96</v>
      </c>
      <c r="H68" s="19"/>
      <c r="I68" s="20"/>
      <c r="J68" s="82" t="s">
        <v>137</v>
      </c>
      <c r="K68" s="65">
        <v>43862</v>
      </c>
      <c r="L68" s="65">
        <v>44196</v>
      </c>
      <c r="M68" s="66" t="s">
        <v>138</v>
      </c>
      <c r="N68" s="80">
        <v>43862</v>
      </c>
      <c r="O68" s="80">
        <v>43951</v>
      </c>
      <c r="P68" s="44">
        <v>0.25</v>
      </c>
      <c r="Q68" s="43">
        <v>0.5</v>
      </c>
      <c r="R68" s="43">
        <v>0.75</v>
      </c>
      <c r="S68" s="44">
        <v>1</v>
      </c>
      <c r="T68" s="34">
        <v>12107000</v>
      </c>
      <c r="U68" s="34">
        <v>14995640.399999999</v>
      </c>
      <c r="V68" s="18" t="s">
        <v>134</v>
      </c>
      <c r="W68" s="18" t="s">
        <v>115</v>
      </c>
      <c r="X68" s="78" t="s">
        <v>31</v>
      </c>
      <c r="Y68" s="36">
        <f t="shared" ref="Y68" si="2">T68+U68</f>
        <v>27102640.399999999</v>
      </c>
    </row>
    <row r="69" spans="1:25" ht="28.5" x14ac:dyDescent="0.25">
      <c r="A69" s="64"/>
      <c r="B69" s="16"/>
      <c r="C69" s="29"/>
      <c r="D69" s="18"/>
      <c r="E69" s="18"/>
      <c r="F69" s="18"/>
      <c r="G69" s="18"/>
      <c r="H69" s="30"/>
      <c r="I69" s="31"/>
      <c r="J69" s="83"/>
      <c r="K69" s="65"/>
      <c r="L69" s="65"/>
      <c r="M69" s="66" t="s">
        <v>139</v>
      </c>
      <c r="N69" s="80">
        <v>43952</v>
      </c>
      <c r="O69" s="80">
        <v>44073</v>
      </c>
      <c r="P69" s="44"/>
      <c r="Q69" s="43"/>
      <c r="R69" s="43"/>
      <c r="S69" s="44"/>
      <c r="T69" s="34"/>
      <c r="U69" s="34"/>
      <c r="V69" s="18"/>
      <c r="W69" s="18"/>
      <c r="X69" s="78"/>
      <c r="Y69" s="36"/>
    </row>
    <row r="70" spans="1:25" ht="28.5" x14ac:dyDescent="0.25">
      <c r="A70" s="64"/>
      <c r="B70" s="16"/>
      <c r="C70" s="37"/>
      <c r="D70" s="18"/>
      <c r="E70" s="18"/>
      <c r="F70" s="18"/>
      <c r="G70" s="18"/>
      <c r="H70" s="38"/>
      <c r="I70" s="39"/>
      <c r="J70" s="84"/>
      <c r="K70" s="65"/>
      <c r="L70" s="65"/>
      <c r="M70" s="66" t="s">
        <v>140</v>
      </c>
      <c r="N70" s="80">
        <v>44075</v>
      </c>
      <c r="O70" s="80">
        <v>44196</v>
      </c>
      <c r="P70" s="44"/>
      <c r="Q70" s="43"/>
      <c r="R70" s="43"/>
      <c r="S70" s="44"/>
      <c r="T70" s="34"/>
      <c r="U70" s="34"/>
      <c r="V70" s="18"/>
      <c r="W70" s="18"/>
      <c r="X70" s="78"/>
      <c r="Y70" s="36"/>
    </row>
    <row r="71" spans="1:25" ht="28.5" x14ac:dyDescent="0.25">
      <c r="A71" s="64">
        <v>19</v>
      </c>
      <c r="B71" s="16" t="s">
        <v>95</v>
      </c>
      <c r="C71" s="17" t="s">
        <v>102</v>
      </c>
      <c r="D71" s="18" t="s">
        <v>31</v>
      </c>
      <c r="E71" s="18" t="s">
        <v>131</v>
      </c>
      <c r="F71" s="18" t="s">
        <v>31</v>
      </c>
      <c r="G71" s="18" t="s">
        <v>96</v>
      </c>
      <c r="H71" s="85" t="s">
        <v>141</v>
      </c>
      <c r="I71" s="20"/>
      <c r="J71" s="18" t="s">
        <v>142</v>
      </c>
      <c r="K71" s="65">
        <v>43832</v>
      </c>
      <c r="L71" s="65">
        <v>44196</v>
      </c>
      <c r="M71" s="66" t="s">
        <v>143</v>
      </c>
      <c r="N71" s="80">
        <v>43832</v>
      </c>
      <c r="O71" s="80">
        <v>43861</v>
      </c>
      <c r="P71" s="43">
        <v>0.7</v>
      </c>
      <c r="Q71" s="43">
        <v>0.8</v>
      </c>
      <c r="R71" s="43">
        <v>0.9</v>
      </c>
      <c r="S71" s="44">
        <v>1</v>
      </c>
      <c r="T71" s="34">
        <v>65608100</v>
      </c>
      <c r="U71" s="34">
        <v>16102006.199999999</v>
      </c>
      <c r="V71" s="18" t="s">
        <v>99</v>
      </c>
      <c r="W71" s="18" t="s">
        <v>115</v>
      </c>
      <c r="X71" s="78" t="s">
        <v>31</v>
      </c>
      <c r="Y71" s="36">
        <f t="shared" ref="Y71" si="3">T71+U71</f>
        <v>81710106.200000003</v>
      </c>
    </row>
    <row r="72" spans="1:25" ht="42.75" x14ac:dyDescent="0.25">
      <c r="A72" s="64"/>
      <c r="B72" s="16"/>
      <c r="C72" s="29"/>
      <c r="D72" s="18"/>
      <c r="E72" s="18"/>
      <c r="F72" s="18"/>
      <c r="G72" s="18"/>
      <c r="H72" s="30"/>
      <c r="I72" s="31"/>
      <c r="J72" s="18"/>
      <c r="K72" s="65"/>
      <c r="L72" s="65"/>
      <c r="M72" s="80" t="s">
        <v>144</v>
      </c>
      <c r="N72" s="80">
        <v>43862</v>
      </c>
      <c r="O72" s="80">
        <v>43921</v>
      </c>
      <c r="P72" s="43"/>
      <c r="Q72" s="43"/>
      <c r="R72" s="43"/>
      <c r="S72" s="44"/>
      <c r="T72" s="34"/>
      <c r="U72" s="34"/>
      <c r="V72" s="18"/>
      <c r="W72" s="18"/>
      <c r="X72" s="78"/>
      <c r="Y72" s="36"/>
    </row>
    <row r="73" spans="1:25" x14ac:dyDescent="0.25">
      <c r="A73" s="64"/>
      <c r="B73" s="16"/>
      <c r="C73" s="37"/>
      <c r="D73" s="18"/>
      <c r="E73" s="18"/>
      <c r="F73" s="18"/>
      <c r="G73" s="18"/>
      <c r="H73" s="38"/>
      <c r="I73" s="39"/>
      <c r="J73" s="18"/>
      <c r="K73" s="65"/>
      <c r="L73" s="65"/>
      <c r="M73" s="80" t="s">
        <v>145</v>
      </c>
      <c r="N73" s="80">
        <v>43922</v>
      </c>
      <c r="O73" s="80">
        <v>44196</v>
      </c>
      <c r="P73" s="43"/>
      <c r="Q73" s="43"/>
      <c r="R73" s="43"/>
      <c r="S73" s="44"/>
      <c r="T73" s="34"/>
      <c r="U73" s="34"/>
      <c r="V73" s="18"/>
      <c r="W73" s="18"/>
      <c r="X73" s="78"/>
      <c r="Y73" s="36"/>
    </row>
    <row r="74" spans="1:25" ht="28.5" x14ac:dyDescent="0.25">
      <c r="A74" s="64">
        <v>20</v>
      </c>
      <c r="B74" s="16" t="s">
        <v>95</v>
      </c>
      <c r="C74" s="17" t="s">
        <v>30</v>
      </c>
      <c r="D74" s="18" t="s">
        <v>31</v>
      </c>
      <c r="E74" s="18" t="s">
        <v>31</v>
      </c>
      <c r="F74" s="18" t="s">
        <v>31</v>
      </c>
      <c r="G74" s="18" t="s">
        <v>96</v>
      </c>
      <c r="H74" s="19"/>
      <c r="I74" s="20"/>
      <c r="J74" s="18" t="s">
        <v>146</v>
      </c>
      <c r="K74" s="65">
        <f>+MIN(N74:N76)</f>
        <v>43843</v>
      </c>
      <c r="L74" s="65">
        <v>43951</v>
      </c>
      <c r="M74" s="66" t="s">
        <v>147</v>
      </c>
      <c r="N74" s="80">
        <v>43843</v>
      </c>
      <c r="O74" s="80">
        <v>43875</v>
      </c>
      <c r="P74" s="44">
        <v>0.8</v>
      </c>
      <c r="Q74" s="44">
        <v>1</v>
      </c>
      <c r="R74" s="44"/>
      <c r="S74" s="44"/>
      <c r="T74" s="34">
        <v>7580800</v>
      </c>
      <c r="U74" s="34">
        <v>5340708.1499999994</v>
      </c>
      <c r="V74" s="18" t="s">
        <v>99</v>
      </c>
      <c r="W74" s="18" t="s">
        <v>115</v>
      </c>
      <c r="X74" s="78" t="s">
        <v>31</v>
      </c>
      <c r="Y74" s="36">
        <f>T74+U74</f>
        <v>12921508.149999999</v>
      </c>
    </row>
    <row r="75" spans="1:25" x14ac:dyDescent="0.25">
      <c r="A75" s="64"/>
      <c r="B75" s="16"/>
      <c r="C75" s="29"/>
      <c r="D75" s="18"/>
      <c r="E75" s="18"/>
      <c r="F75" s="18"/>
      <c r="G75" s="18"/>
      <c r="H75" s="30"/>
      <c r="I75" s="31"/>
      <c r="J75" s="18"/>
      <c r="K75" s="65"/>
      <c r="L75" s="65"/>
      <c r="M75" s="80" t="s">
        <v>148</v>
      </c>
      <c r="N75" s="80">
        <v>43876</v>
      </c>
      <c r="O75" s="80">
        <v>43906</v>
      </c>
      <c r="P75" s="44"/>
      <c r="Q75" s="44"/>
      <c r="R75" s="44"/>
      <c r="S75" s="44"/>
      <c r="T75" s="34"/>
      <c r="U75" s="34"/>
      <c r="V75" s="18"/>
      <c r="W75" s="18"/>
      <c r="X75" s="78"/>
      <c r="Y75" s="36"/>
    </row>
    <row r="76" spans="1:25" x14ac:dyDescent="0.25">
      <c r="A76" s="64"/>
      <c r="B76" s="16"/>
      <c r="C76" s="37"/>
      <c r="D76" s="18"/>
      <c r="E76" s="18"/>
      <c r="F76" s="18"/>
      <c r="G76" s="18"/>
      <c r="H76" s="38"/>
      <c r="I76" s="39"/>
      <c r="J76" s="18"/>
      <c r="K76" s="65"/>
      <c r="L76" s="65"/>
      <c r="M76" s="86" t="s">
        <v>149</v>
      </c>
      <c r="N76" s="80">
        <v>43907</v>
      </c>
      <c r="O76" s="80">
        <v>43951</v>
      </c>
      <c r="P76" s="44"/>
      <c r="Q76" s="44"/>
      <c r="R76" s="44"/>
      <c r="S76" s="44"/>
      <c r="T76" s="34"/>
      <c r="U76" s="34"/>
      <c r="V76" s="18"/>
      <c r="W76" s="18"/>
      <c r="X76" s="78"/>
      <c r="Y76" s="36"/>
    </row>
    <row r="77" spans="1:25" ht="28.5" x14ac:dyDescent="0.25">
      <c r="A77" s="15">
        <v>21</v>
      </c>
      <c r="B77" s="48" t="s">
        <v>150</v>
      </c>
      <c r="C77" s="49" t="s">
        <v>151</v>
      </c>
      <c r="D77" s="50" t="s">
        <v>152</v>
      </c>
      <c r="E77" s="50" t="s">
        <v>153</v>
      </c>
      <c r="F77" s="50" t="s">
        <v>153</v>
      </c>
      <c r="G77" s="50" t="s">
        <v>154</v>
      </c>
      <c r="H77" s="19"/>
      <c r="I77" s="19"/>
      <c r="J77" s="50" t="s">
        <v>155</v>
      </c>
      <c r="K77" s="87">
        <v>43862</v>
      </c>
      <c r="L77" s="87">
        <v>44012</v>
      </c>
      <c r="M77" s="88" t="s">
        <v>156</v>
      </c>
      <c r="N77" s="89">
        <v>43862</v>
      </c>
      <c r="O77" s="89">
        <v>43921</v>
      </c>
      <c r="P77" s="90">
        <v>0.25</v>
      </c>
      <c r="Q77" s="91">
        <v>0.65</v>
      </c>
      <c r="R77" s="91">
        <v>1</v>
      </c>
      <c r="S77" s="90"/>
      <c r="T77" s="56">
        <v>0</v>
      </c>
      <c r="U77" s="55">
        <v>756400000</v>
      </c>
      <c r="V77" s="56" t="s">
        <v>157</v>
      </c>
      <c r="W77" s="56" t="s">
        <v>158</v>
      </c>
      <c r="X77" s="56" t="s">
        <v>31</v>
      </c>
      <c r="Y77" s="36">
        <f>+T77+U77</f>
        <v>756400000</v>
      </c>
    </row>
    <row r="78" spans="1:25" ht="28.5" x14ac:dyDescent="0.25">
      <c r="A78" s="15"/>
      <c r="B78" s="48"/>
      <c r="C78" s="58"/>
      <c r="D78" s="50"/>
      <c r="E78" s="50"/>
      <c r="F78" s="50"/>
      <c r="G78" s="50"/>
      <c r="H78" s="30"/>
      <c r="I78" s="30"/>
      <c r="J78" s="50"/>
      <c r="K78" s="87"/>
      <c r="L78" s="87"/>
      <c r="M78" s="88" t="s">
        <v>159</v>
      </c>
      <c r="N78" s="89">
        <v>43922</v>
      </c>
      <c r="O78" s="89">
        <v>44012</v>
      </c>
      <c r="P78" s="90"/>
      <c r="Q78" s="91"/>
      <c r="R78" s="91"/>
      <c r="S78" s="90"/>
      <c r="T78" s="56"/>
      <c r="U78" s="55"/>
      <c r="V78" s="56"/>
      <c r="W78" s="56"/>
      <c r="X78" s="56"/>
      <c r="Y78" s="36"/>
    </row>
    <row r="79" spans="1:25" ht="28.5" x14ac:dyDescent="0.25">
      <c r="A79" s="15"/>
      <c r="B79" s="48"/>
      <c r="C79" s="59"/>
      <c r="D79" s="50"/>
      <c r="E79" s="50"/>
      <c r="F79" s="50"/>
      <c r="G79" s="50"/>
      <c r="H79" s="38"/>
      <c r="I79" s="38"/>
      <c r="J79" s="50"/>
      <c r="K79" s="87"/>
      <c r="L79" s="87"/>
      <c r="M79" s="88" t="s">
        <v>160</v>
      </c>
      <c r="N79" s="89">
        <v>43862</v>
      </c>
      <c r="O79" s="89">
        <v>44012</v>
      </c>
      <c r="P79" s="90"/>
      <c r="Q79" s="91"/>
      <c r="R79" s="91"/>
      <c r="S79" s="90"/>
      <c r="T79" s="56"/>
      <c r="U79" s="55"/>
      <c r="V79" s="56"/>
      <c r="W79" s="56"/>
      <c r="X79" s="56"/>
      <c r="Y79" s="36"/>
    </row>
    <row r="80" spans="1:25" ht="42.75" x14ac:dyDescent="0.25">
      <c r="A80" s="15">
        <v>22</v>
      </c>
      <c r="B80" s="48" t="s">
        <v>150</v>
      </c>
      <c r="C80" s="49" t="s">
        <v>41</v>
      </c>
      <c r="D80" s="50" t="s">
        <v>161</v>
      </c>
      <c r="E80" s="92" t="s">
        <v>162</v>
      </c>
      <c r="F80" s="93" t="s">
        <v>31</v>
      </c>
      <c r="G80" s="93" t="s">
        <v>163</v>
      </c>
      <c r="H80" s="19"/>
      <c r="I80" s="19"/>
      <c r="J80" s="50" t="s">
        <v>164</v>
      </c>
      <c r="K80" s="87">
        <v>43862</v>
      </c>
      <c r="L80" s="87">
        <v>44196</v>
      </c>
      <c r="M80" s="88" t="s">
        <v>165</v>
      </c>
      <c r="N80" s="89">
        <v>43862</v>
      </c>
      <c r="O80" s="89">
        <v>43921</v>
      </c>
      <c r="P80" s="90">
        <v>0.25</v>
      </c>
      <c r="Q80" s="90">
        <v>0.5</v>
      </c>
      <c r="R80" s="90">
        <v>0.75</v>
      </c>
      <c r="S80" s="90">
        <v>1</v>
      </c>
      <c r="T80" s="56">
        <v>0</v>
      </c>
      <c r="U80" s="55">
        <v>180000000</v>
      </c>
      <c r="V80" s="56" t="s">
        <v>157</v>
      </c>
      <c r="W80" s="56" t="s">
        <v>158</v>
      </c>
      <c r="X80" s="56" t="s">
        <v>31</v>
      </c>
      <c r="Y80" s="36">
        <f>+T80+U80</f>
        <v>180000000</v>
      </c>
    </row>
    <row r="81" spans="1:25" ht="57" x14ac:dyDescent="0.25">
      <c r="A81" s="15"/>
      <c r="B81" s="48"/>
      <c r="C81" s="59"/>
      <c r="D81" s="50"/>
      <c r="E81" s="92"/>
      <c r="F81" s="94"/>
      <c r="G81" s="94"/>
      <c r="H81" s="38"/>
      <c r="I81" s="38"/>
      <c r="J81" s="50"/>
      <c r="K81" s="87"/>
      <c r="L81" s="87"/>
      <c r="M81" s="88" t="s">
        <v>166</v>
      </c>
      <c r="N81" s="89">
        <v>43922</v>
      </c>
      <c r="O81" s="89">
        <v>44196</v>
      </c>
      <c r="P81" s="90"/>
      <c r="Q81" s="90"/>
      <c r="R81" s="90"/>
      <c r="S81" s="90"/>
      <c r="T81" s="56"/>
      <c r="U81" s="55"/>
      <c r="V81" s="56"/>
      <c r="W81" s="56"/>
      <c r="X81" s="56"/>
      <c r="Y81" s="36"/>
    </row>
    <row r="82" spans="1:25" ht="42.75" x14ac:dyDescent="0.25">
      <c r="A82" s="15">
        <v>23</v>
      </c>
      <c r="B82" s="48" t="s">
        <v>150</v>
      </c>
      <c r="C82" s="49" t="s">
        <v>41</v>
      </c>
      <c r="D82" s="50" t="s">
        <v>152</v>
      </c>
      <c r="E82" s="50" t="s">
        <v>31</v>
      </c>
      <c r="F82" s="50" t="s">
        <v>31</v>
      </c>
      <c r="G82" s="50" t="s">
        <v>154</v>
      </c>
      <c r="H82" s="93" t="s">
        <v>167</v>
      </c>
      <c r="I82" s="50" t="s">
        <v>168</v>
      </c>
      <c r="J82" s="50" t="s">
        <v>169</v>
      </c>
      <c r="K82" s="87">
        <v>43862</v>
      </c>
      <c r="L82" s="87">
        <v>44196</v>
      </c>
      <c r="M82" s="88" t="s">
        <v>170</v>
      </c>
      <c r="N82" s="89">
        <v>43862</v>
      </c>
      <c r="O82" s="89">
        <v>44196</v>
      </c>
      <c r="P82" s="90">
        <v>0.4</v>
      </c>
      <c r="Q82" s="90">
        <v>0.6</v>
      </c>
      <c r="R82" s="90">
        <v>0.8</v>
      </c>
      <c r="S82" s="90">
        <v>1</v>
      </c>
      <c r="T82" s="95">
        <v>0</v>
      </c>
      <c r="U82" s="96">
        <v>1200000000</v>
      </c>
      <c r="V82" s="95" t="s">
        <v>157</v>
      </c>
      <c r="W82" s="95" t="s">
        <v>158</v>
      </c>
      <c r="X82" s="95" t="s">
        <v>31</v>
      </c>
      <c r="Y82" s="36">
        <f>+T82+U82</f>
        <v>1200000000</v>
      </c>
    </row>
    <row r="83" spans="1:25" x14ac:dyDescent="0.25">
      <c r="A83" s="15"/>
      <c r="B83" s="48"/>
      <c r="C83" s="58"/>
      <c r="D83" s="50"/>
      <c r="E83" s="50"/>
      <c r="F83" s="50"/>
      <c r="G83" s="50"/>
      <c r="H83" s="97"/>
      <c r="I83" s="50"/>
      <c r="J83" s="50"/>
      <c r="K83" s="87"/>
      <c r="L83" s="87"/>
      <c r="M83" s="88" t="s">
        <v>171</v>
      </c>
      <c r="N83" s="89">
        <v>43862</v>
      </c>
      <c r="O83" s="89">
        <v>44196</v>
      </c>
      <c r="P83" s="90"/>
      <c r="Q83" s="90"/>
      <c r="R83" s="90"/>
      <c r="S83" s="90"/>
      <c r="T83" s="95"/>
      <c r="U83" s="96"/>
      <c r="V83" s="95"/>
      <c r="W83" s="95"/>
      <c r="X83" s="95"/>
      <c r="Y83" s="36"/>
    </row>
    <row r="84" spans="1:25" ht="42.75" x14ac:dyDescent="0.25">
      <c r="A84" s="15"/>
      <c r="B84" s="48"/>
      <c r="C84" s="58"/>
      <c r="D84" s="50"/>
      <c r="E84" s="50"/>
      <c r="F84" s="50"/>
      <c r="G84" s="50"/>
      <c r="H84" s="97"/>
      <c r="I84" s="50" t="s">
        <v>172</v>
      </c>
      <c r="J84" s="50"/>
      <c r="K84" s="87"/>
      <c r="L84" s="87"/>
      <c r="M84" s="88" t="s">
        <v>173</v>
      </c>
      <c r="N84" s="89">
        <v>43862</v>
      </c>
      <c r="O84" s="89">
        <v>44196</v>
      </c>
      <c r="P84" s="90"/>
      <c r="Q84" s="90"/>
      <c r="R84" s="90"/>
      <c r="S84" s="90"/>
      <c r="T84" s="95"/>
      <c r="U84" s="96"/>
      <c r="V84" s="95"/>
      <c r="W84" s="95"/>
      <c r="X84" s="95"/>
      <c r="Y84" s="36"/>
    </row>
    <row r="85" spans="1:25" ht="57" x14ac:dyDescent="0.25">
      <c r="A85" s="15"/>
      <c r="B85" s="48"/>
      <c r="C85" s="59"/>
      <c r="D85" s="50"/>
      <c r="E85" s="50"/>
      <c r="F85" s="50"/>
      <c r="G85" s="50"/>
      <c r="H85" s="94"/>
      <c r="I85" s="50"/>
      <c r="J85" s="50"/>
      <c r="K85" s="87"/>
      <c r="L85" s="87"/>
      <c r="M85" s="88" t="s">
        <v>174</v>
      </c>
      <c r="N85" s="89">
        <v>43862</v>
      </c>
      <c r="O85" s="89">
        <v>44196</v>
      </c>
      <c r="P85" s="90"/>
      <c r="Q85" s="90"/>
      <c r="R85" s="90"/>
      <c r="S85" s="90"/>
      <c r="T85" s="95"/>
      <c r="U85" s="96"/>
      <c r="V85" s="95"/>
      <c r="W85" s="95"/>
      <c r="X85" s="95"/>
      <c r="Y85" s="36"/>
    </row>
    <row r="86" spans="1:25" ht="57" x14ac:dyDescent="0.25">
      <c r="A86" s="15">
        <v>24</v>
      </c>
      <c r="B86" s="48" t="s">
        <v>150</v>
      </c>
      <c r="C86" s="49" t="s">
        <v>41</v>
      </c>
      <c r="D86" s="50" t="s">
        <v>152</v>
      </c>
      <c r="E86" s="93" t="s">
        <v>31</v>
      </c>
      <c r="F86" s="50" t="s">
        <v>31</v>
      </c>
      <c r="G86" s="50" t="s">
        <v>154</v>
      </c>
      <c r="H86" s="19"/>
      <c r="I86" s="19"/>
      <c r="J86" s="50" t="s">
        <v>175</v>
      </c>
      <c r="K86" s="87">
        <v>43862</v>
      </c>
      <c r="L86" s="87">
        <v>44196</v>
      </c>
      <c r="M86" s="88" t="s">
        <v>176</v>
      </c>
      <c r="N86" s="89">
        <v>43862</v>
      </c>
      <c r="O86" s="89">
        <v>44196</v>
      </c>
      <c r="P86" s="90">
        <v>0.25</v>
      </c>
      <c r="Q86" s="90">
        <v>0.4</v>
      </c>
      <c r="R86" s="90">
        <v>0.8</v>
      </c>
      <c r="S86" s="90">
        <v>1</v>
      </c>
      <c r="T86" s="56">
        <v>0</v>
      </c>
      <c r="U86" s="56">
        <v>0</v>
      </c>
      <c r="V86" s="56"/>
      <c r="W86" s="56"/>
      <c r="X86" s="56"/>
      <c r="Y86" s="36">
        <v>0</v>
      </c>
    </row>
    <row r="87" spans="1:25" x14ac:dyDescent="0.25">
      <c r="A87" s="15"/>
      <c r="B87" s="48"/>
      <c r="C87" s="58"/>
      <c r="D87" s="50"/>
      <c r="E87" s="97"/>
      <c r="F87" s="50"/>
      <c r="G87" s="50"/>
      <c r="H87" s="30"/>
      <c r="I87" s="30"/>
      <c r="J87" s="50"/>
      <c r="K87" s="87"/>
      <c r="L87" s="87"/>
      <c r="M87" s="88" t="s">
        <v>177</v>
      </c>
      <c r="N87" s="89">
        <v>43922</v>
      </c>
      <c r="O87" s="89">
        <v>44196</v>
      </c>
      <c r="P87" s="90"/>
      <c r="Q87" s="90"/>
      <c r="R87" s="90"/>
      <c r="S87" s="90"/>
      <c r="T87" s="56"/>
      <c r="U87" s="56"/>
      <c r="V87" s="56"/>
      <c r="W87" s="56"/>
      <c r="X87" s="56"/>
      <c r="Y87" s="36"/>
    </row>
    <row r="88" spans="1:25" x14ac:dyDescent="0.25">
      <c r="A88" s="15"/>
      <c r="B88" s="48"/>
      <c r="C88" s="58"/>
      <c r="D88" s="50"/>
      <c r="E88" s="97"/>
      <c r="F88" s="50"/>
      <c r="G88" s="50"/>
      <c r="H88" s="30"/>
      <c r="I88" s="30"/>
      <c r="J88" s="50"/>
      <c r="K88" s="87"/>
      <c r="L88" s="87"/>
      <c r="M88" s="88" t="s">
        <v>178</v>
      </c>
      <c r="N88" s="89">
        <v>43951</v>
      </c>
      <c r="O88" s="89">
        <v>44196</v>
      </c>
      <c r="P88" s="90"/>
      <c r="Q88" s="90"/>
      <c r="R88" s="90"/>
      <c r="S88" s="90"/>
      <c r="T88" s="56"/>
      <c r="U88" s="56"/>
      <c r="V88" s="56"/>
      <c r="W88" s="56"/>
      <c r="X88" s="56"/>
      <c r="Y88" s="36"/>
    </row>
    <row r="89" spans="1:25" x14ac:dyDescent="0.25">
      <c r="A89" s="15"/>
      <c r="B89" s="48"/>
      <c r="C89" s="58"/>
      <c r="D89" s="50"/>
      <c r="E89" s="97"/>
      <c r="F89" s="50"/>
      <c r="G89" s="50"/>
      <c r="H89" s="30"/>
      <c r="I89" s="30"/>
      <c r="J89" s="50"/>
      <c r="K89" s="87"/>
      <c r="L89" s="87"/>
      <c r="M89" s="88" t="s">
        <v>179</v>
      </c>
      <c r="N89" s="89">
        <v>44012</v>
      </c>
      <c r="O89" s="89">
        <v>44196</v>
      </c>
      <c r="P89" s="90"/>
      <c r="Q89" s="90"/>
      <c r="R89" s="90"/>
      <c r="S89" s="90"/>
      <c r="T89" s="56"/>
      <c r="U89" s="56"/>
      <c r="V89" s="56"/>
      <c r="W89" s="56"/>
      <c r="X89" s="56"/>
      <c r="Y89" s="36"/>
    </row>
    <row r="90" spans="1:25" ht="28.5" x14ac:dyDescent="0.25">
      <c r="A90" s="15"/>
      <c r="B90" s="48"/>
      <c r="C90" s="58"/>
      <c r="D90" s="50"/>
      <c r="E90" s="97"/>
      <c r="F90" s="50"/>
      <c r="G90" s="50"/>
      <c r="H90" s="30"/>
      <c r="I90" s="30"/>
      <c r="J90" s="50"/>
      <c r="K90" s="87"/>
      <c r="L90" s="87"/>
      <c r="M90" s="88" t="s">
        <v>180</v>
      </c>
      <c r="N90" s="89">
        <v>44012</v>
      </c>
      <c r="O90" s="89">
        <v>44196</v>
      </c>
      <c r="P90" s="90"/>
      <c r="Q90" s="90"/>
      <c r="R90" s="90"/>
      <c r="S90" s="90"/>
      <c r="T90" s="56"/>
      <c r="U90" s="56"/>
      <c r="V90" s="56"/>
      <c r="W90" s="56"/>
      <c r="X90" s="56"/>
      <c r="Y90" s="36"/>
    </row>
    <row r="91" spans="1:25" x14ac:dyDescent="0.25">
      <c r="A91" s="15"/>
      <c r="B91" s="48"/>
      <c r="C91" s="59"/>
      <c r="D91" s="50"/>
      <c r="E91" s="94"/>
      <c r="F91" s="50"/>
      <c r="G91" s="50"/>
      <c r="H91" s="38"/>
      <c r="I91" s="38"/>
      <c r="J91" s="50"/>
      <c r="K91" s="87"/>
      <c r="L91" s="87"/>
      <c r="M91" s="88" t="s">
        <v>181</v>
      </c>
      <c r="N91" s="89">
        <v>43922</v>
      </c>
      <c r="O91" s="89">
        <v>44196</v>
      </c>
      <c r="P91" s="90"/>
      <c r="Q91" s="90"/>
      <c r="R91" s="90"/>
      <c r="S91" s="90"/>
      <c r="T91" s="56"/>
      <c r="U91" s="56"/>
      <c r="V91" s="56"/>
      <c r="W91" s="56"/>
      <c r="X91" s="56"/>
      <c r="Y91" s="36"/>
    </row>
    <row r="92" spans="1:25" ht="28.5" x14ac:dyDescent="0.25">
      <c r="A92" s="15">
        <v>25</v>
      </c>
      <c r="B92" s="48" t="s">
        <v>150</v>
      </c>
      <c r="C92" s="49" t="s">
        <v>41</v>
      </c>
      <c r="D92" s="50" t="s">
        <v>152</v>
      </c>
      <c r="E92" s="50" t="s">
        <v>182</v>
      </c>
      <c r="F92" s="50" t="s">
        <v>31</v>
      </c>
      <c r="G92" s="50" t="s">
        <v>154</v>
      </c>
      <c r="H92" s="19"/>
      <c r="I92" s="19"/>
      <c r="J92" s="93" t="s">
        <v>183</v>
      </c>
      <c r="K92" s="87">
        <v>43862</v>
      </c>
      <c r="L92" s="87">
        <v>44196</v>
      </c>
      <c r="M92" s="88" t="s">
        <v>184</v>
      </c>
      <c r="N92" s="89">
        <v>43862</v>
      </c>
      <c r="O92" s="89">
        <v>43889</v>
      </c>
      <c r="P92" s="90">
        <v>0.25</v>
      </c>
      <c r="Q92" s="90">
        <v>0.5</v>
      </c>
      <c r="R92" s="90">
        <v>0.8</v>
      </c>
      <c r="S92" s="90">
        <v>1</v>
      </c>
      <c r="T92" s="56">
        <v>0</v>
      </c>
      <c r="U92" s="56">
        <v>0</v>
      </c>
      <c r="V92" s="56"/>
      <c r="W92" s="56"/>
      <c r="X92" s="56"/>
      <c r="Y92" s="36">
        <v>0</v>
      </c>
    </row>
    <row r="93" spans="1:25" ht="57" x14ac:dyDescent="0.25">
      <c r="A93" s="15"/>
      <c r="B93" s="48"/>
      <c r="C93" s="59"/>
      <c r="D93" s="50"/>
      <c r="E93" s="50"/>
      <c r="F93" s="50"/>
      <c r="G93" s="50"/>
      <c r="H93" s="38"/>
      <c r="I93" s="38"/>
      <c r="J93" s="94"/>
      <c r="K93" s="87"/>
      <c r="L93" s="87"/>
      <c r="M93" s="88" t="s">
        <v>185</v>
      </c>
      <c r="N93" s="89">
        <v>43862</v>
      </c>
      <c r="O93" s="89">
        <v>44196</v>
      </c>
      <c r="P93" s="90"/>
      <c r="Q93" s="90"/>
      <c r="R93" s="90"/>
      <c r="S93" s="90"/>
      <c r="T93" s="56"/>
      <c r="U93" s="56"/>
      <c r="V93" s="56"/>
      <c r="W93" s="56"/>
      <c r="X93" s="56"/>
      <c r="Y93" s="36"/>
    </row>
    <row r="94" spans="1:25" ht="57" x14ac:dyDescent="0.25">
      <c r="A94" s="64">
        <v>26</v>
      </c>
      <c r="B94" s="98" t="s">
        <v>186</v>
      </c>
      <c r="C94" s="99" t="s">
        <v>41</v>
      </c>
      <c r="D94" s="18" t="s">
        <v>31</v>
      </c>
      <c r="E94" s="18" t="s">
        <v>31</v>
      </c>
      <c r="F94" s="18" t="s">
        <v>187</v>
      </c>
      <c r="G94" s="18" t="s">
        <v>188</v>
      </c>
      <c r="H94" s="19"/>
      <c r="I94" s="20"/>
      <c r="J94" s="18" t="s">
        <v>189</v>
      </c>
      <c r="K94" s="65">
        <v>43857</v>
      </c>
      <c r="L94" s="65">
        <v>44162</v>
      </c>
      <c r="M94" s="66" t="s">
        <v>190</v>
      </c>
      <c r="N94" s="100">
        <v>43857</v>
      </c>
      <c r="O94" s="100">
        <v>43889</v>
      </c>
      <c r="P94" s="101">
        <v>0.7</v>
      </c>
      <c r="Q94" s="44">
        <v>0.8</v>
      </c>
      <c r="R94" s="102">
        <v>0.9</v>
      </c>
      <c r="S94" s="44">
        <v>1</v>
      </c>
      <c r="T94" s="81">
        <v>52598560</v>
      </c>
      <c r="U94" s="81">
        <v>44266666</v>
      </c>
      <c r="V94" s="18" t="s">
        <v>191</v>
      </c>
      <c r="W94" s="18" t="s">
        <v>192</v>
      </c>
      <c r="X94" s="18" t="s">
        <v>31</v>
      </c>
      <c r="Y94" s="36">
        <f t="shared" ref="Y94:Y96" si="4">T94+U94</f>
        <v>96865226</v>
      </c>
    </row>
    <row r="95" spans="1:25" ht="28.5" x14ac:dyDescent="0.25">
      <c r="A95" s="64"/>
      <c r="B95" s="98"/>
      <c r="C95" s="103"/>
      <c r="D95" s="18"/>
      <c r="E95" s="18"/>
      <c r="F95" s="18"/>
      <c r="G95" s="18"/>
      <c r="H95" s="38"/>
      <c r="I95" s="39"/>
      <c r="J95" s="18"/>
      <c r="K95" s="65"/>
      <c r="L95" s="65"/>
      <c r="M95" s="66" t="s">
        <v>193</v>
      </c>
      <c r="N95" s="100">
        <v>43922</v>
      </c>
      <c r="O95" s="100">
        <v>44162</v>
      </c>
      <c r="P95" s="101"/>
      <c r="Q95" s="44"/>
      <c r="R95" s="102"/>
      <c r="S95" s="44"/>
      <c r="T95" s="81"/>
      <c r="U95" s="81"/>
      <c r="V95" s="18"/>
      <c r="W95" s="18"/>
      <c r="X95" s="18"/>
      <c r="Y95" s="36"/>
    </row>
    <row r="96" spans="1:25" ht="57" x14ac:dyDescent="0.25">
      <c r="A96" s="64">
        <v>27</v>
      </c>
      <c r="B96" s="98" t="s">
        <v>186</v>
      </c>
      <c r="C96" s="99" t="s">
        <v>102</v>
      </c>
      <c r="D96" s="18" t="s">
        <v>31</v>
      </c>
      <c r="E96" s="18" t="s">
        <v>31</v>
      </c>
      <c r="F96" s="18" t="s">
        <v>187</v>
      </c>
      <c r="G96" s="18" t="s">
        <v>188</v>
      </c>
      <c r="H96" s="19"/>
      <c r="I96" s="20"/>
      <c r="J96" s="18" t="s">
        <v>194</v>
      </c>
      <c r="K96" s="65">
        <v>43891</v>
      </c>
      <c r="L96" s="65">
        <v>44008</v>
      </c>
      <c r="M96" s="66" t="s">
        <v>195</v>
      </c>
      <c r="N96" s="100">
        <v>43891</v>
      </c>
      <c r="O96" s="100">
        <v>44008</v>
      </c>
      <c r="P96" s="44">
        <v>0.5</v>
      </c>
      <c r="Q96" s="44">
        <v>1</v>
      </c>
      <c r="R96" s="44">
        <v>0</v>
      </c>
      <c r="S96" s="44">
        <v>0</v>
      </c>
      <c r="T96" s="81">
        <v>52598560</v>
      </c>
      <c r="U96" s="81">
        <v>44266666</v>
      </c>
      <c r="V96" s="18" t="s">
        <v>191</v>
      </c>
      <c r="W96" s="18" t="s">
        <v>192</v>
      </c>
      <c r="X96" s="18" t="s">
        <v>31</v>
      </c>
      <c r="Y96" s="36">
        <f t="shared" si="4"/>
        <v>96865226</v>
      </c>
    </row>
    <row r="97" spans="1:25" ht="42.75" x14ac:dyDescent="0.25">
      <c r="A97" s="64"/>
      <c r="B97" s="98"/>
      <c r="C97" s="103"/>
      <c r="D97" s="18"/>
      <c r="E97" s="18"/>
      <c r="F97" s="18"/>
      <c r="G97" s="18"/>
      <c r="H97" s="38"/>
      <c r="I97" s="39"/>
      <c r="J97" s="18"/>
      <c r="K97" s="65"/>
      <c r="L97" s="65"/>
      <c r="M97" s="66" t="s">
        <v>196</v>
      </c>
      <c r="N97" s="100">
        <v>43891</v>
      </c>
      <c r="O97" s="100">
        <v>44008</v>
      </c>
      <c r="P97" s="44"/>
      <c r="Q97" s="44"/>
      <c r="R97" s="44"/>
      <c r="S97" s="44"/>
      <c r="T97" s="81"/>
      <c r="U97" s="81"/>
      <c r="V97" s="18"/>
      <c r="W97" s="18"/>
      <c r="X97" s="18"/>
      <c r="Y97" s="36"/>
    </row>
    <row r="98" spans="1:25" ht="57" x14ac:dyDescent="0.25">
      <c r="A98" s="64">
        <v>28</v>
      </c>
      <c r="B98" s="98" t="s">
        <v>186</v>
      </c>
      <c r="C98" s="99" t="s">
        <v>41</v>
      </c>
      <c r="D98" s="18" t="s">
        <v>31</v>
      </c>
      <c r="E98" s="18" t="s">
        <v>31</v>
      </c>
      <c r="F98" s="18" t="s">
        <v>187</v>
      </c>
      <c r="G98" s="18" t="s">
        <v>188</v>
      </c>
      <c r="H98" s="19"/>
      <c r="I98" s="20"/>
      <c r="J98" s="18" t="s">
        <v>197</v>
      </c>
      <c r="K98" s="65">
        <v>43837</v>
      </c>
      <c r="L98" s="65">
        <v>43921</v>
      </c>
      <c r="M98" s="66" t="s">
        <v>198</v>
      </c>
      <c r="N98" s="100">
        <v>43837</v>
      </c>
      <c r="O98" s="100">
        <v>43889</v>
      </c>
      <c r="P98" s="44">
        <v>1</v>
      </c>
      <c r="Q98" s="44">
        <v>0</v>
      </c>
      <c r="R98" s="44">
        <v>0</v>
      </c>
      <c r="S98" s="44">
        <v>0</v>
      </c>
      <c r="T98" s="81">
        <v>52598560</v>
      </c>
      <c r="U98" s="81">
        <v>44266666</v>
      </c>
      <c r="V98" s="18" t="s">
        <v>191</v>
      </c>
      <c r="W98" s="18" t="s">
        <v>192</v>
      </c>
      <c r="X98" s="18" t="s">
        <v>31</v>
      </c>
      <c r="Y98" s="36">
        <f t="shared" ref="Y98" si="5">T98+U98</f>
        <v>96865226</v>
      </c>
    </row>
    <row r="99" spans="1:25" ht="85.5" x14ac:dyDescent="0.25">
      <c r="A99" s="64"/>
      <c r="B99" s="98"/>
      <c r="C99" s="103"/>
      <c r="D99" s="18"/>
      <c r="E99" s="18"/>
      <c r="F99" s="18"/>
      <c r="G99" s="18"/>
      <c r="H99" s="38"/>
      <c r="I99" s="39"/>
      <c r="J99" s="18"/>
      <c r="K99" s="104"/>
      <c r="L99" s="104"/>
      <c r="M99" s="66" t="s">
        <v>199</v>
      </c>
      <c r="N99" s="100">
        <v>43831</v>
      </c>
      <c r="O99" s="100">
        <v>43921</v>
      </c>
      <c r="P99" s="44"/>
      <c r="Q99" s="44"/>
      <c r="R99" s="44"/>
      <c r="S99" s="44"/>
      <c r="T99" s="81"/>
      <c r="U99" s="81"/>
      <c r="V99" s="18"/>
      <c r="W99" s="18"/>
      <c r="X99" s="18"/>
      <c r="Y99" s="36"/>
    </row>
    <row r="100" spans="1:25" ht="85.5" x14ac:dyDescent="0.25">
      <c r="A100" s="64">
        <v>29</v>
      </c>
      <c r="B100" s="98" t="s">
        <v>186</v>
      </c>
      <c r="C100" s="99" t="s">
        <v>102</v>
      </c>
      <c r="D100" s="18" t="s">
        <v>31</v>
      </c>
      <c r="E100" s="18" t="s">
        <v>31</v>
      </c>
      <c r="F100" s="18" t="s">
        <v>200</v>
      </c>
      <c r="G100" s="18" t="s">
        <v>188</v>
      </c>
      <c r="H100" s="19"/>
      <c r="I100" s="20"/>
      <c r="J100" s="18" t="s">
        <v>201</v>
      </c>
      <c r="K100" s="65">
        <v>43837</v>
      </c>
      <c r="L100" s="65">
        <v>44183</v>
      </c>
      <c r="M100" s="66" t="s">
        <v>202</v>
      </c>
      <c r="N100" s="100">
        <v>43837</v>
      </c>
      <c r="O100" s="100">
        <v>44169</v>
      </c>
      <c r="P100" s="101">
        <v>0.3</v>
      </c>
      <c r="Q100" s="101">
        <v>0.53</v>
      </c>
      <c r="R100" s="101">
        <v>0.79</v>
      </c>
      <c r="S100" s="101">
        <v>1</v>
      </c>
      <c r="T100" s="105">
        <v>236693524</v>
      </c>
      <c r="U100" s="81">
        <v>199200000</v>
      </c>
      <c r="V100" s="106" t="s">
        <v>191</v>
      </c>
      <c r="W100" s="18" t="s">
        <v>192</v>
      </c>
      <c r="X100" s="18" t="s">
        <v>31</v>
      </c>
      <c r="Y100" s="36">
        <f>T100+U100</f>
        <v>435893524</v>
      </c>
    </row>
    <row r="101" spans="1:25" ht="71.25" x14ac:dyDescent="0.25">
      <c r="A101" s="64"/>
      <c r="B101" s="98"/>
      <c r="C101" s="103"/>
      <c r="D101" s="18"/>
      <c r="E101" s="18"/>
      <c r="F101" s="18"/>
      <c r="G101" s="18"/>
      <c r="H101" s="38"/>
      <c r="I101" s="39"/>
      <c r="J101" s="18"/>
      <c r="K101" s="65"/>
      <c r="L101" s="65"/>
      <c r="M101" s="66" t="s">
        <v>203</v>
      </c>
      <c r="N101" s="100">
        <v>43837</v>
      </c>
      <c r="O101" s="100">
        <v>44169</v>
      </c>
      <c r="P101" s="101"/>
      <c r="Q101" s="101"/>
      <c r="R101" s="101"/>
      <c r="S101" s="101"/>
      <c r="T101" s="105"/>
      <c r="U101" s="81"/>
      <c r="V101" s="106"/>
      <c r="W101" s="18"/>
      <c r="X101" s="18"/>
      <c r="Y101" s="36"/>
    </row>
    <row r="102" spans="1:25" ht="28.5" x14ac:dyDescent="0.25">
      <c r="A102" s="107">
        <v>30</v>
      </c>
      <c r="B102" s="49" t="s">
        <v>204</v>
      </c>
      <c r="C102" s="49" t="s">
        <v>151</v>
      </c>
      <c r="D102" s="93" t="s">
        <v>31</v>
      </c>
      <c r="E102" s="93" t="s">
        <v>31</v>
      </c>
      <c r="F102" s="93" t="s">
        <v>31</v>
      </c>
      <c r="G102" s="93" t="s">
        <v>205</v>
      </c>
      <c r="H102" s="19"/>
      <c r="I102" s="93" t="s">
        <v>168</v>
      </c>
      <c r="J102" s="93" t="s">
        <v>206</v>
      </c>
      <c r="K102" s="108">
        <v>43832</v>
      </c>
      <c r="L102" s="109">
        <v>44196</v>
      </c>
      <c r="M102" s="110" t="s">
        <v>207</v>
      </c>
      <c r="N102" s="111">
        <v>43861</v>
      </c>
      <c r="O102" s="111">
        <v>43951</v>
      </c>
      <c r="P102" s="112">
        <v>0.3</v>
      </c>
      <c r="Q102" s="113">
        <v>0.6</v>
      </c>
      <c r="R102" s="113">
        <v>0.8</v>
      </c>
      <c r="S102" s="114">
        <v>1</v>
      </c>
      <c r="T102" s="115">
        <v>78838577.799999997</v>
      </c>
      <c r="U102" s="115">
        <v>80845000</v>
      </c>
      <c r="V102" s="56" t="s">
        <v>208</v>
      </c>
      <c r="W102" s="56" t="s">
        <v>209</v>
      </c>
      <c r="X102" s="116" t="s">
        <v>31</v>
      </c>
      <c r="Y102" s="117">
        <f>+T102+U102</f>
        <v>159683577.80000001</v>
      </c>
    </row>
    <row r="103" spans="1:25" ht="42.75" x14ac:dyDescent="0.25">
      <c r="A103" s="118"/>
      <c r="B103" s="58"/>
      <c r="C103" s="58"/>
      <c r="D103" s="97"/>
      <c r="E103" s="97"/>
      <c r="F103" s="97"/>
      <c r="G103" s="97"/>
      <c r="H103" s="30"/>
      <c r="I103" s="97"/>
      <c r="J103" s="97"/>
      <c r="K103" s="119"/>
      <c r="L103" s="120"/>
      <c r="M103" s="110" t="s">
        <v>210</v>
      </c>
      <c r="N103" s="111">
        <v>43953</v>
      </c>
      <c r="O103" s="111">
        <v>44104</v>
      </c>
      <c r="P103" s="121"/>
      <c r="Q103" s="122"/>
      <c r="R103" s="122"/>
      <c r="S103" s="123"/>
      <c r="T103" s="124"/>
      <c r="U103" s="124"/>
      <c r="V103" s="56"/>
      <c r="W103" s="56"/>
      <c r="X103" s="125"/>
      <c r="Y103" s="126"/>
    </row>
    <row r="104" spans="1:25" ht="42.75" x14ac:dyDescent="0.25">
      <c r="A104" s="127"/>
      <c r="B104" s="58"/>
      <c r="C104" s="59"/>
      <c r="D104" s="94"/>
      <c r="E104" s="94"/>
      <c r="F104" s="94"/>
      <c r="G104" s="94"/>
      <c r="H104" s="38"/>
      <c r="I104" s="94"/>
      <c r="J104" s="97"/>
      <c r="K104" s="119"/>
      <c r="L104" s="120"/>
      <c r="M104" s="110" t="s">
        <v>211</v>
      </c>
      <c r="N104" s="111">
        <v>44105</v>
      </c>
      <c r="O104" s="111">
        <v>44196</v>
      </c>
      <c r="P104" s="121"/>
      <c r="Q104" s="122"/>
      <c r="R104" s="122"/>
      <c r="S104" s="123"/>
      <c r="T104" s="124"/>
      <c r="U104" s="124"/>
      <c r="V104" s="56"/>
      <c r="W104" s="56"/>
      <c r="X104" s="128"/>
      <c r="Y104" s="126"/>
    </row>
    <row r="105" spans="1:25" ht="28.5" x14ac:dyDescent="0.25">
      <c r="A105" s="15">
        <v>31</v>
      </c>
      <c r="B105" s="129" t="s">
        <v>212</v>
      </c>
      <c r="C105" s="49" t="s">
        <v>47</v>
      </c>
      <c r="D105" s="93" t="s">
        <v>31</v>
      </c>
      <c r="E105" s="93" t="s">
        <v>31</v>
      </c>
      <c r="F105" s="93" t="s">
        <v>31</v>
      </c>
      <c r="G105" s="93" t="s">
        <v>213</v>
      </c>
      <c r="H105" s="93" t="s">
        <v>214</v>
      </c>
      <c r="I105" s="19"/>
      <c r="J105" s="93" t="s">
        <v>215</v>
      </c>
      <c r="K105" s="108">
        <v>43861</v>
      </c>
      <c r="L105" s="108">
        <v>44196</v>
      </c>
      <c r="M105" s="110" t="s">
        <v>216</v>
      </c>
      <c r="N105" s="111">
        <v>43861</v>
      </c>
      <c r="O105" s="111">
        <v>43951</v>
      </c>
      <c r="P105" s="112">
        <v>0.3</v>
      </c>
      <c r="Q105" s="112">
        <v>0.6</v>
      </c>
      <c r="R105" s="112">
        <v>0.8</v>
      </c>
      <c r="S105" s="112">
        <v>1</v>
      </c>
      <c r="T105" s="115">
        <v>69114221.799999997</v>
      </c>
      <c r="U105" s="115">
        <v>80845000</v>
      </c>
      <c r="V105" s="56" t="s">
        <v>208</v>
      </c>
      <c r="W105" s="56" t="s">
        <v>209</v>
      </c>
      <c r="X105" s="116" t="s">
        <v>31</v>
      </c>
      <c r="Y105" s="117">
        <f>+T105+U105</f>
        <v>149959221.80000001</v>
      </c>
    </row>
    <row r="106" spans="1:25" ht="42.75" x14ac:dyDescent="0.25">
      <c r="A106" s="15"/>
      <c r="B106" s="130"/>
      <c r="C106" s="58"/>
      <c r="D106" s="97"/>
      <c r="E106" s="97"/>
      <c r="F106" s="97"/>
      <c r="G106" s="97"/>
      <c r="H106" s="97"/>
      <c r="I106" s="30"/>
      <c r="J106" s="97"/>
      <c r="K106" s="119"/>
      <c r="L106" s="119"/>
      <c r="M106" s="110" t="s">
        <v>217</v>
      </c>
      <c r="N106" s="111">
        <v>43955</v>
      </c>
      <c r="O106" s="111">
        <v>44043</v>
      </c>
      <c r="P106" s="121"/>
      <c r="Q106" s="121"/>
      <c r="R106" s="121"/>
      <c r="S106" s="121"/>
      <c r="T106" s="124"/>
      <c r="U106" s="124"/>
      <c r="V106" s="56"/>
      <c r="W106" s="56"/>
      <c r="X106" s="125"/>
      <c r="Y106" s="126"/>
    </row>
    <row r="107" spans="1:25" ht="28.5" x14ac:dyDescent="0.25">
      <c r="A107" s="15"/>
      <c r="B107" s="130"/>
      <c r="C107" s="59"/>
      <c r="D107" s="97"/>
      <c r="E107" s="97"/>
      <c r="F107" s="97"/>
      <c r="G107" s="97"/>
      <c r="H107" s="94"/>
      <c r="I107" s="38"/>
      <c r="J107" s="97"/>
      <c r="K107" s="119"/>
      <c r="L107" s="119"/>
      <c r="M107" s="110" t="s">
        <v>218</v>
      </c>
      <c r="N107" s="111">
        <v>44046</v>
      </c>
      <c r="O107" s="111">
        <v>44196</v>
      </c>
      <c r="P107" s="121"/>
      <c r="Q107" s="121"/>
      <c r="R107" s="121"/>
      <c r="S107" s="121"/>
      <c r="T107" s="124"/>
      <c r="U107" s="124"/>
      <c r="V107" s="56"/>
      <c r="W107" s="56"/>
      <c r="X107" s="128"/>
      <c r="Y107" s="126"/>
    </row>
    <row r="108" spans="1:25" ht="42.75" x14ac:dyDescent="0.25">
      <c r="A108" s="15">
        <v>32</v>
      </c>
      <c r="B108" s="129" t="s">
        <v>212</v>
      </c>
      <c r="C108" s="49" t="s">
        <v>41</v>
      </c>
      <c r="D108" s="93" t="s">
        <v>31</v>
      </c>
      <c r="E108" s="93" t="s">
        <v>31</v>
      </c>
      <c r="F108" s="93" t="s">
        <v>31</v>
      </c>
      <c r="G108" s="93" t="s">
        <v>31</v>
      </c>
      <c r="H108" s="19"/>
      <c r="I108" s="93" t="s">
        <v>219</v>
      </c>
      <c r="J108" s="93" t="s">
        <v>220</v>
      </c>
      <c r="K108" s="108">
        <v>43861</v>
      </c>
      <c r="L108" s="108">
        <v>44196</v>
      </c>
      <c r="M108" s="110" t="s">
        <v>221</v>
      </c>
      <c r="N108" s="111">
        <v>43861</v>
      </c>
      <c r="O108" s="111">
        <v>43951</v>
      </c>
      <c r="P108" s="112">
        <v>0.3</v>
      </c>
      <c r="Q108" s="112">
        <v>0.6</v>
      </c>
      <c r="R108" s="112">
        <v>0.8</v>
      </c>
      <c r="S108" s="112">
        <v>1</v>
      </c>
      <c r="T108" s="115">
        <v>78838577.799999997</v>
      </c>
      <c r="U108" s="115">
        <v>84825000</v>
      </c>
      <c r="V108" s="56" t="s">
        <v>222</v>
      </c>
      <c r="W108" s="56" t="s">
        <v>209</v>
      </c>
      <c r="X108" s="116" t="s">
        <v>31</v>
      </c>
      <c r="Y108" s="117">
        <f>+T108+U108</f>
        <v>163663577.80000001</v>
      </c>
    </row>
    <row r="109" spans="1:25" ht="28.5" x14ac:dyDescent="0.25">
      <c r="A109" s="15"/>
      <c r="B109" s="130"/>
      <c r="C109" s="58"/>
      <c r="D109" s="97"/>
      <c r="E109" s="97"/>
      <c r="F109" s="97"/>
      <c r="G109" s="97"/>
      <c r="H109" s="30"/>
      <c r="I109" s="97"/>
      <c r="J109" s="97"/>
      <c r="K109" s="119"/>
      <c r="L109" s="119"/>
      <c r="M109" s="110" t="s">
        <v>223</v>
      </c>
      <c r="N109" s="111">
        <v>43953</v>
      </c>
      <c r="O109" s="111">
        <v>44043</v>
      </c>
      <c r="P109" s="121"/>
      <c r="Q109" s="121"/>
      <c r="R109" s="121"/>
      <c r="S109" s="121"/>
      <c r="T109" s="124"/>
      <c r="U109" s="124"/>
      <c r="V109" s="56"/>
      <c r="W109" s="56"/>
      <c r="X109" s="125"/>
      <c r="Y109" s="126"/>
    </row>
    <row r="110" spans="1:25" x14ac:dyDescent="0.25">
      <c r="A110" s="15"/>
      <c r="B110" s="130"/>
      <c r="C110" s="59"/>
      <c r="D110" s="97"/>
      <c r="E110" s="97"/>
      <c r="F110" s="97"/>
      <c r="G110" s="97"/>
      <c r="H110" s="38"/>
      <c r="I110" s="94"/>
      <c r="J110" s="97"/>
      <c r="K110" s="119"/>
      <c r="L110" s="119"/>
      <c r="M110" s="110" t="s">
        <v>224</v>
      </c>
      <c r="N110" s="111">
        <v>44046</v>
      </c>
      <c r="O110" s="111">
        <v>44196</v>
      </c>
      <c r="P110" s="121"/>
      <c r="Q110" s="121"/>
      <c r="R110" s="121"/>
      <c r="S110" s="121"/>
      <c r="T110" s="124"/>
      <c r="U110" s="124"/>
      <c r="V110" s="56"/>
      <c r="W110" s="56"/>
      <c r="X110" s="128"/>
      <c r="Y110" s="126"/>
    </row>
    <row r="111" spans="1:25" ht="28.5" x14ac:dyDescent="0.25">
      <c r="A111" s="15">
        <v>33</v>
      </c>
      <c r="B111" s="129" t="s">
        <v>212</v>
      </c>
      <c r="C111" s="49" t="s">
        <v>102</v>
      </c>
      <c r="D111" s="93" t="s">
        <v>31</v>
      </c>
      <c r="E111" s="93" t="s">
        <v>31</v>
      </c>
      <c r="F111" s="93" t="s">
        <v>31</v>
      </c>
      <c r="G111" s="93" t="s">
        <v>213</v>
      </c>
      <c r="H111" s="19"/>
      <c r="I111" s="19"/>
      <c r="J111" s="131" t="s">
        <v>225</v>
      </c>
      <c r="K111" s="108">
        <v>43861</v>
      </c>
      <c r="L111" s="109">
        <v>44196</v>
      </c>
      <c r="M111" s="110" t="s">
        <v>226</v>
      </c>
      <c r="N111" s="111">
        <v>43861</v>
      </c>
      <c r="O111" s="111">
        <v>43921</v>
      </c>
      <c r="P111" s="112">
        <v>0.3</v>
      </c>
      <c r="Q111" s="112">
        <v>0.6</v>
      </c>
      <c r="R111" s="112">
        <v>0.8</v>
      </c>
      <c r="S111" s="112">
        <v>1</v>
      </c>
      <c r="T111" s="115">
        <v>30080602</v>
      </c>
      <c r="U111" s="115">
        <v>80845000</v>
      </c>
      <c r="V111" s="56" t="s">
        <v>208</v>
      </c>
      <c r="W111" s="56" t="s">
        <v>209</v>
      </c>
      <c r="X111" s="116" t="s">
        <v>31</v>
      </c>
      <c r="Y111" s="117">
        <f>+T111+U111</f>
        <v>110925602</v>
      </c>
    </row>
    <row r="112" spans="1:25" ht="28.5" x14ac:dyDescent="0.25">
      <c r="A112" s="15"/>
      <c r="B112" s="130"/>
      <c r="C112" s="58"/>
      <c r="D112" s="97"/>
      <c r="E112" s="97"/>
      <c r="F112" s="97"/>
      <c r="G112" s="97"/>
      <c r="H112" s="30"/>
      <c r="I112" s="30"/>
      <c r="J112" s="132"/>
      <c r="K112" s="119"/>
      <c r="L112" s="120"/>
      <c r="M112" s="110" t="s">
        <v>227</v>
      </c>
      <c r="N112" s="111">
        <v>43922</v>
      </c>
      <c r="O112" s="111">
        <v>44012</v>
      </c>
      <c r="P112" s="121"/>
      <c r="Q112" s="121"/>
      <c r="R112" s="121"/>
      <c r="S112" s="121"/>
      <c r="T112" s="124"/>
      <c r="U112" s="124"/>
      <c r="V112" s="56"/>
      <c r="W112" s="56"/>
      <c r="X112" s="125"/>
      <c r="Y112" s="126"/>
    </row>
    <row r="113" spans="1:25" ht="28.5" x14ac:dyDescent="0.25">
      <c r="A113" s="15"/>
      <c r="B113" s="130"/>
      <c r="C113" s="59"/>
      <c r="D113" s="97"/>
      <c r="E113" s="97"/>
      <c r="F113" s="97"/>
      <c r="G113" s="97"/>
      <c r="H113" s="38"/>
      <c r="I113" s="38"/>
      <c r="J113" s="132"/>
      <c r="K113" s="133"/>
      <c r="L113" s="134"/>
      <c r="M113" s="110" t="s">
        <v>228</v>
      </c>
      <c r="N113" s="111">
        <v>44013</v>
      </c>
      <c r="O113" s="111">
        <v>44074</v>
      </c>
      <c r="P113" s="121"/>
      <c r="Q113" s="121"/>
      <c r="R113" s="121"/>
      <c r="S113" s="121"/>
      <c r="T113" s="124"/>
      <c r="U113" s="124"/>
      <c r="V113" s="56"/>
      <c r="W113" s="56"/>
      <c r="X113" s="128"/>
      <c r="Y113" s="126"/>
    </row>
    <row r="114" spans="1:25" ht="57" x14ac:dyDescent="0.25">
      <c r="A114" s="15">
        <v>34</v>
      </c>
      <c r="B114" s="129" t="s">
        <v>212</v>
      </c>
      <c r="C114" s="49" t="s">
        <v>41</v>
      </c>
      <c r="D114" s="93" t="s">
        <v>31</v>
      </c>
      <c r="E114" s="93" t="s">
        <v>31</v>
      </c>
      <c r="F114" s="93" t="s">
        <v>31</v>
      </c>
      <c r="G114" s="93" t="s">
        <v>31</v>
      </c>
      <c r="H114" s="19"/>
      <c r="I114" s="93" t="s">
        <v>172</v>
      </c>
      <c r="J114" s="93" t="s">
        <v>229</v>
      </c>
      <c r="K114" s="108">
        <v>43861</v>
      </c>
      <c r="L114" s="109">
        <v>44196</v>
      </c>
      <c r="M114" s="110" t="s">
        <v>230</v>
      </c>
      <c r="N114" s="135">
        <v>43832</v>
      </c>
      <c r="O114" s="135">
        <v>43980</v>
      </c>
      <c r="P114" s="136">
        <v>0.3</v>
      </c>
      <c r="Q114" s="136">
        <v>0.6</v>
      </c>
      <c r="R114" s="136">
        <v>0.8</v>
      </c>
      <c r="S114" s="112">
        <v>1</v>
      </c>
      <c r="T114" s="115">
        <v>47584442.799999997</v>
      </c>
      <c r="U114" s="115">
        <v>84825000</v>
      </c>
      <c r="V114" s="56" t="s">
        <v>208</v>
      </c>
      <c r="W114" s="56" t="s">
        <v>209</v>
      </c>
      <c r="X114" s="56" t="s">
        <v>31</v>
      </c>
      <c r="Y114" s="117">
        <f>+T114+U114</f>
        <v>132409442.8</v>
      </c>
    </row>
    <row r="115" spans="1:25" ht="57" x14ac:dyDescent="0.25">
      <c r="A115" s="15"/>
      <c r="B115" s="130"/>
      <c r="C115" s="59"/>
      <c r="D115" s="97"/>
      <c r="E115" s="97"/>
      <c r="F115" s="97"/>
      <c r="G115" s="97"/>
      <c r="H115" s="38"/>
      <c r="I115" s="94"/>
      <c r="J115" s="97"/>
      <c r="K115" s="133"/>
      <c r="L115" s="134"/>
      <c r="M115" s="137" t="s">
        <v>231</v>
      </c>
      <c r="N115" s="138">
        <v>43832</v>
      </c>
      <c r="O115" s="138">
        <v>44196</v>
      </c>
      <c r="P115" s="139"/>
      <c r="Q115" s="139"/>
      <c r="R115" s="139"/>
      <c r="S115" s="121"/>
      <c r="T115" s="124"/>
      <c r="U115" s="124"/>
      <c r="V115" s="56"/>
      <c r="W115" s="56"/>
      <c r="X115" s="56"/>
      <c r="Y115" s="126"/>
    </row>
    <row r="116" spans="1:25" x14ac:dyDescent="0.25">
      <c r="A116" s="15">
        <v>35</v>
      </c>
      <c r="B116" s="48" t="s">
        <v>212</v>
      </c>
      <c r="C116" s="49" t="s">
        <v>102</v>
      </c>
      <c r="D116" s="50" t="s">
        <v>31</v>
      </c>
      <c r="E116" s="50" t="s">
        <v>31</v>
      </c>
      <c r="F116" s="50" t="s">
        <v>31</v>
      </c>
      <c r="G116" s="50" t="s">
        <v>31</v>
      </c>
      <c r="H116" s="19"/>
      <c r="I116" s="19"/>
      <c r="J116" s="50" t="s">
        <v>232</v>
      </c>
      <c r="K116" s="108">
        <v>43861</v>
      </c>
      <c r="L116" s="108">
        <v>44196</v>
      </c>
      <c r="M116" s="88" t="s">
        <v>233</v>
      </c>
      <c r="N116" s="111">
        <v>43861</v>
      </c>
      <c r="O116" s="140">
        <v>44012</v>
      </c>
      <c r="P116" s="54">
        <v>0.3</v>
      </c>
      <c r="Q116" s="54">
        <v>0.6</v>
      </c>
      <c r="R116" s="54">
        <v>0.8</v>
      </c>
      <c r="S116" s="54">
        <v>1</v>
      </c>
      <c r="T116" s="55">
        <v>78838577.799999997</v>
      </c>
      <c r="U116" s="55">
        <v>84825000</v>
      </c>
      <c r="V116" s="56" t="s">
        <v>208</v>
      </c>
      <c r="W116" s="56" t="s">
        <v>209</v>
      </c>
      <c r="X116" s="56" t="s">
        <v>31</v>
      </c>
      <c r="Y116" s="36">
        <f>+T116+U116</f>
        <v>163663577.80000001</v>
      </c>
    </row>
    <row r="117" spans="1:25" ht="28.5" x14ac:dyDescent="0.25">
      <c r="A117" s="15"/>
      <c r="B117" s="48"/>
      <c r="C117" s="58"/>
      <c r="D117" s="50"/>
      <c r="E117" s="50"/>
      <c r="F117" s="50"/>
      <c r="G117" s="50"/>
      <c r="H117" s="30"/>
      <c r="I117" s="30"/>
      <c r="J117" s="50"/>
      <c r="K117" s="119"/>
      <c r="L117" s="119"/>
      <c r="M117" s="88" t="s">
        <v>234</v>
      </c>
      <c r="N117" s="140">
        <v>44013</v>
      </c>
      <c r="O117" s="140">
        <v>44119</v>
      </c>
      <c r="P117" s="54"/>
      <c r="Q117" s="54"/>
      <c r="R117" s="54"/>
      <c r="S117" s="54"/>
      <c r="T117" s="55"/>
      <c r="U117" s="55"/>
      <c r="V117" s="56"/>
      <c r="W117" s="56"/>
      <c r="X117" s="56"/>
      <c r="Y117" s="36"/>
    </row>
    <row r="118" spans="1:25" x14ac:dyDescent="0.25">
      <c r="A118" s="15"/>
      <c r="B118" s="48"/>
      <c r="C118" s="58"/>
      <c r="D118" s="50"/>
      <c r="E118" s="50"/>
      <c r="F118" s="50"/>
      <c r="G118" s="50"/>
      <c r="H118" s="30"/>
      <c r="I118" s="30"/>
      <c r="J118" s="50"/>
      <c r="K118" s="119"/>
      <c r="L118" s="119"/>
      <c r="M118" s="88" t="s">
        <v>235</v>
      </c>
      <c r="N118" s="140">
        <v>44120</v>
      </c>
      <c r="O118" s="140">
        <v>44135</v>
      </c>
      <c r="P118" s="54"/>
      <c r="Q118" s="54"/>
      <c r="R118" s="54"/>
      <c r="S118" s="54"/>
      <c r="T118" s="55"/>
      <c r="U118" s="55"/>
      <c r="V118" s="56"/>
      <c r="W118" s="56"/>
      <c r="X118" s="56"/>
      <c r="Y118" s="36"/>
    </row>
    <row r="119" spans="1:25" x14ac:dyDescent="0.25">
      <c r="A119" s="15"/>
      <c r="B119" s="48"/>
      <c r="C119" s="59"/>
      <c r="D119" s="50"/>
      <c r="E119" s="50"/>
      <c r="F119" s="50"/>
      <c r="G119" s="50"/>
      <c r="H119" s="38"/>
      <c r="I119" s="38"/>
      <c r="J119" s="50"/>
      <c r="K119" s="133"/>
      <c r="L119" s="133"/>
      <c r="M119" s="88" t="s">
        <v>236</v>
      </c>
      <c r="N119" s="140">
        <v>44136</v>
      </c>
      <c r="O119" s="140">
        <v>44196</v>
      </c>
      <c r="P119" s="54"/>
      <c r="Q119" s="54"/>
      <c r="R119" s="54"/>
      <c r="S119" s="54"/>
      <c r="T119" s="55"/>
      <c r="U119" s="55"/>
      <c r="V119" s="56"/>
      <c r="W119" s="56"/>
      <c r="X119" s="56"/>
      <c r="Y119" s="36"/>
    </row>
    <row r="120" spans="1:25" ht="85.5" x14ac:dyDescent="0.25">
      <c r="A120" s="64">
        <v>36</v>
      </c>
      <c r="B120" s="141" t="s">
        <v>237</v>
      </c>
      <c r="C120" s="17" t="s">
        <v>41</v>
      </c>
      <c r="D120" s="85" t="s">
        <v>31</v>
      </c>
      <c r="E120" s="85" t="s">
        <v>31</v>
      </c>
      <c r="F120" s="142" t="s">
        <v>31</v>
      </c>
      <c r="G120" s="142" t="s">
        <v>238</v>
      </c>
      <c r="H120" s="143" t="s">
        <v>239</v>
      </c>
      <c r="I120" s="143" t="s">
        <v>172</v>
      </c>
      <c r="J120" s="144" t="s">
        <v>240</v>
      </c>
      <c r="K120" s="21">
        <v>43831</v>
      </c>
      <c r="L120" s="145">
        <v>44195</v>
      </c>
      <c r="M120" s="146" t="s">
        <v>241</v>
      </c>
      <c r="N120" s="147">
        <v>43831</v>
      </c>
      <c r="O120" s="147">
        <v>43920</v>
      </c>
      <c r="P120" s="148">
        <v>0.3</v>
      </c>
      <c r="Q120" s="149">
        <v>0.7</v>
      </c>
      <c r="R120" s="149">
        <v>1</v>
      </c>
      <c r="S120" s="150" t="s">
        <v>36</v>
      </c>
      <c r="T120" s="151">
        <v>400000000</v>
      </c>
      <c r="U120" s="151">
        <v>300000000</v>
      </c>
      <c r="V120" s="152" t="s">
        <v>50</v>
      </c>
      <c r="W120" s="153" t="s">
        <v>242</v>
      </c>
      <c r="X120" s="152" t="s">
        <v>31</v>
      </c>
      <c r="Y120" s="117">
        <f>+T120+U120</f>
        <v>700000000</v>
      </c>
    </row>
    <row r="121" spans="1:25" ht="71.25" x14ac:dyDescent="0.25">
      <c r="A121" s="64"/>
      <c r="B121" s="154"/>
      <c r="C121" s="29"/>
      <c r="D121" s="155"/>
      <c r="E121" s="155"/>
      <c r="F121" s="156"/>
      <c r="G121" s="156"/>
      <c r="H121" s="157"/>
      <c r="I121" s="157"/>
      <c r="J121" s="158"/>
      <c r="K121" s="32"/>
      <c r="L121" s="159"/>
      <c r="M121" s="146" t="s">
        <v>243</v>
      </c>
      <c r="N121" s="147">
        <v>43831</v>
      </c>
      <c r="O121" s="147">
        <v>43920</v>
      </c>
      <c r="P121" s="160"/>
      <c r="Q121" s="161"/>
      <c r="R121" s="161"/>
      <c r="S121" s="162"/>
      <c r="T121" s="163"/>
      <c r="U121" s="163"/>
      <c r="V121" s="164"/>
      <c r="W121" s="165"/>
      <c r="X121" s="164"/>
      <c r="Y121" s="126"/>
    </row>
    <row r="122" spans="1:25" ht="57" x14ac:dyDescent="0.25">
      <c r="A122" s="64"/>
      <c r="B122" s="154"/>
      <c r="C122" s="29"/>
      <c r="D122" s="155"/>
      <c r="E122" s="155"/>
      <c r="F122" s="156"/>
      <c r="G122" s="156"/>
      <c r="H122" s="157"/>
      <c r="I122" s="157"/>
      <c r="J122" s="158"/>
      <c r="K122" s="32"/>
      <c r="L122" s="159"/>
      <c r="M122" s="146" t="s">
        <v>244</v>
      </c>
      <c r="N122" s="147">
        <v>43891</v>
      </c>
      <c r="O122" s="147">
        <v>44104</v>
      </c>
      <c r="P122" s="160"/>
      <c r="Q122" s="161"/>
      <c r="R122" s="161"/>
      <c r="S122" s="162"/>
      <c r="T122" s="163"/>
      <c r="U122" s="163"/>
      <c r="V122" s="164"/>
      <c r="W122" s="165"/>
      <c r="X122" s="164"/>
      <c r="Y122" s="126"/>
    </row>
    <row r="123" spans="1:25" ht="42.75" x14ac:dyDescent="0.25">
      <c r="A123" s="64"/>
      <c r="B123" s="154"/>
      <c r="C123" s="29"/>
      <c r="D123" s="155"/>
      <c r="E123" s="155"/>
      <c r="F123" s="156"/>
      <c r="G123" s="156"/>
      <c r="H123" s="157"/>
      <c r="I123" s="166"/>
      <c r="J123" s="158"/>
      <c r="K123" s="32"/>
      <c r="L123" s="159"/>
      <c r="M123" s="167" t="s">
        <v>245</v>
      </c>
      <c r="N123" s="147">
        <v>43920</v>
      </c>
      <c r="O123" s="147">
        <v>44195</v>
      </c>
      <c r="P123" s="160"/>
      <c r="Q123" s="161"/>
      <c r="R123" s="161"/>
      <c r="S123" s="162"/>
      <c r="T123" s="163"/>
      <c r="U123" s="163"/>
      <c r="V123" s="164"/>
      <c r="W123" s="165"/>
      <c r="X123" s="164"/>
      <c r="Y123" s="126"/>
    </row>
    <row r="124" spans="1:25" ht="57" x14ac:dyDescent="0.25">
      <c r="A124" s="64"/>
      <c r="B124" s="154"/>
      <c r="C124" s="29"/>
      <c r="D124" s="155"/>
      <c r="E124" s="155"/>
      <c r="F124" s="156"/>
      <c r="G124" s="156"/>
      <c r="H124" s="157"/>
      <c r="I124" s="157" t="s">
        <v>168</v>
      </c>
      <c r="J124" s="158"/>
      <c r="K124" s="32"/>
      <c r="L124" s="159"/>
      <c r="M124" s="167" t="s">
        <v>246</v>
      </c>
      <c r="N124" s="147">
        <v>43920</v>
      </c>
      <c r="O124" s="147">
        <v>44195</v>
      </c>
      <c r="P124" s="160"/>
      <c r="Q124" s="161"/>
      <c r="R124" s="161"/>
      <c r="S124" s="162"/>
      <c r="T124" s="163"/>
      <c r="U124" s="163"/>
      <c r="V124" s="164"/>
      <c r="W124" s="165"/>
      <c r="X124" s="164"/>
      <c r="Y124" s="126"/>
    </row>
    <row r="125" spans="1:25" ht="42.75" x14ac:dyDescent="0.25">
      <c r="A125" s="64"/>
      <c r="B125" s="168"/>
      <c r="C125" s="37"/>
      <c r="D125" s="169"/>
      <c r="E125" s="169"/>
      <c r="F125" s="170"/>
      <c r="G125" s="170"/>
      <c r="H125" s="171"/>
      <c r="I125" s="171"/>
      <c r="J125" s="172"/>
      <c r="K125" s="46"/>
      <c r="L125" s="173"/>
      <c r="M125" s="167" t="s">
        <v>247</v>
      </c>
      <c r="N125" s="147">
        <v>43920</v>
      </c>
      <c r="O125" s="147">
        <v>44195</v>
      </c>
      <c r="P125" s="174"/>
      <c r="Q125" s="175"/>
      <c r="R125" s="175"/>
      <c r="S125" s="176"/>
      <c r="T125" s="177"/>
      <c r="U125" s="177"/>
      <c r="V125" s="178"/>
      <c r="W125" s="27"/>
      <c r="X125" s="178"/>
      <c r="Y125" s="28"/>
    </row>
    <row r="126" spans="1:25" ht="42.75" x14ac:dyDescent="0.25">
      <c r="A126" s="179">
        <v>37</v>
      </c>
      <c r="B126" s="180" t="s">
        <v>237</v>
      </c>
      <c r="C126" s="181" t="s">
        <v>41</v>
      </c>
      <c r="D126" s="182" t="s">
        <v>31</v>
      </c>
      <c r="E126" s="182" t="s">
        <v>31</v>
      </c>
      <c r="F126" s="182" t="s">
        <v>31</v>
      </c>
      <c r="G126" s="182" t="s">
        <v>248</v>
      </c>
      <c r="H126" s="182" t="s">
        <v>239</v>
      </c>
      <c r="I126" s="20"/>
      <c r="J126" s="182" t="s">
        <v>249</v>
      </c>
      <c r="K126" s="183">
        <v>44075</v>
      </c>
      <c r="L126" s="184">
        <v>44155</v>
      </c>
      <c r="M126" s="167" t="s">
        <v>250</v>
      </c>
      <c r="N126" s="80">
        <v>44075</v>
      </c>
      <c r="O126" s="80">
        <v>44195</v>
      </c>
      <c r="P126" s="185" t="s">
        <v>251</v>
      </c>
      <c r="Q126" s="185" t="s">
        <v>251</v>
      </c>
      <c r="R126" s="185">
        <v>0.2</v>
      </c>
      <c r="S126" s="185">
        <v>1</v>
      </c>
      <c r="T126" s="186">
        <v>2258000</v>
      </c>
      <c r="U126" s="186">
        <v>22550725</v>
      </c>
      <c r="V126" s="187" t="s">
        <v>50</v>
      </c>
      <c r="W126" s="187" t="s">
        <v>242</v>
      </c>
      <c r="X126" s="187" t="s">
        <v>31</v>
      </c>
      <c r="Y126" s="188">
        <f>U126+T126</f>
        <v>24808725</v>
      </c>
    </row>
    <row r="127" spans="1:25" ht="42.75" x14ac:dyDescent="0.25">
      <c r="A127" s="64">
        <v>38</v>
      </c>
      <c r="B127" s="141" t="s">
        <v>237</v>
      </c>
      <c r="C127" s="17" t="s">
        <v>41</v>
      </c>
      <c r="D127" s="85" t="s">
        <v>31</v>
      </c>
      <c r="E127" s="85" t="s">
        <v>31</v>
      </c>
      <c r="F127" s="85" t="s">
        <v>31</v>
      </c>
      <c r="G127" s="85" t="s">
        <v>252</v>
      </c>
      <c r="H127" s="20"/>
      <c r="I127" s="20"/>
      <c r="J127" s="85" t="s">
        <v>253</v>
      </c>
      <c r="K127" s="22">
        <v>43832</v>
      </c>
      <c r="L127" s="22">
        <v>44165</v>
      </c>
      <c r="M127" s="80" t="s">
        <v>254</v>
      </c>
      <c r="N127" s="24">
        <v>43832</v>
      </c>
      <c r="O127" s="24">
        <v>44073</v>
      </c>
      <c r="P127" s="150">
        <v>0.18</v>
      </c>
      <c r="Q127" s="189" t="s">
        <v>255</v>
      </c>
      <c r="R127" s="189" t="s">
        <v>256</v>
      </c>
      <c r="S127" s="189" t="s">
        <v>35</v>
      </c>
      <c r="T127" s="190">
        <v>0</v>
      </c>
      <c r="U127" s="191">
        <v>40772550</v>
      </c>
      <c r="V127" s="190" t="s">
        <v>50</v>
      </c>
      <c r="W127" s="190" t="s">
        <v>209</v>
      </c>
      <c r="X127" s="190" t="s">
        <v>31</v>
      </c>
      <c r="Y127" s="117">
        <f>+T127+U127</f>
        <v>40772550</v>
      </c>
    </row>
    <row r="128" spans="1:25" ht="28.5" x14ac:dyDescent="0.25">
      <c r="A128" s="64"/>
      <c r="B128" s="168"/>
      <c r="C128" s="37"/>
      <c r="D128" s="169"/>
      <c r="E128" s="169"/>
      <c r="F128" s="169"/>
      <c r="G128" s="169"/>
      <c r="H128" s="39"/>
      <c r="I128" s="39"/>
      <c r="J128" s="169"/>
      <c r="K128" s="47"/>
      <c r="L128" s="47"/>
      <c r="M128" s="80" t="s">
        <v>257</v>
      </c>
      <c r="N128" s="24">
        <v>44075</v>
      </c>
      <c r="O128" s="24">
        <v>44165</v>
      </c>
      <c r="P128" s="176"/>
      <c r="Q128" s="192"/>
      <c r="R128" s="192"/>
      <c r="S128" s="192"/>
      <c r="T128" s="193"/>
      <c r="U128" s="194"/>
      <c r="V128" s="193"/>
      <c r="W128" s="193"/>
      <c r="X128" s="193"/>
      <c r="Y128" s="28"/>
    </row>
    <row r="129" spans="1:25" ht="28.5" x14ac:dyDescent="0.25">
      <c r="A129" s="64">
        <v>39</v>
      </c>
      <c r="B129" s="141" t="s">
        <v>237</v>
      </c>
      <c r="C129" s="17" t="s">
        <v>151</v>
      </c>
      <c r="D129" s="85" t="s">
        <v>31</v>
      </c>
      <c r="E129" s="85" t="s">
        <v>31</v>
      </c>
      <c r="F129" s="85" t="s">
        <v>31</v>
      </c>
      <c r="G129" s="85" t="s">
        <v>258</v>
      </c>
      <c r="H129" s="20"/>
      <c r="I129" s="85" t="s">
        <v>259</v>
      </c>
      <c r="J129" s="85" t="s">
        <v>260</v>
      </c>
      <c r="K129" s="22">
        <v>43832</v>
      </c>
      <c r="L129" s="22">
        <v>44104</v>
      </c>
      <c r="M129" s="80" t="s">
        <v>261</v>
      </c>
      <c r="N129" s="24">
        <v>43832</v>
      </c>
      <c r="O129" s="24">
        <v>44073</v>
      </c>
      <c r="P129" s="150">
        <v>0.24</v>
      </c>
      <c r="Q129" s="189" t="s">
        <v>262</v>
      </c>
      <c r="R129" s="189" t="s">
        <v>35</v>
      </c>
      <c r="S129" s="189" t="s">
        <v>35</v>
      </c>
      <c r="T129" s="190">
        <v>0</v>
      </c>
      <c r="U129" s="191">
        <v>32618040</v>
      </c>
      <c r="V129" s="190" t="s">
        <v>50</v>
      </c>
      <c r="W129" s="190" t="s">
        <v>209</v>
      </c>
      <c r="X129" s="190" t="s">
        <v>31</v>
      </c>
      <c r="Y129" s="117">
        <f>+T129+U129</f>
        <v>32618040</v>
      </c>
    </row>
    <row r="130" spans="1:25" ht="28.5" x14ac:dyDescent="0.25">
      <c r="A130" s="64"/>
      <c r="B130" s="168"/>
      <c r="C130" s="37"/>
      <c r="D130" s="169"/>
      <c r="E130" s="169"/>
      <c r="F130" s="169"/>
      <c r="G130" s="169"/>
      <c r="H130" s="39"/>
      <c r="I130" s="169"/>
      <c r="J130" s="169"/>
      <c r="K130" s="47"/>
      <c r="L130" s="47"/>
      <c r="M130" s="80" t="s">
        <v>263</v>
      </c>
      <c r="N130" s="24">
        <v>43891</v>
      </c>
      <c r="O130" s="24">
        <v>44104</v>
      </c>
      <c r="P130" s="176"/>
      <c r="Q130" s="192"/>
      <c r="R130" s="192"/>
      <c r="S130" s="192"/>
      <c r="T130" s="193"/>
      <c r="U130" s="194"/>
      <c r="V130" s="193"/>
      <c r="W130" s="193"/>
      <c r="X130" s="193"/>
      <c r="Y130" s="28"/>
    </row>
    <row r="131" spans="1:25" ht="28.5" x14ac:dyDescent="0.25">
      <c r="A131" s="64">
        <v>40</v>
      </c>
      <c r="B131" s="141" t="s">
        <v>237</v>
      </c>
      <c r="C131" s="17" t="s">
        <v>41</v>
      </c>
      <c r="D131" s="85" t="s">
        <v>264</v>
      </c>
      <c r="E131" s="85" t="s">
        <v>31</v>
      </c>
      <c r="F131" s="85" t="s">
        <v>31</v>
      </c>
      <c r="G131" s="85" t="s">
        <v>258</v>
      </c>
      <c r="H131" s="20"/>
      <c r="I131" s="20"/>
      <c r="J131" s="85" t="s">
        <v>265</v>
      </c>
      <c r="K131" s="22">
        <v>43845</v>
      </c>
      <c r="L131" s="22">
        <v>44104</v>
      </c>
      <c r="M131" s="23" t="s">
        <v>266</v>
      </c>
      <c r="N131" s="24">
        <v>43845</v>
      </c>
      <c r="O131" s="24">
        <v>43997</v>
      </c>
      <c r="P131" s="150">
        <v>0.4</v>
      </c>
      <c r="Q131" s="189" t="s">
        <v>267</v>
      </c>
      <c r="R131" s="189" t="s">
        <v>35</v>
      </c>
      <c r="S131" s="189" t="s">
        <v>35</v>
      </c>
      <c r="T131" s="195">
        <v>3000000</v>
      </c>
      <c r="U131" s="195">
        <v>5000000</v>
      </c>
      <c r="V131" s="190" t="s">
        <v>50</v>
      </c>
      <c r="W131" s="190" t="s">
        <v>209</v>
      </c>
      <c r="X131" s="190" t="s">
        <v>31</v>
      </c>
      <c r="Y131" s="117">
        <f t="shared" ref="Y131" si="6">T131+U131</f>
        <v>8000000</v>
      </c>
    </row>
    <row r="132" spans="1:25" ht="28.5" x14ac:dyDescent="0.25">
      <c r="A132" s="64"/>
      <c r="B132" s="154"/>
      <c r="C132" s="29"/>
      <c r="D132" s="155"/>
      <c r="E132" s="155"/>
      <c r="F132" s="155"/>
      <c r="G132" s="155"/>
      <c r="H132" s="31"/>
      <c r="I132" s="31"/>
      <c r="J132" s="155"/>
      <c r="K132" s="33"/>
      <c r="L132" s="33"/>
      <c r="M132" s="23" t="s">
        <v>268</v>
      </c>
      <c r="N132" s="24">
        <v>43891</v>
      </c>
      <c r="O132" s="24">
        <v>44042</v>
      </c>
      <c r="P132" s="162"/>
      <c r="Q132" s="196"/>
      <c r="R132" s="196"/>
      <c r="S132" s="196"/>
      <c r="T132" s="197"/>
      <c r="U132" s="197"/>
      <c r="V132" s="198"/>
      <c r="W132" s="198"/>
      <c r="X132" s="198"/>
      <c r="Y132" s="126"/>
    </row>
    <row r="133" spans="1:25" ht="28.5" x14ac:dyDescent="0.25">
      <c r="A133" s="64"/>
      <c r="B133" s="168"/>
      <c r="C133" s="37"/>
      <c r="D133" s="169"/>
      <c r="E133" s="169"/>
      <c r="F133" s="169"/>
      <c r="G133" s="169"/>
      <c r="H133" s="39"/>
      <c r="I133" s="39"/>
      <c r="J133" s="169"/>
      <c r="K133" s="47"/>
      <c r="L133" s="47"/>
      <c r="M133" s="23" t="s">
        <v>269</v>
      </c>
      <c r="N133" s="24">
        <v>43952</v>
      </c>
      <c r="O133" s="24">
        <v>44104</v>
      </c>
      <c r="P133" s="176"/>
      <c r="Q133" s="192"/>
      <c r="R133" s="192"/>
      <c r="S133" s="192"/>
      <c r="T133" s="197"/>
      <c r="U133" s="197"/>
      <c r="V133" s="193"/>
      <c r="W133" s="193"/>
      <c r="X133" s="193"/>
      <c r="Y133" s="28"/>
    </row>
    <row r="134" spans="1:25" ht="71.25" x14ac:dyDescent="0.25">
      <c r="A134" s="64">
        <v>41</v>
      </c>
      <c r="B134" s="141" t="s">
        <v>237</v>
      </c>
      <c r="C134" s="17" t="s">
        <v>102</v>
      </c>
      <c r="D134" s="85" t="s">
        <v>31</v>
      </c>
      <c r="E134" s="85" t="s">
        <v>31</v>
      </c>
      <c r="F134" s="85" t="s">
        <v>31</v>
      </c>
      <c r="G134" s="85" t="s">
        <v>258</v>
      </c>
      <c r="H134" s="20"/>
      <c r="I134" s="20"/>
      <c r="J134" s="85" t="s">
        <v>270</v>
      </c>
      <c r="K134" s="22">
        <v>43832</v>
      </c>
      <c r="L134" s="22">
        <v>44195</v>
      </c>
      <c r="M134" s="23" t="s">
        <v>271</v>
      </c>
      <c r="N134" s="24">
        <v>43832</v>
      </c>
      <c r="O134" s="24">
        <v>43889</v>
      </c>
      <c r="P134" s="148">
        <v>0.35</v>
      </c>
      <c r="Q134" s="149">
        <v>0.65999999999999992</v>
      </c>
      <c r="R134" s="149">
        <v>0.83</v>
      </c>
      <c r="S134" s="150">
        <v>1</v>
      </c>
      <c r="T134" s="195">
        <v>6370000</v>
      </c>
      <c r="U134" s="195">
        <v>20800000</v>
      </c>
      <c r="V134" s="190" t="s">
        <v>50</v>
      </c>
      <c r="W134" s="190" t="s">
        <v>209</v>
      </c>
      <c r="X134" s="190" t="s">
        <v>31</v>
      </c>
      <c r="Y134" s="117">
        <v>27170000</v>
      </c>
    </row>
    <row r="135" spans="1:25" ht="28.5" x14ac:dyDescent="0.25">
      <c r="A135" s="64"/>
      <c r="B135" s="154"/>
      <c r="C135" s="29"/>
      <c r="D135" s="155"/>
      <c r="E135" s="155"/>
      <c r="F135" s="155"/>
      <c r="G135" s="155"/>
      <c r="H135" s="31"/>
      <c r="I135" s="31"/>
      <c r="J135" s="155"/>
      <c r="K135" s="33"/>
      <c r="L135" s="33"/>
      <c r="M135" s="23" t="s">
        <v>272</v>
      </c>
      <c r="N135" s="24">
        <v>43891</v>
      </c>
      <c r="O135" s="24">
        <v>43981</v>
      </c>
      <c r="P135" s="160"/>
      <c r="Q135" s="161"/>
      <c r="R135" s="161"/>
      <c r="S135" s="162"/>
      <c r="T135" s="197"/>
      <c r="U135" s="197"/>
      <c r="V135" s="198"/>
      <c r="W135" s="198"/>
      <c r="X135" s="198"/>
      <c r="Y135" s="126"/>
    </row>
    <row r="136" spans="1:25" ht="28.5" x14ac:dyDescent="0.25">
      <c r="A136" s="64"/>
      <c r="B136" s="168"/>
      <c r="C136" s="37"/>
      <c r="D136" s="169"/>
      <c r="E136" s="169"/>
      <c r="F136" s="169"/>
      <c r="G136" s="169"/>
      <c r="H136" s="39"/>
      <c r="I136" s="39"/>
      <c r="J136" s="169"/>
      <c r="K136" s="47"/>
      <c r="L136" s="47"/>
      <c r="M136" s="23" t="s">
        <v>273</v>
      </c>
      <c r="N136" s="24">
        <v>43952</v>
      </c>
      <c r="O136" s="24">
        <v>44195</v>
      </c>
      <c r="P136" s="174"/>
      <c r="Q136" s="175"/>
      <c r="R136" s="175"/>
      <c r="S136" s="176"/>
      <c r="T136" s="197"/>
      <c r="U136" s="197"/>
      <c r="V136" s="198"/>
      <c r="W136" s="198"/>
      <c r="X136" s="198"/>
      <c r="Y136" s="126"/>
    </row>
    <row r="137" spans="1:25" ht="42.75" x14ac:dyDescent="0.25">
      <c r="A137" s="199">
        <v>42</v>
      </c>
      <c r="B137" s="200" t="s">
        <v>274</v>
      </c>
      <c r="C137" s="67" t="s">
        <v>151</v>
      </c>
      <c r="D137" s="201" t="s">
        <v>31</v>
      </c>
      <c r="E137" s="202" t="s">
        <v>31</v>
      </c>
      <c r="F137" s="202" t="s">
        <v>31</v>
      </c>
      <c r="G137" s="203" t="s">
        <v>238</v>
      </c>
      <c r="H137" s="204"/>
      <c r="I137" s="205" t="s">
        <v>259</v>
      </c>
      <c r="J137" s="92" t="s">
        <v>275</v>
      </c>
      <c r="K137" s="87">
        <v>43831</v>
      </c>
      <c r="L137" s="87">
        <v>44180</v>
      </c>
      <c r="M137" s="206" t="s">
        <v>276</v>
      </c>
      <c r="N137" s="206">
        <v>43831</v>
      </c>
      <c r="O137" s="206">
        <v>43876</v>
      </c>
      <c r="P137" s="90">
        <v>0.5</v>
      </c>
      <c r="Q137" s="90">
        <v>0.9</v>
      </c>
      <c r="R137" s="90">
        <v>0.9</v>
      </c>
      <c r="S137" s="90">
        <v>1</v>
      </c>
      <c r="T137" s="116">
        <v>25000000</v>
      </c>
      <c r="U137" s="116">
        <v>70000000</v>
      </c>
      <c r="V137" s="207" t="s">
        <v>50</v>
      </c>
      <c r="W137" s="207" t="s">
        <v>277</v>
      </c>
      <c r="X137" s="207" t="s">
        <v>31</v>
      </c>
      <c r="Y137" s="117">
        <f>T137+U137</f>
        <v>95000000</v>
      </c>
    </row>
    <row r="138" spans="1:25" ht="42.75" x14ac:dyDescent="0.25">
      <c r="A138" s="199"/>
      <c r="B138" s="200"/>
      <c r="C138" s="208"/>
      <c r="D138" s="209"/>
      <c r="E138" s="202"/>
      <c r="F138" s="202"/>
      <c r="G138" s="210"/>
      <c r="H138" s="211"/>
      <c r="I138" s="212"/>
      <c r="J138" s="92"/>
      <c r="K138" s="87"/>
      <c r="L138" s="87"/>
      <c r="M138" s="206" t="s">
        <v>278</v>
      </c>
      <c r="N138" s="206">
        <v>43831</v>
      </c>
      <c r="O138" s="206">
        <v>43889</v>
      </c>
      <c r="P138" s="90"/>
      <c r="Q138" s="90"/>
      <c r="R138" s="90"/>
      <c r="S138" s="90"/>
      <c r="T138" s="125"/>
      <c r="U138" s="125"/>
      <c r="V138" s="213"/>
      <c r="W138" s="213"/>
      <c r="X138" s="213"/>
      <c r="Y138" s="126"/>
    </row>
    <row r="139" spans="1:25" ht="28.5" x14ac:dyDescent="0.25">
      <c r="A139" s="199"/>
      <c r="B139" s="200"/>
      <c r="C139" s="208"/>
      <c r="D139" s="209"/>
      <c r="E139" s="202"/>
      <c r="F139" s="202"/>
      <c r="G139" s="210"/>
      <c r="H139" s="211"/>
      <c r="I139" s="212"/>
      <c r="J139" s="92"/>
      <c r="K139" s="87"/>
      <c r="L139" s="87"/>
      <c r="M139" s="206" t="s">
        <v>279</v>
      </c>
      <c r="N139" s="206">
        <v>43831</v>
      </c>
      <c r="O139" s="206">
        <v>43889</v>
      </c>
      <c r="P139" s="90"/>
      <c r="Q139" s="90"/>
      <c r="R139" s="90"/>
      <c r="S139" s="90"/>
      <c r="T139" s="125"/>
      <c r="U139" s="125"/>
      <c r="V139" s="213"/>
      <c r="W139" s="213"/>
      <c r="X139" s="213"/>
      <c r="Y139" s="126"/>
    </row>
    <row r="140" spans="1:25" ht="28.5" x14ac:dyDescent="0.25">
      <c r="A140" s="199"/>
      <c r="B140" s="200"/>
      <c r="C140" s="208"/>
      <c r="D140" s="209"/>
      <c r="E140" s="202"/>
      <c r="F140" s="202"/>
      <c r="G140" s="210"/>
      <c r="H140" s="211"/>
      <c r="I140" s="212"/>
      <c r="J140" s="92"/>
      <c r="K140" s="87"/>
      <c r="L140" s="87"/>
      <c r="M140" s="206" t="s">
        <v>280</v>
      </c>
      <c r="N140" s="206">
        <v>43891</v>
      </c>
      <c r="O140" s="206">
        <v>43966</v>
      </c>
      <c r="P140" s="90"/>
      <c r="Q140" s="90"/>
      <c r="R140" s="90"/>
      <c r="S140" s="90"/>
      <c r="T140" s="125"/>
      <c r="U140" s="125"/>
      <c r="V140" s="213"/>
      <c r="W140" s="213"/>
      <c r="X140" s="213"/>
      <c r="Y140" s="126"/>
    </row>
    <row r="141" spans="1:25" ht="28.5" x14ac:dyDescent="0.25">
      <c r="A141" s="199"/>
      <c r="B141" s="200"/>
      <c r="C141" s="208"/>
      <c r="D141" s="209"/>
      <c r="E141" s="202"/>
      <c r="F141" s="202"/>
      <c r="G141" s="210"/>
      <c r="H141" s="211"/>
      <c r="I141" s="212"/>
      <c r="J141" s="92"/>
      <c r="K141" s="87"/>
      <c r="L141" s="87"/>
      <c r="M141" s="206" t="s">
        <v>281</v>
      </c>
      <c r="N141" s="206">
        <v>43891</v>
      </c>
      <c r="O141" s="206">
        <v>43981</v>
      </c>
      <c r="P141" s="90"/>
      <c r="Q141" s="90"/>
      <c r="R141" s="90"/>
      <c r="S141" s="90"/>
      <c r="T141" s="125"/>
      <c r="U141" s="125"/>
      <c r="V141" s="213"/>
      <c r="W141" s="213"/>
      <c r="X141" s="213"/>
      <c r="Y141" s="126"/>
    </row>
    <row r="142" spans="1:25" ht="28.5" x14ac:dyDescent="0.25">
      <c r="A142" s="199"/>
      <c r="B142" s="200"/>
      <c r="C142" s="73"/>
      <c r="D142" s="214"/>
      <c r="E142" s="202"/>
      <c r="F142" s="202"/>
      <c r="G142" s="215"/>
      <c r="H142" s="216"/>
      <c r="I142" s="217"/>
      <c r="J142" s="92"/>
      <c r="K142" s="87"/>
      <c r="L142" s="87"/>
      <c r="M142" s="218" t="s">
        <v>282</v>
      </c>
      <c r="N142" s="206">
        <v>43891</v>
      </c>
      <c r="O142" s="206">
        <v>44180</v>
      </c>
      <c r="P142" s="90"/>
      <c r="Q142" s="90"/>
      <c r="R142" s="90"/>
      <c r="S142" s="90"/>
      <c r="T142" s="128"/>
      <c r="U142" s="128"/>
      <c r="V142" s="219"/>
      <c r="W142" s="219"/>
      <c r="X142" s="219"/>
      <c r="Y142" s="28"/>
    </row>
    <row r="143" spans="1:25" ht="28.5" x14ac:dyDescent="0.25">
      <c r="A143" s="220">
        <v>43</v>
      </c>
      <c r="B143" s="221" t="s">
        <v>283</v>
      </c>
      <c r="C143" s="222" t="s">
        <v>41</v>
      </c>
      <c r="D143" s="223" t="s">
        <v>31</v>
      </c>
      <c r="E143" s="223" t="s">
        <v>31</v>
      </c>
      <c r="F143" s="224" t="s">
        <v>284</v>
      </c>
      <c r="G143" s="224" t="s">
        <v>31</v>
      </c>
      <c r="H143" s="224" t="s">
        <v>285</v>
      </c>
      <c r="I143" s="225"/>
      <c r="J143" s="224" t="s">
        <v>286</v>
      </c>
      <c r="K143" s="226">
        <v>43845</v>
      </c>
      <c r="L143" s="226">
        <v>44180</v>
      </c>
      <c r="M143" s="80" t="s">
        <v>287</v>
      </c>
      <c r="N143" s="227">
        <v>43845</v>
      </c>
      <c r="O143" s="228">
        <v>43889</v>
      </c>
      <c r="P143" s="229">
        <v>0.15</v>
      </c>
      <c r="Q143" s="229">
        <v>0.5</v>
      </c>
      <c r="R143" s="229">
        <v>0.85</v>
      </c>
      <c r="S143" s="229">
        <v>1</v>
      </c>
      <c r="T143" s="195">
        <v>31536055</v>
      </c>
      <c r="U143" s="195">
        <v>562968360</v>
      </c>
      <c r="V143" s="190" t="s">
        <v>288</v>
      </c>
      <c r="W143" s="190" t="s">
        <v>289</v>
      </c>
      <c r="X143" s="190" t="s">
        <v>290</v>
      </c>
      <c r="Y143" s="117">
        <f>+T143+U143</f>
        <v>594504415</v>
      </c>
    </row>
    <row r="144" spans="1:25" x14ac:dyDescent="0.25">
      <c r="A144" s="220"/>
      <c r="B144" s="230"/>
      <c r="C144" s="231"/>
      <c r="D144" s="232"/>
      <c r="E144" s="232"/>
      <c r="F144" s="233"/>
      <c r="G144" s="233"/>
      <c r="H144" s="233"/>
      <c r="I144" s="234"/>
      <c r="J144" s="233"/>
      <c r="K144" s="226"/>
      <c r="L144" s="226"/>
      <c r="M144" s="80" t="s">
        <v>291</v>
      </c>
      <c r="N144" s="227">
        <v>43864</v>
      </c>
      <c r="O144" s="228">
        <v>44180</v>
      </c>
      <c r="P144" s="229"/>
      <c r="Q144" s="229"/>
      <c r="R144" s="229"/>
      <c r="S144" s="229"/>
      <c r="T144" s="197"/>
      <c r="U144" s="197"/>
      <c r="V144" s="198"/>
      <c r="W144" s="198"/>
      <c r="X144" s="198"/>
      <c r="Y144" s="126"/>
    </row>
    <row r="145" spans="1:25" ht="28.5" x14ac:dyDescent="0.25">
      <c r="A145" s="220"/>
      <c r="B145" s="230"/>
      <c r="C145" s="231"/>
      <c r="D145" s="232"/>
      <c r="E145" s="232"/>
      <c r="F145" s="233"/>
      <c r="G145" s="233"/>
      <c r="H145" s="233"/>
      <c r="I145" s="234"/>
      <c r="J145" s="233"/>
      <c r="K145" s="226"/>
      <c r="L145" s="226"/>
      <c r="M145" s="80" t="s">
        <v>292</v>
      </c>
      <c r="N145" s="227">
        <v>43864</v>
      </c>
      <c r="O145" s="228">
        <v>44180</v>
      </c>
      <c r="P145" s="229"/>
      <c r="Q145" s="229"/>
      <c r="R145" s="229"/>
      <c r="S145" s="229"/>
      <c r="T145" s="197"/>
      <c r="U145" s="197"/>
      <c r="V145" s="198"/>
      <c r="W145" s="198"/>
      <c r="X145" s="198"/>
      <c r="Y145" s="126"/>
    </row>
    <row r="146" spans="1:25" ht="42.75" x14ac:dyDescent="0.25">
      <c r="A146" s="220"/>
      <c r="B146" s="235"/>
      <c r="C146" s="236"/>
      <c r="D146" s="237"/>
      <c r="E146" s="237"/>
      <c r="F146" s="238"/>
      <c r="G146" s="238"/>
      <c r="H146" s="238"/>
      <c r="I146" s="239"/>
      <c r="J146" s="238"/>
      <c r="K146" s="226"/>
      <c r="L146" s="226"/>
      <c r="M146" s="240" t="s">
        <v>293</v>
      </c>
      <c r="N146" s="227">
        <v>43864</v>
      </c>
      <c r="O146" s="228">
        <v>44180</v>
      </c>
      <c r="P146" s="229"/>
      <c r="Q146" s="229"/>
      <c r="R146" s="229"/>
      <c r="S146" s="229"/>
      <c r="T146" s="197"/>
      <c r="U146" s="197"/>
      <c r="V146" s="198"/>
      <c r="W146" s="198"/>
      <c r="X146" s="198"/>
      <c r="Y146" s="126"/>
    </row>
    <row r="147" spans="1:25" ht="28.5" x14ac:dyDescent="0.25">
      <c r="A147" s="220">
        <v>44</v>
      </c>
      <c r="B147" s="221" t="s">
        <v>283</v>
      </c>
      <c r="C147" s="222" t="s">
        <v>41</v>
      </c>
      <c r="D147" s="223" t="s">
        <v>153</v>
      </c>
      <c r="E147" s="223" t="s">
        <v>31</v>
      </c>
      <c r="F147" s="224" t="s">
        <v>31</v>
      </c>
      <c r="G147" s="224" t="s">
        <v>238</v>
      </c>
      <c r="H147" s="224" t="s">
        <v>285</v>
      </c>
      <c r="I147" s="224" t="s">
        <v>168</v>
      </c>
      <c r="J147" s="224" t="s">
        <v>294</v>
      </c>
      <c r="K147" s="226">
        <v>43864</v>
      </c>
      <c r="L147" s="226">
        <v>44180</v>
      </c>
      <c r="M147" s="80" t="s">
        <v>295</v>
      </c>
      <c r="N147" s="227">
        <v>43864</v>
      </c>
      <c r="O147" s="227">
        <v>44180</v>
      </c>
      <c r="P147" s="241">
        <v>0.25</v>
      </c>
      <c r="Q147" s="242">
        <v>0.5</v>
      </c>
      <c r="R147" s="242">
        <v>0.75</v>
      </c>
      <c r="S147" s="242">
        <v>1</v>
      </c>
      <c r="T147" s="195">
        <v>10512018</v>
      </c>
      <c r="U147" s="190">
        <v>0</v>
      </c>
      <c r="V147" s="190" t="s">
        <v>288</v>
      </c>
      <c r="W147" s="190" t="s">
        <v>289</v>
      </c>
      <c r="X147" s="190" t="s">
        <v>290</v>
      </c>
      <c r="Y147" s="117">
        <f>+T147+U147</f>
        <v>10512018</v>
      </c>
    </row>
    <row r="148" spans="1:25" ht="42.75" x14ac:dyDescent="0.25">
      <c r="A148" s="220"/>
      <c r="B148" s="230"/>
      <c r="C148" s="231"/>
      <c r="D148" s="232"/>
      <c r="E148" s="232"/>
      <c r="F148" s="233"/>
      <c r="G148" s="233"/>
      <c r="H148" s="233"/>
      <c r="I148" s="233"/>
      <c r="J148" s="233"/>
      <c r="K148" s="226"/>
      <c r="L148" s="226"/>
      <c r="M148" s="80" t="s">
        <v>296</v>
      </c>
      <c r="N148" s="227">
        <v>43864</v>
      </c>
      <c r="O148" s="227">
        <v>44180</v>
      </c>
      <c r="P148" s="241"/>
      <c r="Q148" s="242"/>
      <c r="R148" s="242"/>
      <c r="S148" s="242"/>
      <c r="T148" s="197"/>
      <c r="U148" s="198"/>
      <c r="V148" s="198"/>
      <c r="W148" s="198"/>
      <c r="X148" s="198"/>
      <c r="Y148" s="126"/>
    </row>
    <row r="149" spans="1:25" ht="28.5" x14ac:dyDescent="0.25">
      <c r="A149" s="220"/>
      <c r="B149" s="230"/>
      <c r="C149" s="231"/>
      <c r="D149" s="232"/>
      <c r="E149" s="232"/>
      <c r="F149" s="233"/>
      <c r="G149" s="233"/>
      <c r="H149" s="224" t="s">
        <v>297</v>
      </c>
      <c r="I149" s="233" t="s">
        <v>172</v>
      </c>
      <c r="J149" s="233"/>
      <c r="K149" s="226"/>
      <c r="L149" s="226"/>
      <c r="M149" s="80" t="s">
        <v>298</v>
      </c>
      <c r="N149" s="227">
        <v>43864</v>
      </c>
      <c r="O149" s="227">
        <v>44180</v>
      </c>
      <c r="P149" s="241"/>
      <c r="Q149" s="242"/>
      <c r="R149" s="242"/>
      <c r="S149" s="242"/>
      <c r="T149" s="197"/>
      <c r="U149" s="198"/>
      <c r="V149" s="198"/>
      <c r="W149" s="198"/>
      <c r="X149" s="198"/>
      <c r="Y149" s="126"/>
    </row>
    <row r="150" spans="1:25" ht="42.75" x14ac:dyDescent="0.25">
      <c r="A150" s="220"/>
      <c r="B150" s="230"/>
      <c r="C150" s="231"/>
      <c r="D150" s="232"/>
      <c r="E150" s="232"/>
      <c r="F150" s="233"/>
      <c r="G150" s="233"/>
      <c r="H150" s="233"/>
      <c r="I150" s="233"/>
      <c r="J150" s="233"/>
      <c r="K150" s="226"/>
      <c r="L150" s="226"/>
      <c r="M150" s="80" t="s">
        <v>299</v>
      </c>
      <c r="N150" s="227">
        <v>43864</v>
      </c>
      <c r="O150" s="227">
        <v>44180</v>
      </c>
      <c r="P150" s="241"/>
      <c r="Q150" s="242"/>
      <c r="R150" s="242"/>
      <c r="S150" s="242"/>
      <c r="T150" s="197"/>
      <c r="U150" s="198"/>
      <c r="V150" s="198"/>
      <c r="W150" s="198"/>
      <c r="X150" s="198"/>
      <c r="Y150" s="126"/>
    </row>
    <row r="151" spans="1:25" ht="42.75" x14ac:dyDescent="0.25">
      <c r="A151" s="220"/>
      <c r="B151" s="230"/>
      <c r="C151" s="236"/>
      <c r="D151" s="232"/>
      <c r="E151" s="232"/>
      <c r="F151" s="233"/>
      <c r="G151" s="233"/>
      <c r="H151" s="238"/>
      <c r="I151" s="238"/>
      <c r="J151" s="233"/>
      <c r="K151" s="226"/>
      <c r="L151" s="226"/>
      <c r="M151" s="80" t="s">
        <v>300</v>
      </c>
      <c r="N151" s="227">
        <v>43864</v>
      </c>
      <c r="O151" s="227">
        <v>44180</v>
      </c>
      <c r="P151" s="243"/>
      <c r="Q151" s="242"/>
      <c r="R151" s="242"/>
      <c r="S151" s="242"/>
      <c r="T151" s="197"/>
      <c r="U151" s="198"/>
      <c r="V151" s="198"/>
      <c r="W151" s="198"/>
      <c r="X151" s="198"/>
      <c r="Y151" s="126"/>
    </row>
    <row r="152" spans="1:25" ht="114" x14ac:dyDescent="0.25">
      <c r="A152" s="220">
        <v>45</v>
      </c>
      <c r="B152" s="221" t="s">
        <v>283</v>
      </c>
      <c r="C152" s="222" t="s">
        <v>41</v>
      </c>
      <c r="D152" s="223" t="s">
        <v>153</v>
      </c>
      <c r="E152" s="223" t="s">
        <v>153</v>
      </c>
      <c r="F152" s="224" t="s">
        <v>153</v>
      </c>
      <c r="G152" s="224" t="s">
        <v>153</v>
      </c>
      <c r="H152" s="244" t="s">
        <v>285</v>
      </c>
      <c r="I152" s="225"/>
      <c r="J152" s="18" t="s">
        <v>301</v>
      </c>
      <c r="K152" s="245">
        <v>43832</v>
      </c>
      <c r="L152" s="245">
        <v>44180</v>
      </c>
      <c r="M152" s="66" t="s">
        <v>302</v>
      </c>
      <c r="N152" s="80">
        <v>43832</v>
      </c>
      <c r="O152" s="80">
        <v>43889</v>
      </c>
      <c r="P152" s="246">
        <v>0.3</v>
      </c>
      <c r="Q152" s="229">
        <v>0.6</v>
      </c>
      <c r="R152" s="229">
        <v>0.8</v>
      </c>
      <c r="S152" s="229">
        <v>1</v>
      </c>
      <c r="T152" s="34">
        <v>118408301</v>
      </c>
      <c r="U152" s="45" t="s">
        <v>31</v>
      </c>
      <c r="V152" s="45" t="s">
        <v>288</v>
      </c>
      <c r="W152" s="45" t="s">
        <v>290</v>
      </c>
      <c r="X152" s="45" t="s">
        <v>290</v>
      </c>
      <c r="Y152" s="36">
        <f>T152</f>
        <v>118408301</v>
      </c>
    </row>
    <row r="153" spans="1:25" ht="142.5" x14ac:dyDescent="0.25">
      <c r="A153" s="220"/>
      <c r="B153" s="235"/>
      <c r="C153" s="236"/>
      <c r="D153" s="237"/>
      <c r="E153" s="237"/>
      <c r="F153" s="238"/>
      <c r="G153" s="238"/>
      <c r="H153" s="244" t="s">
        <v>297</v>
      </c>
      <c r="I153" s="239"/>
      <c r="J153" s="18"/>
      <c r="K153" s="247"/>
      <c r="L153" s="247"/>
      <c r="M153" s="66" t="s">
        <v>303</v>
      </c>
      <c r="N153" s="80">
        <v>43941</v>
      </c>
      <c r="O153" s="80">
        <v>44180</v>
      </c>
      <c r="P153" s="248"/>
      <c r="Q153" s="229"/>
      <c r="R153" s="229"/>
      <c r="S153" s="229"/>
      <c r="T153" s="34"/>
      <c r="U153" s="45"/>
      <c r="V153" s="45"/>
      <c r="W153" s="45"/>
      <c r="X153" s="45"/>
      <c r="Y153" s="36"/>
    </row>
    <row r="154" spans="1:25" ht="42.75" x14ac:dyDescent="0.25">
      <c r="A154" s="220">
        <v>46</v>
      </c>
      <c r="B154" s="221" t="s">
        <v>283</v>
      </c>
      <c r="C154" s="222" t="s">
        <v>41</v>
      </c>
      <c r="D154" s="223" t="s">
        <v>153</v>
      </c>
      <c r="E154" s="223" t="s">
        <v>153</v>
      </c>
      <c r="F154" s="223" t="s">
        <v>153</v>
      </c>
      <c r="G154" s="223" t="s">
        <v>153</v>
      </c>
      <c r="H154" s="224" t="s">
        <v>285</v>
      </c>
      <c r="I154" s="225"/>
      <c r="J154" s="224" t="s">
        <v>304</v>
      </c>
      <c r="K154" s="245">
        <v>43863</v>
      </c>
      <c r="L154" s="245">
        <v>44180</v>
      </c>
      <c r="M154" s="66" t="s">
        <v>305</v>
      </c>
      <c r="N154" s="80">
        <v>43863</v>
      </c>
      <c r="O154" s="80">
        <v>43920</v>
      </c>
      <c r="P154" s="246">
        <v>0.6</v>
      </c>
      <c r="Q154" s="246">
        <v>1</v>
      </c>
      <c r="R154" s="229"/>
      <c r="S154" s="229"/>
      <c r="T154" s="195">
        <v>169234224</v>
      </c>
      <c r="U154" s="195">
        <v>31465000</v>
      </c>
      <c r="V154" s="190" t="s">
        <v>288</v>
      </c>
      <c r="W154" s="190" t="s">
        <v>306</v>
      </c>
      <c r="X154" s="190" t="s">
        <v>290</v>
      </c>
      <c r="Y154" s="117">
        <f>+T154+U154</f>
        <v>200699224</v>
      </c>
    </row>
    <row r="155" spans="1:25" x14ac:dyDescent="0.25">
      <c r="A155" s="220"/>
      <c r="B155" s="230"/>
      <c r="C155" s="231"/>
      <c r="D155" s="232"/>
      <c r="E155" s="232"/>
      <c r="F155" s="232"/>
      <c r="G155" s="232"/>
      <c r="H155" s="238"/>
      <c r="I155" s="234"/>
      <c r="J155" s="233"/>
      <c r="K155" s="249"/>
      <c r="L155" s="249"/>
      <c r="M155" s="66" t="s">
        <v>307</v>
      </c>
      <c r="N155" s="80">
        <v>43863</v>
      </c>
      <c r="O155" s="80">
        <v>43920</v>
      </c>
      <c r="P155" s="242"/>
      <c r="Q155" s="242"/>
      <c r="R155" s="229"/>
      <c r="S155" s="229"/>
      <c r="T155" s="197"/>
      <c r="U155" s="197"/>
      <c r="V155" s="198"/>
      <c r="W155" s="198"/>
      <c r="X155" s="198"/>
      <c r="Y155" s="126"/>
    </row>
    <row r="156" spans="1:25" x14ac:dyDescent="0.25">
      <c r="A156" s="220"/>
      <c r="B156" s="230"/>
      <c r="C156" s="231"/>
      <c r="D156" s="232"/>
      <c r="E156" s="232"/>
      <c r="F156" s="232"/>
      <c r="G156" s="232"/>
      <c r="H156" s="224" t="s">
        <v>297</v>
      </c>
      <c r="I156" s="234"/>
      <c r="J156" s="233"/>
      <c r="K156" s="249"/>
      <c r="L156" s="249"/>
      <c r="M156" s="66" t="s">
        <v>308</v>
      </c>
      <c r="N156" s="80">
        <v>43863</v>
      </c>
      <c r="O156" s="80">
        <v>43951</v>
      </c>
      <c r="P156" s="242"/>
      <c r="Q156" s="242"/>
      <c r="R156" s="229"/>
      <c r="S156" s="229"/>
      <c r="T156" s="197"/>
      <c r="U156" s="197"/>
      <c r="V156" s="198"/>
      <c r="W156" s="198"/>
      <c r="X156" s="198"/>
      <c r="Y156" s="126"/>
    </row>
    <row r="157" spans="1:25" ht="28.5" x14ac:dyDescent="0.25">
      <c r="A157" s="220"/>
      <c r="B157" s="230"/>
      <c r="C157" s="231"/>
      <c r="D157" s="232"/>
      <c r="E157" s="232"/>
      <c r="F157" s="232"/>
      <c r="G157" s="232"/>
      <c r="H157" s="233"/>
      <c r="I157" s="234"/>
      <c r="J157" s="233"/>
      <c r="K157" s="249"/>
      <c r="L157" s="249"/>
      <c r="M157" s="66" t="s">
        <v>309</v>
      </c>
      <c r="N157" s="80">
        <v>43955</v>
      </c>
      <c r="O157" s="80">
        <v>43981</v>
      </c>
      <c r="P157" s="242"/>
      <c r="Q157" s="242"/>
      <c r="R157" s="229"/>
      <c r="S157" s="229"/>
      <c r="T157" s="197"/>
      <c r="U157" s="197"/>
      <c r="V157" s="198"/>
      <c r="W157" s="198"/>
      <c r="X157" s="198"/>
      <c r="Y157" s="126"/>
    </row>
    <row r="158" spans="1:25" x14ac:dyDescent="0.25">
      <c r="A158" s="220"/>
      <c r="B158" s="235"/>
      <c r="C158" s="236"/>
      <c r="D158" s="237"/>
      <c r="E158" s="237"/>
      <c r="F158" s="237"/>
      <c r="G158" s="237"/>
      <c r="H158" s="238"/>
      <c r="I158" s="239"/>
      <c r="J158" s="238"/>
      <c r="K158" s="247"/>
      <c r="L158" s="247"/>
      <c r="M158" s="66" t="s">
        <v>310</v>
      </c>
      <c r="N158" s="80">
        <v>43983</v>
      </c>
      <c r="O158" s="80">
        <v>44012</v>
      </c>
      <c r="P158" s="248"/>
      <c r="Q158" s="248"/>
      <c r="R158" s="229"/>
      <c r="S158" s="229"/>
      <c r="T158" s="26"/>
      <c r="U158" s="26"/>
      <c r="V158" s="193"/>
      <c r="W158" s="193"/>
      <c r="X158" s="193"/>
      <c r="Y158" s="28"/>
    </row>
    <row r="159" spans="1:25" x14ac:dyDescent="0.25">
      <c r="A159" s="220">
        <v>47</v>
      </c>
      <c r="B159" s="221" t="s">
        <v>283</v>
      </c>
      <c r="C159" s="222" t="s">
        <v>41</v>
      </c>
      <c r="D159" s="223" t="s">
        <v>153</v>
      </c>
      <c r="E159" s="223" t="s">
        <v>153</v>
      </c>
      <c r="F159" s="223" t="s">
        <v>153</v>
      </c>
      <c r="G159" s="223" t="s">
        <v>153</v>
      </c>
      <c r="H159" s="224" t="s">
        <v>297</v>
      </c>
      <c r="I159" s="224" t="s">
        <v>259</v>
      </c>
      <c r="J159" s="85" t="s">
        <v>311</v>
      </c>
      <c r="K159" s="250">
        <v>43832</v>
      </c>
      <c r="L159" s="250">
        <v>44180</v>
      </c>
      <c r="M159" s="66" t="s">
        <v>312</v>
      </c>
      <c r="N159" s="80">
        <v>43832</v>
      </c>
      <c r="O159" s="80">
        <v>43889</v>
      </c>
      <c r="P159" s="150">
        <v>0.2</v>
      </c>
      <c r="Q159" s="149">
        <v>0.4</v>
      </c>
      <c r="R159" s="149">
        <v>0.8</v>
      </c>
      <c r="S159" s="150">
        <v>1</v>
      </c>
      <c r="T159" s="195">
        <v>75347846</v>
      </c>
      <c r="U159" s="190">
        <v>0</v>
      </c>
      <c r="V159" s="190" t="s">
        <v>288</v>
      </c>
      <c r="W159" s="190" t="s">
        <v>290</v>
      </c>
      <c r="X159" s="190" t="s">
        <v>290</v>
      </c>
      <c r="Y159" s="117">
        <f>+T159+U159</f>
        <v>75347846</v>
      </c>
    </row>
    <row r="160" spans="1:25" ht="28.5" x14ac:dyDescent="0.25">
      <c r="A160" s="220"/>
      <c r="B160" s="230"/>
      <c r="C160" s="231"/>
      <c r="D160" s="232"/>
      <c r="E160" s="232"/>
      <c r="F160" s="232"/>
      <c r="G160" s="232"/>
      <c r="H160" s="233"/>
      <c r="I160" s="233"/>
      <c r="J160" s="155"/>
      <c r="K160" s="251"/>
      <c r="L160" s="251"/>
      <c r="M160" s="66" t="s">
        <v>313</v>
      </c>
      <c r="N160" s="80">
        <v>43892</v>
      </c>
      <c r="O160" s="80">
        <v>44043</v>
      </c>
      <c r="P160" s="162"/>
      <c r="Q160" s="161"/>
      <c r="R160" s="161"/>
      <c r="S160" s="162"/>
      <c r="T160" s="197"/>
      <c r="U160" s="198"/>
      <c r="V160" s="198"/>
      <c r="W160" s="198"/>
      <c r="X160" s="198"/>
      <c r="Y160" s="126"/>
    </row>
    <row r="161" spans="1:25" x14ac:dyDescent="0.25">
      <c r="A161" s="220"/>
      <c r="B161" s="235"/>
      <c r="C161" s="236"/>
      <c r="D161" s="237"/>
      <c r="E161" s="237"/>
      <c r="F161" s="237"/>
      <c r="G161" s="237"/>
      <c r="H161" s="238"/>
      <c r="I161" s="238"/>
      <c r="J161" s="155"/>
      <c r="K161" s="251"/>
      <c r="L161" s="251"/>
      <c r="M161" s="66" t="s">
        <v>314</v>
      </c>
      <c r="N161" s="80">
        <v>44046</v>
      </c>
      <c r="O161" s="80">
        <v>44180</v>
      </c>
      <c r="P161" s="162"/>
      <c r="Q161" s="161"/>
      <c r="R161" s="161"/>
      <c r="S161" s="162"/>
      <c r="T161" s="197"/>
      <c r="U161" s="198"/>
      <c r="V161" s="198"/>
      <c r="W161" s="198"/>
      <c r="X161" s="198"/>
      <c r="Y161" s="126"/>
    </row>
    <row r="162" spans="1:25" ht="42.75" x14ac:dyDescent="0.25">
      <c r="A162" s="220">
        <v>48</v>
      </c>
      <c r="B162" s="221" t="s">
        <v>283</v>
      </c>
      <c r="C162" s="222" t="s">
        <v>41</v>
      </c>
      <c r="D162" s="223" t="s">
        <v>153</v>
      </c>
      <c r="E162" s="223" t="s">
        <v>153</v>
      </c>
      <c r="F162" s="223" t="s">
        <v>153</v>
      </c>
      <c r="G162" s="223" t="s">
        <v>153</v>
      </c>
      <c r="H162" s="252"/>
      <c r="I162" s="225"/>
      <c r="J162" s="85" t="s">
        <v>315</v>
      </c>
      <c r="K162" s="250">
        <v>43864</v>
      </c>
      <c r="L162" s="250">
        <v>44120</v>
      </c>
      <c r="M162" s="66" t="s">
        <v>316</v>
      </c>
      <c r="N162" s="80">
        <v>43864</v>
      </c>
      <c r="O162" s="80">
        <v>43936</v>
      </c>
      <c r="P162" s="150">
        <v>0.3</v>
      </c>
      <c r="Q162" s="149">
        <v>0.6</v>
      </c>
      <c r="R162" s="149">
        <v>0.8</v>
      </c>
      <c r="S162" s="150">
        <v>1</v>
      </c>
      <c r="T162" s="195">
        <v>83498934</v>
      </c>
      <c r="U162" s="190">
        <v>0</v>
      </c>
      <c r="V162" s="190" t="s">
        <v>288</v>
      </c>
      <c r="W162" s="190" t="s">
        <v>290</v>
      </c>
      <c r="X162" s="190" t="s">
        <v>290</v>
      </c>
      <c r="Y162" s="117">
        <f>+T162+U162</f>
        <v>83498934</v>
      </c>
    </row>
    <row r="163" spans="1:25" ht="42.75" x14ac:dyDescent="0.25">
      <c r="A163" s="220"/>
      <c r="B163" s="230"/>
      <c r="C163" s="231"/>
      <c r="D163" s="232"/>
      <c r="E163" s="232"/>
      <c r="F163" s="232"/>
      <c r="G163" s="232"/>
      <c r="H163" s="253"/>
      <c r="I163" s="234"/>
      <c r="J163" s="155"/>
      <c r="K163" s="251"/>
      <c r="L163" s="251"/>
      <c r="M163" s="66" t="s">
        <v>317</v>
      </c>
      <c r="N163" s="80">
        <v>43864</v>
      </c>
      <c r="O163" s="80">
        <v>44001</v>
      </c>
      <c r="P163" s="162"/>
      <c r="Q163" s="161"/>
      <c r="R163" s="161"/>
      <c r="S163" s="162"/>
      <c r="T163" s="197"/>
      <c r="U163" s="198"/>
      <c r="V163" s="198"/>
      <c r="W163" s="198"/>
      <c r="X163" s="198"/>
      <c r="Y163" s="126"/>
    </row>
    <row r="164" spans="1:25" ht="42.75" x14ac:dyDescent="0.25">
      <c r="A164" s="220"/>
      <c r="B164" s="235"/>
      <c r="C164" s="236"/>
      <c r="D164" s="237"/>
      <c r="E164" s="237"/>
      <c r="F164" s="237"/>
      <c r="G164" s="237"/>
      <c r="H164" s="253"/>
      <c r="I164" s="234"/>
      <c r="J164" s="155"/>
      <c r="K164" s="251"/>
      <c r="L164" s="251"/>
      <c r="M164" s="66" t="s">
        <v>318</v>
      </c>
      <c r="N164" s="80">
        <v>43983</v>
      </c>
      <c r="O164" s="80">
        <v>44120</v>
      </c>
      <c r="P164" s="162"/>
      <c r="Q164" s="161"/>
      <c r="R164" s="161"/>
      <c r="S164" s="162"/>
      <c r="T164" s="197"/>
      <c r="U164" s="198"/>
      <c r="V164" s="198"/>
      <c r="W164" s="198"/>
      <c r="X164" s="198"/>
      <c r="Y164" s="126"/>
    </row>
    <row r="165" spans="1:25" ht="57" x14ac:dyDescent="0.25">
      <c r="A165" s="220">
        <v>49</v>
      </c>
      <c r="B165" s="221" t="s">
        <v>283</v>
      </c>
      <c r="C165" s="222" t="s">
        <v>41</v>
      </c>
      <c r="D165" s="223" t="s">
        <v>153</v>
      </c>
      <c r="E165" s="223" t="s">
        <v>153</v>
      </c>
      <c r="F165" s="223" t="s">
        <v>153</v>
      </c>
      <c r="G165" s="224" t="s">
        <v>238</v>
      </c>
      <c r="H165" s="224" t="s">
        <v>297</v>
      </c>
      <c r="I165" s="224" t="s">
        <v>259</v>
      </c>
      <c r="J165" s="85" t="s">
        <v>319</v>
      </c>
      <c r="K165" s="254">
        <v>43864</v>
      </c>
      <c r="L165" s="254">
        <v>44180</v>
      </c>
      <c r="M165" s="66" t="s">
        <v>320</v>
      </c>
      <c r="N165" s="80">
        <v>43864</v>
      </c>
      <c r="O165" s="80">
        <v>43921</v>
      </c>
      <c r="P165" s="150">
        <v>0.3</v>
      </c>
      <c r="Q165" s="149">
        <v>0.6</v>
      </c>
      <c r="R165" s="149">
        <v>0.8</v>
      </c>
      <c r="S165" s="150">
        <v>1</v>
      </c>
      <c r="T165" s="195">
        <v>107008381</v>
      </c>
      <c r="U165" s="195">
        <v>60000000</v>
      </c>
      <c r="V165" s="190" t="s">
        <v>288</v>
      </c>
      <c r="W165" s="190" t="s">
        <v>321</v>
      </c>
      <c r="X165" s="190" t="s">
        <v>290</v>
      </c>
      <c r="Y165" s="117">
        <f>+T165+U165</f>
        <v>167008381</v>
      </c>
    </row>
    <row r="166" spans="1:25" ht="42.75" x14ac:dyDescent="0.25">
      <c r="A166" s="220"/>
      <c r="B166" s="230"/>
      <c r="C166" s="231"/>
      <c r="D166" s="232"/>
      <c r="E166" s="232"/>
      <c r="F166" s="232"/>
      <c r="G166" s="233"/>
      <c r="H166" s="233"/>
      <c r="I166" s="233"/>
      <c r="J166" s="155"/>
      <c r="K166" s="232"/>
      <c r="L166" s="232"/>
      <c r="M166" s="66" t="s">
        <v>322</v>
      </c>
      <c r="N166" s="80">
        <v>43864</v>
      </c>
      <c r="O166" s="80">
        <v>44074</v>
      </c>
      <c r="P166" s="162"/>
      <c r="Q166" s="161"/>
      <c r="R166" s="161"/>
      <c r="S166" s="162"/>
      <c r="T166" s="197"/>
      <c r="U166" s="197"/>
      <c r="V166" s="198"/>
      <c r="W166" s="198"/>
      <c r="X166" s="198"/>
      <c r="Y166" s="126"/>
    </row>
    <row r="167" spans="1:25" ht="42.75" x14ac:dyDescent="0.25">
      <c r="A167" s="220"/>
      <c r="B167" s="235"/>
      <c r="C167" s="236"/>
      <c r="D167" s="237"/>
      <c r="E167" s="237"/>
      <c r="F167" s="237"/>
      <c r="G167" s="238"/>
      <c r="H167" s="238"/>
      <c r="I167" s="238"/>
      <c r="J167" s="169"/>
      <c r="K167" s="237"/>
      <c r="L167" s="237"/>
      <c r="M167" s="66" t="s">
        <v>323</v>
      </c>
      <c r="N167" s="80">
        <v>43922</v>
      </c>
      <c r="O167" s="80">
        <v>44180</v>
      </c>
      <c r="P167" s="176"/>
      <c r="Q167" s="175"/>
      <c r="R167" s="175"/>
      <c r="S167" s="176"/>
      <c r="T167" s="26"/>
      <c r="U167" s="26"/>
      <c r="V167" s="193"/>
      <c r="W167" s="193"/>
      <c r="X167" s="193"/>
      <c r="Y167" s="28"/>
    </row>
    <row r="168" spans="1:25" ht="42.75" x14ac:dyDescent="0.25">
      <c r="A168" s="220">
        <v>50</v>
      </c>
      <c r="B168" s="255" t="s">
        <v>283</v>
      </c>
      <c r="C168" s="221" t="s">
        <v>41</v>
      </c>
      <c r="D168" s="251" t="s">
        <v>153</v>
      </c>
      <c r="E168" s="251" t="s">
        <v>153</v>
      </c>
      <c r="F168" s="251" t="s">
        <v>153</v>
      </c>
      <c r="G168" s="251" t="s">
        <v>153</v>
      </c>
      <c r="H168" s="252"/>
      <c r="I168" s="252"/>
      <c r="J168" s="85" t="s">
        <v>324</v>
      </c>
      <c r="K168" s="245">
        <v>43864</v>
      </c>
      <c r="L168" s="245">
        <v>44180</v>
      </c>
      <c r="M168" s="66" t="s">
        <v>325</v>
      </c>
      <c r="N168" s="80">
        <v>43864</v>
      </c>
      <c r="O168" s="80">
        <v>43924</v>
      </c>
      <c r="P168" s="150">
        <v>0.27</v>
      </c>
      <c r="Q168" s="149">
        <v>0.55000000000000004</v>
      </c>
      <c r="R168" s="149">
        <v>0.8</v>
      </c>
      <c r="S168" s="150">
        <v>1</v>
      </c>
      <c r="T168" s="195">
        <v>6222767</v>
      </c>
      <c r="U168" s="195">
        <v>153491278</v>
      </c>
      <c r="V168" s="190" t="s">
        <v>288</v>
      </c>
      <c r="W168" s="190" t="s">
        <v>326</v>
      </c>
      <c r="X168" s="190" t="s">
        <v>290</v>
      </c>
      <c r="Y168" s="117">
        <f>+T168+U168</f>
        <v>159714045</v>
      </c>
    </row>
    <row r="169" spans="1:25" ht="42.75" x14ac:dyDescent="0.25">
      <c r="A169" s="220"/>
      <c r="B169" s="255"/>
      <c r="C169" s="230"/>
      <c r="D169" s="251"/>
      <c r="E169" s="251"/>
      <c r="F169" s="251"/>
      <c r="G169" s="251"/>
      <c r="H169" s="253"/>
      <c r="I169" s="253"/>
      <c r="J169" s="155"/>
      <c r="K169" s="249"/>
      <c r="L169" s="249"/>
      <c r="M169" s="66" t="s">
        <v>327</v>
      </c>
      <c r="N169" s="80">
        <v>43864</v>
      </c>
      <c r="O169" s="80">
        <v>44180</v>
      </c>
      <c r="P169" s="162"/>
      <c r="Q169" s="161"/>
      <c r="R169" s="161"/>
      <c r="S169" s="162"/>
      <c r="T169" s="197"/>
      <c r="U169" s="197"/>
      <c r="V169" s="198"/>
      <c r="W169" s="198"/>
      <c r="X169" s="198"/>
      <c r="Y169" s="126"/>
    </row>
    <row r="170" spans="1:25" ht="28.5" x14ac:dyDescent="0.25">
      <c r="A170" s="220"/>
      <c r="B170" s="255"/>
      <c r="C170" s="230"/>
      <c r="D170" s="251"/>
      <c r="E170" s="251"/>
      <c r="F170" s="251"/>
      <c r="G170" s="251"/>
      <c r="H170" s="253"/>
      <c r="I170" s="253"/>
      <c r="J170" s="155"/>
      <c r="K170" s="249"/>
      <c r="L170" s="249"/>
      <c r="M170" s="80" t="s">
        <v>328</v>
      </c>
      <c r="N170" s="80">
        <v>43892</v>
      </c>
      <c r="O170" s="80">
        <v>44008</v>
      </c>
      <c r="P170" s="162"/>
      <c r="Q170" s="161"/>
      <c r="R170" s="161"/>
      <c r="S170" s="162"/>
      <c r="T170" s="197"/>
      <c r="U170" s="197"/>
      <c r="V170" s="198"/>
      <c r="W170" s="198"/>
      <c r="X170" s="198"/>
      <c r="Y170" s="126"/>
    </row>
    <row r="171" spans="1:25" ht="28.5" x14ac:dyDescent="0.25">
      <c r="A171" s="220"/>
      <c r="B171" s="255"/>
      <c r="C171" s="230"/>
      <c r="D171" s="251"/>
      <c r="E171" s="251"/>
      <c r="F171" s="251"/>
      <c r="G171" s="251"/>
      <c r="H171" s="253"/>
      <c r="I171" s="253"/>
      <c r="J171" s="155"/>
      <c r="K171" s="249"/>
      <c r="L171" s="249"/>
      <c r="M171" s="80" t="s">
        <v>329</v>
      </c>
      <c r="N171" s="80">
        <v>44013</v>
      </c>
      <c r="O171" s="80">
        <v>44134</v>
      </c>
      <c r="P171" s="162"/>
      <c r="Q171" s="161"/>
      <c r="R171" s="161"/>
      <c r="S171" s="162"/>
      <c r="T171" s="197"/>
      <c r="U171" s="197"/>
      <c r="V171" s="198"/>
      <c r="W171" s="198"/>
      <c r="X171" s="198"/>
      <c r="Y171" s="126"/>
    </row>
    <row r="172" spans="1:25" ht="28.5" x14ac:dyDescent="0.25">
      <c r="A172" s="220"/>
      <c r="B172" s="255"/>
      <c r="C172" s="235"/>
      <c r="D172" s="251"/>
      <c r="E172" s="251"/>
      <c r="F172" s="251"/>
      <c r="G172" s="251"/>
      <c r="H172" s="256"/>
      <c r="I172" s="256"/>
      <c r="J172" s="169"/>
      <c r="K172" s="247"/>
      <c r="L172" s="247"/>
      <c r="M172" s="80" t="s">
        <v>330</v>
      </c>
      <c r="N172" s="80">
        <v>43864</v>
      </c>
      <c r="O172" s="80">
        <v>44134</v>
      </c>
      <c r="P172" s="176"/>
      <c r="Q172" s="175"/>
      <c r="R172" s="175"/>
      <c r="S172" s="176"/>
      <c r="T172" s="26"/>
      <c r="U172" s="26"/>
      <c r="V172" s="193"/>
      <c r="W172" s="193"/>
      <c r="X172" s="193"/>
      <c r="Y172" s="28"/>
    </row>
    <row r="173" spans="1:25" ht="28.5" x14ac:dyDescent="0.25">
      <c r="A173" s="220">
        <v>51</v>
      </c>
      <c r="B173" s="221" t="s">
        <v>283</v>
      </c>
      <c r="C173" s="222" t="s">
        <v>41</v>
      </c>
      <c r="D173" s="223" t="s">
        <v>153</v>
      </c>
      <c r="E173" s="223" t="s">
        <v>153</v>
      </c>
      <c r="F173" s="223" t="s">
        <v>153</v>
      </c>
      <c r="G173" s="223" t="s">
        <v>153</v>
      </c>
      <c r="H173" s="252"/>
      <c r="I173" s="252"/>
      <c r="J173" s="85" t="s">
        <v>331</v>
      </c>
      <c r="K173" s="245">
        <v>43837</v>
      </c>
      <c r="L173" s="245">
        <v>44180</v>
      </c>
      <c r="M173" s="66" t="s">
        <v>332</v>
      </c>
      <c r="N173" s="80">
        <v>43864</v>
      </c>
      <c r="O173" s="80">
        <v>43905</v>
      </c>
      <c r="P173" s="150">
        <v>0.12</v>
      </c>
      <c r="Q173" s="149">
        <v>0.35</v>
      </c>
      <c r="R173" s="149">
        <v>0.75</v>
      </c>
      <c r="S173" s="150">
        <v>1</v>
      </c>
      <c r="T173" s="195">
        <v>246916095</v>
      </c>
      <c r="U173" s="195">
        <v>83478878</v>
      </c>
      <c r="V173" s="190" t="s">
        <v>288</v>
      </c>
      <c r="W173" s="190" t="s">
        <v>326</v>
      </c>
      <c r="X173" s="190" t="s">
        <v>333</v>
      </c>
      <c r="Y173" s="117">
        <f>+T173+U173</f>
        <v>330394973</v>
      </c>
    </row>
    <row r="174" spans="1:25" ht="57" x14ac:dyDescent="0.25">
      <c r="A174" s="220"/>
      <c r="B174" s="230"/>
      <c r="C174" s="231"/>
      <c r="D174" s="232"/>
      <c r="E174" s="232"/>
      <c r="F174" s="232"/>
      <c r="G174" s="232"/>
      <c r="H174" s="253"/>
      <c r="I174" s="253"/>
      <c r="J174" s="155"/>
      <c r="K174" s="249"/>
      <c r="L174" s="249"/>
      <c r="M174" s="66" t="s">
        <v>334</v>
      </c>
      <c r="N174" s="80">
        <v>43906</v>
      </c>
      <c r="O174" s="80">
        <v>44180</v>
      </c>
      <c r="P174" s="162"/>
      <c r="Q174" s="161"/>
      <c r="R174" s="161"/>
      <c r="S174" s="162"/>
      <c r="T174" s="197"/>
      <c r="U174" s="197"/>
      <c r="V174" s="198"/>
      <c r="W174" s="198"/>
      <c r="X174" s="198"/>
      <c r="Y174" s="126"/>
    </row>
    <row r="175" spans="1:25" x14ac:dyDescent="0.25">
      <c r="A175" s="220"/>
      <c r="B175" s="230"/>
      <c r="C175" s="231"/>
      <c r="D175" s="232"/>
      <c r="E175" s="232"/>
      <c r="F175" s="232"/>
      <c r="G175" s="232"/>
      <c r="H175" s="253"/>
      <c r="I175" s="253"/>
      <c r="J175" s="155"/>
      <c r="K175" s="249"/>
      <c r="L175" s="249"/>
      <c r="M175" s="80" t="s">
        <v>335</v>
      </c>
      <c r="N175" s="80">
        <v>43937</v>
      </c>
      <c r="O175" s="80">
        <v>44180</v>
      </c>
      <c r="P175" s="162"/>
      <c r="Q175" s="161"/>
      <c r="R175" s="161"/>
      <c r="S175" s="162"/>
      <c r="T175" s="197"/>
      <c r="U175" s="197"/>
      <c r="V175" s="198"/>
      <c r="W175" s="198"/>
      <c r="X175" s="198"/>
      <c r="Y175" s="126"/>
    </row>
    <row r="176" spans="1:25" ht="42.75" x14ac:dyDescent="0.25">
      <c r="A176" s="220"/>
      <c r="B176" s="230"/>
      <c r="C176" s="231"/>
      <c r="D176" s="232"/>
      <c r="E176" s="232"/>
      <c r="F176" s="232"/>
      <c r="G176" s="232"/>
      <c r="H176" s="253"/>
      <c r="I176" s="253"/>
      <c r="J176" s="155"/>
      <c r="K176" s="249"/>
      <c r="L176" s="249"/>
      <c r="M176" s="80" t="s">
        <v>336</v>
      </c>
      <c r="N176" s="80">
        <v>43966</v>
      </c>
      <c r="O176" s="80">
        <v>44180</v>
      </c>
      <c r="P176" s="162"/>
      <c r="Q176" s="161"/>
      <c r="R176" s="161"/>
      <c r="S176" s="162"/>
      <c r="T176" s="197"/>
      <c r="U176" s="197"/>
      <c r="V176" s="198"/>
      <c r="W176" s="198"/>
      <c r="X176" s="198"/>
      <c r="Y176" s="126"/>
    </row>
    <row r="177" spans="1:25" ht="28.5" x14ac:dyDescent="0.25">
      <c r="A177" s="220"/>
      <c r="B177" s="235"/>
      <c r="C177" s="236"/>
      <c r="D177" s="237"/>
      <c r="E177" s="237"/>
      <c r="F177" s="237"/>
      <c r="G177" s="237"/>
      <c r="H177" s="256"/>
      <c r="I177" s="256"/>
      <c r="J177" s="169"/>
      <c r="K177" s="247"/>
      <c r="L177" s="247"/>
      <c r="M177" s="80" t="s">
        <v>337</v>
      </c>
      <c r="N177" s="80">
        <v>43936</v>
      </c>
      <c r="O177" s="80">
        <v>44180</v>
      </c>
      <c r="P177" s="176"/>
      <c r="Q177" s="175"/>
      <c r="R177" s="175"/>
      <c r="S177" s="176"/>
      <c r="T177" s="26"/>
      <c r="U177" s="26"/>
      <c r="V177" s="193"/>
      <c r="W177" s="193"/>
      <c r="X177" s="193"/>
      <c r="Y177" s="28"/>
    </row>
    <row r="178" spans="1:25" ht="71.25" x14ac:dyDescent="0.25">
      <c r="A178" s="220">
        <v>52</v>
      </c>
      <c r="B178" s="221" t="s">
        <v>283</v>
      </c>
      <c r="C178" s="222" t="s">
        <v>41</v>
      </c>
      <c r="D178" s="223" t="s">
        <v>153</v>
      </c>
      <c r="E178" s="223" t="s">
        <v>153</v>
      </c>
      <c r="F178" s="223" t="s">
        <v>153</v>
      </c>
      <c r="G178" s="223" t="s">
        <v>153</v>
      </c>
      <c r="H178" s="224" t="s">
        <v>338</v>
      </c>
      <c r="I178" s="224" t="s">
        <v>172</v>
      </c>
      <c r="J178" s="85" t="s">
        <v>339</v>
      </c>
      <c r="K178" s="245">
        <v>43845</v>
      </c>
      <c r="L178" s="245">
        <v>44104</v>
      </c>
      <c r="M178" s="66" t="s">
        <v>340</v>
      </c>
      <c r="N178" s="80">
        <v>43845</v>
      </c>
      <c r="O178" s="80">
        <v>43936</v>
      </c>
      <c r="P178" s="150">
        <v>0.48</v>
      </c>
      <c r="Q178" s="149">
        <v>0.82</v>
      </c>
      <c r="R178" s="149">
        <v>1</v>
      </c>
      <c r="S178" s="150"/>
      <c r="T178" s="195"/>
      <c r="U178" s="195"/>
      <c r="V178" s="190"/>
      <c r="W178" s="190"/>
      <c r="X178" s="190"/>
      <c r="Y178" s="117">
        <f>+T178+U178</f>
        <v>0</v>
      </c>
    </row>
    <row r="179" spans="1:25" ht="28.5" x14ac:dyDescent="0.25">
      <c r="A179" s="220"/>
      <c r="B179" s="230"/>
      <c r="C179" s="231"/>
      <c r="D179" s="232"/>
      <c r="E179" s="232"/>
      <c r="F179" s="232"/>
      <c r="G179" s="232"/>
      <c r="H179" s="233"/>
      <c r="I179" s="233"/>
      <c r="J179" s="155"/>
      <c r="K179" s="249"/>
      <c r="L179" s="249"/>
      <c r="M179" s="66" t="s">
        <v>341</v>
      </c>
      <c r="N179" s="80">
        <v>43845</v>
      </c>
      <c r="O179" s="80">
        <v>43936</v>
      </c>
      <c r="P179" s="162"/>
      <c r="Q179" s="161"/>
      <c r="R179" s="161"/>
      <c r="S179" s="162"/>
      <c r="T179" s="197"/>
      <c r="U179" s="197"/>
      <c r="V179" s="198"/>
      <c r="W179" s="198"/>
      <c r="X179" s="198"/>
      <c r="Y179" s="126"/>
    </row>
    <row r="180" spans="1:25" ht="42.75" x14ac:dyDescent="0.25">
      <c r="A180" s="220"/>
      <c r="B180" s="230"/>
      <c r="C180" s="231"/>
      <c r="D180" s="232"/>
      <c r="E180" s="232"/>
      <c r="F180" s="232"/>
      <c r="G180" s="232"/>
      <c r="H180" s="224" t="s">
        <v>342</v>
      </c>
      <c r="I180" s="233"/>
      <c r="J180" s="155"/>
      <c r="K180" s="249"/>
      <c r="L180" s="249"/>
      <c r="M180" s="66" t="s">
        <v>343</v>
      </c>
      <c r="N180" s="80">
        <v>43845</v>
      </c>
      <c r="O180" s="80">
        <v>43997</v>
      </c>
      <c r="P180" s="162"/>
      <c r="Q180" s="161"/>
      <c r="R180" s="161"/>
      <c r="S180" s="162"/>
      <c r="T180" s="197"/>
      <c r="U180" s="197"/>
      <c r="V180" s="198"/>
      <c r="W180" s="198"/>
      <c r="X180" s="198"/>
      <c r="Y180" s="126"/>
    </row>
    <row r="181" spans="1:25" ht="28.5" x14ac:dyDescent="0.25">
      <c r="A181" s="220"/>
      <c r="B181" s="230"/>
      <c r="C181" s="231"/>
      <c r="D181" s="232"/>
      <c r="E181" s="232"/>
      <c r="F181" s="232"/>
      <c r="G181" s="232"/>
      <c r="H181" s="233"/>
      <c r="I181" s="233"/>
      <c r="J181" s="155"/>
      <c r="K181" s="249"/>
      <c r="L181" s="249"/>
      <c r="M181" s="66" t="s">
        <v>344</v>
      </c>
      <c r="N181" s="80">
        <v>43966</v>
      </c>
      <c r="O181" s="80">
        <v>44104</v>
      </c>
      <c r="P181" s="162"/>
      <c r="Q181" s="161"/>
      <c r="R181" s="161"/>
      <c r="S181" s="162"/>
      <c r="T181" s="197"/>
      <c r="U181" s="197"/>
      <c r="V181" s="198"/>
      <c r="W181" s="198"/>
      <c r="X181" s="198"/>
      <c r="Y181" s="126"/>
    </row>
    <row r="182" spans="1:25" ht="57" x14ac:dyDescent="0.25">
      <c r="A182" s="220"/>
      <c r="B182" s="235"/>
      <c r="C182" s="236"/>
      <c r="D182" s="237"/>
      <c r="E182" s="237"/>
      <c r="F182" s="237"/>
      <c r="G182" s="237"/>
      <c r="H182" s="238"/>
      <c r="I182" s="238"/>
      <c r="J182" s="155"/>
      <c r="K182" s="249"/>
      <c r="L182" s="249"/>
      <c r="M182" s="80" t="s">
        <v>345</v>
      </c>
      <c r="N182" s="80">
        <v>43845</v>
      </c>
      <c r="O182" s="80">
        <v>44104</v>
      </c>
      <c r="P182" s="162"/>
      <c r="Q182" s="161"/>
      <c r="R182" s="161"/>
      <c r="S182" s="162"/>
      <c r="T182" s="197"/>
      <c r="U182" s="197"/>
      <c r="V182" s="198"/>
      <c r="W182" s="193"/>
      <c r="X182" s="193"/>
      <c r="Y182" s="126"/>
    </row>
    <row r="183" spans="1:25" ht="28.5" x14ac:dyDescent="0.25">
      <c r="A183" s="220">
        <v>53</v>
      </c>
      <c r="B183" s="221" t="s">
        <v>283</v>
      </c>
      <c r="C183" s="222" t="s">
        <v>41</v>
      </c>
      <c r="D183" s="223" t="s">
        <v>153</v>
      </c>
      <c r="E183" s="223" t="s">
        <v>153</v>
      </c>
      <c r="F183" s="223" t="s">
        <v>153</v>
      </c>
      <c r="G183" s="223" t="s">
        <v>153</v>
      </c>
      <c r="H183" s="252"/>
      <c r="I183" s="252"/>
      <c r="J183" s="85" t="s">
        <v>346</v>
      </c>
      <c r="K183" s="245">
        <v>43832</v>
      </c>
      <c r="L183" s="245">
        <v>44180</v>
      </c>
      <c r="M183" s="66" t="s">
        <v>347</v>
      </c>
      <c r="N183" s="80">
        <v>43831</v>
      </c>
      <c r="O183" s="80">
        <v>44180</v>
      </c>
      <c r="P183" s="150">
        <v>0.25</v>
      </c>
      <c r="Q183" s="149">
        <v>0.5</v>
      </c>
      <c r="R183" s="149">
        <v>0.75</v>
      </c>
      <c r="S183" s="150">
        <v>1</v>
      </c>
      <c r="T183" s="195">
        <v>362738985</v>
      </c>
      <c r="U183" s="195">
        <v>78553267</v>
      </c>
      <c r="V183" s="190" t="s">
        <v>288</v>
      </c>
      <c r="W183" s="190" t="s">
        <v>348</v>
      </c>
      <c r="X183" s="190" t="s">
        <v>290</v>
      </c>
      <c r="Y183" s="117">
        <f>+T183+U183</f>
        <v>441292252</v>
      </c>
    </row>
    <row r="184" spans="1:25" ht="57" x14ac:dyDescent="0.25">
      <c r="A184" s="220"/>
      <c r="B184" s="235"/>
      <c r="C184" s="236"/>
      <c r="D184" s="237"/>
      <c r="E184" s="237"/>
      <c r="F184" s="237"/>
      <c r="G184" s="237"/>
      <c r="H184" s="253"/>
      <c r="I184" s="253"/>
      <c r="J184" s="155"/>
      <c r="K184" s="249"/>
      <c r="L184" s="249"/>
      <c r="M184" s="66" t="s">
        <v>349</v>
      </c>
      <c r="N184" s="80">
        <v>43831</v>
      </c>
      <c r="O184" s="80">
        <v>44180</v>
      </c>
      <c r="P184" s="162"/>
      <c r="Q184" s="161"/>
      <c r="R184" s="161"/>
      <c r="S184" s="162"/>
      <c r="T184" s="197"/>
      <c r="U184" s="197"/>
      <c r="V184" s="198"/>
      <c r="W184" s="198"/>
      <c r="X184" s="198"/>
      <c r="Y184" s="126"/>
    </row>
    <row r="185" spans="1:25" x14ac:dyDescent="0.25">
      <c r="A185" s="220">
        <v>54</v>
      </c>
      <c r="B185" s="221" t="s">
        <v>283</v>
      </c>
      <c r="C185" s="222" t="s">
        <v>47</v>
      </c>
      <c r="D185" s="223" t="s">
        <v>153</v>
      </c>
      <c r="E185" s="223" t="s">
        <v>153</v>
      </c>
      <c r="F185" s="223" t="s">
        <v>153</v>
      </c>
      <c r="G185" s="223" t="s">
        <v>213</v>
      </c>
      <c r="H185" s="223" t="s">
        <v>342</v>
      </c>
      <c r="I185" s="252"/>
      <c r="J185" s="85" t="s">
        <v>350</v>
      </c>
      <c r="K185" s="245">
        <v>43832</v>
      </c>
      <c r="L185" s="245">
        <v>44180</v>
      </c>
      <c r="M185" s="66" t="s">
        <v>351</v>
      </c>
      <c r="N185" s="80">
        <v>43831</v>
      </c>
      <c r="O185" s="80">
        <v>44012</v>
      </c>
      <c r="P185" s="150">
        <v>0.3</v>
      </c>
      <c r="Q185" s="149">
        <v>0.5</v>
      </c>
      <c r="R185" s="149">
        <v>0.8</v>
      </c>
      <c r="S185" s="150">
        <v>1</v>
      </c>
      <c r="T185" s="195">
        <v>544108478</v>
      </c>
      <c r="U185" s="195">
        <v>89580000</v>
      </c>
      <c r="V185" s="190" t="s">
        <v>288</v>
      </c>
      <c r="W185" s="190" t="s">
        <v>348</v>
      </c>
      <c r="X185" s="190" t="s">
        <v>290</v>
      </c>
      <c r="Y185" s="117">
        <f>+T185+U185</f>
        <v>633688478</v>
      </c>
    </row>
    <row r="186" spans="1:25" x14ac:dyDescent="0.25">
      <c r="A186" s="220"/>
      <c r="B186" s="230"/>
      <c r="C186" s="231"/>
      <c r="D186" s="232"/>
      <c r="E186" s="232"/>
      <c r="F186" s="232"/>
      <c r="G186" s="232"/>
      <c r="H186" s="232"/>
      <c r="I186" s="253"/>
      <c r="J186" s="155"/>
      <c r="K186" s="249"/>
      <c r="L186" s="249"/>
      <c r="M186" s="80" t="s">
        <v>352</v>
      </c>
      <c r="N186" s="80">
        <v>43831</v>
      </c>
      <c r="O186" s="80">
        <v>43891</v>
      </c>
      <c r="P186" s="162"/>
      <c r="Q186" s="161"/>
      <c r="R186" s="161"/>
      <c r="S186" s="162"/>
      <c r="T186" s="197"/>
      <c r="U186" s="197"/>
      <c r="V186" s="198"/>
      <c r="W186" s="198"/>
      <c r="X186" s="198"/>
      <c r="Y186" s="126"/>
    </row>
    <row r="187" spans="1:25" x14ac:dyDescent="0.25">
      <c r="A187" s="220"/>
      <c r="B187" s="230"/>
      <c r="C187" s="231"/>
      <c r="D187" s="232"/>
      <c r="E187" s="232"/>
      <c r="F187" s="232"/>
      <c r="G187" s="232"/>
      <c r="H187" s="232"/>
      <c r="I187" s="253"/>
      <c r="J187" s="155"/>
      <c r="K187" s="249"/>
      <c r="L187" s="249"/>
      <c r="M187" s="80" t="s">
        <v>353</v>
      </c>
      <c r="N187" s="80">
        <v>43831</v>
      </c>
      <c r="O187" s="80">
        <v>44105</v>
      </c>
      <c r="P187" s="162"/>
      <c r="Q187" s="161"/>
      <c r="R187" s="161"/>
      <c r="S187" s="162"/>
      <c r="T187" s="197"/>
      <c r="U187" s="197"/>
      <c r="V187" s="198"/>
      <c r="W187" s="198"/>
      <c r="X187" s="198"/>
      <c r="Y187" s="126"/>
    </row>
    <row r="188" spans="1:25" x14ac:dyDescent="0.25">
      <c r="A188" s="220"/>
      <c r="B188" s="230"/>
      <c r="C188" s="231"/>
      <c r="D188" s="232"/>
      <c r="E188" s="232"/>
      <c r="F188" s="232"/>
      <c r="G188" s="232"/>
      <c r="H188" s="232"/>
      <c r="I188" s="253"/>
      <c r="J188" s="155"/>
      <c r="K188" s="249"/>
      <c r="L188" s="249"/>
      <c r="M188" s="80" t="s">
        <v>354</v>
      </c>
      <c r="N188" s="80">
        <v>43831</v>
      </c>
      <c r="O188" s="80">
        <v>44180</v>
      </c>
      <c r="P188" s="162"/>
      <c r="Q188" s="161"/>
      <c r="R188" s="161"/>
      <c r="S188" s="162"/>
      <c r="T188" s="197"/>
      <c r="U188" s="197"/>
      <c r="V188" s="198"/>
      <c r="W188" s="198"/>
      <c r="X188" s="198"/>
      <c r="Y188" s="126"/>
    </row>
    <row r="189" spans="1:25" x14ac:dyDescent="0.25">
      <c r="A189" s="220"/>
      <c r="B189" s="230"/>
      <c r="C189" s="231"/>
      <c r="D189" s="232"/>
      <c r="E189" s="232"/>
      <c r="F189" s="232"/>
      <c r="G189" s="232"/>
      <c r="H189" s="232"/>
      <c r="I189" s="253"/>
      <c r="J189" s="155"/>
      <c r="K189" s="249"/>
      <c r="L189" s="249"/>
      <c r="M189" s="80" t="s">
        <v>355</v>
      </c>
      <c r="N189" s="80">
        <v>43831</v>
      </c>
      <c r="O189" s="80">
        <v>44165</v>
      </c>
      <c r="P189" s="162"/>
      <c r="Q189" s="161"/>
      <c r="R189" s="161"/>
      <c r="S189" s="162"/>
      <c r="T189" s="197"/>
      <c r="U189" s="197"/>
      <c r="V189" s="198"/>
      <c r="W189" s="198"/>
      <c r="X189" s="198"/>
      <c r="Y189" s="126"/>
    </row>
    <row r="190" spans="1:25" ht="28.5" x14ac:dyDescent="0.25">
      <c r="A190" s="220"/>
      <c r="B190" s="230"/>
      <c r="C190" s="231"/>
      <c r="D190" s="232"/>
      <c r="E190" s="232"/>
      <c r="F190" s="232"/>
      <c r="G190" s="232"/>
      <c r="H190" s="232"/>
      <c r="I190" s="253"/>
      <c r="J190" s="155"/>
      <c r="K190" s="249"/>
      <c r="L190" s="249"/>
      <c r="M190" s="80" t="s">
        <v>356</v>
      </c>
      <c r="N190" s="80">
        <v>43831</v>
      </c>
      <c r="O190" s="80">
        <v>44180</v>
      </c>
      <c r="P190" s="162"/>
      <c r="Q190" s="161"/>
      <c r="R190" s="161"/>
      <c r="S190" s="162"/>
      <c r="T190" s="197"/>
      <c r="U190" s="197"/>
      <c r="V190" s="198"/>
      <c r="W190" s="198"/>
      <c r="X190" s="198"/>
      <c r="Y190" s="126"/>
    </row>
    <row r="191" spans="1:25" x14ac:dyDescent="0.25">
      <c r="A191" s="220"/>
      <c r="B191" s="235"/>
      <c r="C191" s="236"/>
      <c r="D191" s="237"/>
      <c r="E191" s="237"/>
      <c r="F191" s="237"/>
      <c r="G191" s="237"/>
      <c r="H191" s="237"/>
      <c r="I191" s="256"/>
      <c r="J191" s="169"/>
      <c r="K191" s="247"/>
      <c r="L191" s="247"/>
      <c r="M191" s="80" t="s">
        <v>357</v>
      </c>
      <c r="N191" s="80">
        <v>43831</v>
      </c>
      <c r="O191" s="80">
        <v>44012</v>
      </c>
      <c r="P191" s="176"/>
      <c r="Q191" s="175"/>
      <c r="R191" s="175"/>
      <c r="S191" s="176"/>
      <c r="T191" s="26"/>
      <c r="U191" s="26"/>
      <c r="V191" s="193"/>
      <c r="W191" s="193"/>
      <c r="X191" s="193"/>
      <c r="Y191" s="28"/>
    </row>
    <row r="192" spans="1:25" ht="57" x14ac:dyDescent="0.25">
      <c r="A192" s="220">
        <v>55</v>
      </c>
      <c r="B192" s="221" t="s">
        <v>283</v>
      </c>
      <c r="C192" s="222" t="s">
        <v>41</v>
      </c>
      <c r="D192" s="223" t="s">
        <v>153</v>
      </c>
      <c r="E192" s="223" t="s">
        <v>153</v>
      </c>
      <c r="F192" s="223" t="s">
        <v>153</v>
      </c>
      <c r="G192" s="223" t="s">
        <v>153</v>
      </c>
      <c r="H192" s="224" t="s">
        <v>358</v>
      </c>
      <c r="I192" s="225"/>
      <c r="J192" s="85" t="s">
        <v>359</v>
      </c>
      <c r="K192" s="245">
        <v>43845</v>
      </c>
      <c r="L192" s="245">
        <v>44134</v>
      </c>
      <c r="M192" s="66" t="s">
        <v>360</v>
      </c>
      <c r="N192" s="80">
        <v>43845</v>
      </c>
      <c r="O192" s="80">
        <v>43905</v>
      </c>
      <c r="P192" s="257" t="s">
        <v>361</v>
      </c>
      <c r="Q192" s="258" t="s">
        <v>362</v>
      </c>
      <c r="R192" s="258" t="s">
        <v>363</v>
      </c>
      <c r="S192" s="150">
        <v>1</v>
      </c>
      <c r="T192" s="195">
        <v>194324574</v>
      </c>
      <c r="U192" s="195">
        <v>172863878</v>
      </c>
      <c r="V192" s="190" t="s">
        <v>288</v>
      </c>
      <c r="W192" s="190" t="s">
        <v>326</v>
      </c>
      <c r="X192" s="190" t="s">
        <v>333</v>
      </c>
      <c r="Y192" s="117">
        <f>+T192+U192</f>
        <v>367188452</v>
      </c>
    </row>
    <row r="193" spans="1:25" ht="71.25" x14ac:dyDescent="0.25">
      <c r="A193" s="220"/>
      <c r="B193" s="230"/>
      <c r="C193" s="231"/>
      <c r="D193" s="232"/>
      <c r="E193" s="232"/>
      <c r="F193" s="232"/>
      <c r="G193" s="232"/>
      <c r="H193" s="233"/>
      <c r="I193" s="234"/>
      <c r="J193" s="155"/>
      <c r="K193" s="249"/>
      <c r="L193" s="249"/>
      <c r="M193" s="66" t="s">
        <v>364</v>
      </c>
      <c r="N193" s="80">
        <v>43893</v>
      </c>
      <c r="O193" s="80">
        <v>44027</v>
      </c>
      <c r="P193" s="259"/>
      <c r="Q193" s="260"/>
      <c r="R193" s="260"/>
      <c r="S193" s="162"/>
      <c r="T193" s="197"/>
      <c r="U193" s="197"/>
      <c r="V193" s="198"/>
      <c r="W193" s="198"/>
      <c r="X193" s="198"/>
      <c r="Y193" s="126"/>
    </row>
    <row r="194" spans="1:25" ht="57" x14ac:dyDescent="0.25">
      <c r="A194" s="220"/>
      <c r="B194" s="230"/>
      <c r="C194" s="231"/>
      <c r="D194" s="232"/>
      <c r="E194" s="232"/>
      <c r="F194" s="232"/>
      <c r="G194" s="232"/>
      <c r="H194" s="233"/>
      <c r="I194" s="234"/>
      <c r="J194" s="155"/>
      <c r="K194" s="249"/>
      <c r="L194" s="249"/>
      <c r="M194" s="80" t="s">
        <v>365</v>
      </c>
      <c r="N194" s="80">
        <v>43893</v>
      </c>
      <c r="O194" s="80">
        <v>44119</v>
      </c>
      <c r="P194" s="259"/>
      <c r="Q194" s="260"/>
      <c r="R194" s="260"/>
      <c r="S194" s="162"/>
      <c r="T194" s="197"/>
      <c r="U194" s="197"/>
      <c r="V194" s="198"/>
      <c r="W194" s="198"/>
      <c r="X194" s="198"/>
      <c r="Y194" s="126"/>
    </row>
    <row r="195" spans="1:25" ht="42.75" x14ac:dyDescent="0.25">
      <c r="A195" s="220"/>
      <c r="B195" s="230"/>
      <c r="C195" s="231"/>
      <c r="D195" s="232"/>
      <c r="E195" s="232"/>
      <c r="F195" s="232"/>
      <c r="G195" s="232"/>
      <c r="H195" s="233"/>
      <c r="I195" s="234"/>
      <c r="J195" s="155"/>
      <c r="K195" s="249"/>
      <c r="L195" s="249"/>
      <c r="M195" s="80" t="s">
        <v>366</v>
      </c>
      <c r="N195" s="80">
        <v>43954</v>
      </c>
      <c r="O195" s="80">
        <v>44119</v>
      </c>
      <c r="P195" s="259"/>
      <c r="Q195" s="260"/>
      <c r="R195" s="260"/>
      <c r="S195" s="162"/>
      <c r="T195" s="197"/>
      <c r="U195" s="197"/>
      <c r="V195" s="198"/>
      <c r="W195" s="198"/>
      <c r="X195" s="198"/>
      <c r="Y195" s="126"/>
    </row>
    <row r="196" spans="1:25" ht="42.75" x14ac:dyDescent="0.25">
      <c r="A196" s="220"/>
      <c r="B196" s="235"/>
      <c r="C196" s="236"/>
      <c r="D196" s="237"/>
      <c r="E196" s="237"/>
      <c r="F196" s="237"/>
      <c r="G196" s="237"/>
      <c r="H196" s="238"/>
      <c r="I196" s="239"/>
      <c r="J196" s="169"/>
      <c r="K196" s="247"/>
      <c r="L196" s="247"/>
      <c r="M196" s="80" t="s">
        <v>367</v>
      </c>
      <c r="N196" s="80">
        <v>43954</v>
      </c>
      <c r="O196" s="80">
        <v>44134</v>
      </c>
      <c r="P196" s="261"/>
      <c r="Q196" s="262"/>
      <c r="R196" s="262"/>
      <c r="S196" s="176"/>
      <c r="T196" s="26"/>
      <c r="U196" s="26"/>
      <c r="V196" s="193"/>
      <c r="W196" s="193"/>
      <c r="X196" s="193"/>
      <c r="Y196" s="28"/>
    </row>
    <row r="197" spans="1:25" ht="28.5" x14ac:dyDescent="0.25">
      <c r="A197" s="263">
        <v>56</v>
      </c>
      <c r="B197" s="264" t="s">
        <v>368</v>
      </c>
      <c r="C197" s="265" t="s">
        <v>41</v>
      </c>
      <c r="D197" s="50" t="s">
        <v>31</v>
      </c>
      <c r="E197" s="50" t="s">
        <v>31</v>
      </c>
      <c r="F197" s="50" t="s">
        <v>31</v>
      </c>
      <c r="G197" s="50" t="s">
        <v>31</v>
      </c>
      <c r="H197" s="93" t="s">
        <v>369</v>
      </c>
      <c r="I197" s="93" t="s">
        <v>172</v>
      </c>
      <c r="J197" s="68" t="s">
        <v>370</v>
      </c>
      <c r="K197" s="266">
        <v>43831</v>
      </c>
      <c r="L197" s="266">
        <v>44196</v>
      </c>
      <c r="M197" s="267" t="s">
        <v>371</v>
      </c>
      <c r="N197" s="268">
        <v>43831</v>
      </c>
      <c r="O197" s="268">
        <v>43921</v>
      </c>
      <c r="P197" s="269">
        <v>0.2</v>
      </c>
      <c r="Q197" s="269">
        <v>0.45</v>
      </c>
      <c r="R197" s="270">
        <v>0.6</v>
      </c>
      <c r="S197" s="270">
        <v>1</v>
      </c>
      <c r="T197" s="55">
        <v>48803693.760000005</v>
      </c>
      <c r="U197" s="56">
        <v>0</v>
      </c>
      <c r="V197" s="56" t="s">
        <v>31</v>
      </c>
      <c r="W197" s="56" t="s">
        <v>31</v>
      </c>
      <c r="X197" s="56" t="s">
        <v>31</v>
      </c>
      <c r="Y197" s="36">
        <f>+T197+U197</f>
        <v>48803693.760000005</v>
      </c>
    </row>
    <row r="198" spans="1:25" x14ac:dyDescent="0.25">
      <c r="A198" s="263"/>
      <c r="B198" s="264"/>
      <c r="C198" s="271"/>
      <c r="D198" s="50"/>
      <c r="E198" s="50"/>
      <c r="F198" s="50"/>
      <c r="G198" s="50"/>
      <c r="H198" s="97"/>
      <c r="I198" s="97"/>
      <c r="J198" s="68"/>
      <c r="K198" s="132"/>
      <c r="L198" s="132"/>
      <c r="M198" s="267" t="s">
        <v>372</v>
      </c>
      <c r="N198" s="268">
        <v>43878</v>
      </c>
      <c r="O198" s="268">
        <v>44008</v>
      </c>
      <c r="P198" s="68"/>
      <c r="Q198" s="68"/>
      <c r="R198" s="132"/>
      <c r="S198" s="132"/>
      <c r="T198" s="55"/>
      <c r="U198" s="56"/>
      <c r="V198" s="56"/>
      <c r="W198" s="56"/>
      <c r="X198" s="56"/>
      <c r="Y198" s="36"/>
    </row>
    <row r="199" spans="1:25" ht="28.5" x14ac:dyDescent="0.25">
      <c r="A199" s="263"/>
      <c r="B199" s="264"/>
      <c r="C199" s="271"/>
      <c r="D199" s="50"/>
      <c r="E199" s="50"/>
      <c r="F199" s="50"/>
      <c r="G199" s="50"/>
      <c r="H199" s="94"/>
      <c r="I199" s="97"/>
      <c r="J199" s="68"/>
      <c r="K199" s="132"/>
      <c r="L199" s="132"/>
      <c r="M199" s="267" t="s">
        <v>373</v>
      </c>
      <c r="N199" s="268">
        <v>43922</v>
      </c>
      <c r="O199" s="268">
        <v>44104</v>
      </c>
      <c r="P199" s="68"/>
      <c r="Q199" s="68"/>
      <c r="R199" s="132"/>
      <c r="S199" s="132"/>
      <c r="T199" s="55"/>
      <c r="U199" s="56"/>
      <c r="V199" s="56"/>
      <c r="W199" s="56"/>
      <c r="X199" s="56"/>
      <c r="Y199" s="36"/>
    </row>
    <row r="200" spans="1:25" ht="28.5" x14ac:dyDescent="0.25">
      <c r="A200" s="263"/>
      <c r="B200" s="264"/>
      <c r="C200" s="271"/>
      <c r="D200" s="50"/>
      <c r="E200" s="50"/>
      <c r="F200" s="50"/>
      <c r="G200" s="50"/>
      <c r="H200" s="93" t="s">
        <v>374</v>
      </c>
      <c r="I200" s="97"/>
      <c r="J200" s="68"/>
      <c r="K200" s="132"/>
      <c r="L200" s="132"/>
      <c r="M200" s="267" t="s">
        <v>375</v>
      </c>
      <c r="N200" s="268">
        <v>43878</v>
      </c>
      <c r="O200" s="268">
        <v>44012</v>
      </c>
      <c r="P200" s="68"/>
      <c r="Q200" s="68"/>
      <c r="R200" s="132"/>
      <c r="S200" s="132"/>
      <c r="T200" s="55"/>
      <c r="U200" s="56"/>
      <c r="V200" s="56"/>
      <c r="W200" s="56"/>
      <c r="X200" s="56"/>
      <c r="Y200" s="36"/>
    </row>
    <row r="201" spans="1:25" ht="28.5" x14ac:dyDescent="0.25">
      <c r="A201" s="263"/>
      <c r="B201" s="264"/>
      <c r="C201" s="272"/>
      <c r="D201" s="50"/>
      <c r="E201" s="50"/>
      <c r="F201" s="50"/>
      <c r="G201" s="50"/>
      <c r="H201" s="94"/>
      <c r="I201" s="94"/>
      <c r="J201" s="68"/>
      <c r="K201" s="273"/>
      <c r="L201" s="273"/>
      <c r="M201" s="267" t="s">
        <v>376</v>
      </c>
      <c r="N201" s="268">
        <v>43922</v>
      </c>
      <c r="O201" s="268">
        <v>44196</v>
      </c>
      <c r="P201" s="68"/>
      <c r="Q201" s="68"/>
      <c r="R201" s="273"/>
      <c r="S201" s="273"/>
      <c r="T201" s="55"/>
      <c r="U201" s="56"/>
      <c r="V201" s="56"/>
      <c r="W201" s="56"/>
      <c r="X201" s="56"/>
      <c r="Y201" s="36"/>
    </row>
    <row r="202" spans="1:25" ht="28.5" x14ac:dyDescent="0.25">
      <c r="A202" s="263">
        <v>57</v>
      </c>
      <c r="B202" s="274" t="s">
        <v>368</v>
      </c>
      <c r="C202" s="265" t="s">
        <v>41</v>
      </c>
      <c r="D202" s="50" t="s">
        <v>31</v>
      </c>
      <c r="E202" s="50" t="s">
        <v>31</v>
      </c>
      <c r="F202" s="50" t="s">
        <v>31</v>
      </c>
      <c r="G202" s="50" t="s">
        <v>31</v>
      </c>
      <c r="H202" s="93" t="s">
        <v>338</v>
      </c>
      <c r="I202" s="19"/>
      <c r="J202" s="68" t="s">
        <v>377</v>
      </c>
      <c r="K202" s="266">
        <v>43862</v>
      </c>
      <c r="L202" s="266">
        <v>44196</v>
      </c>
      <c r="M202" s="267" t="s">
        <v>378</v>
      </c>
      <c r="N202" s="268">
        <v>43862</v>
      </c>
      <c r="O202" s="268">
        <v>43951</v>
      </c>
      <c r="P202" s="269">
        <v>0.2</v>
      </c>
      <c r="Q202" s="269">
        <v>0.4</v>
      </c>
      <c r="R202" s="269">
        <v>0.7</v>
      </c>
      <c r="S202" s="269">
        <v>1</v>
      </c>
      <c r="T202" s="55">
        <v>238097863.20000002</v>
      </c>
      <c r="U202" s="56">
        <v>0</v>
      </c>
      <c r="V202" s="56" t="s">
        <v>31</v>
      </c>
      <c r="W202" s="56" t="s">
        <v>31</v>
      </c>
      <c r="X202" s="56" t="s">
        <v>31</v>
      </c>
      <c r="Y202" s="36">
        <f>+T202+U202</f>
        <v>238097863.20000002</v>
      </c>
    </row>
    <row r="203" spans="1:25" ht="28.5" x14ac:dyDescent="0.25">
      <c r="A203" s="263"/>
      <c r="B203" s="275"/>
      <c r="C203" s="271"/>
      <c r="D203" s="50"/>
      <c r="E203" s="50"/>
      <c r="F203" s="50"/>
      <c r="G203" s="50"/>
      <c r="H203" s="97"/>
      <c r="I203" s="30"/>
      <c r="J203" s="68"/>
      <c r="K203" s="132"/>
      <c r="L203" s="132"/>
      <c r="M203" s="267" t="s">
        <v>379</v>
      </c>
      <c r="N203" s="268">
        <v>43952</v>
      </c>
      <c r="O203" s="268">
        <v>44104</v>
      </c>
      <c r="P203" s="68"/>
      <c r="Q203" s="68"/>
      <c r="R203" s="68"/>
      <c r="S203" s="68"/>
      <c r="T203" s="55"/>
      <c r="U203" s="56"/>
      <c r="V203" s="56"/>
      <c r="W203" s="56"/>
      <c r="X203" s="56"/>
      <c r="Y203" s="36"/>
    </row>
    <row r="204" spans="1:25" x14ac:dyDescent="0.25">
      <c r="A204" s="263"/>
      <c r="B204" s="275"/>
      <c r="C204" s="271"/>
      <c r="D204" s="50"/>
      <c r="E204" s="50"/>
      <c r="F204" s="50"/>
      <c r="G204" s="50"/>
      <c r="H204" s="97"/>
      <c r="I204" s="30"/>
      <c r="J204" s="68"/>
      <c r="K204" s="132"/>
      <c r="L204" s="132"/>
      <c r="M204" s="267" t="s">
        <v>380</v>
      </c>
      <c r="N204" s="268">
        <v>44105</v>
      </c>
      <c r="O204" s="268">
        <v>44196</v>
      </c>
      <c r="P204" s="68"/>
      <c r="Q204" s="68"/>
      <c r="R204" s="68"/>
      <c r="S204" s="68"/>
      <c r="T204" s="55"/>
      <c r="U204" s="56"/>
      <c r="V204" s="56"/>
      <c r="W204" s="56"/>
      <c r="X204" s="56"/>
      <c r="Y204" s="36"/>
    </row>
    <row r="205" spans="1:25" ht="28.5" x14ac:dyDescent="0.25">
      <c r="A205" s="263"/>
      <c r="B205" s="276"/>
      <c r="C205" s="272"/>
      <c r="D205" s="50"/>
      <c r="E205" s="50"/>
      <c r="F205" s="50"/>
      <c r="G205" s="50"/>
      <c r="H205" s="94"/>
      <c r="I205" s="38"/>
      <c r="J205" s="68"/>
      <c r="K205" s="273"/>
      <c r="L205" s="273"/>
      <c r="M205" s="267" t="s">
        <v>381</v>
      </c>
      <c r="N205" s="268">
        <v>44013</v>
      </c>
      <c r="O205" s="268">
        <v>44196</v>
      </c>
      <c r="P205" s="68"/>
      <c r="Q205" s="68"/>
      <c r="R205" s="68"/>
      <c r="S205" s="68"/>
      <c r="T205" s="55"/>
      <c r="U205" s="56"/>
      <c r="V205" s="56"/>
      <c r="W205" s="56"/>
      <c r="X205" s="56"/>
      <c r="Y205" s="36"/>
    </row>
    <row r="206" spans="1:25" ht="28.5" x14ac:dyDescent="0.25">
      <c r="A206" s="263">
        <v>58</v>
      </c>
      <c r="B206" s="264" t="s">
        <v>368</v>
      </c>
      <c r="C206" s="265" t="s">
        <v>41</v>
      </c>
      <c r="D206" s="50" t="s">
        <v>31</v>
      </c>
      <c r="E206" s="50" t="s">
        <v>31</v>
      </c>
      <c r="F206" s="50" t="s">
        <v>31</v>
      </c>
      <c r="G206" s="50" t="s">
        <v>31</v>
      </c>
      <c r="H206" s="19"/>
      <c r="I206" s="93" t="s">
        <v>168</v>
      </c>
      <c r="J206" s="68" t="s">
        <v>382</v>
      </c>
      <c r="K206" s="266">
        <v>43831</v>
      </c>
      <c r="L206" s="266">
        <v>44196</v>
      </c>
      <c r="M206" s="267" t="s">
        <v>383</v>
      </c>
      <c r="N206" s="268">
        <v>43831</v>
      </c>
      <c r="O206" s="268">
        <v>43980</v>
      </c>
      <c r="P206" s="269">
        <v>0.2</v>
      </c>
      <c r="Q206" s="269">
        <v>0.4</v>
      </c>
      <c r="R206" s="269">
        <v>0.6</v>
      </c>
      <c r="S206" s="269">
        <v>1</v>
      </c>
      <c r="T206" s="55">
        <v>61624906.560000002</v>
      </c>
      <c r="U206" s="55">
        <v>313296300</v>
      </c>
      <c r="V206" s="116" t="s">
        <v>37</v>
      </c>
      <c r="W206" s="56" t="s">
        <v>384</v>
      </c>
      <c r="X206" s="56" t="s">
        <v>31</v>
      </c>
      <c r="Y206" s="36">
        <f>+T206+U206</f>
        <v>374921206.56</v>
      </c>
    </row>
    <row r="207" spans="1:25" ht="28.5" x14ac:dyDescent="0.25">
      <c r="A207" s="263"/>
      <c r="B207" s="264"/>
      <c r="C207" s="271"/>
      <c r="D207" s="50"/>
      <c r="E207" s="50"/>
      <c r="F207" s="50"/>
      <c r="G207" s="50"/>
      <c r="H207" s="30"/>
      <c r="I207" s="97"/>
      <c r="J207" s="68"/>
      <c r="K207" s="132"/>
      <c r="L207" s="132"/>
      <c r="M207" s="267" t="s">
        <v>385</v>
      </c>
      <c r="N207" s="268">
        <v>43922</v>
      </c>
      <c r="O207" s="268">
        <v>44104</v>
      </c>
      <c r="P207" s="68"/>
      <c r="Q207" s="68"/>
      <c r="R207" s="68"/>
      <c r="S207" s="68"/>
      <c r="T207" s="55"/>
      <c r="U207" s="55"/>
      <c r="V207" s="125"/>
      <c r="W207" s="56"/>
      <c r="X207" s="56"/>
      <c r="Y207" s="36"/>
    </row>
    <row r="208" spans="1:25" ht="28.5" x14ac:dyDescent="0.25">
      <c r="A208" s="263"/>
      <c r="B208" s="264"/>
      <c r="C208" s="272"/>
      <c r="D208" s="50"/>
      <c r="E208" s="50"/>
      <c r="F208" s="50"/>
      <c r="G208" s="50"/>
      <c r="H208" s="38"/>
      <c r="I208" s="94"/>
      <c r="J208" s="68"/>
      <c r="K208" s="273"/>
      <c r="L208" s="273"/>
      <c r="M208" s="267" t="s">
        <v>386</v>
      </c>
      <c r="N208" s="268">
        <v>44046</v>
      </c>
      <c r="O208" s="268">
        <v>44196</v>
      </c>
      <c r="P208" s="68"/>
      <c r="Q208" s="68"/>
      <c r="R208" s="68"/>
      <c r="S208" s="68"/>
      <c r="T208" s="55"/>
      <c r="U208" s="55"/>
      <c r="V208" s="125"/>
      <c r="W208" s="56"/>
      <c r="X208" s="56"/>
      <c r="Y208" s="36"/>
    </row>
    <row r="209" spans="1:25" x14ac:dyDescent="0.25">
      <c r="A209" s="263">
        <v>59</v>
      </c>
      <c r="B209" s="264" t="s">
        <v>368</v>
      </c>
      <c r="C209" s="265" t="s">
        <v>41</v>
      </c>
      <c r="D209" s="50" t="s">
        <v>31</v>
      </c>
      <c r="E209" s="50" t="s">
        <v>31</v>
      </c>
      <c r="F209" s="50" t="s">
        <v>31</v>
      </c>
      <c r="G209" s="50" t="s">
        <v>31</v>
      </c>
      <c r="H209" s="93" t="s">
        <v>387</v>
      </c>
      <c r="I209" s="19"/>
      <c r="J209" s="68" t="s">
        <v>388</v>
      </c>
      <c r="K209" s="266">
        <v>43876</v>
      </c>
      <c r="L209" s="266">
        <v>44196</v>
      </c>
      <c r="M209" s="267" t="s">
        <v>389</v>
      </c>
      <c r="N209" s="268">
        <v>43876</v>
      </c>
      <c r="O209" s="268">
        <v>44150</v>
      </c>
      <c r="P209" s="269">
        <v>0.25</v>
      </c>
      <c r="Q209" s="269">
        <v>0.4</v>
      </c>
      <c r="R209" s="269">
        <v>0.75</v>
      </c>
      <c r="S209" s="269">
        <v>1</v>
      </c>
      <c r="T209" s="55">
        <v>222661879.20000002</v>
      </c>
      <c r="U209" s="55">
        <v>440998730</v>
      </c>
      <c r="V209" s="56" t="s">
        <v>390</v>
      </c>
      <c r="W209" s="56" t="s">
        <v>391</v>
      </c>
      <c r="X209" s="56" t="s">
        <v>31</v>
      </c>
      <c r="Y209" s="36">
        <f>+T209+U209</f>
        <v>663660609.20000005</v>
      </c>
    </row>
    <row r="210" spans="1:25" x14ac:dyDescent="0.25">
      <c r="A210" s="263"/>
      <c r="B210" s="264"/>
      <c r="C210" s="271"/>
      <c r="D210" s="50"/>
      <c r="E210" s="50"/>
      <c r="F210" s="50"/>
      <c r="G210" s="50"/>
      <c r="H210" s="97"/>
      <c r="I210" s="30"/>
      <c r="J210" s="68"/>
      <c r="K210" s="132"/>
      <c r="L210" s="132"/>
      <c r="M210" s="267" t="s">
        <v>392</v>
      </c>
      <c r="N210" s="268">
        <v>43881</v>
      </c>
      <c r="O210" s="268">
        <v>43997</v>
      </c>
      <c r="P210" s="68"/>
      <c r="Q210" s="68"/>
      <c r="R210" s="68"/>
      <c r="S210" s="68"/>
      <c r="T210" s="55"/>
      <c r="U210" s="55"/>
      <c r="V210" s="56"/>
      <c r="W210" s="56"/>
      <c r="X210" s="56"/>
      <c r="Y210" s="36"/>
    </row>
    <row r="211" spans="1:25" x14ac:dyDescent="0.25">
      <c r="A211" s="263"/>
      <c r="B211" s="264"/>
      <c r="C211" s="271"/>
      <c r="D211" s="50"/>
      <c r="E211" s="50"/>
      <c r="F211" s="50"/>
      <c r="G211" s="50"/>
      <c r="H211" s="97"/>
      <c r="I211" s="30"/>
      <c r="J211" s="68"/>
      <c r="K211" s="132"/>
      <c r="L211" s="132"/>
      <c r="M211" s="267" t="s">
        <v>393</v>
      </c>
      <c r="N211" s="268">
        <v>43876</v>
      </c>
      <c r="O211" s="268">
        <v>44089</v>
      </c>
      <c r="P211" s="68"/>
      <c r="Q211" s="68"/>
      <c r="R211" s="68"/>
      <c r="S211" s="68"/>
      <c r="T211" s="55"/>
      <c r="U211" s="55"/>
      <c r="V211" s="56"/>
      <c r="W211" s="56"/>
      <c r="X211" s="56"/>
      <c r="Y211" s="36"/>
    </row>
    <row r="212" spans="1:25" x14ac:dyDescent="0.25">
      <c r="A212" s="263"/>
      <c r="B212" s="264"/>
      <c r="C212" s="271"/>
      <c r="D212" s="50"/>
      <c r="E212" s="50"/>
      <c r="F212" s="50"/>
      <c r="G212" s="50"/>
      <c r="H212" s="97"/>
      <c r="I212" s="30"/>
      <c r="J212" s="68"/>
      <c r="K212" s="132"/>
      <c r="L212" s="132"/>
      <c r="M212" s="267" t="s">
        <v>394</v>
      </c>
      <c r="N212" s="268">
        <v>43831</v>
      </c>
      <c r="O212" s="268">
        <v>44010</v>
      </c>
      <c r="P212" s="68"/>
      <c r="Q212" s="68"/>
      <c r="R212" s="68"/>
      <c r="S212" s="68"/>
      <c r="T212" s="55"/>
      <c r="U212" s="55"/>
      <c r="V212" s="56"/>
      <c r="W212" s="56"/>
      <c r="X212" s="56"/>
      <c r="Y212" s="36"/>
    </row>
    <row r="213" spans="1:25" x14ac:dyDescent="0.25">
      <c r="A213" s="263"/>
      <c r="B213" s="264"/>
      <c r="C213" s="272"/>
      <c r="D213" s="50"/>
      <c r="E213" s="50"/>
      <c r="F213" s="50"/>
      <c r="G213" s="50"/>
      <c r="H213" s="94"/>
      <c r="I213" s="38"/>
      <c r="J213" s="68"/>
      <c r="K213" s="273"/>
      <c r="L213" s="273"/>
      <c r="M213" s="267" t="s">
        <v>395</v>
      </c>
      <c r="N213" s="268">
        <v>43922</v>
      </c>
      <c r="O213" s="268">
        <v>44196</v>
      </c>
      <c r="P213" s="68"/>
      <c r="Q213" s="68"/>
      <c r="R213" s="68"/>
      <c r="S213" s="68"/>
      <c r="T213" s="55"/>
      <c r="U213" s="55"/>
      <c r="V213" s="56"/>
      <c r="W213" s="56"/>
      <c r="X213" s="56"/>
      <c r="Y213" s="36"/>
    </row>
    <row r="214" spans="1:25" x14ac:dyDescent="0.25">
      <c r="A214" s="263">
        <v>60</v>
      </c>
      <c r="B214" s="264" t="s">
        <v>368</v>
      </c>
      <c r="C214" s="265" t="s">
        <v>41</v>
      </c>
      <c r="D214" s="50" t="s">
        <v>31</v>
      </c>
      <c r="E214" s="50" t="s">
        <v>31</v>
      </c>
      <c r="F214" s="50" t="s">
        <v>31</v>
      </c>
      <c r="G214" s="50" t="s">
        <v>31</v>
      </c>
      <c r="H214" s="19"/>
      <c r="I214" s="19"/>
      <c r="J214" s="277" t="s">
        <v>396</v>
      </c>
      <c r="K214" s="266">
        <v>43831</v>
      </c>
      <c r="L214" s="266">
        <v>44134</v>
      </c>
      <c r="M214" s="267" t="s">
        <v>397</v>
      </c>
      <c r="N214" s="268">
        <v>43831</v>
      </c>
      <c r="O214" s="268">
        <v>43981</v>
      </c>
      <c r="P214" s="269">
        <v>0.2</v>
      </c>
      <c r="Q214" s="269">
        <v>0.4</v>
      </c>
      <c r="R214" s="269">
        <v>0.7</v>
      </c>
      <c r="S214" s="269">
        <v>1</v>
      </c>
      <c r="T214" s="55">
        <v>881090851.19999993</v>
      </c>
      <c r="U214" s="55">
        <v>168870000</v>
      </c>
      <c r="V214" s="56" t="s">
        <v>31</v>
      </c>
      <c r="W214" s="56" t="s">
        <v>31</v>
      </c>
      <c r="X214" s="56" t="s">
        <v>31</v>
      </c>
      <c r="Y214" s="36">
        <f>+T214+U214</f>
        <v>1049960851.1999999</v>
      </c>
    </row>
    <row r="215" spans="1:25" x14ac:dyDescent="0.25">
      <c r="A215" s="263"/>
      <c r="B215" s="264"/>
      <c r="C215" s="272"/>
      <c r="D215" s="50"/>
      <c r="E215" s="50"/>
      <c r="F215" s="50"/>
      <c r="G215" s="50"/>
      <c r="H215" s="38"/>
      <c r="I215" s="38"/>
      <c r="J215" s="278"/>
      <c r="K215" s="273"/>
      <c r="L215" s="273"/>
      <c r="M215" s="267" t="s">
        <v>398</v>
      </c>
      <c r="N215" s="268">
        <v>43983</v>
      </c>
      <c r="O215" s="268">
        <v>44134</v>
      </c>
      <c r="P215" s="68"/>
      <c r="Q215" s="68"/>
      <c r="R215" s="68"/>
      <c r="S215" s="68"/>
      <c r="T215" s="55"/>
      <c r="U215" s="55"/>
      <c r="V215" s="56"/>
      <c r="W215" s="56"/>
      <c r="X215" s="56"/>
      <c r="Y215" s="36"/>
    </row>
    <row r="216" spans="1:25" ht="42.75" x14ac:dyDescent="0.25">
      <c r="A216" s="263">
        <v>61</v>
      </c>
      <c r="B216" s="264" t="s">
        <v>368</v>
      </c>
      <c r="C216" s="265" t="s">
        <v>41</v>
      </c>
      <c r="D216" s="50" t="s">
        <v>31</v>
      </c>
      <c r="E216" s="50" t="s">
        <v>31</v>
      </c>
      <c r="F216" s="50" t="s">
        <v>31</v>
      </c>
      <c r="G216" s="50" t="s">
        <v>31</v>
      </c>
      <c r="H216" s="19"/>
      <c r="I216" s="19"/>
      <c r="J216" s="68" t="s">
        <v>399</v>
      </c>
      <c r="K216" s="266">
        <v>43861</v>
      </c>
      <c r="L216" s="266">
        <v>44196</v>
      </c>
      <c r="M216" s="267" t="s">
        <v>400</v>
      </c>
      <c r="N216" s="268">
        <v>43861</v>
      </c>
      <c r="O216" s="268">
        <v>43891</v>
      </c>
      <c r="P216" s="269">
        <v>0.15</v>
      </c>
      <c r="Q216" s="269">
        <v>0.46</v>
      </c>
      <c r="R216" s="269">
        <v>0.72</v>
      </c>
      <c r="S216" s="269">
        <v>1</v>
      </c>
      <c r="T216" s="55">
        <v>274383572.28000009</v>
      </c>
      <c r="U216" s="55">
        <v>225400000</v>
      </c>
      <c r="V216" s="56" t="s">
        <v>390</v>
      </c>
      <c r="W216" s="56" t="s">
        <v>401</v>
      </c>
      <c r="X216" s="56" t="s">
        <v>31</v>
      </c>
      <c r="Y216" s="36">
        <f>+T216+U216</f>
        <v>499783572.28000009</v>
      </c>
    </row>
    <row r="217" spans="1:25" ht="28.5" x14ac:dyDescent="0.25">
      <c r="A217" s="263"/>
      <c r="B217" s="264"/>
      <c r="C217" s="271"/>
      <c r="D217" s="50"/>
      <c r="E217" s="50"/>
      <c r="F217" s="50"/>
      <c r="G217" s="50"/>
      <c r="H217" s="30"/>
      <c r="I217" s="30"/>
      <c r="J217" s="68"/>
      <c r="K217" s="132"/>
      <c r="L217" s="132"/>
      <c r="M217" s="267" t="s">
        <v>402</v>
      </c>
      <c r="N217" s="268">
        <v>43891</v>
      </c>
      <c r="O217" s="268">
        <v>44196</v>
      </c>
      <c r="P217" s="68"/>
      <c r="Q217" s="68"/>
      <c r="R217" s="68"/>
      <c r="S217" s="68"/>
      <c r="T217" s="55"/>
      <c r="U217" s="55"/>
      <c r="V217" s="56"/>
      <c r="W217" s="56"/>
      <c r="X217" s="56"/>
      <c r="Y217" s="36"/>
    </row>
    <row r="218" spans="1:25" ht="28.5" x14ac:dyDescent="0.25">
      <c r="A218" s="263"/>
      <c r="B218" s="264"/>
      <c r="C218" s="272"/>
      <c r="D218" s="50"/>
      <c r="E218" s="50"/>
      <c r="F218" s="50"/>
      <c r="G218" s="50"/>
      <c r="H218" s="38"/>
      <c r="I218" s="38"/>
      <c r="J218" s="68"/>
      <c r="K218" s="273"/>
      <c r="L218" s="273"/>
      <c r="M218" s="267" t="s">
        <v>403</v>
      </c>
      <c r="N218" s="268">
        <v>43891</v>
      </c>
      <c r="O218" s="268">
        <v>44196</v>
      </c>
      <c r="P218" s="68"/>
      <c r="Q218" s="68"/>
      <c r="R218" s="68"/>
      <c r="S218" s="68"/>
      <c r="T218" s="55"/>
      <c r="U218" s="55"/>
      <c r="V218" s="56"/>
      <c r="W218" s="56"/>
      <c r="X218" s="56"/>
      <c r="Y218" s="36"/>
    </row>
    <row r="219" spans="1:25" ht="28.5" x14ac:dyDescent="0.25">
      <c r="A219" s="263">
        <v>62</v>
      </c>
      <c r="B219" s="264" t="s">
        <v>368</v>
      </c>
      <c r="C219" s="265" t="s">
        <v>41</v>
      </c>
      <c r="D219" s="50" t="s">
        <v>31</v>
      </c>
      <c r="E219" s="50" t="s">
        <v>31</v>
      </c>
      <c r="F219" s="50" t="s">
        <v>31</v>
      </c>
      <c r="G219" s="50" t="s">
        <v>31</v>
      </c>
      <c r="H219" s="19"/>
      <c r="I219" s="19"/>
      <c r="J219" s="68" t="s">
        <v>404</v>
      </c>
      <c r="K219" s="266">
        <v>43831</v>
      </c>
      <c r="L219" s="266">
        <v>44196</v>
      </c>
      <c r="M219" s="267" t="s">
        <v>405</v>
      </c>
      <c r="N219" s="268">
        <v>43831</v>
      </c>
      <c r="O219" s="268">
        <v>44012</v>
      </c>
      <c r="P219" s="269">
        <v>0.15</v>
      </c>
      <c r="Q219" s="269">
        <v>0.4</v>
      </c>
      <c r="R219" s="269">
        <v>0.7</v>
      </c>
      <c r="S219" s="269">
        <v>1</v>
      </c>
      <c r="T219" s="55">
        <v>162642627.84</v>
      </c>
      <c r="U219" s="56">
        <v>0</v>
      </c>
      <c r="V219" s="56" t="s">
        <v>31</v>
      </c>
      <c r="W219" s="56" t="s">
        <v>31</v>
      </c>
      <c r="X219" s="56" t="s">
        <v>31</v>
      </c>
      <c r="Y219" s="36">
        <f>+T219+U219</f>
        <v>162642627.84</v>
      </c>
    </row>
    <row r="220" spans="1:25" ht="28.5" x14ac:dyDescent="0.25">
      <c r="A220" s="263"/>
      <c r="B220" s="264"/>
      <c r="C220" s="271"/>
      <c r="D220" s="50"/>
      <c r="E220" s="50"/>
      <c r="F220" s="50"/>
      <c r="G220" s="50"/>
      <c r="H220" s="30"/>
      <c r="I220" s="30"/>
      <c r="J220" s="68"/>
      <c r="K220" s="132"/>
      <c r="L220" s="132"/>
      <c r="M220" s="267" t="s">
        <v>406</v>
      </c>
      <c r="N220" s="268">
        <v>44013</v>
      </c>
      <c r="O220" s="268">
        <v>44104</v>
      </c>
      <c r="P220" s="68"/>
      <c r="Q220" s="68"/>
      <c r="R220" s="68"/>
      <c r="S220" s="68"/>
      <c r="T220" s="55"/>
      <c r="U220" s="56"/>
      <c r="V220" s="56"/>
      <c r="W220" s="56"/>
      <c r="X220" s="56"/>
      <c r="Y220" s="36"/>
    </row>
    <row r="221" spans="1:25" ht="28.5" x14ac:dyDescent="0.25">
      <c r="A221" s="263"/>
      <c r="B221" s="264"/>
      <c r="C221" s="272"/>
      <c r="D221" s="50"/>
      <c r="E221" s="50"/>
      <c r="F221" s="50"/>
      <c r="G221" s="50"/>
      <c r="H221" s="38"/>
      <c r="I221" s="38"/>
      <c r="J221" s="68"/>
      <c r="K221" s="273"/>
      <c r="L221" s="273"/>
      <c r="M221" s="267" t="s">
        <v>407</v>
      </c>
      <c r="N221" s="268">
        <v>44105</v>
      </c>
      <c r="O221" s="268">
        <v>44196</v>
      </c>
      <c r="P221" s="68"/>
      <c r="Q221" s="68"/>
      <c r="R221" s="68"/>
      <c r="S221" s="68"/>
      <c r="T221" s="55"/>
      <c r="U221" s="56"/>
      <c r="V221" s="56"/>
      <c r="W221" s="56"/>
      <c r="X221" s="56"/>
      <c r="Y221" s="36"/>
    </row>
    <row r="222" spans="1:25" x14ac:dyDescent="0.25">
      <c r="A222" s="263">
        <v>63</v>
      </c>
      <c r="B222" s="264" t="s">
        <v>368</v>
      </c>
      <c r="C222" s="265" t="s">
        <v>41</v>
      </c>
      <c r="D222" s="50" t="s">
        <v>31</v>
      </c>
      <c r="E222" s="50" t="s">
        <v>31</v>
      </c>
      <c r="F222" s="50" t="s">
        <v>31</v>
      </c>
      <c r="G222" s="50" t="s">
        <v>31</v>
      </c>
      <c r="H222" s="19"/>
      <c r="I222" s="93" t="s">
        <v>168</v>
      </c>
      <c r="J222" s="68" t="s">
        <v>408</v>
      </c>
      <c r="K222" s="266">
        <v>43831</v>
      </c>
      <c r="L222" s="266">
        <v>44196</v>
      </c>
      <c r="M222" s="267" t="s">
        <v>409</v>
      </c>
      <c r="N222" s="268">
        <v>43831</v>
      </c>
      <c r="O222" s="268">
        <v>43936</v>
      </c>
      <c r="P222" s="269">
        <v>0.2</v>
      </c>
      <c r="Q222" s="269">
        <v>0.45</v>
      </c>
      <c r="R222" s="269">
        <v>0.6</v>
      </c>
      <c r="S222" s="269">
        <v>1</v>
      </c>
      <c r="T222" s="55">
        <v>104432100</v>
      </c>
      <c r="U222" s="56">
        <v>0</v>
      </c>
      <c r="V222" s="56" t="s">
        <v>31</v>
      </c>
      <c r="W222" s="56" t="s">
        <v>31</v>
      </c>
      <c r="X222" s="56" t="s">
        <v>31</v>
      </c>
      <c r="Y222" s="36">
        <f>+T222+U222</f>
        <v>104432100</v>
      </c>
    </row>
    <row r="223" spans="1:25" x14ac:dyDescent="0.25">
      <c r="A223" s="263"/>
      <c r="B223" s="264"/>
      <c r="C223" s="271"/>
      <c r="D223" s="50"/>
      <c r="E223" s="50"/>
      <c r="F223" s="50"/>
      <c r="G223" s="50"/>
      <c r="H223" s="30"/>
      <c r="I223" s="97"/>
      <c r="J223" s="68"/>
      <c r="K223" s="132"/>
      <c r="L223" s="132"/>
      <c r="M223" s="267" t="s">
        <v>410</v>
      </c>
      <c r="N223" s="268">
        <v>43936</v>
      </c>
      <c r="O223" s="268">
        <v>44119</v>
      </c>
      <c r="P223" s="68"/>
      <c r="Q223" s="68"/>
      <c r="R223" s="68"/>
      <c r="S223" s="68"/>
      <c r="T223" s="55"/>
      <c r="U223" s="56"/>
      <c r="V223" s="56"/>
      <c r="W223" s="56"/>
      <c r="X223" s="56"/>
      <c r="Y223" s="36"/>
    </row>
    <row r="224" spans="1:25" ht="28.5" x14ac:dyDescent="0.25">
      <c r="A224" s="263"/>
      <c r="B224" s="264"/>
      <c r="C224" s="272"/>
      <c r="D224" s="50"/>
      <c r="E224" s="50"/>
      <c r="F224" s="50"/>
      <c r="G224" s="50"/>
      <c r="H224" s="38"/>
      <c r="I224" s="94"/>
      <c r="J224" s="68"/>
      <c r="K224" s="273"/>
      <c r="L224" s="273"/>
      <c r="M224" s="267" t="s">
        <v>411</v>
      </c>
      <c r="N224" s="268">
        <v>44120</v>
      </c>
      <c r="O224" s="268">
        <v>44196</v>
      </c>
      <c r="P224" s="68"/>
      <c r="Q224" s="68"/>
      <c r="R224" s="68"/>
      <c r="S224" s="68"/>
      <c r="T224" s="55"/>
      <c r="U224" s="56"/>
      <c r="V224" s="56"/>
      <c r="W224" s="56"/>
      <c r="X224" s="56"/>
      <c r="Y224" s="36"/>
    </row>
    <row r="225" spans="1:25" ht="28.5" x14ac:dyDescent="0.25">
      <c r="A225" s="263">
        <v>64</v>
      </c>
      <c r="B225" s="264" t="s">
        <v>368</v>
      </c>
      <c r="C225" s="265" t="s">
        <v>41</v>
      </c>
      <c r="D225" s="50" t="s">
        <v>31</v>
      </c>
      <c r="E225" s="50" t="s">
        <v>31</v>
      </c>
      <c r="F225" s="50" t="s">
        <v>31</v>
      </c>
      <c r="G225" s="50" t="s">
        <v>31</v>
      </c>
      <c r="H225" s="19"/>
      <c r="I225" s="19"/>
      <c r="J225" s="68" t="s">
        <v>412</v>
      </c>
      <c r="K225" s="266">
        <v>43831</v>
      </c>
      <c r="L225" s="266">
        <v>44196</v>
      </c>
      <c r="M225" s="267" t="s">
        <v>413</v>
      </c>
      <c r="N225" s="268">
        <v>43831</v>
      </c>
      <c r="O225" s="268">
        <v>43920</v>
      </c>
      <c r="P225" s="270">
        <v>0.2</v>
      </c>
      <c r="Q225" s="270">
        <v>0.4</v>
      </c>
      <c r="R225" s="270">
        <v>0.7</v>
      </c>
      <c r="S225" s="270">
        <v>1</v>
      </c>
      <c r="T225" s="55">
        <v>35681248.080000006</v>
      </c>
      <c r="U225" s="55">
        <v>8303462.4000000004</v>
      </c>
      <c r="V225" s="116" t="s">
        <v>37</v>
      </c>
      <c r="W225" s="56" t="s">
        <v>414</v>
      </c>
      <c r="X225" s="56" t="s">
        <v>31</v>
      </c>
      <c r="Y225" s="36">
        <f>+T225+U225</f>
        <v>43984710.480000004</v>
      </c>
    </row>
    <row r="226" spans="1:25" ht="28.5" x14ac:dyDescent="0.25">
      <c r="A226" s="263"/>
      <c r="B226" s="264"/>
      <c r="C226" s="271"/>
      <c r="D226" s="50"/>
      <c r="E226" s="50"/>
      <c r="F226" s="50"/>
      <c r="G226" s="50"/>
      <c r="H226" s="30"/>
      <c r="I226" s="30"/>
      <c r="J226" s="68"/>
      <c r="K226" s="132"/>
      <c r="L226" s="132"/>
      <c r="M226" s="267" t="s">
        <v>415</v>
      </c>
      <c r="N226" s="268">
        <v>43920</v>
      </c>
      <c r="O226" s="268">
        <v>44012</v>
      </c>
      <c r="P226" s="132"/>
      <c r="Q226" s="132"/>
      <c r="R226" s="132"/>
      <c r="S226" s="132"/>
      <c r="T226" s="55"/>
      <c r="U226" s="55"/>
      <c r="V226" s="125"/>
      <c r="W226" s="56"/>
      <c r="X226" s="56"/>
      <c r="Y226" s="36"/>
    </row>
    <row r="227" spans="1:25" ht="28.5" x14ac:dyDescent="0.25">
      <c r="A227" s="263"/>
      <c r="B227" s="264"/>
      <c r="C227" s="272"/>
      <c r="D227" s="50"/>
      <c r="E227" s="50"/>
      <c r="F227" s="50"/>
      <c r="G227" s="50"/>
      <c r="H227" s="38"/>
      <c r="I227" s="38"/>
      <c r="J227" s="68"/>
      <c r="K227" s="273"/>
      <c r="L227" s="273"/>
      <c r="M227" s="267" t="s">
        <v>416</v>
      </c>
      <c r="N227" s="268">
        <v>44012</v>
      </c>
      <c r="O227" s="268">
        <v>44196</v>
      </c>
      <c r="P227" s="273"/>
      <c r="Q227" s="273"/>
      <c r="R227" s="273"/>
      <c r="S227" s="273"/>
      <c r="T227" s="55"/>
      <c r="U227" s="55"/>
      <c r="V227" s="125"/>
      <c r="W227" s="56"/>
      <c r="X227" s="56"/>
      <c r="Y227" s="36"/>
    </row>
    <row r="228" spans="1:25" ht="57" x14ac:dyDescent="0.25">
      <c r="A228" s="263">
        <v>65</v>
      </c>
      <c r="B228" s="264" t="s">
        <v>368</v>
      </c>
      <c r="C228" s="265" t="s">
        <v>41</v>
      </c>
      <c r="D228" s="50" t="s">
        <v>31</v>
      </c>
      <c r="E228" s="50" t="s">
        <v>31</v>
      </c>
      <c r="F228" s="50" t="s">
        <v>31</v>
      </c>
      <c r="G228" s="50" t="s">
        <v>31</v>
      </c>
      <c r="H228" s="19"/>
      <c r="I228" s="19"/>
      <c r="J228" s="68" t="s">
        <v>417</v>
      </c>
      <c r="K228" s="266">
        <v>43857</v>
      </c>
      <c r="L228" s="266">
        <v>44196</v>
      </c>
      <c r="M228" s="267" t="s">
        <v>418</v>
      </c>
      <c r="N228" s="268">
        <v>43857</v>
      </c>
      <c r="O228" s="268">
        <v>44012</v>
      </c>
      <c r="P228" s="269">
        <v>0.19</v>
      </c>
      <c r="Q228" s="269">
        <v>0.54</v>
      </c>
      <c r="R228" s="269">
        <v>0.6</v>
      </c>
      <c r="S228" s="269">
        <v>1</v>
      </c>
      <c r="T228" s="55">
        <v>26506394.160000004</v>
      </c>
      <c r="U228" s="55">
        <v>51290000</v>
      </c>
      <c r="V228" s="56" t="s">
        <v>390</v>
      </c>
      <c r="W228" s="56" t="s">
        <v>419</v>
      </c>
      <c r="X228" s="56" t="s">
        <v>290</v>
      </c>
      <c r="Y228" s="36">
        <f>+T228+U228</f>
        <v>77796394.159999996</v>
      </c>
    </row>
    <row r="229" spans="1:25" ht="42.75" x14ac:dyDescent="0.25">
      <c r="A229" s="263"/>
      <c r="B229" s="264"/>
      <c r="C229" s="272"/>
      <c r="D229" s="50"/>
      <c r="E229" s="50"/>
      <c r="F229" s="50"/>
      <c r="G229" s="50"/>
      <c r="H229" s="38"/>
      <c r="I229" s="38"/>
      <c r="J229" s="68"/>
      <c r="K229" s="273"/>
      <c r="L229" s="273"/>
      <c r="M229" s="267" t="s">
        <v>420</v>
      </c>
      <c r="N229" s="268">
        <v>43857</v>
      </c>
      <c r="O229" s="268">
        <v>44196</v>
      </c>
      <c r="P229" s="68"/>
      <c r="Q229" s="68"/>
      <c r="R229" s="68"/>
      <c r="S229" s="68"/>
      <c r="T229" s="55"/>
      <c r="U229" s="55"/>
      <c r="V229" s="56"/>
      <c r="W229" s="56"/>
      <c r="X229" s="56"/>
      <c r="Y229" s="36"/>
    </row>
    <row r="230" spans="1:25" ht="57" x14ac:dyDescent="0.25">
      <c r="A230" s="220">
        <v>66</v>
      </c>
      <c r="B230" s="141" t="s">
        <v>421</v>
      </c>
      <c r="C230" s="17" t="s">
        <v>41</v>
      </c>
      <c r="D230" s="85" t="s">
        <v>31</v>
      </c>
      <c r="E230" s="85" t="s">
        <v>31</v>
      </c>
      <c r="F230" s="85" t="s">
        <v>31</v>
      </c>
      <c r="G230" s="85" t="s">
        <v>31</v>
      </c>
      <c r="H230" s="85" t="s">
        <v>422</v>
      </c>
      <c r="I230" s="19"/>
      <c r="J230" s="85" t="s">
        <v>423</v>
      </c>
      <c r="K230" s="22">
        <v>44013</v>
      </c>
      <c r="L230" s="22">
        <v>44180</v>
      </c>
      <c r="M230" s="279" t="s">
        <v>424</v>
      </c>
      <c r="N230" s="24">
        <v>44013</v>
      </c>
      <c r="O230" s="24">
        <v>44180</v>
      </c>
      <c r="P230" s="150"/>
      <c r="Q230" s="149">
        <v>0</v>
      </c>
      <c r="R230" s="149">
        <v>0.3</v>
      </c>
      <c r="S230" s="150">
        <v>1</v>
      </c>
      <c r="T230" s="195">
        <f>83381387*2</f>
        <v>166762774</v>
      </c>
      <c r="U230" s="195">
        <v>783000000</v>
      </c>
      <c r="V230" s="190" t="s">
        <v>425</v>
      </c>
      <c r="W230" s="190" t="s">
        <v>426</v>
      </c>
      <c r="X230" s="190" t="s">
        <v>290</v>
      </c>
      <c r="Y230" s="117">
        <f>+T230+U230</f>
        <v>949762774</v>
      </c>
    </row>
    <row r="231" spans="1:25" ht="42.75" x14ac:dyDescent="0.25">
      <c r="A231" s="220"/>
      <c r="B231" s="168"/>
      <c r="C231" s="37"/>
      <c r="D231" s="169"/>
      <c r="E231" s="169"/>
      <c r="F231" s="169"/>
      <c r="G231" s="169"/>
      <c r="H231" s="169"/>
      <c r="I231" s="38"/>
      <c r="J231" s="169"/>
      <c r="K231" s="47"/>
      <c r="L231" s="47"/>
      <c r="M231" s="279" t="s">
        <v>427</v>
      </c>
      <c r="N231" s="24">
        <v>44105</v>
      </c>
      <c r="O231" s="24">
        <v>44180</v>
      </c>
      <c r="P231" s="176"/>
      <c r="Q231" s="175"/>
      <c r="R231" s="175"/>
      <c r="S231" s="176"/>
      <c r="T231" s="26"/>
      <c r="U231" s="26"/>
      <c r="V231" s="193"/>
      <c r="W231" s="193"/>
      <c r="X231" s="193"/>
      <c r="Y231" s="28"/>
    </row>
    <row r="232" spans="1:25" ht="28.5" x14ac:dyDescent="0.25">
      <c r="A232" s="220">
        <v>67</v>
      </c>
      <c r="B232" s="16" t="s">
        <v>421</v>
      </c>
      <c r="C232" s="17" t="s">
        <v>41</v>
      </c>
      <c r="D232" s="18" t="s">
        <v>31</v>
      </c>
      <c r="E232" s="18" t="s">
        <v>31</v>
      </c>
      <c r="F232" s="18" t="s">
        <v>31</v>
      </c>
      <c r="G232" s="18" t="s">
        <v>31</v>
      </c>
      <c r="H232" s="19"/>
      <c r="I232" s="19"/>
      <c r="J232" s="18" t="s">
        <v>428</v>
      </c>
      <c r="K232" s="65">
        <v>43862</v>
      </c>
      <c r="L232" s="65">
        <v>44180</v>
      </c>
      <c r="M232" s="80" t="s">
        <v>429</v>
      </c>
      <c r="N232" s="24">
        <v>43862</v>
      </c>
      <c r="O232" s="24">
        <v>44012</v>
      </c>
      <c r="P232" s="43">
        <v>0.1</v>
      </c>
      <c r="Q232" s="43">
        <v>0.4</v>
      </c>
      <c r="R232" s="43">
        <v>0.7</v>
      </c>
      <c r="S232" s="44">
        <v>1</v>
      </c>
      <c r="T232" s="34">
        <f>44605050*4</f>
        <v>178420200</v>
      </c>
      <c r="U232" s="34">
        <v>400000000</v>
      </c>
      <c r="V232" s="45" t="s">
        <v>425</v>
      </c>
      <c r="W232" s="45" t="s">
        <v>430</v>
      </c>
      <c r="X232" s="190" t="s">
        <v>290</v>
      </c>
      <c r="Y232" s="36">
        <f>+T232+U232</f>
        <v>578420200</v>
      </c>
    </row>
    <row r="233" spans="1:25" ht="28.5" x14ac:dyDescent="0.25">
      <c r="A233" s="220"/>
      <c r="B233" s="16"/>
      <c r="C233" s="29"/>
      <c r="D233" s="18"/>
      <c r="E233" s="18"/>
      <c r="F233" s="18"/>
      <c r="G233" s="18"/>
      <c r="H233" s="30"/>
      <c r="I233" s="30"/>
      <c r="J233" s="18"/>
      <c r="K233" s="65"/>
      <c r="L233" s="65"/>
      <c r="M233" s="80" t="s">
        <v>431</v>
      </c>
      <c r="N233" s="24">
        <v>44013</v>
      </c>
      <c r="O233" s="24">
        <v>44104</v>
      </c>
      <c r="P233" s="43"/>
      <c r="Q233" s="43"/>
      <c r="R233" s="43"/>
      <c r="S233" s="44"/>
      <c r="T233" s="34"/>
      <c r="U233" s="34"/>
      <c r="V233" s="45"/>
      <c r="W233" s="45"/>
      <c r="X233" s="198"/>
      <c r="Y233" s="36"/>
    </row>
    <row r="234" spans="1:25" ht="28.5" x14ac:dyDescent="0.25">
      <c r="A234" s="220"/>
      <c r="B234" s="16"/>
      <c r="C234" s="29"/>
      <c r="D234" s="18"/>
      <c r="E234" s="18"/>
      <c r="F234" s="18"/>
      <c r="G234" s="18"/>
      <c r="H234" s="30"/>
      <c r="I234" s="30"/>
      <c r="J234" s="18"/>
      <c r="K234" s="65"/>
      <c r="L234" s="65"/>
      <c r="M234" s="80" t="s">
        <v>432</v>
      </c>
      <c r="N234" s="24">
        <v>44105</v>
      </c>
      <c r="O234" s="24">
        <v>44180</v>
      </c>
      <c r="P234" s="43"/>
      <c r="Q234" s="43"/>
      <c r="R234" s="43"/>
      <c r="S234" s="44"/>
      <c r="T234" s="34"/>
      <c r="U234" s="34"/>
      <c r="V234" s="45"/>
      <c r="W234" s="45"/>
      <c r="X234" s="198"/>
      <c r="Y234" s="36"/>
    </row>
    <row r="235" spans="1:25" ht="28.5" x14ac:dyDescent="0.25">
      <c r="A235" s="220"/>
      <c r="B235" s="16"/>
      <c r="C235" s="37"/>
      <c r="D235" s="18"/>
      <c r="E235" s="18"/>
      <c r="F235" s="18"/>
      <c r="G235" s="18"/>
      <c r="H235" s="38"/>
      <c r="I235" s="38"/>
      <c r="J235" s="18"/>
      <c r="K235" s="65"/>
      <c r="L235" s="65"/>
      <c r="M235" s="66" t="s">
        <v>433</v>
      </c>
      <c r="N235" s="24">
        <v>44013</v>
      </c>
      <c r="O235" s="24">
        <v>44180</v>
      </c>
      <c r="P235" s="43"/>
      <c r="Q235" s="43"/>
      <c r="R235" s="43"/>
      <c r="S235" s="44"/>
      <c r="T235" s="34"/>
      <c r="U235" s="34"/>
      <c r="V235" s="45"/>
      <c r="W235" s="45"/>
      <c r="X235" s="193"/>
      <c r="Y235" s="36"/>
    </row>
    <row r="236" spans="1:25" ht="28.5" x14ac:dyDescent="0.25">
      <c r="A236" s="220">
        <v>68</v>
      </c>
      <c r="B236" s="16" t="s">
        <v>421</v>
      </c>
      <c r="C236" s="17" t="s">
        <v>41</v>
      </c>
      <c r="D236" s="18" t="s">
        <v>31</v>
      </c>
      <c r="E236" s="18" t="s">
        <v>31</v>
      </c>
      <c r="F236" s="18" t="s">
        <v>31</v>
      </c>
      <c r="G236" s="18" t="s">
        <v>31</v>
      </c>
      <c r="H236" s="19"/>
      <c r="I236" s="19"/>
      <c r="J236" s="18" t="s">
        <v>434</v>
      </c>
      <c r="K236" s="65">
        <v>43831</v>
      </c>
      <c r="L236" s="65">
        <v>44180</v>
      </c>
      <c r="M236" s="66" t="s">
        <v>435</v>
      </c>
      <c r="N236" s="80">
        <v>43831</v>
      </c>
      <c r="O236" s="80">
        <v>43951</v>
      </c>
      <c r="P236" s="44">
        <v>0.1</v>
      </c>
      <c r="Q236" s="43">
        <v>0.25</v>
      </c>
      <c r="R236" s="43">
        <v>0.25</v>
      </c>
      <c r="S236" s="44">
        <v>0.4</v>
      </c>
      <c r="T236" s="34">
        <f>83381387*2</f>
        <v>166762774</v>
      </c>
      <c r="U236" s="34">
        <v>225267805</v>
      </c>
      <c r="V236" s="45" t="s">
        <v>425</v>
      </c>
      <c r="W236" s="45" t="s">
        <v>430</v>
      </c>
      <c r="X236" s="190" t="s">
        <v>290</v>
      </c>
      <c r="Y236" s="36">
        <f>+T236+U236</f>
        <v>392030579</v>
      </c>
    </row>
    <row r="237" spans="1:25" ht="57" x14ac:dyDescent="0.25">
      <c r="A237" s="220"/>
      <c r="B237" s="16"/>
      <c r="C237" s="29"/>
      <c r="D237" s="18"/>
      <c r="E237" s="18"/>
      <c r="F237" s="18"/>
      <c r="G237" s="18"/>
      <c r="H237" s="30"/>
      <c r="I237" s="30"/>
      <c r="J237" s="18"/>
      <c r="K237" s="65"/>
      <c r="L237" s="65"/>
      <c r="M237" s="66" t="s">
        <v>436</v>
      </c>
      <c r="N237" s="80">
        <v>43891</v>
      </c>
      <c r="O237" s="80">
        <v>44165</v>
      </c>
      <c r="P237" s="44"/>
      <c r="Q237" s="43"/>
      <c r="R237" s="43"/>
      <c r="S237" s="44"/>
      <c r="T237" s="34"/>
      <c r="U237" s="34"/>
      <c r="V237" s="45"/>
      <c r="W237" s="45"/>
      <c r="X237" s="198"/>
      <c r="Y237" s="36"/>
    </row>
    <row r="238" spans="1:25" ht="42.75" x14ac:dyDescent="0.25">
      <c r="A238" s="220"/>
      <c r="B238" s="16"/>
      <c r="C238" s="29"/>
      <c r="D238" s="18"/>
      <c r="E238" s="18"/>
      <c r="F238" s="18"/>
      <c r="G238" s="18"/>
      <c r="H238" s="30"/>
      <c r="I238" s="30"/>
      <c r="J238" s="18"/>
      <c r="K238" s="65"/>
      <c r="L238" s="65"/>
      <c r="M238" s="80" t="s">
        <v>437</v>
      </c>
      <c r="N238" s="80">
        <v>43891</v>
      </c>
      <c r="O238" s="80">
        <v>44165</v>
      </c>
      <c r="P238" s="44"/>
      <c r="Q238" s="43"/>
      <c r="R238" s="43"/>
      <c r="S238" s="44"/>
      <c r="T238" s="34"/>
      <c r="U238" s="34"/>
      <c r="V238" s="45"/>
      <c r="W238" s="45"/>
      <c r="X238" s="198"/>
      <c r="Y238" s="36"/>
    </row>
    <row r="239" spans="1:25" ht="42.75" x14ac:dyDescent="0.25">
      <c r="A239" s="220"/>
      <c r="B239" s="16"/>
      <c r="C239" s="37"/>
      <c r="D239" s="18"/>
      <c r="E239" s="18"/>
      <c r="F239" s="18"/>
      <c r="G239" s="18"/>
      <c r="H239" s="38"/>
      <c r="I239" s="38"/>
      <c r="J239" s="18"/>
      <c r="K239" s="65"/>
      <c r="L239" s="65"/>
      <c r="M239" s="80" t="s">
        <v>438</v>
      </c>
      <c r="N239" s="80">
        <v>44013</v>
      </c>
      <c r="O239" s="80">
        <v>44180</v>
      </c>
      <c r="P239" s="44"/>
      <c r="Q239" s="43"/>
      <c r="R239" s="43"/>
      <c r="S239" s="44"/>
      <c r="T239" s="34"/>
      <c r="U239" s="34"/>
      <c r="V239" s="45"/>
      <c r="W239" s="45"/>
      <c r="X239" s="193"/>
      <c r="Y239" s="36"/>
    </row>
    <row r="240" spans="1:25" x14ac:dyDescent="0.25">
      <c r="A240" s="220">
        <v>69</v>
      </c>
      <c r="B240" s="16" t="s">
        <v>421</v>
      </c>
      <c r="C240" s="17" t="s">
        <v>41</v>
      </c>
      <c r="D240" s="18" t="s">
        <v>31</v>
      </c>
      <c r="E240" s="18" t="s">
        <v>31</v>
      </c>
      <c r="F240" s="18" t="s">
        <v>153</v>
      </c>
      <c r="G240" s="18" t="s">
        <v>153</v>
      </c>
      <c r="H240" s="19"/>
      <c r="I240" s="19"/>
      <c r="J240" s="18" t="s">
        <v>439</v>
      </c>
      <c r="K240" s="65">
        <v>43831</v>
      </c>
      <c r="L240" s="65">
        <v>43921</v>
      </c>
      <c r="M240" s="66" t="s">
        <v>440</v>
      </c>
      <c r="N240" s="80">
        <v>43831</v>
      </c>
      <c r="O240" s="80">
        <v>43921</v>
      </c>
      <c r="P240" s="44">
        <v>1</v>
      </c>
      <c r="Q240" s="43"/>
      <c r="R240" s="43"/>
      <c r="S240" s="44"/>
      <c r="T240" s="34">
        <f>83381387*2</f>
        <v>166762774</v>
      </c>
      <c r="U240" s="34">
        <v>96543345</v>
      </c>
      <c r="V240" s="45" t="s">
        <v>425</v>
      </c>
      <c r="W240" s="45" t="s">
        <v>430</v>
      </c>
      <c r="X240" s="45" t="s">
        <v>31</v>
      </c>
      <c r="Y240" s="36">
        <f>+T240+U240</f>
        <v>263306119</v>
      </c>
    </row>
    <row r="241" spans="1:25" ht="28.5" x14ac:dyDescent="0.25">
      <c r="A241" s="220"/>
      <c r="B241" s="16"/>
      <c r="C241" s="37"/>
      <c r="D241" s="18"/>
      <c r="E241" s="18"/>
      <c r="F241" s="18"/>
      <c r="G241" s="18"/>
      <c r="H241" s="38"/>
      <c r="I241" s="38"/>
      <c r="J241" s="18"/>
      <c r="K241" s="65"/>
      <c r="L241" s="65"/>
      <c r="M241" s="66" t="s">
        <v>441</v>
      </c>
      <c r="N241" s="80">
        <v>43891</v>
      </c>
      <c r="O241" s="80">
        <v>43921</v>
      </c>
      <c r="P241" s="44"/>
      <c r="Q241" s="43"/>
      <c r="R241" s="43"/>
      <c r="S241" s="44"/>
      <c r="T241" s="34"/>
      <c r="U241" s="34"/>
      <c r="V241" s="45"/>
      <c r="W241" s="45"/>
      <c r="X241" s="45"/>
      <c r="Y241" s="36"/>
    </row>
    <row r="242" spans="1:25" ht="42.75" x14ac:dyDescent="0.25">
      <c r="A242" s="220">
        <v>70</v>
      </c>
      <c r="B242" s="16" t="s">
        <v>421</v>
      </c>
      <c r="C242" s="17" t="s">
        <v>41</v>
      </c>
      <c r="D242" s="18" t="s">
        <v>31</v>
      </c>
      <c r="E242" s="18" t="s">
        <v>31</v>
      </c>
      <c r="F242" s="18" t="s">
        <v>31</v>
      </c>
      <c r="G242" s="18" t="s">
        <v>31</v>
      </c>
      <c r="H242" s="19"/>
      <c r="I242" s="85" t="s">
        <v>259</v>
      </c>
      <c r="J242" s="280" t="s">
        <v>442</v>
      </c>
      <c r="K242" s="65">
        <v>43862</v>
      </c>
      <c r="L242" s="65">
        <v>44180</v>
      </c>
      <c r="M242" s="66" t="s">
        <v>443</v>
      </c>
      <c r="N242" s="80">
        <v>43862</v>
      </c>
      <c r="O242" s="80">
        <v>44135</v>
      </c>
      <c r="P242" s="44">
        <v>0.1</v>
      </c>
      <c r="Q242" s="43">
        <v>0.35</v>
      </c>
      <c r="R242" s="43">
        <v>0.65</v>
      </c>
      <c r="S242" s="44">
        <v>1</v>
      </c>
      <c r="T242" s="34">
        <f>44605050*4</f>
        <v>178420200</v>
      </c>
      <c r="U242" s="34">
        <v>205703850</v>
      </c>
      <c r="V242" s="45" t="s">
        <v>425</v>
      </c>
      <c r="W242" s="45" t="s">
        <v>444</v>
      </c>
      <c r="X242" s="45" t="s">
        <v>31</v>
      </c>
      <c r="Y242" s="36">
        <f>+T242+U242</f>
        <v>384124050</v>
      </c>
    </row>
    <row r="243" spans="1:25" ht="28.5" x14ac:dyDescent="0.25">
      <c r="A243" s="220"/>
      <c r="B243" s="16"/>
      <c r="C243" s="29"/>
      <c r="D243" s="18"/>
      <c r="E243" s="18"/>
      <c r="F243" s="18"/>
      <c r="G243" s="18"/>
      <c r="H243" s="30"/>
      <c r="I243" s="155"/>
      <c r="J243" s="280"/>
      <c r="K243" s="65"/>
      <c r="L243" s="65"/>
      <c r="M243" s="66" t="s">
        <v>445</v>
      </c>
      <c r="N243" s="80">
        <v>43862</v>
      </c>
      <c r="O243" s="80">
        <v>44135</v>
      </c>
      <c r="P243" s="44"/>
      <c r="Q243" s="43"/>
      <c r="R243" s="43"/>
      <c r="S243" s="44"/>
      <c r="T243" s="34"/>
      <c r="U243" s="34"/>
      <c r="V243" s="45"/>
      <c r="W243" s="45"/>
      <c r="X243" s="45"/>
      <c r="Y243" s="36"/>
    </row>
    <row r="244" spans="1:25" ht="42.75" x14ac:dyDescent="0.25">
      <c r="A244" s="220"/>
      <c r="B244" s="16"/>
      <c r="C244" s="29"/>
      <c r="D244" s="18"/>
      <c r="E244" s="18"/>
      <c r="F244" s="18"/>
      <c r="G244" s="18"/>
      <c r="H244" s="30"/>
      <c r="I244" s="155"/>
      <c r="J244" s="280"/>
      <c r="K244" s="65"/>
      <c r="L244" s="65"/>
      <c r="M244" s="80" t="s">
        <v>446</v>
      </c>
      <c r="N244" s="80">
        <v>44013</v>
      </c>
      <c r="O244" s="80">
        <v>44180</v>
      </c>
      <c r="P244" s="44"/>
      <c r="Q244" s="43"/>
      <c r="R244" s="43"/>
      <c r="S244" s="44"/>
      <c r="T244" s="34"/>
      <c r="U244" s="34"/>
      <c r="V244" s="45"/>
      <c r="W244" s="45"/>
      <c r="X244" s="45"/>
      <c r="Y244" s="36"/>
    </row>
    <row r="245" spans="1:25" ht="42.75" x14ac:dyDescent="0.25">
      <c r="A245" s="220"/>
      <c r="B245" s="16"/>
      <c r="C245" s="29"/>
      <c r="D245" s="18"/>
      <c r="E245" s="18"/>
      <c r="F245" s="18"/>
      <c r="G245" s="18"/>
      <c r="H245" s="30"/>
      <c r="I245" s="155"/>
      <c r="J245" s="280"/>
      <c r="K245" s="65"/>
      <c r="L245" s="65"/>
      <c r="M245" s="80" t="s">
        <v>447</v>
      </c>
      <c r="N245" s="80">
        <v>43862</v>
      </c>
      <c r="O245" s="80">
        <v>44180</v>
      </c>
      <c r="P245" s="44"/>
      <c r="Q245" s="43"/>
      <c r="R245" s="43"/>
      <c r="S245" s="44"/>
      <c r="T245" s="34"/>
      <c r="U245" s="34"/>
      <c r="V245" s="45"/>
      <c r="W245" s="45"/>
      <c r="X245" s="45"/>
      <c r="Y245" s="36"/>
    </row>
    <row r="246" spans="1:25" ht="42.75" x14ac:dyDescent="0.25">
      <c r="A246" s="220"/>
      <c r="B246" s="16"/>
      <c r="C246" s="37"/>
      <c r="D246" s="18"/>
      <c r="E246" s="18"/>
      <c r="F246" s="18"/>
      <c r="G246" s="18"/>
      <c r="H246" s="38"/>
      <c r="I246" s="169"/>
      <c r="J246" s="280"/>
      <c r="K246" s="65"/>
      <c r="L246" s="65"/>
      <c r="M246" s="80" t="s">
        <v>448</v>
      </c>
      <c r="N246" s="80">
        <v>44075</v>
      </c>
      <c r="O246" s="80">
        <v>44180</v>
      </c>
      <c r="P246" s="44"/>
      <c r="Q246" s="43"/>
      <c r="R246" s="43"/>
      <c r="S246" s="44"/>
      <c r="T246" s="34"/>
      <c r="U246" s="34"/>
      <c r="V246" s="45"/>
      <c r="W246" s="45"/>
      <c r="X246" s="45"/>
      <c r="Y246" s="36"/>
    </row>
    <row r="247" spans="1:25" ht="42.75" x14ac:dyDescent="0.25">
      <c r="A247" s="220">
        <v>71</v>
      </c>
      <c r="B247" s="16" t="s">
        <v>421</v>
      </c>
      <c r="C247" s="17" t="s">
        <v>41</v>
      </c>
      <c r="D247" s="18" t="s">
        <v>31</v>
      </c>
      <c r="E247" s="18" t="s">
        <v>31</v>
      </c>
      <c r="F247" s="18" t="s">
        <v>31</v>
      </c>
      <c r="G247" s="18" t="s">
        <v>31</v>
      </c>
      <c r="H247" s="19"/>
      <c r="I247" s="19"/>
      <c r="J247" s="18" t="s">
        <v>449</v>
      </c>
      <c r="K247" s="65">
        <v>43922</v>
      </c>
      <c r="L247" s="65">
        <v>44180</v>
      </c>
      <c r="M247" s="66" t="s">
        <v>450</v>
      </c>
      <c r="N247" s="80">
        <v>43922</v>
      </c>
      <c r="O247" s="80">
        <v>44104</v>
      </c>
      <c r="P247" s="44">
        <v>0</v>
      </c>
      <c r="Q247" s="43">
        <v>0.1</v>
      </c>
      <c r="R247" s="43">
        <v>0.45</v>
      </c>
      <c r="S247" s="44">
        <v>1</v>
      </c>
      <c r="T247" s="34">
        <f>44605050*4</f>
        <v>178420200</v>
      </c>
      <c r="U247" s="34">
        <v>102485000</v>
      </c>
      <c r="V247" s="45" t="s">
        <v>425</v>
      </c>
      <c r="W247" s="45" t="s">
        <v>444</v>
      </c>
      <c r="X247" s="45" t="s">
        <v>31</v>
      </c>
      <c r="Y247" s="36">
        <f>+T247+U247</f>
        <v>280905200</v>
      </c>
    </row>
    <row r="248" spans="1:25" ht="28.5" x14ac:dyDescent="0.25">
      <c r="A248" s="220"/>
      <c r="B248" s="16"/>
      <c r="C248" s="29"/>
      <c r="D248" s="18"/>
      <c r="E248" s="18"/>
      <c r="F248" s="18"/>
      <c r="G248" s="18"/>
      <c r="H248" s="30"/>
      <c r="I248" s="30"/>
      <c r="J248" s="18"/>
      <c r="K248" s="65"/>
      <c r="L248" s="65"/>
      <c r="M248" s="66" t="s">
        <v>451</v>
      </c>
      <c r="N248" s="80">
        <v>44013</v>
      </c>
      <c r="O248" s="80">
        <v>44104</v>
      </c>
      <c r="P248" s="44"/>
      <c r="Q248" s="43"/>
      <c r="R248" s="43"/>
      <c r="S248" s="44"/>
      <c r="T248" s="34"/>
      <c r="U248" s="34"/>
      <c r="V248" s="45"/>
      <c r="W248" s="45"/>
      <c r="X248" s="45"/>
      <c r="Y248" s="36"/>
    </row>
    <row r="249" spans="1:25" ht="28.5" x14ac:dyDescent="0.25">
      <c r="A249" s="220"/>
      <c r="B249" s="16"/>
      <c r="C249" s="37"/>
      <c r="D249" s="18"/>
      <c r="E249" s="18"/>
      <c r="F249" s="18"/>
      <c r="G249" s="18"/>
      <c r="H249" s="38"/>
      <c r="I249" s="38"/>
      <c r="J249" s="18"/>
      <c r="K249" s="65"/>
      <c r="L249" s="65"/>
      <c r="M249" s="80" t="s">
        <v>452</v>
      </c>
      <c r="N249" s="80">
        <v>44013</v>
      </c>
      <c r="O249" s="80">
        <v>44180</v>
      </c>
      <c r="P249" s="44"/>
      <c r="Q249" s="43"/>
      <c r="R249" s="43"/>
      <c r="S249" s="44"/>
      <c r="T249" s="34"/>
      <c r="U249" s="34"/>
      <c r="V249" s="45"/>
      <c r="W249" s="45"/>
      <c r="X249" s="45"/>
      <c r="Y249" s="36"/>
    </row>
    <row r="250" spans="1:25" ht="28.5" x14ac:dyDescent="0.25">
      <c r="A250" s="220">
        <v>72</v>
      </c>
      <c r="B250" s="16" t="s">
        <v>421</v>
      </c>
      <c r="C250" s="17" t="s">
        <v>41</v>
      </c>
      <c r="D250" s="18" t="s">
        <v>31</v>
      </c>
      <c r="E250" s="18" t="s">
        <v>31</v>
      </c>
      <c r="F250" s="18" t="s">
        <v>31</v>
      </c>
      <c r="G250" s="18" t="s">
        <v>31</v>
      </c>
      <c r="H250" s="19"/>
      <c r="I250" s="19"/>
      <c r="J250" s="18" t="s">
        <v>453</v>
      </c>
      <c r="K250" s="65">
        <v>43831</v>
      </c>
      <c r="L250" s="65">
        <v>43921</v>
      </c>
      <c r="M250" s="66" t="s">
        <v>454</v>
      </c>
      <c r="N250" s="24">
        <v>43831</v>
      </c>
      <c r="O250" s="24">
        <v>43921</v>
      </c>
      <c r="P250" s="44">
        <v>1</v>
      </c>
      <c r="Q250" s="43"/>
      <c r="R250" s="43"/>
      <c r="S250" s="44"/>
      <c r="T250" s="34">
        <f>83381387*2</f>
        <v>166762774</v>
      </c>
      <c r="U250" s="34">
        <v>87000000</v>
      </c>
      <c r="V250" s="45" t="s">
        <v>425</v>
      </c>
      <c r="W250" s="45" t="s">
        <v>455</v>
      </c>
      <c r="X250" s="45" t="s">
        <v>31</v>
      </c>
      <c r="Y250" s="36">
        <f>+T250+U250</f>
        <v>253762774</v>
      </c>
    </row>
    <row r="251" spans="1:25" x14ac:dyDescent="0.25">
      <c r="A251" s="220"/>
      <c r="B251" s="16"/>
      <c r="C251" s="29"/>
      <c r="D251" s="18"/>
      <c r="E251" s="18"/>
      <c r="F251" s="18"/>
      <c r="G251" s="18"/>
      <c r="H251" s="30"/>
      <c r="I251" s="30"/>
      <c r="J251" s="18"/>
      <c r="K251" s="65"/>
      <c r="L251" s="65"/>
      <c r="M251" s="66" t="s">
        <v>456</v>
      </c>
      <c r="N251" s="24">
        <v>43831</v>
      </c>
      <c r="O251" s="24">
        <v>43921</v>
      </c>
      <c r="P251" s="44"/>
      <c r="Q251" s="43"/>
      <c r="R251" s="43"/>
      <c r="S251" s="44"/>
      <c r="T251" s="34"/>
      <c r="U251" s="34"/>
      <c r="V251" s="45"/>
      <c r="W251" s="45"/>
      <c r="X251" s="45"/>
      <c r="Y251" s="36"/>
    </row>
    <row r="252" spans="1:25" x14ac:dyDescent="0.25">
      <c r="A252" s="220"/>
      <c r="B252" s="16"/>
      <c r="C252" s="29"/>
      <c r="D252" s="18"/>
      <c r="E252" s="18"/>
      <c r="F252" s="18"/>
      <c r="G252" s="18"/>
      <c r="H252" s="30"/>
      <c r="I252" s="30"/>
      <c r="J252" s="18"/>
      <c r="K252" s="65"/>
      <c r="L252" s="65"/>
      <c r="M252" s="80" t="s">
        <v>457</v>
      </c>
      <c r="N252" s="24">
        <v>43831</v>
      </c>
      <c r="O252" s="24">
        <v>43921</v>
      </c>
      <c r="P252" s="44"/>
      <c r="Q252" s="43"/>
      <c r="R252" s="43"/>
      <c r="S252" s="44"/>
      <c r="T252" s="34"/>
      <c r="U252" s="34"/>
      <c r="V252" s="45"/>
      <c r="W252" s="45"/>
      <c r="X252" s="45"/>
      <c r="Y252" s="36"/>
    </row>
    <row r="253" spans="1:25" x14ac:dyDescent="0.25">
      <c r="A253" s="220"/>
      <c r="B253" s="16"/>
      <c r="C253" s="37"/>
      <c r="D253" s="18"/>
      <c r="E253" s="18"/>
      <c r="F253" s="18"/>
      <c r="G253" s="18"/>
      <c r="H253" s="38"/>
      <c r="I253" s="38"/>
      <c r="J253" s="18"/>
      <c r="K253" s="65"/>
      <c r="L253" s="65"/>
      <c r="M253" s="80" t="s">
        <v>458</v>
      </c>
      <c r="N253" s="24">
        <v>43831</v>
      </c>
      <c r="O253" s="24">
        <v>43921</v>
      </c>
      <c r="P253" s="44"/>
      <c r="Q253" s="43"/>
      <c r="R253" s="43"/>
      <c r="S253" s="44"/>
      <c r="T253" s="34"/>
      <c r="U253" s="34"/>
      <c r="V253" s="45"/>
      <c r="W253" s="45"/>
      <c r="X253" s="45"/>
      <c r="Y253" s="36"/>
    </row>
    <row r="254" spans="1:25" ht="42.75" x14ac:dyDescent="0.25">
      <c r="A254" s="220">
        <v>73</v>
      </c>
      <c r="B254" s="141" t="s">
        <v>421</v>
      </c>
      <c r="C254" s="17" t="s">
        <v>41</v>
      </c>
      <c r="D254" s="85" t="s">
        <v>31</v>
      </c>
      <c r="E254" s="85" t="s">
        <v>31</v>
      </c>
      <c r="F254" s="85" t="s">
        <v>31</v>
      </c>
      <c r="G254" s="85" t="s">
        <v>31</v>
      </c>
      <c r="H254" s="20"/>
      <c r="I254" s="19"/>
      <c r="J254" s="85" t="s">
        <v>459</v>
      </c>
      <c r="K254" s="245">
        <v>44013</v>
      </c>
      <c r="L254" s="245">
        <v>44180</v>
      </c>
      <c r="M254" s="66" t="s">
        <v>460</v>
      </c>
      <c r="N254" s="80">
        <v>44013</v>
      </c>
      <c r="O254" s="80">
        <v>44180</v>
      </c>
      <c r="P254" s="150"/>
      <c r="Q254" s="149">
        <v>0</v>
      </c>
      <c r="R254" s="149">
        <v>0.4</v>
      </c>
      <c r="S254" s="150">
        <v>1</v>
      </c>
      <c r="T254" s="195">
        <f>25328828*12</f>
        <v>303945936</v>
      </c>
      <c r="U254" s="195">
        <v>40000000</v>
      </c>
      <c r="V254" s="190" t="s">
        <v>425</v>
      </c>
      <c r="W254" s="190" t="s">
        <v>455</v>
      </c>
      <c r="X254" s="190" t="s">
        <v>31</v>
      </c>
      <c r="Y254" s="117">
        <f>+T254+U254</f>
        <v>343945936</v>
      </c>
    </row>
    <row r="255" spans="1:25" ht="57" x14ac:dyDescent="0.25">
      <c r="A255" s="220"/>
      <c r="B255" s="168"/>
      <c r="C255" s="37"/>
      <c r="D255" s="169"/>
      <c r="E255" s="169"/>
      <c r="F255" s="169"/>
      <c r="G255" s="169"/>
      <c r="H255" s="39"/>
      <c r="I255" s="38"/>
      <c r="J255" s="169"/>
      <c r="K255" s="247"/>
      <c r="L255" s="247"/>
      <c r="M255" s="66" t="s">
        <v>461</v>
      </c>
      <c r="N255" s="80">
        <v>44105</v>
      </c>
      <c r="O255" s="80">
        <v>44180</v>
      </c>
      <c r="P255" s="176"/>
      <c r="Q255" s="175"/>
      <c r="R255" s="175"/>
      <c r="S255" s="176"/>
      <c r="T255" s="26"/>
      <c r="U255" s="26"/>
      <c r="V255" s="193"/>
      <c r="W255" s="193"/>
      <c r="X255" s="193"/>
      <c r="Y255" s="28"/>
    </row>
    <row r="256" spans="1:25" x14ac:dyDescent="0.25">
      <c r="A256" s="220">
        <v>74</v>
      </c>
      <c r="B256" s="16" t="s">
        <v>421</v>
      </c>
      <c r="C256" s="17" t="s">
        <v>41</v>
      </c>
      <c r="D256" s="18" t="s">
        <v>31</v>
      </c>
      <c r="E256" s="18" t="s">
        <v>31</v>
      </c>
      <c r="F256" s="18" t="s">
        <v>31</v>
      </c>
      <c r="G256" s="18" t="s">
        <v>31</v>
      </c>
      <c r="H256" s="85" t="s">
        <v>462</v>
      </c>
      <c r="I256" s="19"/>
      <c r="J256" s="18" t="s">
        <v>463</v>
      </c>
      <c r="K256" s="65">
        <v>43832</v>
      </c>
      <c r="L256" s="65">
        <v>44180</v>
      </c>
      <c r="M256" s="66" t="s">
        <v>464</v>
      </c>
      <c r="N256" s="80">
        <v>43832</v>
      </c>
      <c r="O256" s="80">
        <v>44012</v>
      </c>
      <c r="P256" s="44">
        <v>0.15</v>
      </c>
      <c r="Q256" s="43">
        <v>0.5</v>
      </c>
      <c r="R256" s="43">
        <v>0.6</v>
      </c>
      <c r="S256" s="44">
        <v>1</v>
      </c>
      <c r="T256" s="34">
        <f>67932233*4</f>
        <v>271728932</v>
      </c>
      <c r="U256" s="34">
        <v>550000000</v>
      </c>
      <c r="V256" s="190" t="s">
        <v>425</v>
      </c>
      <c r="W256" s="45" t="s">
        <v>465</v>
      </c>
      <c r="X256" s="45" t="s">
        <v>31</v>
      </c>
      <c r="Y256" s="36">
        <f>+T256+U256</f>
        <v>821728932</v>
      </c>
    </row>
    <row r="257" spans="1:25" ht="42.75" x14ac:dyDescent="0.25">
      <c r="A257" s="220"/>
      <c r="B257" s="16"/>
      <c r="C257" s="29"/>
      <c r="D257" s="18"/>
      <c r="E257" s="18"/>
      <c r="F257" s="18"/>
      <c r="G257" s="18"/>
      <c r="H257" s="155"/>
      <c r="I257" s="30"/>
      <c r="J257" s="18"/>
      <c r="K257" s="65"/>
      <c r="L257" s="65"/>
      <c r="M257" s="66" t="s">
        <v>466</v>
      </c>
      <c r="N257" s="80">
        <v>43922</v>
      </c>
      <c r="O257" s="80">
        <v>44012</v>
      </c>
      <c r="P257" s="44"/>
      <c r="Q257" s="43"/>
      <c r="R257" s="43"/>
      <c r="S257" s="44"/>
      <c r="T257" s="34"/>
      <c r="U257" s="34"/>
      <c r="V257" s="198"/>
      <c r="W257" s="45"/>
      <c r="X257" s="45"/>
      <c r="Y257" s="36"/>
    </row>
    <row r="258" spans="1:25" ht="42.75" x14ac:dyDescent="0.25">
      <c r="A258" s="220"/>
      <c r="B258" s="16"/>
      <c r="C258" s="29"/>
      <c r="D258" s="18"/>
      <c r="E258" s="18"/>
      <c r="F258" s="18"/>
      <c r="G258" s="18"/>
      <c r="H258" s="155"/>
      <c r="I258" s="30"/>
      <c r="J258" s="18"/>
      <c r="K258" s="65"/>
      <c r="L258" s="65"/>
      <c r="M258" s="66" t="s">
        <v>467</v>
      </c>
      <c r="N258" s="80">
        <v>44013</v>
      </c>
      <c r="O258" s="80">
        <v>44180</v>
      </c>
      <c r="P258" s="44"/>
      <c r="Q258" s="43"/>
      <c r="R258" s="43"/>
      <c r="S258" s="44"/>
      <c r="T258" s="34"/>
      <c r="U258" s="34"/>
      <c r="V258" s="198"/>
      <c r="W258" s="45"/>
      <c r="X258" s="45"/>
      <c r="Y258" s="36"/>
    </row>
    <row r="259" spans="1:25" ht="42.75" x14ac:dyDescent="0.25">
      <c r="A259" s="220"/>
      <c r="B259" s="16"/>
      <c r="C259" s="37"/>
      <c r="D259" s="18"/>
      <c r="E259" s="18"/>
      <c r="F259" s="18"/>
      <c r="G259" s="18"/>
      <c r="H259" s="169"/>
      <c r="I259" s="38"/>
      <c r="J259" s="18"/>
      <c r="K259" s="65"/>
      <c r="L259" s="65"/>
      <c r="M259" s="80" t="s">
        <v>468</v>
      </c>
      <c r="N259" s="80">
        <v>43832</v>
      </c>
      <c r="O259" s="80">
        <v>44180</v>
      </c>
      <c r="P259" s="44"/>
      <c r="Q259" s="43"/>
      <c r="R259" s="43"/>
      <c r="S259" s="44"/>
      <c r="T259" s="34"/>
      <c r="U259" s="34"/>
      <c r="V259" s="193"/>
      <c r="W259" s="45"/>
      <c r="X259" s="45"/>
      <c r="Y259" s="36"/>
    </row>
    <row r="260" spans="1:25" ht="28.5" x14ac:dyDescent="0.25">
      <c r="A260" s="220">
        <v>75</v>
      </c>
      <c r="B260" s="16" t="s">
        <v>421</v>
      </c>
      <c r="C260" s="17" t="s">
        <v>30</v>
      </c>
      <c r="D260" s="18" t="s">
        <v>31</v>
      </c>
      <c r="E260" s="18" t="s">
        <v>31</v>
      </c>
      <c r="F260" s="18" t="s">
        <v>31</v>
      </c>
      <c r="G260" s="18" t="s">
        <v>31</v>
      </c>
      <c r="H260" s="19"/>
      <c r="I260" s="19"/>
      <c r="J260" s="18" t="s">
        <v>469</v>
      </c>
      <c r="K260" s="245">
        <v>43891</v>
      </c>
      <c r="L260" s="245">
        <v>44180</v>
      </c>
      <c r="M260" s="80" t="s">
        <v>470</v>
      </c>
      <c r="N260" s="80">
        <v>43891</v>
      </c>
      <c r="O260" s="80">
        <v>44180</v>
      </c>
      <c r="P260" s="44">
        <v>0.25</v>
      </c>
      <c r="Q260" s="43">
        <v>0.5</v>
      </c>
      <c r="R260" s="43">
        <v>0.75</v>
      </c>
      <c r="S260" s="44">
        <v>1</v>
      </c>
      <c r="T260" s="195">
        <f>67932233*3</f>
        <v>203796699</v>
      </c>
      <c r="U260" s="195">
        <v>275000000</v>
      </c>
      <c r="V260" s="190" t="s">
        <v>425</v>
      </c>
      <c r="W260" s="190" t="s">
        <v>465</v>
      </c>
      <c r="X260" s="190" t="s">
        <v>31</v>
      </c>
      <c r="Y260" s="117">
        <v>275000000</v>
      </c>
    </row>
    <row r="261" spans="1:25" ht="28.5" x14ac:dyDescent="0.25">
      <c r="A261" s="220"/>
      <c r="B261" s="16"/>
      <c r="C261" s="37"/>
      <c r="D261" s="18"/>
      <c r="E261" s="18"/>
      <c r="F261" s="18"/>
      <c r="G261" s="18"/>
      <c r="H261" s="38"/>
      <c r="I261" s="38"/>
      <c r="J261" s="18"/>
      <c r="K261" s="247"/>
      <c r="L261" s="247"/>
      <c r="M261" s="80" t="s">
        <v>471</v>
      </c>
      <c r="N261" s="80">
        <v>44013</v>
      </c>
      <c r="O261" s="80">
        <v>44180</v>
      </c>
      <c r="P261" s="44"/>
      <c r="Q261" s="43"/>
      <c r="R261" s="43"/>
      <c r="S261" s="44"/>
      <c r="T261" s="26"/>
      <c r="U261" s="26"/>
      <c r="V261" s="193"/>
      <c r="W261" s="193"/>
      <c r="X261" s="193"/>
      <c r="Y261" s="28"/>
    </row>
    <row r="262" spans="1:25" ht="28.5" x14ac:dyDescent="0.25">
      <c r="A262" s="220">
        <v>76</v>
      </c>
      <c r="B262" s="16" t="s">
        <v>421</v>
      </c>
      <c r="C262" s="17" t="s">
        <v>41</v>
      </c>
      <c r="D262" s="18" t="s">
        <v>31</v>
      </c>
      <c r="E262" s="18" t="s">
        <v>31</v>
      </c>
      <c r="F262" s="18" t="s">
        <v>31</v>
      </c>
      <c r="G262" s="18" t="s">
        <v>31</v>
      </c>
      <c r="H262" s="19"/>
      <c r="I262" s="19"/>
      <c r="J262" s="18" t="s">
        <v>472</v>
      </c>
      <c r="K262" s="65">
        <v>43832</v>
      </c>
      <c r="L262" s="65">
        <v>44012</v>
      </c>
      <c r="M262" s="66" t="s">
        <v>473</v>
      </c>
      <c r="N262" s="80">
        <v>43832</v>
      </c>
      <c r="O262" s="80">
        <v>43920</v>
      </c>
      <c r="P262" s="44">
        <v>0.6</v>
      </c>
      <c r="Q262" s="43">
        <v>1</v>
      </c>
      <c r="R262" s="43"/>
      <c r="S262" s="43"/>
      <c r="T262" s="34">
        <f>67932233*5</f>
        <v>339661165</v>
      </c>
      <c r="U262" s="34">
        <v>275000000</v>
      </c>
      <c r="V262" s="190" t="s">
        <v>425</v>
      </c>
      <c r="W262" s="190" t="s">
        <v>465</v>
      </c>
      <c r="X262" s="45" t="s">
        <v>31</v>
      </c>
      <c r="Y262" s="36">
        <f>+T262+U262</f>
        <v>614661165</v>
      </c>
    </row>
    <row r="263" spans="1:25" ht="28.5" x14ac:dyDescent="0.25">
      <c r="A263" s="220"/>
      <c r="B263" s="16"/>
      <c r="C263" s="29"/>
      <c r="D263" s="18"/>
      <c r="E263" s="18"/>
      <c r="F263" s="18"/>
      <c r="G263" s="18"/>
      <c r="H263" s="30"/>
      <c r="I263" s="30"/>
      <c r="J263" s="18"/>
      <c r="K263" s="65"/>
      <c r="L263" s="65"/>
      <c r="M263" s="66" t="s">
        <v>474</v>
      </c>
      <c r="N263" s="80">
        <v>43832</v>
      </c>
      <c r="O263" s="80">
        <v>43920</v>
      </c>
      <c r="P263" s="44"/>
      <c r="Q263" s="43"/>
      <c r="R263" s="43"/>
      <c r="S263" s="43"/>
      <c r="T263" s="34"/>
      <c r="U263" s="34"/>
      <c r="V263" s="198"/>
      <c r="W263" s="198"/>
      <c r="X263" s="45"/>
      <c r="Y263" s="36"/>
    </row>
    <row r="264" spans="1:25" x14ac:dyDescent="0.25">
      <c r="A264" s="220"/>
      <c r="B264" s="16"/>
      <c r="C264" s="29"/>
      <c r="D264" s="18"/>
      <c r="E264" s="18"/>
      <c r="F264" s="18"/>
      <c r="G264" s="18"/>
      <c r="H264" s="30"/>
      <c r="I264" s="30"/>
      <c r="J264" s="18"/>
      <c r="K264" s="65"/>
      <c r="L264" s="65"/>
      <c r="M264" s="80" t="s">
        <v>475</v>
      </c>
      <c r="N264" s="80">
        <v>43922</v>
      </c>
      <c r="O264" s="80">
        <v>44012</v>
      </c>
      <c r="P264" s="44"/>
      <c r="Q264" s="43"/>
      <c r="R264" s="43"/>
      <c r="S264" s="43"/>
      <c r="T264" s="34"/>
      <c r="U264" s="34"/>
      <c r="V264" s="198"/>
      <c r="W264" s="198"/>
      <c r="X264" s="45"/>
      <c r="Y264" s="36"/>
    </row>
    <row r="265" spans="1:25" ht="28.5" x14ac:dyDescent="0.25">
      <c r="A265" s="220"/>
      <c r="B265" s="16"/>
      <c r="C265" s="29"/>
      <c r="D265" s="18"/>
      <c r="E265" s="18"/>
      <c r="F265" s="18"/>
      <c r="G265" s="18"/>
      <c r="H265" s="30"/>
      <c r="I265" s="30"/>
      <c r="J265" s="18"/>
      <c r="K265" s="65"/>
      <c r="L265" s="65"/>
      <c r="M265" s="80" t="s">
        <v>476</v>
      </c>
      <c r="N265" s="80">
        <v>43922</v>
      </c>
      <c r="O265" s="80">
        <v>44012</v>
      </c>
      <c r="P265" s="44"/>
      <c r="Q265" s="43"/>
      <c r="R265" s="43"/>
      <c r="S265" s="43"/>
      <c r="T265" s="34"/>
      <c r="U265" s="34"/>
      <c r="V265" s="198"/>
      <c r="W265" s="198"/>
      <c r="X265" s="45"/>
      <c r="Y265" s="36"/>
    </row>
    <row r="266" spans="1:25" ht="28.5" x14ac:dyDescent="0.25">
      <c r="A266" s="220"/>
      <c r="B266" s="16"/>
      <c r="C266" s="37"/>
      <c r="D266" s="18"/>
      <c r="E266" s="18"/>
      <c r="F266" s="18"/>
      <c r="G266" s="18"/>
      <c r="H266" s="38"/>
      <c r="I266" s="38"/>
      <c r="J266" s="18"/>
      <c r="K266" s="65"/>
      <c r="L266" s="65"/>
      <c r="M266" s="80" t="s">
        <v>477</v>
      </c>
      <c r="N266" s="80">
        <v>43922</v>
      </c>
      <c r="O266" s="80">
        <v>44012</v>
      </c>
      <c r="P266" s="44"/>
      <c r="Q266" s="43"/>
      <c r="R266" s="43"/>
      <c r="S266" s="43"/>
      <c r="T266" s="34"/>
      <c r="U266" s="34"/>
      <c r="V266" s="193"/>
      <c r="W266" s="193"/>
      <c r="X266" s="45"/>
      <c r="Y266" s="36"/>
    </row>
    <row r="267" spans="1:25" ht="28.5" x14ac:dyDescent="0.25">
      <c r="A267" s="220">
        <v>77</v>
      </c>
      <c r="B267" s="141" t="s">
        <v>421</v>
      </c>
      <c r="C267" s="17" t="s">
        <v>41</v>
      </c>
      <c r="D267" s="85" t="s">
        <v>31</v>
      </c>
      <c r="E267" s="85" t="s">
        <v>31</v>
      </c>
      <c r="F267" s="85" t="s">
        <v>31</v>
      </c>
      <c r="G267" s="85" t="s">
        <v>31</v>
      </c>
      <c r="H267" s="20"/>
      <c r="I267" s="19"/>
      <c r="J267" s="85" t="s">
        <v>478</v>
      </c>
      <c r="K267" s="245">
        <v>43832</v>
      </c>
      <c r="L267" s="245">
        <v>44180</v>
      </c>
      <c r="M267" s="66" t="s">
        <v>479</v>
      </c>
      <c r="N267" s="80">
        <v>43832</v>
      </c>
      <c r="O267" s="80">
        <v>43920</v>
      </c>
      <c r="P267" s="150">
        <v>0.25</v>
      </c>
      <c r="Q267" s="149">
        <v>0.5</v>
      </c>
      <c r="R267" s="149">
        <v>0.75</v>
      </c>
      <c r="S267" s="149">
        <v>1</v>
      </c>
      <c r="T267" s="195">
        <f>83381387*4</f>
        <v>333525548</v>
      </c>
      <c r="U267" s="195">
        <v>400000000</v>
      </c>
      <c r="V267" s="190" t="s">
        <v>425</v>
      </c>
      <c r="W267" s="190" t="s">
        <v>426</v>
      </c>
      <c r="X267" s="190" t="s">
        <v>31</v>
      </c>
      <c r="Y267" s="117">
        <v>400000000</v>
      </c>
    </row>
    <row r="268" spans="1:25" x14ac:dyDescent="0.25">
      <c r="A268" s="220"/>
      <c r="B268" s="154"/>
      <c r="C268" s="29"/>
      <c r="D268" s="155"/>
      <c r="E268" s="155"/>
      <c r="F268" s="155"/>
      <c r="G268" s="155"/>
      <c r="H268" s="31"/>
      <c r="I268" s="30"/>
      <c r="J268" s="155"/>
      <c r="K268" s="249"/>
      <c r="L268" s="249"/>
      <c r="M268" s="66" t="s">
        <v>480</v>
      </c>
      <c r="N268" s="80">
        <v>43922</v>
      </c>
      <c r="O268" s="80">
        <v>44012</v>
      </c>
      <c r="P268" s="162"/>
      <c r="Q268" s="161"/>
      <c r="R268" s="161"/>
      <c r="S268" s="161"/>
      <c r="T268" s="197"/>
      <c r="U268" s="197"/>
      <c r="V268" s="198"/>
      <c r="W268" s="198"/>
      <c r="X268" s="198"/>
      <c r="Y268" s="126"/>
    </row>
    <row r="269" spans="1:25" ht="28.5" x14ac:dyDescent="0.25">
      <c r="A269" s="220"/>
      <c r="B269" s="154"/>
      <c r="C269" s="29"/>
      <c r="D269" s="155"/>
      <c r="E269" s="155"/>
      <c r="F269" s="155"/>
      <c r="G269" s="155"/>
      <c r="H269" s="31"/>
      <c r="I269" s="30"/>
      <c r="J269" s="155"/>
      <c r="K269" s="249"/>
      <c r="L269" s="249"/>
      <c r="M269" s="80" t="s">
        <v>481</v>
      </c>
      <c r="N269" s="80">
        <v>44013</v>
      </c>
      <c r="O269" s="80">
        <v>44104</v>
      </c>
      <c r="P269" s="162"/>
      <c r="Q269" s="161"/>
      <c r="R269" s="161"/>
      <c r="S269" s="161"/>
      <c r="T269" s="197"/>
      <c r="U269" s="197"/>
      <c r="V269" s="198"/>
      <c r="W269" s="198"/>
      <c r="X269" s="198"/>
      <c r="Y269" s="126"/>
    </row>
    <row r="270" spans="1:25" ht="28.5" x14ac:dyDescent="0.25">
      <c r="A270" s="220"/>
      <c r="B270" s="168"/>
      <c r="C270" s="37"/>
      <c r="D270" s="169"/>
      <c r="E270" s="169"/>
      <c r="F270" s="169"/>
      <c r="G270" s="169"/>
      <c r="H270" s="39"/>
      <c r="I270" s="38"/>
      <c r="J270" s="169"/>
      <c r="K270" s="247"/>
      <c r="L270" s="247"/>
      <c r="M270" s="80" t="s">
        <v>482</v>
      </c>
      <c r="N270" s="80">
        <v>44105</v>
      </c>
      <c r="O270" s="80">
        <v>44180</v>
      </c>
      <c r="P270" s="176"/>
      <c r="Q270" s="175"/>
      <c r="R270" s="175"/>
      <c r="S270" s="175"/>
      <c r="T270" s="26"/>
      <c r="U270" s="26"/>
      <c r="V270" s="193"/>
      <c r="W270" s="193"/>
      <c r="X270" s="193"/>
      <c r="Y270" s="28"/>
    </row>
    <row r="271" spans="1:25" ht="57" x14ac:dyDescent="0.25">
      <c r="A271" s="281">
        <v>78</v>
      </c>
      <c r="B271" s="282" t="s">
        <v>483</v>
      </c>
      <c r="C271" s="283" t="s">
        <v>30</v>
      </c>
      <c r="D271" s="93" t="s">
        <v>31</v>
      </c>
      <c r="E271" s="93" t="s">
        <v>31</v>
      </c>
      <c r="F271" s="93" t="s">
        <v>31</v>
      </c>
      <c r="G271" s="93" t="s">
        <v>31</v>
      </c>
      <c r="H271" s="284" t="s">
        <v>369</v>
      </c>
      <c r="I271" s="19"/>
      <c r="J271" s="131" t="s">
        <v>484</v>
      </c>
      <c r="K271" s="108">
        <v>43863</v>
      </c>
      <c r="L271" s="108">
        <v>44196</v>
      </c>
      <c r="M271" s="267" t="s">
        <v>485</v>
      </c>
      <c r="N271" s="285">
        <v>43863</v>
      </c>
      <c r="O271" s="285">
        <v>44196</v>
      </c>
      <c r="P271" s="114">
        <v>0.25</v>
      </c>
      <c r="Q271" s="113">
        <v>0.5</v>
      </c>
      <c r="R271" s="113">
        <v>0.75</v>
      </c>
      <c r="S271" s="114">
        <v>1</v>
      </c>
      <c r="T271" s="286">
        <v>0</v>
      </c>
      <c r="U271" s="287">
        <v>331238000</v>
      </c>
      <c r="V271" s="116" t="s">
        <v>486</v>
      </c>
      <c r="W271" s="203" t="s">
        <v>487</v>
      </c>
      <c r="X271" s="288" t="s">
        <v>31</v>
      </c>
      <c r="Y271" s="289">
        <v>331238000</v>
      </c>
    </row>
    <row r="272" spans="1:25" ht="57" x14ac:dyDescent="0.25">
      <c r="A272" s="281"/>
      <c r="B272" s="290"/>
      <c r="C272" s="291"/>
      <c r="D272" s="94"/>
      <c r="E272" s="94"/>
      <c r="F272" s="94"/>
      <c r="G272" s="94"/>
      <c r="H272" s="284" t="s">
        <v>374</v>
      </c>
      <c r="I272" s="38"/>
      <c r="J272" s="273"/>
      <c r="K272" s="133"/>
      <c r="L272" s="133"/>
      <c r="M272" s="267" t="s">
        <v>488</v>
      </c>
      <c r="N272" s="285">
        <v>43863</v>
      </c>
      <c r="O272" s="285">
        <v>44196</v>
      </c>
      <c r="P272" s="292"/>
      <c r="Q272" s="293"/>
      <c r="R272" s="293"/>
      <c r="S272" s="292"/>
      <c r="T272" s="294"/>
      <c r="U272" s="295"/>
      <c r="V272" s="125"/>
      <c r="W272" s="215"/>
      <c r="X272" s="296"/>
      <c r="Y272" s="297"/>
    </row>
    <row r="273" spans="1:25" ht="42.75" x14ac:dyDescent="0.25">
      <c r="A273" s="281">
        <v>79</v>
      </c>
      <c r="B273" s="282" t="s">
        <v>483</v>
      </c>
      <c r="C273" s="283" t="s">
        <v>47</v>
      </c>
      <c r="D273" s="93" t="s">
        <v>31</v>
      </c>
      <c r="E273" s="93" t="s">
        <v>31</v>
      </c>
      <c r="F273" s="93" t="s">
        <v>31</v>
      </c>
      <c r="G273" s="93" t="s">
        <v>31</v>
      </c>
      <c r="H273" s="19"/>
      <c r="I273" s="19"/>
      <c r="J273" s="131" t="s">
        <v>489</v>
      </c>
      <c r="K273" s="108">
        <v>43922</v>
      </c>
      <c r="L273" s="108">
        <v>44196</v>
      </c>
      <c r="M273" s="267" t="s">
        <v>490</v>
      </c>
      <c r="N273" s="285">
        <v>43922</v>
      </c>
      <c r="O273" s="285">
        <v>44196</v>
      </c>
      <c r="P273" s="114">
        <v>0.05</v>
      </c>
      <c r="Q273" s="113">
        <v>0.3</v>
      </c>
      <c r="R273" s="113">
        <v>0.65</v>
      </c>
      <c r="S273" s="114">
        <v>1</v>
      </c>
      <c r="T273" s="298">
        <v>0</v>
      </c>
      <c r="U273" s="299">
        <v>744586499</v>
      </c>
      <c r="V273" s="56" t="s">
        <v>486</v>
      </c>
      <c r="W273" s="56" t="s">
        <v>487</v>
      </c>
      <c r="X273" s="300" t="s">
        <v>31</v>
      </c>
      <c r="Y273" s="289">
        <f>U273</f>
        <v>744586499</v>
      </c>
    </row>
    <row r="274" spans="1:25" ht="42.75" x14ac:dyDescent="0.25">
      <c r="A274" s="281"/>
      <c r="B274" s="301"/>
      <c r="C274" s="302"/>
      <c r="D274" s="97"/>
      <c r="E274" s="97"/>
      <c r="F274" s="97"/>
      <c r="G274" s="97"/>
      <c r="H274" s="30"/>
      <c r="I274" s="30"/>
      <c r="J274" s="132"/>
      <c r="K274" s="119"/>
      <c r="L274" s="119"/>
      <c r="M274" s="267" t="s">
        <v>491</v>
      </c>
      <c r="N274" s="285">
        <v>43832</v>
      </c>
      <c r="O274" s="285">
        <v>44196</v>
      </c>
      <c r="P274" s="123"/>
      <c r="Q274" s="122"/>
      <c r="R274" s="122"/>
      <c r="S274" s="123"/>
      <c r="T274" s="298"/>
      <c r="U274" s="299"/>
      <c r="V274" s="56"/>
      <c r="W274" s="56"/>
      <c r="X274" s="300"/>
      <c r="Y274" s="303"/>
    </row>
    <row r="275" spans="1:25" ht="57" x14ac:dyDescent="0.25">
      <c r="A275" s="281"/>
      <c r="B275" s="290"/>
      <c r="C275" s="291"/>
      <c r="D275" s="94"/>
      <c r="E275" s="94"/>
      <c r="F275" s="94"/>
      <c r="G275" s="94"/>
      <c r="H275" s="38"/>
      <c r="I275" s="38"/>
      <c r="J275" s="273"/>
      <c r="K275" s="133"/>
      <c r="L275" s="133"/>
      <c r="M275" s="267" t="s">
        <v>492</v>
      </c>
      <c r="N275" s="285">
        <v>43922</v>
      </c>
      <c r="O275" s="285">
        <v>44196</v>
      </c>
      <c r="P275" s="292"/>
      <c r="Q275" s="293"/>
      <c r="R275" s="293"/>
      <c r="S275" s="292"/>
      <c r="T275" s="298"/>
      <c r="U275" s="299"/>
      <c r="V275" s="56"/>
      <c r="W275" s="56"/>
      <c r="X275" s="300"/>
      <c r="Y275" s="297"/>
    </row>
    <row r="276" spans="1:25" ht="85.5" x14ac:dyDescent="0.25">
      <c r="A276" s="304">
        <v>80</v>
      </c>
      <c r="B276" s="305" t="s">
        <v>483</v>
      </c>
      <c r="C276" s="306" t="s">
        <v>41</v>
      </c>
      <c r="D276" s="307" t="s">
        <v>31</v>
      </c>
      <c r="E276" s="307" t="s">
        <v>31</v>
      </c>
      <c r="F276" s="307" t="s">
        <v>31</v>
      </c>
      <c r="G276" s="307" t="s">
        <v>31</v>
      </c>
      <c r="H276" s="20"/>
      <c r="I276" s="20"/>
      <c r="J276" s="308" t="s">
        <v>493</v>
      </c>
      <c r="K276" s="285">
        <v>43863</v>
      </c>
      <c r="L276" s="285">
        <v>44196</v>
      </c>
      <c r="M276" s="285" t="s">
        <v>494</v>
      </c>
      <c r="N276" s="285">
        <v>43863</v>
      </c>
      <c r="O276" s="285">
        <v>44196</v>
      </c>
      <c r="P276" s="309">
        <v>0.1</v>
      </c>
      <c r="Q276" s="310">
        <v>0.3</v>
      </c>
      <c r="R276" s="310">
        <v>0.6</v>
      </c>
      <c r="S276" s="309">
        <v>1</v>
      </c>
      <c r="T276" s="311">
        <v>0</v>
      </c>
      <c r="U276" s="312">
        <v>277628000</v>
      </c>
      <c r="V276" s="313" t="s">
        <v>486</v>
      </c>
      <c r="W276" s="313" t="s">
        <v>487</v>
      </c>
      <c r="X276" s="314" t="s">
        <v>31</v>
      </c>
      <c r="Y276" s="315">
        <f>U276</f>
        <v>277628000</v>
      </c>
    </row>
    <row r="277" spans="1:25" ht="42.75" x14ac:dyDescent="0.25">
      <c r="A277" s="281">
        <v>81</v>
      </c>
      <c r="B277" s="282" t="s">
        <v>483</v>
      </c>
      <c r="C277" s="283" t="s">
        <v>102</v>
      </c>
      <c r="D277" s="93" t="s">
        <v>31</v>
      </c>
      <c r="E277" s="93" t="s">
        <v>31</v>
      </c>
      <c r="F277" s="93" t="s">
        <v>31</v>
      </c>
      <c r="G277" s="93" t="s">
        <v>31</v>
      </c>
      <c r="H277" s="19"/>
      <c r="I277" s="93" t="s">
        <v>259</v>
      </c>
      <c r="J277" s="93" t="s">
        <v>495</v>
      </c>
      <c r="K277" s="51">
        <v>43863</v>
      </c>
      <c r="L277" s="51">
        <v>44165</v>
      </c>
      <c r="M277" s="316" t="s">
        <v>496</v>
      </c>
      <c r="N277" s="268">
        <v>43863</v>
      </c>
      <c r="O277" s="268">
        <v>44165</v>
      </c>
      <c r="P277" s="114">
        <v>0.1</v>
      </c>
      <c r="Q277" s="113">
        <v>0.2</v>
      </c>
      <c r="R277" s="113">
        <v>0.5</v>
      </c>
      <c r="S277" s="114">
        <v>1</v>
      </c>
      <c r="T277" s="286">
        <v>0</v>
      </c>
      <c r="U277" s="317">
        <v>48141613</v>
      </c>
      <c r="V277" s="116" t="s">
        <v>486</v>
      </c>
      <c r="W277" s="116" t="s">
        <v>497</v>
      </c>
      <c r="X277" s="116" t="s">
        <v>31</v>
      </c>
      <c r="Y277" s="289">
        <f>U277</f>
        <v>48141613</v>
      </c>
    </row>
    <row r="278" spans="1:25" ht="57" x14ac:dyDescent="0.25">
      <c r="A278" s="281"/>
      <c r="B278" s="301"/>
      <c r="C278" s="302"/>
      <c r="D278" s="97"/>
      <c r="E278" s="97"/>
      <c r="F278" s="97"/>
      <c r="G278" s="97"/>
      <c r="H278" s="30"/>
      <c r="I278" s="97"/>
      <c r="J278" s="97"/>
      <c r="K278" s="51"/>
      <c r="L278" s="51"/>
      <c r="M278" s="316" t="s">
        <v>498</v>
      </c>
      <c r="N278" s="268">
        <v>43863</v>
      </c>
      <c r="O278" s="268">
        <v>44165</v>
      </c>
      <c r="P278" s="123"/>
      <c r="Q278" s="122"/>
      <c r="R278" s="122"/>
      <c r="S278" s="123"/>
      <c r="T278" s="318"/>
      <c r="U278" s="319"/>
      <c r="V278" s="125"/>
      <c r="W278" s="125"/>
      <c r="X278" s="125"/>
      <c r="Y278" s="303"/>
    </row>
    <row r="279" spans="1:25" ht="57" x14ac:dyDescent="0.25">
      <c r="A279" s="281"/>
      <c r="B279" s="290"/>
      <c r="C279" s="291"/>
      <c r="D279" s="94"/>
      <c r="E279" s="94"/>
      <c r="F279" s="94"/>
      <c r="G279" s="94"/>
      <c r="H279" s="38"/>
      <c r="I279" s="94"/>
      <c r="J279" s="94"/>
      <c r="K279" s="51"/>
      <c r="L279" s="51"/>
      <c r="M279" s="267" t="s">
        <v>499</v>
      </c>
      <c r="N279" s="268">
        <v>43863</v>
      </c>
      <c r="O279" s="268">
        <v>44165</v>
      </c>
      <c r="P279" s="292"/>
      <c r="Q279" s="293"/>
      <c r="R279" s="293"/>
      <c r="S279" s="292"/>
      <c r="T279" s="294"/>
      <c r="U279" s="320"/>
      <c r="V279" s="128"/>
      <c r="W279" s="128"/>
      <c r="X279" s="128"/>
      <c r="Y279" s="297"/>
    </row>
    <row r="280" spans="1:25" ht="57" x14ac:dyDescent="0.25">
      <c r="A280" s="281">
        <v>82</v>
      </c>
      <c r="B280" s="282" t="s">
        <v>483</v>
      </c>
      <c r="C280" s="283" t="s">
        <v>41</v>
      </c>
      <c r="D280" s="93" t="s">
        <v>31</v>
      </c>
      <c r="E280" s="93" t="s">
        <v>31</v>
      </c>
      <c r="F280" s="93" t="s">
        <v>31</v>
      </c>
      <c r="G280" s="93" t="s">
        <v>31</v>
      </c>
      <c r="H280" s="19"/>
      <c r="I280" s="19"/>
      <c r="J280" s="50" t="s">
        <v>500</v>
      </c>
      <c r="K280" s="51">
        <v>43863</v>
      </c>
      <c r="L280" s="51">
        <v>44196</v>
      </c>
      <c r="M280" s="321" t="s">
        <v>501</v>
      </c>
      <c r="N280" s="285">
        <v>43863</v>
      </c>
      <c r="O280" s="285">
        <v>44196</v>
      </c>
      <c r="P280" s="114">
        <v>0.1</v>
      </c>
      <c r="Q280" s="113">
        <v>0.35</v>
      </c>
      <c r="R280" s="113">
        <v>0.6</v>
      </c>
      <c r="S280" s="114">
        <v>1</v>
      </c>
      <c r="T280" s="286">
        <v>0</v>
      </c>
      <c r="U280" s="299">
        <v>219968000</v>
      </c>
      <c r="V280" s="56" t="s">
        <v>486</v>
      </c>
      <c r="W280" s="56" t="s">
        <v>497</v>
      </c>
      <c r="X280" s="56" t="s">
        <v>31</v>
      </c>
      <c r="Y280" s="322">
        <f>U280</f>
        <v>219968000</v>
      </c>
    </row>
    <row r="281" spans="1:25" ht="57" x14ac:dyDescent="0.25">
      <c r="A281" s="281"/>
      <c r="B281" s="290"/>
      <c r="C281" s="291"/>
      <c r="D281" s="94"/>
      <c r="E281" s="94"/>
      <c r="F281" s="94"/>
      <c r="G281" s="94"/>
      <c r="H281" s="38"/>
      <c r="I281" s="38"/>
      <c r="J281" s="50"/>
      <c r="K281" s="51"/>
      <c r="L281" s="51"/>
      <c r="M281" s="321" t="s">
        <v>502</v>
      </c>
      <c r="N281" s="285">
        <v>43863</v>
      </c>
      <c r="O281" s="285">
        <v>44196</v>
      </c>
      <c r="P281" s="292"/>
      <c r="Q281" s="293"/>
      <c r="R281" s="293"/>
      <c r="S281" s="292"/>
      <c r="T281" s="294"/>
      <c r="U281" s="299"/>
      <c r="V281" s="56"/>
      <c r="W281" s="56"/>
      <c r="X281" s="56"/>
      <c r="Y281" s="322"/>
    </row>
    <row r="282" spans="1:25" ht="71.25" x14ac:dyDescent="0.25">
      <c r="A282" s="304">
        <v>83</v>
      </c>
      <c r="B282" s="323" t="s">
        <v>483</v>
      </c>
      <c r="C282" s="324" t="s">
        <v>41</v>
      </c>
      <c r="D282" s="307" t="s">
        <v>31</v>
      </c>
      <c r="E282" s="307" t="s">
        <v>31</v>
      </c>
      <c r="F282" s="307" t="s">
        <v>31</v>
      </c>
      <c r="G282" s="307" t="s">
        <v>31</v>
      </c>
      <c r="H282" s="20"/>
      <c r="I282" s="20"/>
      <c r="J282" s="307" t="s">
        <v>503</v>
      </c>
      <c r="K282" s="285">
        <v>43863</v>
      </c>
      <c r="L282" s="285">
        <v>44196</v>
      </c>
      <c r="M282" s="321" t="s">
        <v>504</v>
      </c>
      <c r="N282" s="285">
        <v>43863</v>
      </c>
      <c r="O282" s="285">
        <v>44196</v>
      </c>
      <c r="P282" s="309">
        <v>0.25</v>
      </c>
      <c r="Q282" s="310">
        <v>0.5</v>
      </c>
      <c r="R282" s="310">
        <v>0.75</v>
      </c>
      <c r="S282" s="309">
        <v>1</v>
      </c>
      <c r="T282" s="325">
        <v>0</v>
      </c>
      <c r="U282" s="312">
        <v>42871500</v>
      </c>
      <c r="V282" s="313" t="s">
        <v>486</v>
      </c>
      <c r="W282" s="313" t="s">
        <v>497</v>
      </c>
      <c r="X282" s="313" t="s">
        <v>31</v>
      </c>
      <c r="Y282" s="326">
        <f>U282</f>
        <v>42871500</v>
      </c>
    </row>
    <row r="283" spans="1:25" ht="57" x14ac:dyDescent="0.25">
      <c r="A283" s="281">
        <v>84</v>
      </c>
      <c r="B283" s="282" t="s">
        <v>483</v>
      </c>
      <c r="C283" s="283" t="s">
        <v>41</v>
      </c>
      <c r="D283" s="93" t="s">
        <v>31</v>
      </c>
      <c r="E283" s="93" t="s">
        <v>31</v>
      </c>
      <c r="F283" s="93" t="s">
        <v>31</v>
      </c>
      <c r="G283" s="93" t="s">
        <v>31</v>
      </c>
      <c r="H283" s="19"/>
      <c r="I283" s="19"/>
      <c r="J283" s="93" t="s">
        <v>505</v>
      </c>
      <c r="K283" s="51">
        <v>43863</v>
      </c>
      <c r="L283" s="327">
        <v>44196</v>
      </c>
      <c r="M283" s="62" t="s">
        <v>506</v>
      </c>
      <c r="N283" s="285">
        <v>43863</v>
      </c>
      <c r="O283" s="328">
        <v>44196</v>
      </c>
      <c r="P283" s="112">
        <v>0.25</v>
      </c>
      <c r="Q283" s="113">
        <v>0.5</v>
      </c>
      <c r="R283" s="113">
        <v>0.75</v>
      </c>
      <c r="S283" s="114">
        <v>1</v>
      </c>
      <c r="T283" s="286">
        <v>0</v>
      </c>
      <c r="U283" s="299">
        <v>1300658750</v>
      </c>
      <c r="V283" s="56" t="s">
        <v>486</v>
      </c>
      <c r="W283" s="56" t="s">
        <v>497</v>
      </c>
      <c r="X283" s="56" t="s">
        <v>31</v>
      </c>
      <c r="Y283" s="322">
        <f>U283</f>
        <v>1300658750</v>
      </c>
    </row>
    <row r="284" spans="1:25" ht="85.5" x14ac:dyDescent="0.25">
      <c r="A284" s="281"/>
      <c r="B284" s="290"/>
      <c r="C284" s="291"/>
      <c r="D284" s="94"/>
      <c r="E284" s="94"/>
      <c r="F284" s="94"/>
      <c r="G284" s="94"/>
      <c r="H284" s="38"/>
      <c r="I284" s="38"/>
      <c r="J284" s="94"/>
      <c r="K284" s="51"/>
      <c r="L284" s="327"/>
      <c r="M284" s="62" t="s">
        <v>507</v>
      </c>
      <c r="N284" s="329">
        <v>43863</v>
      </c>
      <c r="O284" s="328">
        <v>44196</v>
      </c>
      <c r="P284" s="330"/>
      <c r="Q284" s="293"/>
      <c r="R284" s="293"/>
      <c r="S284" s="292"/>
      <c r="T284" s="294"/>
      <c r="U284" s="299"/>
      <c r="V284" s="56"/>
      <c r="W284" s="56"/>
      <c r="X284" s="56"/>
      <c r="Y284" s="322"/>
    </row>
    <row r="285" spans="1:25" ht="42.75" x14ac:dyDescent="0.25">
      <c r="A285" s="281">
        <v>85</v>
      </c>
      <c r="B285" s="282" t="s">
        <v>483</v>
      </c>
      <c r="C285" s="283" t="s">
        <v>41</v>
      </c>
      <c r="D285" s="93" t="s">
        <v>31</v>
      </c>
      <c r="E285" s="93" t="s">
        <v>31</v>
      </c>
      <c r="F285" s="93" t="s">
        <v>31</v>
      </c>
      <c r="G285" s="93" t="s">
        <v>31</v>
      </c>
      <c r="H285" s="19"/>
      <c r="I285" s="19"/>
      <c r="J285" s="93" t="s">
        <v>508</v>
      </c>
      <c r="K285" s="331">
        <v>43863</v>
      </c>
      <c r="L285" s="327">
        <v>44165</v>
      </c>
      <c r="M285" s="62" t="s">
        <v>509</v>
      </c>
      <c r="N285" s="329">
        <v>43863</v>
      </c>
      <c r="O285" s="332">
        <v>44165</v>
      </c>
      <c r="P285" s="54">
        <v>0.25</v>
      </c>
      <c r="Q285" s="60">
        <v>0.5</v>
      </c>
      <c r="R285" s="60">
        <v>0.75</v>
      </c>
      <c r="S285" s="54">
        <v>1</v>
      </c>
      <c r="T285" s="286">
        <v>0</v>
      </c>
      <c r="U285" s="317">
        <v>64890000</v>
      </c>
      <c r="V285" s="116" t="s">
        <v>486</v>
      </c>
      <c r="W285" s="116" t="s">
        <v>497</v>
      </c>
      <c r="X285" s="116" t="s">
        <v>31</v>
      </c>
      <c r="Y285" s="289">
        <f>U285</f>
        <v>64890000</v>
      </c>
    </row>
    <row r="286" spans="1:25" ht="28.5" x14ac:dyDescent="0.25">
      <c r="A286" s="281"/>
      <c r="B286" s="290"/>
      <c r="C286" s="291"/>
      <c r="D286" s="94"/>
      <c r="E286" s="94"/>
      <c r="F286" s="94"/>
      <c r="G286" s="94"/>
      <c r="H286" s="38"/>
      <c r="I286" s="38"/>
      <c r="J286" s="97"/>
      <c r="K286" s="331"/>
      <c r="L286" s="327"/>
      <c r="M286" s="62" t="s">
        <v>510</v>
      </c>
      <c r="N286" s="329">
        <v>43863</v>
      </c>
      <c r="O286" s="332">
        <v>44165</v>
      </c>
      <c r="P286" s="54"/>
      <c r="Q286" s="60"/>
      <c r="R286" s="60"/>
      <c r="S286" s="54"/>
      <c r="T286" s="294"/>
      <c r="U286" s="319"/>
      <c r="V286" s="125"/>
      <c r="W286" s="125"/>
      <c r="X286" s="125"/>
      <c r="Y286" s="303"/>
    </row>
    <row r="287" spans="1:25" ht="99.75" x14ac:dyDescent="0.25">
      <c r="A287" s="281">
        <v>86</v>
      </c>
      <c r="B287" s="282" t="s">
        <v>483</v>
      </c>
      <c r="C287" s="283" t="s">
        <v>30</v>
      </c>
      <c r="D287" s="93" t="s">
        <v>31</v>
      </c>
      <c r="E287" s="93" t="s">
        <v>31</v>
      </c>
      <c r="F287" s="93" t="s">
        <v>31</v>
      </c>
      <c r="G287" s="93" t="s">
        <v>31</v>
      </c>
      <c r="H287" s="19"/>
      <c r="I287" s="19"/>
      <c r="J287" s="50" t="s">
        <v>511</v>
      </c>
      <c r="K287" s="331">
        <v>43863</v>
      </c>
      <c r="L287" s="327">
        <v>44165</v>
      </c>
      <c r="M287" s="62" t="s">
        <v>512</v>
      </c>
      <c r="N287" s="329">
        <v>43863</v>
      </c>
      <c r="O287" s="332">
        <v>44165</v>
      </c>
      <c r="P287" s="54">
        <v>0.25</v>
      </c>
      <c r="Q287" s="60">
        <v>0.5</v>
      </c>
      <c r="R287" s="60">
        <v>0.75</v>
      </c>
      <c r="S287" s="54">
        <v>1</v>
      </c>
      <c r="T287" s="286">
        <v>0</v>
      </c>
      <c r="U287" s="299">
        <v>211266000</v>
      </c>
      <c r="V287" s="56" t="s">
        <v>486</v>
      </c>
      <c r="W287" s="56" t="s">
        <v>497</v>
      </c>
      <c r="X287" s="56" t="s">
        <v>31</v>
      </c>
      <c r="Y287" s="322">
        <f>U287</f>
        <v>211266000</v>
      </c>
    </row>
    <row r="288" spans="1:25" ht="71.25" x14ac:dyDescent="0.25">
      <c r="A288" s="281"/>
      <c r="B288" s="290"/>
      <c r="C288" s="291"/>
      <c r="D288" s="94"/>
      <c r="E288" s="94"/>
      <c r="F288" s="94"/>
      <c r="G288" s="94"/>
      <c r="H288" s="38"/>
      <c r="I288" s="38"/>
      <c r="J288" s="50"/>
      <c r="K288" s="331"/>
      <c r="L288" s="327"/>
      <c r="M288" s="62" t="s">
        <v>513</v>
      </c>
      <c r="N288" s="329">
        <v>43863</v>
      </c>
      <c r="O288" s="332">
        <v>44165</v>
      </c>
      <c r="P288" s="54"/>
      <c r="Q288" s="60"/>
      <c r="R288" s="60"/>
      <c r="S288" s="54"/>
      <c r="T288" s="294"/>
      <c r="U288" s="299"/>
      <c r="V288" s="56"/>
      <c r="W288" s="56"/>
      <c r="X288" s="56"/>
      <c r="Y288" s="322"/>
    </row>
    <row r="289" spans="1:25" ht="71.25" x14ac:dyDescent="0.25">
      <c r="A289" s="304">
        <v>87</v>
      </c>
      <c r="B289" s="323" t="s">
        <v>483</v>
      </c>
      <c r="C289" s="323" t="s">
        <v>30</v>
      </c>
      <c r="D289" s="308" t="s">
        <v>131</v>
      </c>
      <c r="E289" s="333" t="s">
        <v>31</v>
      </c>
      <c r="F289" s="333" t="s">
        <v>31</v>
      </c>
      <c r="G289" s="333" t="s">
        <v>31</v>
      </c>
      <c r="H289" s="333" t="s">
        <v>374</v>
      </c>
      <c r="I289" s="39"/>
      <c r="J289" s="308" t="s">
        <v>514</v>
      </c>
      <c r="K289" s="334">
        <v>43863</v>
      </c>
      <c r="L289" s="53">
        <v>44165</v>
      </c>
      <c r="M289" s="62" t="s">
        <v>515</v>
      </c>
      <c r="N289" s="329">
        <v>43863</v>
      </c>
      <c r="O289" s="328">
        <v>44165</v>
      </c>
      <c r="P289" s="335">
        <v>0.2</v>
      </c>
      <c r="Q289" s="336">
        <v>0.5</v>
      </c>
      <c r="R289" s="336">
        <v>0.8</v>
      </c>
      <c r="S289" s="335">
        <v>1</v>
      </c>
      <c r="T289" s="325">
        <v>0</v>
      </c>
      <c r="U289" s="312">
        <v>204105000</v>
      </c>
      <c r="V289" s="313" t="s">
        <v>486</v>
      </c>
      <c r="W289" s="313" t="s">
        <v>497</v>
      </c>
      <c r="X289" s="313" t="s">
        <v>31</v>
      </c>
      <c r="Y289" s="326">
        <f>U289</f>
        <v>204105000</v>
      </c>
    </row>
    <row r="290" spans="1:25" ht="85.5" x14ac:dyDescent="0.25">
      <c r="A290" s="281">
        <v>88</v>
      </c>
      <c r="B290" s="282" t="s">
        <v>483</v>
      </c>
      <c r="C290" s="283" t="s">
        <v>41</v>
      </c>
      <c r="D290" s="93" t="s">
        <v>31</v>
      </c>
      <c r="E290" s="93" t="s">
        <v>31</v>
      </c>
      <c r="F290" s="93" t="s">
        <v>31</v>
      </c>
      <c r="G290" s="93" t="s">
        <v>31</v>
      </c>
      <c r="H290" s="93" t="s">
        <v>374</v>
      </c>
      <c r="I290" s="19"/>
      <c r="J290" s="93" t="s">
        <v>516</v>
      </c>
      <c r="K290" s="331">
        <v>43892</v>
      </c>
      <c r="L290" s="327">
        <v>44165</v>
      </c>
      <c r="M290" s="62" t="s">
        <v>517</v>
      </c>
      <c r="N290" s="337">
        <v>43892</v>
      </c>
      <c r="O290" s="338">
        <v>44165</v>
      </c>
      <c r="P290" s="112">
        <v>0.1</v>
      </c>
      <c r="Q290" s="113">
        <v>0.3</v>
      </c>
      <c r="R290" s="113">
        <v>0.65</v>
      </c>
      <c r="S290" s="114">
        <v>1</v>
      </c>
      <c r="T290" s="286">
        <v>0</v>
      </c>
      <c r="U290" s="317">
        <v>40170000</v>
      </c>
      <c r="V290" s="116" t="s">
        <v>486</v>
      </c>
      <c r="W290" s="116" t="s">
        <v>497</v>
      </c>
      <c r="X290" s="116" t="s">
        <v>31</v>
      </c>
      <c r="Y290" s="289">
        <v>40170000</v>
      </c>
    </row>
    <row r="291" spans="1:25" ht="85.5" x14ac:dyDescent="0.25">
      <c r="A291" s="281"/>
      <c r="B291" s="290"/>
      <c r="C291" s="291"/>
      <c r="D291" s="94"/>
      <c r="E291" s="94"/>
      <c r="F291" s="94"/>
      <c r="G291" s="94"/>
      <c r="H291" s="94"/>
      <c r="I291" s="38"/>
      <c r="J291" s="94"/>
      <c r="K291" s="331"/>
      <c r="L291" s="327"/>
      <c r="M291" s="62" t="s">
        <v>518</v>
      </c>
      <c r="N291" s="337">
        <v>43892</v>
      </c>
      <c r="O291" s="338">
        <v>44165</v>
      </c>
      <c r="P291" s="330"/>
      <c r="Q291" s="293"/>
      <c r="R291" s="293"/>
      <c r="S291" s="292"/>
      <c r="T291" s="294"/>
      <c r="U291" s="320"/>
      <c r="V291" s="128"/>
      <c r="W291" s="128"/>
      <c r="X291" s="128"/>
      <c r="Y291" s="297"/>
    </row>
    <row r="292" spans="1:25" ht="28.5" x14ac:dyDescent="0.25">
      <c r="A292" s="220">
        <v>89</v>
      </c>
      <c r="B292" s="221" t="s">
        <v>519</v>
      </c>
      <c r="C292" s="222" t="s">
        <v>41</v>
      </c>
      <c r="D292" s="85" t="s">
        <v>31</v>
      </c>
      <c r="E292" s="85" t="s">
        <v>31</v>
      </c>
      <c r="F292" s="85" t="s">
        <v>31</v>
      </c>
      <c r="G292" s="85" t="s">
        <v>31</v>
      </c>
      <c r="H292" s="20"/>
      <c r="I292" s="19"/>
      <c r="J292" s="224" t="s">
        <v>520</v>
      </c>
      <c r="K292" s="245">
        <v>43877</v>
      </c>
      <c r="L292" s="245">
        <v>43908</v>
      </c>
      <c r="M292" s="80" t="s">
        <v>521</v>
      </c>
      <c r="N292" s="80">
        <v>43877</v>
      </c>
      <c r="O292" s="80">
        <v>43891</v>
      </c>
      <c r="P292" s="223" t="s">
        <v>35</v>
      </c>
      <c r="Q292" s="223"/>
      <c r="R292" s="223"/>
      <c r="S292" s="223"/>
      <c r="T292" s="34">
        <v>164514456.80000001</v>
      </c>
      <c r="U292" s="34">
        <v>123378666.66666667</v>
      </c>
      <c r="V292" s="45" t="s">
        <v>522</v>
      </c>
      <c r="W292" s="45" t="s">
        <v>523</v>
      </c>
      <c r="X292" s="190" t="s">
        <v>31</v>
      </c>
      <c r="Y292" s="117">
        <f>+T292+U292</f>
        <v>287893123.4666667</v>
      </c>
    </row>
    <row r="293" spans="1:25" ht="42.75" x14ac:dyDescent="0.25">
      <c r="A293" s="220"/>
      <c r="B293" s="230"/>
      <c r="C293" s="231"/>
      <c r="D293" s="155"/>
      <c r="E293" s="155"/>
      <c r="F293" s="155"/>
      <c r="G293" s="155"/>
      <c r="H293" s="31"/>
      <c r="I293" s="30"/>
      <c r="J293" s="233"/>
      <c r="K293" s="249"/>
      <c r="L293" s="249"/>
      <c r="M293" s="80" t="s">
        <v>524</v>
      </c>
      <c r="N293" s="80">
        <v>43877</v>
      </c>
      <c r="O293" s="80">
        <v>43889</v>
      </c>
      <c r="P293" s="232"/>
      <c r="Q293" s="339"/>
      <c r="R293" s="339"/>
      <c r="S293" s="339"/>
      <c r="T293" s="34"/>
      <c r="U293" s="34"/>
      <c r="V293" s="45"/>
      <c r="W293" s="45"/>
      <c r="X293" s="198"/>
      <c r="Y293" s="126"/>
    </row>
    <row r="294" spans="1:25" ht="28.5" x14ac:dyDescent="0.25">
      <c r="A294" s="220"/>
      <c r="B294" s="230"/>
      <c r="C294" s="231"/>
      <c r="D294" s="155"/>
      <c r="E294" s="155"/>
      <c r="F294" s="155"/>
      <c r="G294" s="155"/>
      <c r="H294" s="31"/>
      <c r="I294" s="30"/>
      <c r="J294" s="233"/>
      <c r="K294" s="249"/>
      <c r="L294" s="249"/>
      <c r="M294" s="80" t="s">
        <v>525</v>
      </c>
      <c r="N294" s="80">
        <v>43864</v>
      </c>
      <c r="O294" s="80">
        <v>43920</v>
      </c>
      <c r="P294" s="232"/>
      <c r="Q294" s="339"/>
      <c r="R294" s="339"/>
      <c r="S294" s="339"/>
      <c r="T294" s="34"/>
      <c r="U294" s="34"/>
      <c r="V294" s="45"/>
      <c r="W294" s="45"/>
      <c r="X294" s="198"/>
      <c r="Y294" s="126"/>
    </row>
    <row r="295" spans="1:25" ht="28.5" x14ac:dyDescent="0.25">
      <c r="A295" s="220"/>
      <c r="B295" s="235"/>
      <c r="C295" s="236"/>
      <c r="D295" s="169"/>
      <c r="E295" s="169"/>
      <c r="F295" s="169"/>
      <c r="G295" s="169"/>
      <c r="H295" s="39"/>
      <c r="I295" s="38"/>
      <c r="J295" s="238"/>
      <c r="K295" s="247"/>
      <c r="L295" s="247"/>
      <c r="M295" s="80" t="s">
        <v>526</v>
      </c>
      <c r="N295" s="80">
        <v>43863</v>
      </c>
      <c r="O295" s="80">
        <v>43908</v>
      </c>
      <c r="P295" s="237"/>
      <c r="Q295" s="75"/>
      <c r="R295" s="75"/>
      <c r="S295" s="75"/>
      <c r="T295" s="34"/>
      <c r="U295" s="34"/>
      <c r="V295" s="45"/>
      <c r="W295" s="45"/>
      <c r="X295" s="198"/>
      <c r="Y295" s="126"/>
    </row>
    <row r="296" spans="1:25" ht="28.5" x14ac:dyDescent="0.25">
      <c r="A296" s="220">
        <v>90</v>
      </c>
      <c r="B296" s="221" t="s">
        <v>519</v>
      </c>
      <c r="C296" s="222" t="s">
        <v>41</v>
      </c>
      <c r="D296" s="223" t="s">
        <v>31</v>
      </c>
      <c r="E296" s="223" t="s">
        <v>31</v>
      </c>
      <c r="F296" s="223" t="s">
        <v>31</v>
      </c>
      <c r="G296" s="223" t="s">
        <v>31</v>
      </c>
      <c r="H296" s="204"/>
      <c r="I296" s="204"/>
      <c r="J296" s="224" t="s">
        <v>527</v>
      </c>
      <c r="K296" s="245">
        <v>43891</v>
      </c>
      <c r="L296" s="245">
        <v>44000</v>
      </c>
      <c r="M296" s="66" t="s">
        <v>528</v>
      </c>
      <c r="N296" s="80">
        <v>43891</v>
      </c>
      <c r="O296" s="80">
        <v>43924</v>
      </c>
      <c r="P296" s="340">
        <v>0.2</v>
      </c>
      <c r="Q296" s="340">
        <v>1</v>
      </c>
      <c r="R296" s="223"/>
      <c r="S296" s="223"/>
      <c r="T296" s="34">
        <v>164514456.80000001</v>
      </c>
      <c r="U296" s="34">
        <v>123378666.66666667</v>
      </c>
      <c r="V296" s="45" t="s">
        <v>522</v>
      </c>
      <c r="W296" s="45" t="s">
        <v>523</v>
      </c>
      <c r="X296" s="45" t="s">
        <v>31</v>
      </c>
      <c r="Y296" s="36">
        <f>+T296+U296</f>
        <v>287893123.4666667</v>
      </c>
    </row>
    <row r="297" spans="1:25" ht="28.5" x14ac:dyDescent="0.25">
      <c r="A297" s="220"/>
      <c r="B297" s="301"/>
      <c r="C297" s="231"/>
      <c r="D297" s="339"/>
      <c r="E297" s="339"/>
      <c r="F297" s="339"/>
      <c r="G297" s="232"/>
      <c r="H297" s="211"/>
      <c r="I297" s="211"/>
      <c r="J297" s="233"/>
      <c r="K297" s="249"/>
      <c r="L297" s="249"/>
      <c r="M297" s="66" t="s">
        <v>529</v>
      </c>
      <c r="N297" s="80">
        <v>43927</v>
      </c>
      <c r="O297" s="80">
        <v>43969</v>
      </c>
      <c r="P297" s="341"/>
      <c r="Q297" s="341"/>
      <c r="R297" s="232"/>
      <c r="S297" s="232"/>
      <c r="T297" s="34"/>
      <c r="U297" s="34"/>
      <c r="V297" s="45"/>
      <c r="W297" s="45"/>
      <c r="X297" s="45"/>
      <c r="Y297" s="36"/>
    </row>
    <row r="298" spans="1:25" x14ac:dyDescent="0.25">
      <c r="A298" s="220"/>
      <c r="B298" s="301"/>
      <c r="C298" s="231"/>
      <c r="D298" s="339"/>
      <c r="E298" s="339"/>
      <c r="F298" s="339"/>
      <c r="G298" s="232"/>
      <c r="H298" s="211"/>
      <c r="I298" s="211"/>
      <c r="J298" s="233"/>
      <c r="K298" s="249"/>
      <c r="L298" s="249"/>
      <c r="M298" s="80" t="s">
        <v>530</v>
      </c>
      <c r="N298" s="80">
        <v>43971</v>
      </c>
      <c r="O298" s="80">
        <v>43980</v>
      </c>
      <c r="P298" s="341"/>
      <c r="Q298" s="341"/>
      <c r="R298" s="232"/>
      <c r="S298" s="232"/>
      <c r="T298" s="34"/>
      <c r="U298" s="34"/>
      <c r="V298" s="45"/>
      <c r="W298" s="45"/>
      <c r="X298" s="45"/>
      <c r="Y298" s="36"/>
    </row>
    <row r="299" spans="1:25" x14ac:dyDescent="0.25">
      <c r="A299" s="220"/>
      <c r="B299" s="290"/>
      <c r="C299" s="236"/>
      <c r="D299" s="75"/>
      <c r="E299" s="75"/>
      <c r="F299" s="75"/>
      <c r="G299" s="237"/>
      <c r="H299" s="216"/>
      <c r="I299" s="216"/>
      <c r="J299" s="238"/>
      <c r="K299" s="247"/>
      <c r="L299" s="247"/>
      <c r="M299" s="80" t="s">
        <v>531</v>
      </c>
      <c r="N299" s="80">
        <v>43983</v>
      </c>
      <c r="O299" s="80">
        <v>44000</v>
      </c>
      <c r="P299" s="342"/>
      <c r="Q299" s="342"/>
      <c r="R299" s="237"/>
      <c r="S299" s="237"/>
      <c r="T299" s="34"/>
      <c r="U299" s="34"/>
      <c r="V299" s="45"/>
      <c r="W299" s="45"/>
      <c r="X299" s="45"/>
      <c r="Y299" s="36"/>
    </row>
    <row r="300" spans="1:25" x14ac:dyDescent="0.25">
      <c r="A300" s="220">
        <v>91</v>
      </c>
      <c r="B300" s="221" t="s">
        <v>519</v>
      </c>
      <c r="C300" s="222" t="s">
        <v>41</v>
      </c>
      <c r="D300" s="223" t="s">
        <v>31</v>
      </c>
      <c r="E300" s="223" t="s">
        <v>31</v>
      </c>
      <c r="F300" s="223" t="s">
        <v>31</v>
      </c>
      <c r="G300" s="223" t="s">
        <v>31</v>
      </c>
      <c r="H300" s="252"/>
      <c r="I300" s="204"/>
      <c r="J300" s="224" t="s">
        <v>532</v>
      </c>
      <c r="K300" s="343">
        <v>43891</v>
      </c>
      <c r="L300" s="343">
        <v>44166</v>
      </c>
      <c r="M300" s="66" t="s">
        <v>533</v>
      </c>
      <c r="N300" s="240">
        <v>43891</v>
      </c>
      <c r="O300" s="240">
        <v>43983</v>
      </c>
      <c r="P300" s="340">
        <v>0.1</v>
      </c>
      <c r="Q300" s="340">
        <v>0.5</v>
      </c>
      <c r="R300" s="340">
        <v>0.75</v>
      </c>
      <c r="S300" s="246">
        <v>1</v>
      </c>
      <c r="T300" s="344">
        <v>164514456.80000001</v>
      </c>
      <c r="U300" s="344">
        <v>123378666.666667</v>
      </c>
      <c r="V300" s="345" t="s">
        <v>522</v>
      </c>
      <c r="W300" s="345" t="s">
        <v>534</v>
      </c>
      <c r="X300" s="345" t="s">
        <v>31</v>
      </c>
      <c r="Y300" s="36">
        <f>+T300+U300</f>
        <v>287893123.466667</v>
      </c>
    </row>
    <row r="301" spans="1:25" x14ac:dyDescent="0.25">
      <c r="A301" s="220"/>
      <c r="B301" s="230"/>
      <c r="C301" s="231"/>
      <c r="D301" s="232"/>
      <c r="E301" s="232"/>
      <c r="F301" s="232"/>
      <c r="G301" s="232"/>
      <c r="H301" s="253"/>
      <c r="I301" s="211"/>
      <c r="J301" s="233"/>
      <c r="K301" s="346"/>
      <c r="L301" s="346"/>
      <c r="M301" s="66" t="s">
        <v>535</v>
      </c>
      <c r="N301" s="240">
        <v>43891</v>
      </c>
      <c r="O301" s="240">
        <v>43983</v>
      </c>
      <c r="P301" s="339"/>
      <c r="Q301" s="339"/>
      <c r="R301" s="339"/>
      <c r="S301" s="347"/>
      <c r="T301" s="344"/>
      <c r="U301" s="344"/>
      <c r="V301" s="345"/>
      <c r="W301" s="345"/>
      <c r="X301" s="345"/>
      <c r="Y301" s="36"/>
    </row>
    <row r="302" spans="1:25" ht="28.5" x14ac:dyDescent="0.25">
      <c r="A302" s="220"/>
      <c r="B302" s="230"/>
      <c r="C302" s="231"/>
      <c r="D302" s="232"/>
      <c r="E302" s="232"/>
      <c r="F302" s="232"/>
      <c r="G302" s="232"/>
      <c r="H302" s="253"/>
      <c r="I302" s="211"/>
      <c r="J302" s="233"/>
      <c r="K302" s="346"/>
      <c r="L302" s="346"/>
      <c r="M302" s="80" t="s">
        <v>536</v>
      </c>
      <c r="N302" s="240">
        <v>43983</v>
      </c>
      <c r="O302" s="240">
        <v>44166</v>
      </c>
      <c r="P302" s="339"/>
      <c r="Q302" s="339"/>
      <c r="R302" s="339"/>
      <c r="S302" s="347"/>
      <c r="T302" s="344"/>
      <c r="U302" s="344"/>
      <c r="V302" s="345"/>
      <c r="W302" s="345"/>
      <c r="X302" s="345"/>
      <c r="Y302" s="36"/>
    </row>
    <row r="303" spans="1:25" ht="28.5" x14ac:dyDescent="0.25">
      <c r="A303" s="220"/>
      <c r="B303" s="235"/>
      <c r="C303" s="236"/>
      <c r="D303" s="237"/>
      <c r="E303" s="237"/>
      <c r="F303" s="237"/>
      <c r="G303" s="237"/>
      <c r="H303" s="256"/>
      <c r="I303" s="216"/>
      <c r="J303" s="238"/>
      <c r="K303" s="348"/>
      <c r="L303" s="348"/>
      <c r="M303" s="80" t="s">
        <v>537</v>
      </c>
      <c r="N303" s="240">
        <v>43983</v>
      </c>
      <c r="O303" s="240">
        <v>44166</v>
      </c>
      <c r="P303" s="75"/>
      <c r="Q303" s="75"/>
      <c r="R303" s="75"/>
      <c r="S303" s="349"/>
      <c r="T303" s="344"/>
      <c r="U303" s="344"/>
      <c r="V303" s="345"/>
      <c r="W303" s="345"/>
      <c r="X303" s="345"/>
      <c r="Y303" s="36"/>
    </row>
    <row r="304" spans="1:25" ht="28.5" x14ac:dyDescent="0.25">
      <c r="A304" s="220">
        <v>92</v>
      </c>
      <c r="B304" s="221" t="s">
        <v>519</v>
      </c>
      <c r="C304" s="222" t="s">
        <v>41</v>
      </c>
      <c r="D304" s="223" t="s">
        <v>31</v>
      </c>
      <c r="E304" s="223" t="s">
        <v>31</v>
      </c>
      <c r="F304" s="223" t="s">
        <v>31</v>
      </c>
      <c r="G304" s="223" t="s">
        <v>31</v>
      </c>
      <c r="H304" s="252"/>
      <c r="I304" s="204"/>
      <c r="J304" s="224" t="s">
        <v>538</v>
      </c>
      <c r="K304" s="245">
        <v>43876</v>
      </c>
      <c r="L304" s="245">
        <v>44104</v>
      </c>
      <c r="M304" s="66" t="s">
        <v>539</v>
      </c>
      <c r="N304" s="80">
        <v>43876</v>
      </c>
      <c r="O304" s="80">
        <v>44104</v>
      </c>
      <c r="P304" s="246">
        <v>0.3</v>
      </c>
      <c r="Q304" s="246">
        <v>0.6</v>
      </c>
      <c r="R304" s="246">
        <v>1</v>
      </c>
      <c r="S304" s="246"/>
      <c r="T304" s="344">
        <v>164514456.80000001</v>
      </c>
      <c r="U304" s="344">
        <v>123378666.666667</v>
      </c>
      <c r="V304" s="345" t="s">
        <v>522</v>
      </c>
      <c r="W304" s="345" t="s">
        <v>534</v>
      </c>
      <c r="X304" s="345" t="s">
        <v>31</v>
      </c>
      <c r="Y304" s="117">
        <f>T304+U304</f>
        <v>287893123.466667</v>
      </c>
    </row>
    <row r="305" spans="1:25" ht="42.75" x14ac:dyDescent="0.25">
      <c r="A305" s="220"/>
      <c r="B305" s="230"/>
      <c r="C305" s="231"/>
      <c r="D305" s="232"/>
      <c r="E305" s="232"/>
      <c r="F305" s="232"/>
      <c r="G305" s="232"/>
      <c r="H305" s="253"/>
      <c r="I305" s="211"/>
      <c r="J305" s="233"/>
      <c r="K305" s="249"/>
      <c r="L305" s="249"/>
      <c r="M305" s="66" t="s">
        <v>540</v>
      </c>
      <c r="N305" s="80">
        <v>43876</v>
      </c>
      <c r="O305" s="80">
        <v>44104</v>
      </c>
      <c r="P305" s="242"/>
      <c r="Q305" s="347"/>
      <c r="R305" s="347"/>
      <c r="S305" s="347"/>
      <c r="T305" s="344"/>
      <c r="U305" s="344"/>
      <c r="V305" s="345"/>
      <c r="W305" s="345"/>
      <c r="X305" s="345"/>
      <c r="Y305" s="126"/>
    </row>
    <row r="306" spans="1:25" ht="28.5" x14ac:dyDescent="0.25">
      <c r="A306" s="220"/>
      <c r="B306" s="230"/>
      <c r="C306" s="231"/>
      <c r="D306" s="232"/>
      <c r="E306" s="232"/>
      <c r="F306" s="232"/>
      <c r="G306" s="232"/>
      <c r="H306" s="253"/>
      <c r="I306" s="211"/>
      <c r="J306" s="233"/>
      <c r="K306" s="249"/>
      <c r="L306" s="249"/>
      <c r="M306" s="66" t="s">
        <v>541</v>
      </c>
      <c r="N306" s="80">
        <v>43876</v>
      </c>
      <c r="O306" s="80">
        <v>44104</v>
      </c>
      <c r="P306" s="242"/>
      <c r="Q306" s="347"/>
      <c r="R306" s="347"/>
      <c r="S306" s="347"/>
      <c r="T306" s="344"/>
      <c r="U306" s="344"/>
      <c r="V306" s="345"/>
      <c r="W306" s="345"/>
      <c r="X306" s="345"/>
      <c r="Y306" s="126"/>
    </row>
    <row r="307" spans="1:25" ht="42.75" x14ac:dyDescent="0.25">
      <c r="A307" s="220"/>
      <c r="B307" s="235"/>
      <c r="C307" s="236"/>
      <c r="D307" s="237"/>
      <c r="E307" s="237"/>
      <c r="F307" s="237"/>
      <c r="G307" s="237"/>
      <c r="H307" s="256"/>
      <c r="I307" s="216"/>
      <c r="J307" s="238"/>
      <c r="K307" s="247"/>
      <c r="L307" s="247"/>
      <c r="M307" s="66" t="s">
        <v>542</v>
      </c>
      <c r="N307" s="80">
        <v>43876</v>
      </c>
      <c r="O307" s="80">
        <v>44104</v>
      </c>
      <c r="P307" s="248"/>
      <c r="Q307" s="349"/>
      <c r="R307" s="349"/>
      <c r="S307" s="349"/>
      <c r="T307" s="344"/>
      <c r="U307" s="344"/>
      <c r="V307" s="345"/>
      <c r="W307" s="345"/>
      <c r="X307" s="345"/>
      <c r="Y307" s="28"/>
    </row>
    <row r="308" spans="1:25" x14ac:dyDescent="0.25">
      <c r="A308" s="220">
        <v>93</v>
      </c>
      <c r="B308" s="221" t="s">
        <v>519</v>
      </c>
      <c r="C308" s="222" t="s">
        <v>47</v>
      </c>
      <c r="D308" s="223" t="s">
        <v>31</v>
      </c>
      <c r="E308" s="223" t="s">
        <v>31</v>
      </c>
      <c r="F308" s="223" t="s">
        <v>31</v>
      </c>
      <c r="G308" s="223" t="s">
        <v>31</v>
      </c>
      <c r="H308" s="252"/>
      <c r="I308" s="204"/>
      <c r="J308" s="224" t="s">
        <v>543</v>
      </c>
      <c r="K308" s="245">
        <v>43922</v>
      </c>
      <c r="L308" s="245">
        <v>44195</v>
      </c>
      <c r="M308" s="66" t="s">
        <v>544</v>
      </c>
      <c r="N308" s="80">
        <v>43922</v>
      </c>
      <c r="O308" s="80">
        <v>43981</v>
      </c>
      <c r="P308" s="246">
        <v>0</v>
      </c>
      <c r="Q308" s="246">
        <v>0.3</v>
      </c>
      <c r="R308" s="246">
        <v>0.7</v>
      </c>
      <c r="S308" s="246">
        <v>1</v>
      </c>
      <c r="T308" s="344">
        <v>164514457.80000001</v>
      </c>
      <c r="U308" s="151">
        <v>123378667.666667</v>
      </c>
      <c r="V308" s="345" t="s">
        <v>522</v>
      </c>
      <c r="W308" s="350" t="s">
        <v>545</v>
      </c>
      <c r="X308" s="351" t="s">
        <v>31</v>
      </c>
      <c r="Y308" s="117">
        <f>T308+U308</f>
        <v>287893125.466667</v>
      </c>
    </row>
    <row r="309" spans="1:25" x14ac:dyDescent="0.25">
      <c r="A309" s="220"/>
      <c r="B309" s="230"/>
      <c r="C309" s="231"/>
      <c r="D309" s="232"/>
      <c r="E309" s="232"/>
      <c r="F309" s="232"/>
      <c r="G309" s="232"/>
      <c r="H309" s="253"/>
      <c r="I309" s="211"/>
      <c r="J309" s="233"/>
      <c r="K309" s="249"/>
      <c r="L309" s="249"/>
      <c r="M309" s="66" t="s">
        <v>546</v>
      </c>
      <c r="N309" s="80">
        <v>43983</v>
      </c>
      <c r="O309" s="80">
        <v>44042</v>
      </c>
      <c r="P309" s="347"/>
      <c r="Q309" s="347"/>
      <c r="R309" s="347"/>
      <c r="S309" s="347"/>
      <c r="T309" s="344"/>
      <c r="U309" s="163"/>
      <c r="V309" s="345"/>
      <c r="W309" s="352"/>
      <c r="X309" s="352"/>
      <c r="Y309" s="126"/>
    </row>
    <row r="310" spans="1:25" ht="28.5" x14ac:dyDescent="0.25">
      <c r="A310" s="220"/>
      <c r="B310" s="230"/>
      <c r="C310" s="231"/>
      <c r="D310" s="232"/>
      <c r="E310" s="232"/>
      <c r="F310" s="232"/>
      <c r="G310" s="232"/>
      <c r="H310" s="253"/>
      <c r="I310" s="211"/>
      <c r="J310" s="233"/>
      <c r="K310" s="249"/>
      <c r="L310" s="249"/>
      <c r="M310" s="80" t="s">
        <v>547</v>
      </c>
      <c r="N310" s="80">
        <v>44044</v>
      </c>
      <c r="O310" s="80">
        <v>44134</v>
      </c>
      <c r="P310" s="347"/>
      <c r="Q310" s="347"/>
      <c r="R310" s="347"/>
      <c r="S310" s="347"/>
      <c r="T310" s="344"/>
      <c r="U310" s="163"/>
      <c r="V310" s="345"/>
      <c r="W310" s="352"/>
      <c r="X310" s="352"/>
      <c r="Y310" s="126"/>
    </row>
    <row r="311" spans="1:25" ht="28.5" x14ac:dyDescent="0.25">
      <c r="A311" s="220"/>
      <c r="B311" s="235"/>
      <c r="C311" s="236"/>
      <c r="D311" s="237"/>
      <c r="E311" s="237"/>
      <c r="F311" s="237"/>
      <c r="G311" s="237"/>
      <c r="H311" s="256"/>
      <c r="I311" s="216"/>
      <c r="J311" s="238"/>
      <c r="K311" s="247"/>
      <c r="L311" s="247"/>
      <c r="M311" s="80" t="s">
        <v>548</v>
      </c>
      <c r="N311" s="80">
        <v>44075</v>
      </c>
      <c r="O311" s="80">
        <v>44195</v>
      </c>
      <c r="P311" s="349"/>
      <c r="Q311" s="349"/>
      <c r="R311" s="349"/>
      <c r="S311" s="349"/>
      <c r="T311" s="344"/>
      <c r="U311" s="177"/>
      <c r="V311" s="345"/>
      <c r="W311" s="353"/>
      <c r="X311" s="353"/>
      <c r="Y311" s="28"/>
    </row>
    <row r="312" spans="1:25" x14ac:dyDescent="0.25">
      <c r="A312" s="220">
        <v>94</v>
      </c>
      <c r="B312" s="221" t="s">
        <v>519</v>
      </c>
      <c r="C312" s="222" t="s">
        <v>41</v>
      </c>
      <c r="D312" s="223" t="s">
        <v>31</v>
      </c>
      <c r="E312" s="223" t="s">
        <v>31</v>
      </c>
      <c r="F312" s="223" t="s">
        <v>31</v>
      </c>
      <c r="G312" s="223" t="s">
        <v>31</v>
      </c>
      <c r="H312" s="252"/>
      <c r="I312" s="204"/>
      <c r="J312" s="224" t="s">
        <v>549</v>
      </c>
      <c r="K312" s="245">
        <v>43907</v>
      </c>
      <c r="L312" s="245">
        <v>44186</v>
      </c>
      <c r="M312" s="66" t="s">
        <v>550</v>
      </c>
      <c r="N312" s="80">
        <v>43907</v>
      </c>
      <c r="O312" s="80">
        <v>43938</v>
      </c>
      <c r="P312" s="246">
        <v>0.05</v>
      </c>
      <c r="Q312" s="246">
        <v>0.5</v>
      </c>
      <c r="R312" s="246">
        <v>0.7</v>
      </c>
      <c r="S312" s="246">
        <v>1</v>
      </c>
      <c r="T312" s="344">
        <v>164514457.80000001</v>
      </c>
      <c r="U312" s="151">
        <v>123378667.666667</v>
      </c>
      <c r="V312" s="350" t="s">
        <v>522</v>
      </c>
      <c r="W312" s="351" t="s">
        <v>31</v>
      </c>
      <c r="X312" s="351" t="s">
        <v>31</v>
      </c>
      <c r="Y312" s="117">
        <f>T312+U312</f>
        <v>287893125.466667</v>
      </c>
    </row>
    <row r="313" spans="1:25" ht="28.5" x14ac:dyDescent="0.25">
      <c r="A313" s="220"/>
      <c r="B313" s="230"/>
      <c r="C313" s="231"/>
      <c r="D313" s="232"/>
      <c r="E313" s="232"/>
      <c r="F313" s="232"/>
      <c r="G313" s="232"/>
      <c r="H313" s="253"/>
      <c r="I313" s="211"/>
      <c r="J313" s="233"/>
      <c r="K313" s="249"/>
      <c r="L313" s="249"/>
      <c r="M313" s="66" t="s">
        <v>551</v>
      </c>
      <c r="N313" s="80">
        <v>43941</v>
      </c>
      <c r="O313" s="80">
        <v>44043</v>
      </c>
      <c r="P313" s="347"/>
      <c r="Q313" s="347"/>
      <c r="R313" s="347"/>
      <c r="S313" s="347"/>
      <c r="T313" s="344"/>
      <c r="U313" s="163"/>
      <c r="V313" s="354"/>
      <c r="W313" s="352"/>
      <c r="X313" s="352"/>
      <c r="Y313" s="126"/>
    </row>
    <row r="314" spans="1:25" ht="28.5" x14ac:dyDescent="0.25">
      <c r="A314" s="220"/>
      <c r="B314" s="235"/>
      <c r="C314" s="236"/>
      <c r="D314" s="237"/>
      <c r="E314" s="237"/>
      <c r="F314" s="237"/>
      <c r="G314" s="237"/>
      <c r="H314" s="256"/>
      <c r="I314" s="216"/>
      <c r="J314" s="238"/>
      <c r="K314" s="247"/>
      <c r="L314" s="247"/>
      <c r="M314" s="66" t="s">
        <v>552</v>
      </c>
      <c r="N314" s="80">
        <v>44046</v>
      </c>
      <c r="O314" s="80">
        <v>44186</v>
      </c>
      <c r="P314" s="349"/>
      <c r="Q314" s="349"/>
      <c r="R314" s="349"/>
      <c r="S314" s="349"/>
      <c r="T314" s="344"/>
      <c r="U314" s="177"/>
      <c r="V314" s="355"/>
      <c r="W314" s="353"/>
      <c r="X314" s="353"/>
      <c r="Y314" s="28"/>
    </row>
    <row r="315" spans="1:25" x14ac:dyDescent="0.25">
      <c r="A315" s="220">
        <v>95</v>
      </c>
      <c r="B315" s="221" t="s">
        <v>519</v>
      </c>
      <c r="C315" s="222" t="s">
        <v>41</v>
      </c>
      <c r="D315" s="223" t="s">
        <v>31</v>
      </c>
      <c r="E315" s="223" t="s">
        <v>31</v>
      </c>
      <c r="F315" s="223" t="s">
        <v>31</v>
      </c>
      <c r="G315" s="223" t="s">
        <v>31</v>
      </c>
      <c r="H315" s="252"/>
      <c r="I315" s="204"/>
      <c r="J315" s="224" t="s">
        <v>553</v>
      </c>
      <c r="K315" s="245">
        <v>43878</v>
      </c>
      <c r="L315" s="245">
        <v>44186</v>
      </c>
      <c r="M315" s="66" t="s">
        <v>550</v>
      </c>
      <c r="N315" s="80">
        <v>43878</v>
      </c>
      <c r="O315" s="80">
        <v>43903</v>
      </c>
      <c r="P315" s="246">
        <v>0.2</v>
      </c>
      <c r="Q315" s="246">
        <v>0.45</v>
      </c>
      <c r="R315" s="246">
        <v>0.7</v>
      </c>
      <c r="S315" s="246">
        <v>1</v>
      </c>
      <c r="T315" s="344">
        <v>164514457.80000001</v>
      </c>
      <c r="U315" s="151">
        <v>123378667.666667</v>
      </c>
      <c r="V315" s="350" t="s">
        <v>522</v>
      </c>
      <c r="W315" s="224" t="s">
        <v>554</v>
      </c>
      <c r="X315" s="351" t="s">
        <v>31</v>
      </c>
      <c r="Y315" s="117">
        <f>T315+U315</f>
        <v>287893125.466667</v>
      </c>
    </row>
    <row r="316" spans="1:25" ht="28.5" x14ac:dyDescent="0.25">
      <c r="A316" s="220"/>
      <c r="B316" s="230"/>
      <c r="C316" s="231"/>
      <c r="D316" s="232"/>
      <c r="E316" s="232"/>
      <c r="F316" s="232"/>
      <c r="G316" s="232"/>
      <c r="H316" s="253"/>
      <c r="I316" s="211"/>
      <c r="J316" s="233"/>
      <c r="K316" s="249"/>
      <c r="L316" s="249"/>
      <c r="M316" s="66" t="s">
        <v>551</v>
      </c>
      <c r="N316" s="80">
        <v>43906</v>
      </c>
      <c r="O316" s="80">
        <v>44043</v>
      </c>
      <c r="P316" s="347"/>
      <c r="Q316" s="347"/>
      <c r="R316" s="347"/>
      <c r="S316" s="347"/>
      <c r="T316" s="344"/>
      <c r="U316" s="163"/>
      <c r="V316" s="354"/>
      <c r="W316" s="232"/>
      <c r="X316" s="352"/>
      <c r="Y316" s="126"/>
    </row>
    <row r="317" spans="1:25" x14ac:dyDescent="0.25">
      <c r="A317" s="220"/>
      <c r="B317" s="235"/>
      <c r="C317" s="236"/>
      <c r="D317" s="237"/>
      <c r="E317" s="237"/>
      <c r="F317" s="237"/>
      <c r="G317" s="237"/>
      <c r="H317" s="256"/>
      <c r="I317" s="216"/>
      <c r="J317" s="238"/>
      <c r="K317" s="247"/>
      <c r="L317" s="247"/>
      <c r="M317" s="66" t="s">
        <v>555</v>
      </c>
      <c r="N317" s="80">
        <v>44046</v>
      </c>
      <c r="O317" s="80">
        <v>44186</v>
      </c>
      <c r="P317" s="349"/>
      <c r="Q317" s="349"/>
      <c r="R317" s="349"/>
      <c r="S317" s="349"/>
      <c r="T317" s="344"/>
      <c r="U317" s="177"/>
      <c r="V317" s="355"/>
      <c r="W317" s="237"/>
      <c r="X317" s="353"/>
      <c r="Y317" s="28"/>
    </row>
    <row r="318" spans="1:25" x14ac:dyDescent="0.25">
      <c r="A318" s="220">
        <v>96</v>
      </c>
      <c r="B318" s="221" t="s">
        <v>519</v>
      </c>
      <c r="C318" s="222" t="s">
        <v>41</v>
      </c>
      <c r="D318" s="223" t="s">
        <v>31</v>
      </c>
      <c r="E318" s="223" t="s">
        <v>31</v>
      </c>
      <c r="F318" s="223" t="s">
        <v>31</v>
      </c>
      <c r="G318" s="223" t="s">
        <v>31</v>
      </c>
      <c r="H318" s="252"/>
      <c r="I318" s="204"/>
      <c r="J318" s="224" t="s">
        <v>556</v>
      </c>
      <c r="K318" s="245">
        <v>43878</v>
      </c>
      <c r="L318" s="245">
        <v>44186</v>
      </c>
      <c r="M318" s="66" t="s">
        <v>550</v>
      </c>
      <c r="N318" s="80">
        <v>43878</v>
      </c>
      <c r="O318" s="80">
        <v>43903</v>
      </c>
      <c r="P318" s="246">
        <v>0.2</v>
      </c>
      <c r="Q318" s="246">
        <v>0.45</v>
      </c>
      <c r="R318" s="246">
        <v>0.7</v>
      </c>
      <c r="S318" s="246">
        <v>1</v>
      </c>
      <c r="T318" s="344">
        <v>164514457.80000001</v>
      </c>
      <c r="U318" s="151">
        <v>123378667.666667</v>
      </c>
      <c r="V318" s="350" t="s">
        <v>522</v>
      </c>
      <c r="W318" s="350" t="s">
        <v>554</v>
      </c>
      <c r="X318" s="351" t="s">
        <v>31</v>
      </c>
      <c r="Y318" s="117">
        <f>T318+U318</f>
        <v>287893125.466667</v>
      </c>
    </row>
    <row r="319" spans="1:25" ht="28.5" x14ac:dyDescent="0.25">
      <c r="A319" s="220"/>
      <c r="B319" s="230"/>
      <c r="C319" s="231"/>
      <c r="D319" s="232"/>
      <c r="E319" s="232"/>
      <c r="F319" s="232"/>
      <c r="G319" s="232"/>
      <c r="H319" s="253"/>
      <c r="I319" s="211"/>
      <c r="J319" s="233"/>
      <c r="K319" s="249"/>
      <c r="L319" s="249"/>
      <c r="M319" s="66" t="s">
        <v>551</v>
      </c>
      <c r="N319" s="80">
        <v>43906</v>
      </c>
      <c r="O319" s="80">
        <v>44043</v>
      </c>
      <c r="P319" s="242"/>
      <c r="Q319" s="347"/>
      <c r="R319" s="347"/>
      <c r="S319" s="347"/>
      <c r="T319" s="344"/>
      <c r="U319" s="163"/>
      <c r="V319" s="354"/>
      <c r="W319" s="352"/>
      <c r="X319" s="352"/>
      <c r="Y319" s="126"/>
    </row>
    <row r="320" spans="1:25" x14ac:dyDescent="0.25">
      <c r="A320" s="220"/>
      <c r="B320" s="235"/>
      <c r="C320" s="236"/>
      <c r="D320" s="237"/>
      <c r="E320" s="237"/>
      <c r="F320" s="237"/>
      <c r="G320" s="237"/>
      <c r="H320" s="256"/>
      <c r="I320" s="216"/>
      <c r="J320" s="238"/>
      <c r="K320" s="247"/>
      <c r="L320" s="247"/>
      <c r="M320" s="66" t="s">
        <v>557</v>
      </c>
      <c r="N320" s="80">
        <v>44046</v>
      </c>
      <c r="O320" s="80">
        <v>44186</v>
      </c>
      <c r="P320" s="248"/>
      <c r="Q320" s="349"/>
      <c r="R320" s="349"/>
      <c r="S320" s="349"/>
      <c r="T320" s="344"/>
      <c r="U320" s="177"/>
      <c r="V320" s="355"/>
      <c r="W320" s="353"/>
      <c r="X320" s="353"/>
      <c r="Y320" s="28"/>
    </row>
    <row r="321" spans="1:25" ht="28.5" x14ac:dyDescent="0.25">
      <c r="A321" s="220">
        <v>97</v>
      </c>
      <c r="B321" s="221" t="s">
        <v>519</v>
      </c>
      <c r="C321" s="222" t="s">
        <v>41</v>
      </c>
      <c r="D321" s="223" t="s">
        <v>31</v>
      </c>
      <c r="E321" s="223" t="s">
        <v>31</v>
      </c>
      <c r="F321" s="223" t="s">
        <v>31</v>
      </c>
      <c r="G321" s="223" t="s">
        <v>31</v>
      </c>
      <c r="H321" s="252"/>
      <c r="I321" s="204"/>
      <c r="J321" s="224" t="s">
        <v>558</v>
      </c>
      <c r="K321" s="245">
        <v>43878</v>
      </c>
      <c r="L321" s="245">
        <v>44186</v>
      </c>
      <c r="M321" s="66" t="s">
        <v>559</v>
      </c>
      <c r="N321" s="80">
        <v>43878</v>
      </c>
      <c r="O321" s="80">
        <v>44186</v>
      </c>
      <c r="P321" s="246">
        <v>0.25</v>
      </c>
      <c r="Q321" s="246">
        <v>0.5</v>
      </c>
      <c r="R321" s="246">
        <v>0.75</v>
      </c>
      <c r="S321" s="246">
        <v>1</v>
      </c>
      <c r="T321" s="344">
        <v>164514457.80000001</v>
      </c>
      <c r="U321" s="151">
        <v>123378667.666667</v>
      </c>
      <c r="V321" s="350" t="s">
        <v>522</v>
      </c>
      <c r="W321" s="350" t="s">
        <v>554</v>
      </c>
      <c r="X321" s="351" t="s">
        <v>31</v>
      </c>
      <c r="Y321" s="117">
        <f>T321+U321</f>
        <v>287893125.466667</v>
      </c>
    </row>
    <row r="322" spans="1:25" x14ac:dyDescent="0.25">
      <c r="A322" s="220"/>
      <c r="B322" s="235"/>
      <c r="C322" s="236"/>
      <c r="D322" s="237"/>
      <c r="E322" s="237"/>
      <c r="F322" s="237"/>
      <c r="G322" s="237"/>
      <c r="H322" s="256"/>
      <c r="I322" s="216"/>
      <c r="J322" s="238"/>
      <c r="K322" s="247"/>
      <c r="L322" s="247"/>
      <c r="M322" s="66" t="s">
        <v>560</v>
      </c>
      <c r="N322" s="80">
        <v>43878</v>
      </c>
      <c r="O322" s="80">
        <v>44186</v>
      </c>
      <c r="P322" s="349"/>
      <c r="Q322" s="349"/>
      <c r="R322" s="349"/>
      <c r="S322" s="349"/>
      <c r="T322" s="344"/>
      <c r="U322" s="163"/>
      <c r="V322" s="355"/>
      <c r="W322" s="353"/>
      <c r="X322" s="353"/>
      <c r="Y322" s="28"/>
    </row>
    <row r="323" spans="1:25" ht="28.5" x14ac:dyDescent="0.25">
      <c r="A323" s="220">
        <v>98</v>
      </c>
      <c r="B323" s="221" t="s">
        <v>519</v>
      </c>
      <c r="C323" s="222" t="s">
        <v>41</v>
      </c>
      <c r="D323" s="223" t="s">
        <v>31</v>
      </c>
      <c r="E323" s="223" t="s">
        <v>31</v>
      </c>
      <c r="F323" s="223" t="s">
        <v>31</v>
      </c>
      <c r="G323" s="223" t="s">
        <v>31</v>
      </c>
      <c r="H323" s="252"/>
      <c r="I323" s="204"/>
      <c r="J323" s="85" t="s">
        <v>561</v>
      </c>
      <c r="K323" s="245">
        <v>43832</v>
      </c>
      <c r="L323" s="245">
        <v>44012</v>
      </c>
      <c r="M323" s="66" t="s">
        <v>562</v>
      </c>
      <c r="N323" s="80">
        <v>43832</v>
      </c>
      <c r="O323" s="80">
        <v>43905</v>
      </c>
      <c r="P323" s="246">
        <v>0.61</v>
      </c>
      <c r="Q323" s="246">
        <v>1</v>
      </c>
      <c r="R323" s="246"/>
      <c r="S323" s="246"/>
      <c r="T323" s="151">
        <v>164514457.80000001</v>
      </c>
      <c r="U323" s="151">
        <v>123378667.666667</v>
      </c>
      <c r="V323" s="350" t="s">
        <v>522</v>
      </c>
      <c r="W323" s="351" t="s">
        <v>31</v>
      </c>
      <c r="X323" s="351" t="s">
        <v>31</v>
      </c>
      <c r="Y323" s="117">
        <f>T323+U323</f>
        <v>287893125.466667</v>
      </c>
    </row>
    <row r="324" spans="1:25" ht="28.5" x14ac:dyDescent="0.25">
      <c r="A324" s="220"/>
      <c r="B324" s="230"/>
      <c r="C324" s="231"/>
      <c r="D324" s="232"/>
      <c r="E324" s="232"/>
      <c r="F324" s="232"/>
      <c r="G324" s="232"/>
      <c r="H324" s="253"/>
      <c r="I324" s="211"/>
      <c r="J324" s="155"/>
      <c r="K324" s="249"/>
      <c r="L324" s="249"/>
      <c r="M324" s="66" t="s">
        <v>563</v>
      </c>
      <c r="N324" s="80">
        <v>43832</v>
      </c>
      <c r="O324" s="80">
        <v>43936</v>
      </c>
      <c r="P324" s="347"/>
      <c r="Q324" s="347"/>
      <c r="R324" s="347"/>
      <c r="S324" s="347"/>
      <c r="T324" s="163"/>
      <c r="U324" s="163"/>
      <c r="V324" s="354"/>
      <c r="W324" s="352"/>
      <c r="X324" s="352"/>
      <c r="Y324" s="126"/>
    </row>
    <row r="325" spans="1:25" ht="28.5" x14ac:dyDescent="0.25">
      <c r="A325" s="220"/>
      <c r="B325" s="235"/>
      <c r="C325" s="236"/>
      <c r="D325" s="237"/>
      <c r="E325" s="237"/>
      <c r="F325" s="237"/>
      <c r="G325" s="237"/>
      <c r="H325" s="256"/>
      <c r="I325" s="216"/>
      <c r="J325" s="169"/>
      <c r="K325" s="247"/>
      <c r="L325" s="247"/>
      <c r="M325" s="80" t="s">
        <v>564</v>
      </c>
      <c r="N325" s="80">
        <v>43937</v>
      </c>
      <c r="O325" s="80">
        <v>44012</v>
      </c>
      <c r="P325" s="349"/>
      <c r="Q325" s="349"/>
      <c r="R325" s="349"/>
      <c r="S325" s="349"/>
      <c r="T325" s="177"/>
      <c r="U325" s="177"/>
      <c r="V325" s="355"/>
      <c r="W325" s="353"/>
      <c r="X325" s="353"/>
      <c r="Y325" s="28"/>
    </row>
    <row r="326" spans="1:25" x14ac:dyDescent="0.25">
      <c r="A326" s="220">
        <v>99</v>
      </c>
      <c r="B326" s="221" t="s">
        <v>519</v>
      </c>
      <c r="C326" s="222" t="s">
        <v>41</v>
      </c>
      <c r="D326" s="223" t="s">
        <v>31</v>
      </c>
      <c r="E326" s="223" t="s">
        <v>31</v>
      </c>
      <c r="F326" s="223" t="s">
        <v>31</v>
      </c>
      <c r="G326" s="223" t="s">
        <v>31</v>
      </c>
      <c r="H326" s="252"/>
      <c r="I326" s="204"/>
      <c r="J326" s="224" t="s">
        <v>565</v>
      </c>
      <c r="K326" s="356">
        <v>43832</v>
      </c>
      <c r="L326" s="245">
        <v>44012</v>
      </c>
      <c r="M326" s="66" t="s">
        <v>566</v>
      </c>
      <c r="N326" s="80">
        <v>43832</v>
      </c>
      <c r="O326" s="80">
        <v>43936</v>
      </c>
      <c r="P326" s="246">
        <v>0.3</v>
      </c>
      <c r="Q326" s="246">
        <v>1</v>
      </c>
      <c r="R326" s="246"/>
      <c r="S326" s="246"/>
      <c r="T326" s="151">
        <v>164514457.80000001</v>
      </c>
      <c r="U326" s="151">
        <v>123378667.666667</v>
      </c>
      <c r="V326" s="350" t="s">
        <v>522</v>
      </c>
      <c r="W326" s="351" t="s">
        <v>31</v>
      </c>
      <c r="X326" s="351" t="s">
        <v>31</v>
      </c>
      <c r="Y326" s="117">
        <f>T326+U326</f>
        <v>287893125.466667</v>
      </c>
    </row>
    <row r="327" spans="1:25" x14ac:dyDescent="0.25">
      <c r="A327" s="220"/>
      <c r="B327" s="230"/>
      <c r="C327" s="231"/>
      <c r="D327" s="232"/>
      <c r="E327" s="232"/>
      <c r="F327" s="232"/>
      <c r="G327" s="232"/>
      <c r="H327" s="253"/>
      <c r="I327" s="211"/>
      <c r="J327" s="233"/>
      <c r="K327" s="357"/>
      <c r="L327" s="249"/>
      <c r="M327" s="66" t="s">
        <v>567</v>
      </c>
      <c r="N327" s="80">
        <v>43937</v>
      </c>
      <c r="O327" s="80">
        <v>43967</v>
      </c>
      <c r="P327" s="347"/>
      <c r="Q327" s="347"/>
      <c r="R327" s="347"/>
      <c r="S327" s="347"/>
      <c r="T327" s="163"/>
      <c r="U327" s="163"/>
      <c r="V327" s="354"/>
      <c r="W327" s="352"/>
      <c r="X327" s="352"/>
      <c r="Y327" s="126"/>
    </row>
    <row r="328" spans="1:25" x14ac:dyDescent="0.25">
      <c r="A328" s="220"/>
      <c r="B328" s="235"/>
      <c r="C328" s="236"/>
      <c r="D328" s="237"/>
      <c r="E328" s="237"/>
      <c r="F328" s="237"/>
      <c r="G328" s="237"/>
      <c r="H328" s="256"/>
      <c r="I328" s="216"/>
      <c r="J328" s="238"/>
      <c r="K328" s="358"/>
      <c r="L328" s="247"/>
      <c r="M328" s="80" t="s">
        <v>568</v>
      </c>
      <c r="N328" s="80">
        <v>43968</v>
      </c>
      <c r="O328" s="80">
        <v>44012</v>
      </c>
      <c r="P328" s="349"/>
      <c r="Q328" s="349"/>
      <c r="R328" s="349"/>
      <c r="S328" s="349"/>
      <c r="T328" s="177"/>
      <c r="U328" s="177"/>
      <c r="V328" s="355"/>
      <c r="W328" s="353"/>
      <c r="X328" s="353"/>
      <c r="Y328" s="28"/>
    </row>
    <row r="329" spans="1:25" ht="28.5" x14ac:dyDescent="0.25">
      <c r="A329" s="220">
        <v>100</v>
      </c>
      <c r="B329" s="221" t="s">
        <v>519</v>
      </c>
      <c r="C329" s="222" t="s">
        <v>41</v>
      </c>
      <c r="D329" s="223" t="s">
        <v>31</v>
      </c>
      <c r="E329" s="223" t="s">
        <v>31</v>
      </c>
      <c r="F329" s="223" t="s">
        <v>31</v>
      </c>
      <c r="G329" s="223" t="s">
        <v>31</v>
      </c>
      <c r="H329" s="252"/>
      <c r="I329" s="204"/>
      <c r="J329" s="224" t="s">
        <v>569</v>
      </c>
      <c r="K329" s="245">
        <v>43862</v>
      </c>
      <c r="L329" s="245">
        <v>44071</v>
      </c>
      <c r="M329" s="66" t="s">
        <v>570</v>
      </c>
      <c r="N329" s="80">
        <v>43862</v>
      </c>
      <c r="O329" s="80">
        <v>43920</v>
      </c>
      <c r="P329" s="246">
        <v>0.2</v>
      </c>
      <c r="Q329" s="246">
        <v>0.6</v>
      </c>
      <c r="R329" s="246">
        <v>1</v>
      </c>
      <c r="S329" s="246"/>
      <c r="T329" s="151">
        <v>164514457.80000001</v>
      </c>
      <c r="U329" s="151">
        <v>123378667.666667</v>
      </c>
      <c r="V329" s="359" t="s">
        <v>522</v>
      </c>
      <c r="W329" s="351" t="s">
        <v>31</v>
      </c>
      <c r="X329" s="351" t="s">
        <v>31</v>
      </c>
      <c r="Y329" s="117">
        <f>T329+U329</f>
        <v>287893125.466667</v>
      </c>
    </row>
    <row r="330" spans="1:25" ht="28.5" x14ac:dyDescent="0.25">
      <c r="A330" s="220"/>
      <c r="B330" s="230"/>
      <c r="C330" s="231"/>
      <c r="D330" s="232"/>
      <c r="E330" s="232"/>
      <c r="F330" s="232"/>
      <c r="G330" s="232"/>
      <c r="H330" s="253"/>
      <c r="I330" s="211"/>
      <c r="J330" s="233"/>
      <c r="K330" s="249"/>
      <c r="L330" s="249"/>
      <c r="M330" s="66" t="s">
        <v>571</v>
      </c>
      <c r="N330" s="80">
        <v>43922</v>
      </c>
      <c r="O330" s="80">
        <v>44012</v>
      </c>
      <c r="P330" s="347"/>
      <c r="Q330" s="347"/>
      <c r="R330" s="347"/>
      <c r="S330" s="347"/>
      <c r="T330" s="163"/>
      <c r="U330" s="163"/>
      <c r="V330" s="359"/>
      <c r="W330" s="352"/>
      <c r="X330" s="352"/>
      <c r="Y330" s="126"/>
    </row>
    <row r="331" spans="1:25" ht="42.75" x14ac:dyDescent="0.25">
      <c r="A331" s="220"/>
      <c r="B331" s="230"/>
      <c r="C331" s="231"/>
      <c r="D331" s="232"/>
      <c r="E331" s="232"/>
      <c r="F331" s="232"/>
      <c r="G331" s="232"/>
      <c r="H331" s="253"/>
      <c r="I331" s="211"/>
      <c r="J331" s="233"/>
      <c r="K331" s="249"/>
      <c r="L331" s="249"/>
      <c r="M331" s="66" t="s">
        <v>572</v>
      </c>
      <c r="N331" s="80">
        <v>43983</v>
      </c>
      <c r="O331" s="80">
        <v>44042</v>
      </c>
      <c r="P331" s="347"/>
      <c r="Q331" s="347"/>
      <c r="R331" s="347"/>
      <c r="S331" s="347"/>
      <c r="T331" s="163"/>
      <c r="U331" s="163"/>
      <c r="V331" s="359"/>
      <c r="W331" s="352"/>
      <c r="X331" s="352"/>
      <c r="Y331" s="126"/>
    </row>
    <row r="332" spans="1:25" x14ac:dyDescent="0.25">
      <c r="A332" s="220"/>
      <c r="B332" s="235"/>
      <c r="C332" s="236"/>
      <c r="D332" s="237"/>
      <c r="E332" s="237"/>
      <c r="F332" s="237"/>
      <c r="G332" s="237"/>
      <c r="H332" s="256"/>
      <c r="I332" s="216"/>
      <c r="J332" s="238"/>
      <c r="K332" s="247"/>
      <c r="L332" s="247"/>
      <c r="M332" s="80" t="s">
        <v>573</v>
      </c>
      <c r="N332" s="80" t="s">
        <v>574</v>
      </c>
      <c r="O332" s="80">
        <v>44071</v>
      </c>
      <c r="P332" s="349"/>
      <c r="Q332" s="349"/>
      <c r="R332" s="349"/>
      <c r="S332" s="349"/>
      <c r="T332" s="177"/>
      <c r="U332" s="177"/>
      <c r="V332" s="359"/>
      <c r="W332" s="353"/>
      <c r="X332" s="353"/>
      <c r="Y332" s="28"/>
    </row>
    <row r="333" spans="1:25" ht="28.5" x14ac:dyDescent="0.25">
      <c r="A333" s="220">
        <v>101</v>
      </c>
      <c r="B333" s="221" t="s">
        <v>519</v>
      </c>
      <c r="C333" s="222" t="s">
        <v>41</v>
      </c>
      <c r="D333" s="223" t="s">
        <v>31</v>
      </c>
      <c r="E333" s="223" t="s">
        <v>31</v>
      </c>
      <c r="F333" s="223" t="s">
        <v>31</v>
      </c>
      <c r="G333" s="223" t="s">
        <v>31</v>
      </c>
      <c r="H333" s="252"/>
      <c r="I333" s="204"/>
      <c r="J333" s="224" t="s">
        <v>575</v>
      </c>
      <c r="K333" s="245">
        <v>43862</v>
      </c>
      <c r="L333" s="245">
        <v>44165</v>
      </c>
      <c r="M333" s="66" t="s">
        <v>570</v>
      </c>
      <c r="N333" s="80">
        <v>43862</v>
      </c>
      <c r="O333" s="80">
        <v>43920</v>
      </c>
      <c r="P333" s="246">
        <v>0.2</v>
      </c>
      <c r="Q333" s="246">
        <v>0.5</v>
      </c>
      <c r="R333" s="246">
        <v>0.9</v>
      </c>
      <c r="S333" s="246">
        <v>1</v>
      </c>
      <c r="T333" s="151">
        <v>164514457.80000001</v>
      </c>
      <c r="U333" s="151">
        <v>123378667.666667</v>
      </c>
      <c r="V333" s="359" t="s">
        <v>522</v>
      </c>
      <c r="W333" s="351" t="s">
        <v>31</v>
      </c>
      <c r="X333" s="351" t="s">
        <v>31</v>
      </c>
      <c r="Y333" s="117">
        <f>T333+U333</f>
        <v>287893125.466667</v>
      </c>
    </row>
    <row r="334" spans="1:25" ht="28.5" x14ac:dyDescent="0.25">
      <c r="A334" s="220"/>
      <c r="B334" s="230"/>
      <c r="C334" s="231"/>
      <c r="D334" s="232"/>
      <c r="E334" s="232"/>
      <c r="F334" s="232"/>
      <c r="G334" s="232"/>
      <c r="H334" s="253"/>
      <c r="I334" s="211"/>
      <c r="J334" s="233"/>
      <c r="K334" s="249"/>
      <c r="L334" s="249"/>
      <c r="M334" s="66" t="s">
        <v>576</v>
      </c>
      <c r="N334" s="80">
        <v>43922</v>
      </c>
      <c r="O334" s="80">
        <v>44012</v>
      </c>
      <c r="P334" s="347"/>
      <c r="Q334" s="347"/>
      <c r="R334" s="347"/>
      <c r="S334" s="347"/>
      <c r="T334" s="163"/>
      <c r="U334" s="163"/>
      <c r="V334" s="359"/>
      <c r="W334" s="352"/>
      <c r="X334" s="352"/>
      <c r="Y334" s="126"/>
    </row>
    <row r="335" spans="1:25" ht="42.75" x14ac:dyDescent="0.25">
      <c r="A335" s="220"/>
      <c r="B335" s="230"/>
      <c r="C335" s="231"/>
      <c r="D335" s="232"/>
      <c r="E335" s="232"/>
      <c r="F335" s="232"/>
      <c r="G335" s="232"/>
      <c r="H335" s="253"/>
      <c r="I335" s="211"/>
      <c r="J335" s="233"/>
      <c r="K335" s="249"/>
      <c r="L335" s="249"/>
      <c r="M335" s="66" t="s">
        <v>572</v>
      </c>
      <c r="N335" s="80">
        <v>44013</v>
      </c>
      <c r="O335" s="80">
        <v>44042</v>
      </c>
      <c r="P335" s="347"/>
      <c r="Q335" s="347"/>
      <c r="R335" s="347"/>
      <c r="S335" s="347"/>
      <c r="T335" s="163"/>
      <c r="U335" s="163"/>
      <c r="V335" s="359"/>
      <c r="W335" s="352"/>
      <c r="X335" s="352"/>
      <c r="Y335" s="126"/>
    </row>
    <row r="336" spans="1:25" x14ac:dyDescent="0.25">
      <c r="A336" s="220"/>
      <c r="B336" s="235"/>
      <c r="C336" s="236"/>
      <c r="D336" s="237"/>
      <c r="E336" s="237"/>
      <c r="F336" s="237"/>
      <c r="G336" s="237"/>
      <c r="H336" s="256"/>
      <c r="I336" s="216"/>
      <c r="J336" s="238"/>
      <c r="K336" s="247"/>
      <c r="L336" s="247"/>
      <c r="M336" s="80" t="s">
        <v>577</v>
      </c>
      <c r="N336" s="80">
        <v>44075</v>
      </c>
      <c r="O336" s="80">
        <v>44165</v>
      </c>
      <c r="P336" s="349"/>
      <c r="Q336" s="349"/>
      <c r="R336" s="349"/>
      <c r="S336" s="349"/>
      <c r="T336" s="177"/>
      <c r="U336" s="177"/>
      <c r="V336" s="359"/>
      <c r="W336" s="353"/>
      <c r="X336" s="353"/>
      <c r="Y336" s="28"/>
    </row>
    <row r="337" spans="1:25" x14ac:dyDescent="0.25">
      <c r="A337" s="220">
        <v>102</v>
      </c>
      <c r="B337" s="221" t="s">
        <v>519</v>
      </c>
      <c r="C337" s="222" t="s">
        <v>41</v>
      </c>
      <c r="D337" s="223" t="s">
        <v>31</v>
      </c>
      <c r="E337" s="223" t="s">
        <v>31</v>
      </c>
      <c r="F337" s="223" t="s">
        <v>31</v>
      </c>
      <c r="G337" s="223" t="s">
        <v>31</v>
      </c>
      <c r="H337" s="252"/>
      <c r="I337" s="204"/>
      <c r="J337" s="224" t="s">
        <v>578</v>
      </c>
      <c r="K337" s="65">
        <v>43878</v>
      </c>
      <c r="L337" s="65">
        <v>44165</v>
      </c>
      <c r="M337" s="66" t="s">
        <v>550</v>
      </c>
      <c r="N337" s="80">
        <v>43878</v>
      </c>
      <c r="O337" s="80">
        <v>43903</v>
      </c>
      <c r="P337" s="246">
        <v>0.2</v>
      </c>
      <c r="Q337" s="246">
        <v>0.45</v>
      </c>
      <c r="R337" s="246">
        <v>0.7</v>
      </c>
      <c r="S337" s="246">
        <v>1</v>
      </c>
      <c r="T337" s="151">
        <v>164514457.80000001</v>
      </c>
      <c r="U337" s="151">
        <v>123378667.666667</v>
      </c>
      <c r="V337" s="350" t="s">
        <v>522</v>
      </c>
      <c r="W337" s="351" t="s">
        <v>31</v>
      </c>
      <c r="X337" s="351" t="s">
        <v>31</v>
      </c>
      <c r="Y337" s="117">
        <f>T337+U337</f>
        <v>287893125.466667</v>
      </c>
    </row>
    <row r="338" spans="1:25" ht="28.5" x14ac:dyDescent="0.25">
      <c r="A338" s="220"/>
      <c r="B338" s="230"/>
      <c r="C338" s="231"/>
      <c r="D338" s="232"/>
      <c r="E338" s="232"/>
      <c r="F338" s="232"/>
      <c r="G338" s="232"/>
      <c r="H338" s="253"/>
      <c r="I338" s="211"/>
      <c r="J338" s="233"/>
      <c r="K338" s="65"/>
      <c r="L338" s="65"/>
      <c r="M338" s="66" t="s">
        <v>551</v>
      </c>
      <c r="N338" s="80">
        <v>43906</v>
      </c>
      <c r="O338" s="80">
        <v>43966</v>
      </c>
      <c r="P338" s="347"/>
      <c r="Q338" s="347"/>
      <c r="R338" s="347"/>
      <c r="S338" s="347"/>
      <c r="T338" s="163"/>
      <c r="U338" s="163"/>
      <c r="V338" s="354"/>
      <c r="W338" s="352"/>
      <c r="X338" s="352"/>
      <c r="Y338" s="126"/>
    </row>
    <row r="339" spans="1:25" x14ac:dyDescent="0.25">
      <c r="A339" s="220"/>
      <c r="B339" s="230"/>
      <c r="C339" s="231"/>
      <c r="D339" s="232"/>
      <c r="E339" s="232"/>
      <c r="F339" s="232"/>
      <c r="G339" s="232"/>
      <c r="H339" s="253"/>
      <c r="I339" s="211"/>
      <c r="J339" s="233"/>
      <c r="K339" s="65"/>
      <c r="L339" s="65"/>
      <c r="M339" s="66" t="s">
        <v>555</v>
      </c>
      <c r="N339" s="80">
        <v>43969</v>
      </c>
      <c r="O339" s="80">
        <v>44046</v>
      </c>
      <c r="P339" s="347"/>
      <c r="Q339" s="347"/>
      <c r="R339" s="347"/>
      <c r="S339" s="347"/>
      <c r="T339" s="163"/>
      <c r="U339" s="163"/>
      <c r="V339" s="354"/>
      <c r="W339" s="352"/>
      <c r="X339" s="352"/>
      <c r="Y339" s="126"/>
    </row>
    <row r="340" spans="1:25" x14ac:dyDescent="0.25">
      <c r="A340" s="220"/>
      <c r="B340" s="235"/>
      <c r="C340" s="236"/>
      <c r="D340" s="237"/>
      <c r="E340" s="237"/>
      <c r="F340" s="237"/>
      <c r="G340" s="237"/>
      <c r="H340" s="256"/>
      <c r="I340" s="216"/>
      <c r="J340" s="238"/>
      <c r="K340" s="65"/>
      <c r="L340" s="65"/>
      <c r="M340" s="80" t="s">
        <v>579</v>
      </c>
      <c r="N340" s="80">
        <v>44075</v>
      </c>
      <c r="O340" s="80">
        <v>44165</v>
      </c>
      <c r="P340" s="349"/>
      <c r="Q340" s="349"/>
      <c r="R340" s="349"/>
      <c r="S340" s="349"/>
      <c r="T340" s="177"/>
      <c r="U340" s="177"/>
      <c r="V340" s="355"/>
      <c r="W340" s="353"/>
      <c r="X340" s="353"/>
      <c r="Y340" s="28"/>
    </row>
    <row r="341" spans="1:25" ht="28.5" x14ac:dyDescent="0.25">
      <c r="A341" s="199">
        <v>103</v>
      </c>
      <c r="B341" s="360" t="s">
        <v>580</v>
      </c>
      <c r="C341" s="360" t="s">
        <v>102</v>
      </c>
      <c r="D341" s="205" t="s">
        <v>162</v>
      </c>
      <c r="E341" s="201" t="s">
        <v>153</v>
      </c>
      <c r="F341" s="201" t="s">
        <v>153</v>
      </c>
      <c r="G341" s="288" t="s">
        <v>154</v>
      </c>
      <c r="H341" s="252"/>
      <c r="I341" s="204"/>
      <c r="J341" s="205" t="s">
        <v>581</v>
      </c>
      <c r="K341" s="361">
        <v>43845</v>
      </c>
      <c r="L341" s="361">
        <v>44196</v>
      </c>
      <c r="M341" s="362" t="s">
        <v>582</v>
      </c>
      <c r="N341" s="206">
        <v>43845</v>
      </c>
      <c r="O341" s="206">
        <v>44196</v>
      </c>
      <c r="P341" s="363">
        <v>0.8</v>
      </c>
      <c r="Q341" s="363">
        <v>0.8</v>
      </c>
      <c r="R341" s="363">
        <v>0.8</v>
      </c>
      <c r="S341" s="363">
        <v>0.8</v>
      </c>
      <c r="T341" s="364">
        <v>24000000</v>
      </c>
      <c r="U341" s="365">
        <v>0</v>
      </c>
      <c r="V341" s="366" t="s">
        <v>157</v>
      </c>
      <c r="W341" s="366" t="s">
        <v>583</v>
      </c>
      <c r="X341" s="367" t="s">
        <v>31</v>
      </c>
      <c r="Y341" s="368">
        <v>24000000</v>
      </c>
    </row>
    <row r="342" spans="1:25" ht="28.5" x14ac:dyDescent="0.25">
      <c r="A342" s="199"/>
      <c r="B342" s="369"/>
      <c r="C342" s="369"/>
      <c r="D342" s="217"/>
      <c r="E342" s="214"/>
      <c r="F342" s="214"/>
      <c r="G342" s="296"/>
      <c r="H342" s="256"/>
      <c r="I342" s="216"/>
      <c r="J342" s="217"/>
      <c r="K342" s="370"/>
      <c r="L342" s="370"/>
      <c r="M342" s="362" t="s">
        <v>584</v>
      </c>
      <c r="N342" s="206">
        <v>43845</v>
      </c>
      <c r="O342" s="206">
        <v>44196</v>
      </c>
      <c r="P342" s="371"/>
      <c r="Q342" s="371"/>
      <c r="R342" s="371"/>
      <c r="S342" s="371"/>
      <c r="T342" s="372"/>
      <c r="U342" s="373"/>
      <c r="V342" s="374"/>
      <c r="W342" s="374"/>
      <c r="X342" s="375"/>
      <c r="Y342" s="376"/>
    </row>
    <row r="343" spans="1:25" x14ac:dyDescent="0.25">
      <c r="A343" s="199">
        <v>104</v>
      </c>
      <c r="B343" s="377" t="s">
        <v>580</v>
      </c>
      <c r="C343" s="360" t="s">
        <v>102</v>
      </c>
      <c r="D343" s="378" t="s">
        <v>182</v>
      </c>
      <c r="E343" s="202" t="s">
        <v>31</v>
      </c>
      <c r="F343" s="202" t="s">
        <v>31</v>
      </c>
      <c r="G343" s="203" t="s">
        <v>238</v>
      </c>
      <c r="H343" s="204"/>
      <c r="I343" s="204"/>
      <c r="J343" s="378" t="s">
        <v>585</v>
      </c>
      <c r="K343" s="361">
        <v>43831</v>
      </c>
      <c r="L343" s="361">
        <v>44165</v>
      </c>
      <c r="M343" s="206" t="s">
        <v>586</v>
      </c>
      <c r="N343" s="206">
        <v>43831</v>
      </c>
      <c r="O343" s="206">
        <v>43889</v>
      </c>
      <c r="P343" s="363">
        <v>0.2</v>
      </c>
      <c r="Q343" s="363">
        <v>0.5</v>
      </c>
      <c r="R343" s="379">
        <v>0.8</v>
      </c>
      <c r="S343" s="379">
        <v>1</v>
      </c>
      <c r="T343" s="365">
        <v>0</v>
      </c>
      <c r="U343" s="96">
        <f>+((3000000*1.6)/176)*30</f>
        <v>818181.81818181812</v>
      </c>
      <c r="V343" s="366" t="s">
        <v>50</v>
      </c>
      <c r="W343" s="366" t="s">
        <v>587</v>
      </c>
      <c r="X343" s="367" t="s">
        <v>31</v>
      </c>
      <c r="Y343" s="117">
        <f>+((3000000*1.6)/176)*30</f>
        <v>818181.81818181812</v>
      </c>
    </row>
    <row r="344" spans="1:25" x14ac:dyDescent="0.25">
      <c r="A344" s="199"/>
      <c r="B344" s="377"/>
      <c r="C344" s="369"/>
      <c r="D344" s="378"/>
      <c r="E344" s="202"/>
      <c r="F344" s="202"/>
      <c r="G344" s="215"/>
      <c r="H344" s="216"/>
      <c r="I344" s="216"/>
      <c r="J344" s="378"/>
      <c r="K344" s="370"/>
      <c r="L344" s="370"/>
      <c r="M344" s="206" t="s">
        <v>588</v>
      </c>
      <c r="N344" s="206">
        <v>43862</v>
      </c>
      <c r="O344" s="206">
        <v>44165</v>
      </c>
      <c r="P344" s="371"/>
      <c r="Q344" s="371"/>
      <c r="R344" s="379"/>
      <c r="S344" s="379"/>
      <c r="T344" s="373"/>
      <c r="U344" s="96"/>
      <c r="V344" s="374"/>
      <c r="W344" s="374"/>
      <c r="X344" s="375"/>
      <c r="Y344" s="28"/>
    </row>
    <row r="345" spans="1:25" ht="57" x14ac:dyDescent="0.25">
      <c r="A345" s="380">
        <v>105</v>
      </c>
      <c r="B345" s="381" t="s">
        <v>580</v>
      </c>
      <c r="C345" s="381" t="s">
        <v>102</v>
      </c>
      <c r="D345" s="382" t="s">
        <v>131</v>
      </c>
      <c r="E345" s="383" t="s">
        <v>153</v>
      </c>
      <c r="F345" s="383" t="s">
        <v>153</v>
      </c>
      <c r="G345" s="384" t="s">
        <v>589</v>
      </c>
      <c r="H345" s="256"/>
      <c r="I345" s="256"/>
      <c r="J345" s="385" t="s">
        <v>590</v>
      </c>
      <c r="K345" s="206">
        <v>43862</v>
      </c>
      <c r="L345" s="206">
        <v>44165</v>
      </c>
      <c r="M345" s="206" t="s">
        <v>591</v>
      </c>
      <c r="N345" s="206">
        <v>43862</v>
      </c>
      <c r="O345" s="206">
        <v>44165</v>
      </c>
      <c r="P345" s="386"/>
      <c r="Q345" s="386">
        <v>0.5</v>
      </c>
      <c r="R345" s="386"/>
      <c r="S345" s="386">
        <v>1</v>
      </c>
      <c r="T345" s="387">
        <v>0</v>
      </c>
      <c r="U345" s="388">
        <f>+((5000000*1.6)/176)*10</f>
        <v>454545.45454545459</v>
      </c>
      <c r="V345" s="389" t="s">
        <v>50</v>
      </c>
      <c r="W345" s="389" t="s">
        <v>587</v>
      </c>
      <c r="X345" s="390" t="s">
        <v>31</v>
      </c>
      <c r="Y345" s="188">
        <f>+((5000000*1.6)/176)*10</f>
        <v>454545.45454545459</v>
      </c>
    </row>
    <row r="346" spans="1:25" ht="28.5" x14ac:dyDescent="0.25">
      <c r="A346" s="220">
        <v>106</v>
      </c>
      <c r="B346" s="222" t="s">
        <v>592</v>
      </c>
      <c r="C346" s="222" t="s">
        <v>30</v>
      </c>
      <c r="D346" s="224" t="s">
        <v>131</v>
      </c>
      <c r="E346" s="223" t="s">
        <v>153</v>
      </c>
      <c r="F346" s="223" t="s">
        <v>153</v>
      </c>
      <c r="G346" s="224" t="s">
        <v>31</v>
      </c>
      <c r="H346" s="252"/>
      <c r="I346" s="204"/>
      <c r="J346" s="224" t="s">
        <v>593</v>
      </c>
      <c r="K346" s="226">
        <v>43845</v>
      </c>
      <c r="L346" s="226">
        <v>44180</v>
      </c>
      <c r="M346" s="66" t="s">
        <v>594</v>
      </c>
      <c r="N346" s="24">
        <v>43845</v>
      </c>
      <c r="O346" s="24">
        <v>43921</v>
      </c>
      <c r="P346" s="391">
        <v>0.1</v>
      </c>
      <c r="Q346" s="246">
        <v>0.3</v>
      </c>
      <c r="R346" s="229">
        <v>0.6</v>
      </c>
      <c r="S346" s="229">
        <v>1</v>
      </c>
      <c r="T346" s="151">
        <v>10000000</v>
      </c>
      <c r="U346" s="45">
        <v>0</v>
      </c>
      <c r="V346" s="350" t="s">
        <v>31</v>
      </c>
      <c r="W346" s="351" t="s">
        <v>31</v>
      </c>
      <c r="X346" s="351" t="s">
        <v>31</v>
      </c>
      <c r="Y346" s="117">
        <v>10000000</v>
      </c>
    </row>
    <row r="347" spans="1:25" x14ac:dyDescent="0.25">
      <c r="A347" s="220"/>
      <c r="B347" s="231"/>
      <c r="C347" s="231"/>
      <c r="D347" s="233"/>
      <c r="E347" s="232"/>
      <c r="F347" s="232"/>
      <c r="G347" s="233"/>
      <c r="H347" s="253"/>
      <c r="I347" s="211"/>
      <c r="J347" s="233"/>
      <c r="K347" s="226"/>
      <c r="L347" s="226"/>
      <c r="M347" s="392" t="s">
        <v>595</v>
      </c>
      <c r="N347" s="227">
        <v>43922</v>
      </c>
      <c r="O347" s="227">
        <v>44135</v>
      </c>
      <c r="P347" s="393"/>
      <c r="Q347" s="242"/>
      <c r="R347" s="229"/>
      <c r="S347" s="229"/>
      <c r="T347" s="163"/>
      <c r="U347" s="45"/>
      <c r="V347" s="354"/>
      <c r="W347" s="352"/>
      <c r="X347" s="352"/>
      <c r="Y347" s="126"/>
    </row>
    <row r="348" spans="1:25" ht="42.75" x14ac:dyDescent="0.25">
      <c r="A348" s="220"/>
      <c r="B348" s="236"/>
      <c r="C348" s="236"/>
      <c r="D348" s="238"/>
      <c r="E348" s="237"/>
      <c r="F348" s="237"/>
      <c r="G348" s="238"/>
      <c r="H348" s="256"/>
      <c r="I348" s="216"/>
      <c r="J348" s="238"/>
      <c r="K348" s="226"/>
      <c r="L348" s="226"/>
      <c r="M348" s="182" t="s">
        <v>596</v>
      </c>
      <c r="N348" s="394">
        <v>44136</v>
      </c>
      <c r="O348" s="394">
        <v>44180</v>
      </c>
      <c r="P348" s="393"/>
      <c r="Q348" s="242"/>
      <c r="R348" s="246"/>
      <c r="S348" s="246"/>
      <c r="T348" s="177"/>
      <c r="U348" s="45"/>
      <c r="V348" s="355"/>
      <c r="W348" s="353"/>
      <c r="X348" s="353"/>
      <c r="Y348" s="28"/>
    </row>
    <row r="349" spans="1:25" ht="42.75" x14ac:dyDescent="0.25">
      <c r="A349" s="220">
        <v>107</v>
      </c>
      <c r="B349" s="255" t="s">
        <v>592</v>
      </c>
      <c r="C349" s="222" t="s">
        <v>102</v>
      </c>
      <c r="D349" s="106" t="s">
        <v>182</v>
      </c>
      <c r="E349" s="251" t="s">
        <v>153</v>
      </c>
      <c r="F349" s="251" t="s">
        <v>153</v>
      </c>
      <c r="G349" s="224" t="s">
        <v>238</v>
      </c>
      <c r="H349" s="204"/>
      <c r="I349" s="224" t="s">
        <v>259</v>
      </c>
      <c r="J349" s="106" t="s">
        <v>597</v>
      </c>
      <c r="K349" s="22">
        <v>43845</v>
      </c>
      <c r="L349" s="22">
        <v>44165</v>
      </c>
      <c r="M349" s="66" t="s">
        <v>598</v>
      </c>
      <c r="N349" s="24">
        <v>43845</v>
      </c>
      <c r="O349" s="24">
        <v>43921</v>
      </c>
      <c r="P349" s="229">
        <v>0.1</v>
      </c>
      <c r="Q349" s="229">
        <v>0.3</v>
      </c>
      <c r="R349" s="229">
        <v>0.6</v>
      </c>
      <c r="S349" s="229">
        <v>1</v>
      </c>
      <c r="T349" s="151">
        <v>0</v>
      </c>
      <c r="U349" s="34">
        <v>0</v>
      </c>
      <c r="V349" s="350"/>
      <c r="W349" s="351"/>
      <c r="X349" s="351"/>
      <c r="Y349" s="117"/>
    </row>
    <row r="350" spans="1:25" x14ac:dyDescent="0.25">
      <c r="A350" s="220"/>
      <c r="B350" s="255"/>
      <c r="C350" s="236"/>
      <c r="D350" s="106"/>
      <c r="E350" s="251"/>
      <c r="F350" s="251"/>
      <c r="G350" s="238"/>
      <c r="H350" s="216"/>
      <c r="I350" s="238"/>
      <c r="J350" s="106"/>
      <c r="K350" s="47"/>
      <c r="L350" s="47"/>
      <c r="M350" s="66" t="s">
        <v>599</v>
      </c>
      <c r="N350" s="24">
        <v>43922</v>
      </c>
      <c r="O350" s="24">
        <v>44165</v>
      </c>
      <c r="P350" s="229"/>
      <c r="Q350" s="229"/>
      <c r="R350" s="229"/>
      <c r="S350" s="229"/>
      <c r="T350" s="177"/>
      <c r="U350" s="34"/>
      <c r="V350" s="355"/>
      <c r="W350" s="353"/>
      <c r="X350" s="353"/>
      <c r="Y350" s="28"/>
    </row>
    <row r="351" spans="1:25" ht="28.5" x14ac:dyDescent="0.25">
      <c r="A351" s="220">
        <v>108</v>
      </c>
      <c r="B351" s="222" t="s">
        <v>592</v>
      </c>
      <c r="C351" s="222" t="s">
        <v>151</v>
      </c>
      <c r="D351" s="223" t="s">
        <v>31</v>
      </c>
      <c r="E351" s="223" t="s">
        <v>153</v>
      </c>
      <c r="F351" s="106" t="s">
        <v>600</v>
      </c>
      <c r="G351" s="106" t="s">
        <v>31</v>
      </c>
      <c r="H351" s="395"/>
      <c r="I351" s="395"/>
      <c r="J351" s="106" t="s">
        <v>601</v>
      </c>
      <c r="K351" s="245">
        <v>43845</v>
      </c>
      <c r="L351" s="245">
        <v>44180</v>
      </c>
      <c r="M351" s="66" t="s">
        <v>602</v>
      </c>
      <c r="N351" s="80">
        <v>43845</v>
      </c>
      <c r="O351" s="80">
        <v>43889</v>
      </c>
      <c r="P351" s="229">
        <v>0.44</v>
      </c>
      <c r="Q351" s="229">
        <v>0.88</v>
      </c>
      <c r="R351" s="229">
        <v>0.9</v>
      </c>
      <c r="S351" s="229">
        <v>1</v>
      </c>
      <c r="T351" s="151">
        <v>0</v>
      </c>
      <c r="U351" s="195">
        <v>0</v>
      </c>
      <c r="V351" s="350"/>
      <c r="W351" s="351"/>
      <c r="X351" s="351"/>
      <c r="Y351" s="117"/>
    </row>
    <row r="352" spans="1:25" ht="28.5" x14ac:dyDescent="0.25">
      <c r="A352" s="220"/>
      <c r="B352" s="231"/>
      <c r="C352" s="231"/>
      <c r="D352" s="232"/>
      <c r="E352" s="232"/>
      <c r="F352" s="106"/>
      <c r="G352" s="106"/>
      <c r="H352" s="396"/>
      <c r="I352" s="396"/>
      <c r="J352" s="106"/>
      <c r="K352" s="249"/>
      <c r="L352" s="249"/>
      <c r="M352" s="66" t="s">
        <v>603</v>
      </c>
      <c r="N352" s="80">
        <v>43891</v>
      </c>
      <c r="O352" s="80">
        <v>43921</v>
      </c>
      <c r="P352" s="229"/>
      <c r="Q352" s="229"/>
      <c r="R352" s="229"/>
      <c r="S352" s="229"/>
      <c r="T352" s="163"/>
      <c r="U352" s="197"/>
      <c r="V352" s="354"/>
      <c r="W352" s="352"/>
      <c r="X352" s="352"/>
      <c r="Y352" s="126"/>
    </row>
    <row r="353" spans="1:25" ht="28.5" x14ac:dyDescent="0.25">
      <c r="A353" s="220"/>
      <c r="B353" s="231"/>
      <c r="C353" s="231"/>
      <c r="D353" s="232"/>
      <c r="E353" s="232"/>
      <c r="F353" s="106"/>
      <c r="G353" s="106"/>
      <c r="H353" s="396"/>
      <c r="I353" s="396"/>
      <c r="J353" s="106"/>
      <c r="K353" s="249"/>
      <c r="L353" s="249"/>
      <c r="M353" s="66" t="s">
        <v>604</v>
      </c>
      <c r="N353" s="80">
        <v>43922</v>
      </c>
      <c r="O353" s="80">
        <v>43951</v>
      </c>
      <c r="P353" s="229"/>
      <c r="Q353" s="229"/>
      <c r="R353" s="229"/>
      <c r="S353" s="229"/>
      <c r="T353" s="163"/>
      <c r="U353" s="197"/>
      <c r="V353" s="354"/>
      <c r="W353" s="352"/>
      <c r="X353" s="352"/>
      <c r="Y353" s="126"/>
    </row>
    <row r="354" spans="1:25" ht="28.5" x14ac:dyDescent="0.25">
      <c r="A354" s="220"/>
      <c r="B354" s="231"/>
      <c r="C354" s="231"/>
      <c r="D354" s="232"/>
      <c r="E354" s="232"/>
      <c r="F354" s="106"/>
      <c r="G354" s="106"/>
      <c r="H354" s="396"/>
      <c r="I354" s="396"/>
      <c r="J354" s="106"/>
      <c r="K354" s="249"/>
      <c r="L354" s="249"/>
      <c r="M354" s="66" t="s">
        <v>605</v>
      </c>
      <c r="N354" s="80">
        <v>43952</v>
      </c>
      <c r="O354" s="80">
        <v>43982</v>
      </c>
      <c r="P354" s="229"/>
      <c r="Q354" s="229"/>
      <c r="R354" s="229"/>
      <c r="S354" s="229"/>
      <c r="T354" s="163"/>
      <c r="U354" s="197"/>
      <c r="V354" s="354"/>
      <c r="W354" s="352"/>
      <c r="X354" s="352"/>
      <c r="Y354" s="126"/>
    </row>
    <row r="355" spans="1:25" ht="28.5" x14ac:dyDescent="0.25">
      <c r="A355" s="220"/>
      <c r="B355" s="236"/>
      <c r="C355" s="236"/>
      <c r="D355" s="237"/>
      <c r="E355" s="237"/>
      <c r="F355" s="106"/>
      <c r="G355" s="106"/>
      <c r="H355" s="397"/>
      <c r="I355" s="397"/>
      <c r="J355" s="106"/>
      <c r="K355" s="247"/>
      <c r="L355" s="247"/>
      <c r="M355" s="66" t="s">
        <v>606</v>
      </c>
      <c r="N355" s="80">
        <v>43983</v>
      </c>
      <c r="O355" s="80">
        <v>44180</v>
      </c>
      <c r="P355" s="229"/>
      <c r="Q355" s="229"/>
      <c r="R355" s="229"/>
      <c r="S355" s="229"/>
      <c r="T355" s="177"/>
      <c r="U355" s="26"/>
      <c r="V355" s="355"/>
      <c r="W355" s="353"/>
      <c r="X355" s="353"/>
      <c r="Y355" s="28"/>
    </row>
    <row r="356" spans="1:25" ht="28.5" x14ac:dyDescent="0.25">
      <c r="A356" s="199">
        <v>109</v>
      </c>
      <c r="B356" s="360" t="s">
        <v>607</v>
      </c>
      <c r="C356" s="360" t="s">
        <v>151</v>
      </c>
      <c r="D356" s="201" t="s">
        <v>31</v>
      </c>
      <c r="E356" s="201" t="s">
        <v>153</v>
      </c>
      <c r="F356" s="205" t="s">
        <v>31</v>
      </c>
      <c r="G356" s="203" t="s">
        <v>238</v>
      </c>
      <c r="H356" s="225"/>
      <c r="I356" s="395"/>
      <c r="J356" s="205" t="s">
        <v>608</v>
      </c>
      <c r="K356" s="398">
        <v>43862</v>
      </c>
      <c r="L356" s="398">
        <v>44187</v>
      </c>
      <c r="M356" s="399" t="s">
        <v>609</v>
      </c>
      <c r="N356" s="400">
        <v>43862</v>
      </c>
      <c r="O356" s="400">
        <v>44167</v>
      </c>
      <c r="P356" s="363">
        <v>0.1</v>
      </c>
      <c r="Q356" s="379">
        <v>0.4</v>
      </c>
      <c r="R356" s="379">
        <v>0.7</v>
      </c>
      <c r="S356" s="379">
        <v>1</v>
      </c>
      <c r="T356" s="364">
        <v>19200000</v>
      </c>
      <c r="U356" s="364">
        <v>33000000</v>
      </c>
      <c r="V356" s="366" t="s">
        <v>31</v>
      </c>
      <c r="W356" s="367" t="s">
        <v>31</v>
      </c>
      <c r="X356" s="367" t="s">
        <v>31</v>
      </c>
      <c r="Y356" s="117">
        <f>T356+U356</f>
        <v>52200000</v>
      </c>
    </row>
    <row r="357" spans="1:25" ht="42.75" x14ac:dyDescent="0.25">
      <c r="A357" s="199"/>
      <c r="B357" s="401"/>
      <c r="C357" s="401"/>
      <c r="D357" s="209"/>
      <c r="E357" s="209"/>
      <c r="F357" s="212"/>
      <c r="G357" s="210"/>
      <c r="H357" s="234"/>
      <c r="I357" s="396"/>
      <c r="J357" s="212"/>
      <c r="K357" s="402"/>
      <c r="L357" s="402"/>
      <c r="M357" s="399" t="s">
        <v>610</v>
      </c>
      <c r="N357" s="400">
        <v>43896</v>
      </c>
      <c r="O357" s="400">
        <v>44167</v>
      </c>
      <c r="P357" s="403"/>
      <c r="Q357" s="379"/>
      <c r="R357" s="379"/>
      <c r="S357" s="379"/>
      <c r="T357" s="404"/>
      <c r="U357" s="404"/>
      <c r="V357" s="405"/>
      <c r="W357" s="406"/>
      <c r="X357" s="406"/>
      <c r="Y357" s="126"/>
    </row>
    <row r="358" spans="1:25" ht="28.5" x14ac:dyDescent="0.25">
      <c r="A358" s="199"/>
      <c r="B358" s="369"/>
      <c r="C358" s="369"/>
      <c r="D358" s="214"/>
      <c r="E358" s="214"/>
      <c r="F358" s="217"/>
      <c r="G358" s="215"/>
      <c r="H358" s="239"/>
      <c r="I358" s="397"/>
      <c r="J358" s="217"/>
      <c r="K358" s="402"/>
      <c r="L358" s="402"/>
      <c r="M358" s="399" t="s">
        <v>611</v>
      </c>
      <c r="N358" s="400">
        <v>43923</v>
      </c>
      <c r="O358" s="400">
        <v>44187</v>
      </c>
      <c r="P358" s="371"/>
      <c r="Q358" s="379"/>
      <c r="R358" s="379"/>
      <c r="S358" s="379"/>
      <c r="T358" s="372"/>
      <c r="U358" s="372"/>
      <c r="V358" s="374"/>
      <c r="W358" s="375"/>
      <c r="X358" s="375"/>
      <c r="Y358" s="28"/>
    </row>
    <row r="359" spans="1:25" ht="28.5" x14ac:dyDescent="0.25">
      <c r="A359" s="199">
        <v>110</v>
      </c>
      <c r="B359" s="360" t="s">
        <v>607</v>
      </c>
      <c r="C359" s="360" t="s">
        <v>151</v>
      </c>
      <c r="D359" s="201" t="s">
        <v>31</v>
      </c>
      <c r="E359" s="201" t="s">
        <v>153</v>
      </c>
      <c r="F359" s="205" t="s">
        <v>31</v>
      </c>
      <c r="G359" s="203" t="s">
        <v>238</v>
      </c>
      <c r="H359" s="225"/>
      <c r="I359" s="395"/>
      <c r="J359" s="205" t="s">
        <v>612</v>
      </c>
      <c r="K359" s="407">
        <v>43864</v>
      </c>
      <c r="L359" s="407">
        <v>44183</v>
      </c>
      <c r="M359" s="408" t="s">
        <v>613</v>
      </c>
      <c r="N359" s="409">
        <v>43864</v>
      </c>
      <c r="O359" s="409">
        <v>43889</v>
      </c>
      <c r="P359" s="363">
        <v>0.1</v>
      </c>
      <c r="Q359" s="379">
        <v>0.3</v>
      </c>
      <c r="R359" s="379">
        <v>0.6</v>
      </c>
      <c r="S359" s="379">
        <v>1</v>
      </c>
      <c r="T359" s="364">
        <v>42840000</v>
      </c>
      <c r="U359" s="364">
        <v>73500000</v>
      </c>
      <c r="V359" s="366" t="s">
        <v>31</v>
      </c>
      <c r="W359" s="367" t="s">
        <v>31</v>
      </c>
      <c r="X359" s="367" t="s">
        <v>31</v>
      </c>
      <c r="Y359" s="117">
        <f>T359+U359</f>
        <v>116340000</v>
      </c>
    </row>
    <row r="360" spans="1:25" x14ac:dyDescent="0.25">
      <c r="A360" s="199"/>
      <c r="B360" s="401"/>
      <c r="C360" s="401"/>
      <c r="D360" s="209"/>
      <c r="E360" s="209"/>
      <c r="F360" s="212"/>
      <c r="G360" s="210"/>
      <c r="H360" s="234"/>
      <c r="I360" s="396"/>
      <c r="J360" s="212"/>
      <c r="K360" s="407"/>
      <c r="L360" s="407"/>
      <c r="M360" s="408" t="s">
        <v>614</v>
      </c>
      <c r="N360" s="409">
        <v>43892</v>
      </c>
      <c r="O360" s="409">
        <v>43945</v>
      </c>
      <c r="P360" s="403"/>
      <c r="Q360" s="379"/>
      <c r="R360" s="379"/>
      <c r="S360" s="379"/>
      <c r="T360" s="404"/>
      <c r="U360" s="404"/>
      <c r="V360" s="405"/>
      <c r="W360" s="406"/>
      <c r="X360" s="406"/>
      <c r="Y360" s="126"/>
    </row>
    <row r="361" spans="1:25" ht="28.5" x14ac:dyDescent="0.25">
      <c r="A361" s="199"/>
      <c r="B361" s="401"/>
      <c r="C361" s="401"/>
      <c r="D361" s="209"/>
      <c r="E361" s="209"/>
      <c r="F361" s="212"/>
      <c r="G361" s="210"/>
      <c r="H361" s="234"/>
      <c r="I361" s="396"/>
      <c r="J361" s="212"/>
      <c r="K361" s="407"/>
      <c r="L361" s="407"/>
      <c r="M361" s="408" t="s">
        <v>615</v>
      </c>
      <c r="N361" s="409">
        <v>43948</v>
      </c>
      <c r="O361" s="409">
        <v>44029</v>
      </c>
      <c r="P361" s="403"/>
      <c r="Q361" s="379"/>
      <c r="R361" s="379"/>
      <c r="S361" s="379"/>
      <c r="T361" s="404"/>
      <c r="U361" s="404"/>
      <c r="V361" s="405"/>
      <c r="W361" s="406"/>
      <c r="X361" s="406"/>
      <c r="Y361" s="126"/>
    </row>
    <row r="362" spans="1:25" x14ac:dyDescent="0.25">
      <c r="A362" s="199"/>
      <c r="B362" s="369"/>
      <c r="C362" s="369"/>
      <c r="D362" s="214"/>
      <c r="E362" s="214"/>
      <c r="F362" s="217"/>
      <c r="G362" s="215"/>
      <c r="H362" s="239"/>
      <c r="I362" s="397"/>
      <c r="J362" s="217"/>
      <c r="K362" s="407"/>
      <c r="L362" s="407"/>
      <c r="M362" s="408" t="s">
        <v>616</v>
      </c>
      <c r="N362" s="409">
        <v>44075</v>
      </c>
      <c r="O362" s="409">
        <v>44183</v>
      </c>
      <c r="P362" s="371"/>
      <c r="Q362" s="379"/>
      <c r="R362" s="379"/>
      <c r="S362" s="379"/>
      <c r="T362" s="372"/>
      <c r="U362" s="372"/>
      <c r="V362" s="374"/>
      <c r="W362" s="375"/>
      <c r="X362" s="375"/>
      <c r="Y362" s="28"/>
    </row>
    <row r="363" spans="1:25" ht="42.75" x14ac:dyDescent="0.25">
      <c r="A363" s="199">
        <v>111</v>
      </c>
      <c r="B363" s="360" t="s">
        <v>607</v>
      </c>
      <c r="C363" s="360" t="s">
        <v>41</v>
      </c>
      <c r="D363" s="201" t="s">
        <v>31</v>
      </c>
      <c r="E363" s="201" t="s">
        <v>31</v>
      </c>
      <c r="F363" s="205" t="s">
        <v>31</v>
      </c>
      <c r="G363" s="203" t="s">
        <v>238</v>
      </c>
      <c r="H363" s="225"/>
      <c r="I363" s="205" t="s">
        <v>259</v>
      </c>
      <c r="J363" s="410" t="s">
        <v>617</v>
      </c>
      <c r="K363" s="411">
        <v>43836</v>
      </c>
      <c r="L363" s="411">
        <v>43980</v>
      </c>
      <c r="M363" s="412" t="s">
        <v>618</v>
      </c>
      <c r="N363" s="413">
        <v>43836</v>
      </c>
      <c r="O363" s="413">
        <v>43889</v>
      </c>
      <c r="P363" s="363">
        <v>0.96</v>
      </c>
      <c r="Q363" s="363">
        <v>0.97</v>
      </c>
      <c r="R363" s="379">
        <v>0.98</v>
      </c>
      <c r="S363" s="379">
        <v>0.98</v>
      </c>
      <c r="T363" s="414">
        <v>302500000</v>
      </c>
      <c r="U363" s="414">
        <v>88000000</v>
      </c>
      <c r="V363" s="366" t="s">
        <v>31</v>
      </c>
      <c r="W363" s="367" t="s">
        <v>31</v>
      </c>
      <c r="X363" s="367" t="s">
        <v>31</v>
      </c>
      <c r="Y363" s="117">
        <f>T363+U363</f>
        <v>390500000</v>
      </c>
    </row>
    <row r="364" spans="1:25" ht="28.5" x14ac:dyDescent="0.25">
      <c r="A364" s="199"/>
      <c r="B364" s="401"/>
      <c r="C364" s="401"/>
      <c r="D364" s="209"/>
      <c r="E364" s="209"/>
      <c r="F364" s="212"/>
      <c r="G364" s="210"/>
      <c r="H364" s="234"/>
      <c r="I364" s="415"/>
      <c r="J364" s="416"/>
      <c r="K364" s="417"/>
      <c r="L364" s="417"/>
      <c r="M364" s="412" t="s">
        <v>619</v>
      </c>
      <c r="N364" s="413">
        <v>43864</v>
      </c>
      <c r="O364" s="413">
        <v>44195</v>
      </c>
      <c r="P364" s="403"/>
      <c r="Q364" s="403"/>
      <c r="R364" s="379"/>
      <c r="S364" s="379"/>
      <c r="T364" s="414"/>
      <c r="U364" s="414"/>
      <c r="V364" s="405"/>
      <c r="W364" s="406"/>
      <c r="X364" s="406"/>
      <c r="Y364" s="126"/>
    </row>
    <row r="365" spans="1:25" ht="42.75" x14ac:dyDescent="0.25">
      <c r="A365" s="199"/>
      <c r="B365" s="401"/>
      <c r="C365" s="401"/>
      <c r="D365" s="209"/>
      <c r="E365" s="209"/>
      <c r="F365" s="212"/>
      <c r="G365" s="210"/>
      <c r="H365" s="234"/>
      <c r="I365" s="415"/>
      <c r="J365" s="416"/>
      <c r="K365" s="417"/>
      <c r="L365" s="417"/>
      <c r="M365" s="412" t="s">
        <v>620</v>
      </c>
      <c r="N365" s="413">
        <v>43892</v>
      </c>
      <c r="O365" s="413">
        <v>44196</v>
      </c>
      <c r="P365" s="403"/>
      <c r="Q365" s="403"/>
      <c r="R365" s="379"/>
      <c r="S365" s="379"/>
      <c r="T365" s="414"/>
      <c r="U365" s="414"/>
      <c r="V365" s="405"/>
      <c r="W365" s="406"/>
      <c r="X365" s="406"/>
      <c r="Y365" s="126"/>
    </row>
    <row r="366" spans="1:25" ht="42.75" x14ac:dyDescent="0.25">
      <c r="A366" s="199"/>
      <c r="B366" s="401"/>
      <c r="C366" s="369"/>
      <c r="D366" s="209"/>
      <c r="E366" s="209"/>
      <c r="F366" s="212"/>
      <c r="G366" s="210"/>
      <c r="H366" s="234"/>
      <c r="I366" s="418"/>
      <c r="J366" s="416"/>
      <c r="K366" s="419"/>
      <c r="L366" s="419"/>
      <c r="M366" s="420" t="s">
        <v>621</v>
      </c>
      <c r="N366" s="421">
        <v>43836</v>
      </c>
      <c r="O366" s="421">
        <v>43980</v>
      </c>
      <c r="P366" s="403"/>
      <c r="Q366" s="403"/>
      <c r="R366" s="363"/>
      <c r="S366" s="363"/>
      <c r="T366" s="422"/>
      <c r="U366" s="422"/>
      <c r="V366" s="405"/>
      <c r="W366" s="406"/>
      <c r="X366" s="406"/>
      <c r="Y366" s="28"/>
    </row>
    <row r="367" spans="1:25" ht="28.5" x14ac:dyDescent="0.25">
      <c r="A367" s="220">
        <v>112</v>
      </c>
      <c r="B367" s="255" t="s">
        <v>622</v>
      </c>
      <c r="C367" s="222" t="s">
        <v>30</v>
      </c>
      <c r="D367" s="251" t="s">
        <v>153</v>
      </c>
      <c r="E367" s="251" t="s">
        <v>153</v>
      </c>
      <c r="F367" s="251" t="s">
        <v>153</v>
      </c>
      <c r="G367" s="251" t="s">
        <v>153</v>
      </c>
      <c r="H367" s="204"/>
      <c r="I367" s="395"/>
      <c r="J367" s="18" t="s">
        <v>623</v>
      </c>
      <c r="K367" s="22">
        <v>43861</v>
      </c>
      <c r="L367" s="22">
        <v>44165</v>
      </c>
      <c r="M367" s="423" t="s">
        <v>624</v>
      </c>
      <c r="N367" s="24">
        <v>43861</v>
      </c>
      <c r="O367" s="24">
        <v>44042</v>
      </c>
      <c r="P367" s="229">
        <v>0.15</v>
      </c>
      <c r="Q367" s="229">
        <v>0.3</v>
      </c>
      <c r="R367" s="229">
        <v>0.65</v>
      </c>
      <c r="S367" s="229">
        <v>1</v>
      </c>
      <c r="T367" s="344">
        <v>4500000</v>
      </c>
      <c r="U367" s="344">
        <v>0</v>
      </c>
      <c r="V367" s="359" t="s">
        <v>31</v>
      </c>
      <c r="W367" s="251" t="s">
        <v>31</v>
      </c>
      <c r="X367" s="424" t="s">
        <v>31</v>
      </c>
      <c r="Y367" s="368">
        <v>4500000</v>
      </c>
    </row>
    <row r="368" spans="1:25" x14ac:dyDescent="0.25">
      <c r="A368" s="220"/>
      <c r="B368" s="255"/>
      <c r="C368" s="236"/>
      <c r="D368" s="251"/>
      <c r="E368" s="251"/>
      <c r="F368" s="251"/>
      <c r="G368" s="251"/>
      <c r="H368" s="216"/>
      <c r="I368" s="397"/>
      <c r="J368" s="18"/>
      <c r="K368" s="47"/>
      <c r="L368" s="47"/>
      <c r="M368" s="423" t="s">
        <v>625</v>
      </c>
      <c r="N368" s="24">
        <v>43922</v>
      </c>
      <c r="O368" s="24">
        <v>44165</v>
      </c>
      <c r="P368" s="229"/>
      <c r="Q368" s="229"/>
      <c r="R368" s="229"/>
      <c r="S368" s="229"/>
      <c r="T368" s="344"/>
      <c r="U368" s="344"/>
      <c r="V368" s="359"/>
      <c r="W368" s="251"/>
      <c r="X368" s="424"/>
      <c r="Y368" s="376"/>
    </row>
    <row r="369" spans="1:25" x14ac:dyDescent="0.25">
      <c r="A369" s="220">
        <v>113</v>
      </c>
      <c r="B369" s="222" t="s">
        <v>622</v>
      </c>
      <c r="C369" s="222" t="s">
        <v>102</v>
      </c>
      <c r="D369" s="85" t="s">
        <v>131</v>
      </c>
      <c r="E369" s="223" t="s">
        <v>153</v>
      </c>
      <c r="F369" s="223" t="s">
        <v>153</v>
      </c>
      <c r="G369" s="224" t="s">
        <v>238</v>
      </c>
      <c r="H369" s="252"/>
      <c r="I369" s="224" t="s">
        <v>259</v>
      </c>
      <c r="J369" s="106" t="s">
        <v>626</v>
      </c>
      <c r="K369" s="226">
        <v>43861</v>
      </c>
      <c r="L369" s="226">
        <v>44165</v>
      </c>
      <c r="M369" s="23" t="s">
        <v>627</v>
      </c>
      <c r="N369" s="425">
        <v>43861</v>
      </c>
      <c r="O369" s="426">
        <v>44104</v>
      </c>
      <c r="P369" s="229">
        <v>0.2</v>
      </c>
      <c r="Q369" s="229">
        <v>0.4</v>
      </c>
      <c r="R369" s="229">
        <v>0.8</v>
      </c>
      <c r="S369" s="229">
        <v>1</v>
      </c>
      <c r="T369" s="151">
        <v>10500000</v>
      </c>
      <c r="U369" s="151">
        <v>0</v>
      </c>
      <c r="V369" s="350" t="s">
        <v>31</v>
      </c>
      <c r="W369" s="351" t="s">
        <v>31</v>
      </c>
      <c r="X369" s="351" t="s">
        <v>31</v>
      </c>
      <c r="Y369" s="368">
        <v>10500000</v>
      </c>
    </row>
    <row r="370" spans="1:25" x14ac:dyDescent="0.25">
      <c r="A370" s="220"/>
      <c r="B370" s="231"/>
      <c r="C370" s="231"/>
      <c r="D370" s="155"/>
      <c r="E370" s="232"/>
      <c r="F370" s="232"/>
      <c r="G370" s="233"/>
      <c r="H370" s="253"/>
      <c r="I370" s="415"/>
      <c r="J370" s="106"/>
      <c r="K370" s="226"/>
      <c r="L370" s="226"/>
      <c r="M370" s="23" t="s">
        <v>628</v>
      </c>
      <c r="N370" s="425">
        <v>43861</v>
      </c>
      <c r="O370" s="426">
        <v>43981</v>
      </c>
      <c r="P370" s="229"/>
      <c r="Q370" s="229"/>
      <c r="R370" s="229"/>
      <c r="S370" s="229"/>
      <c r="T370" s="163"/>
      <c r="U370" s="163"/>
      <c r="V370" s="354"/>
      <c r="W370" s="352"/>
      <c r="X370" s="352"/>
      <c r="Y370" s="427"/>
    </row>
    <row r="371" spans="1:25" ht="28.5" x14ac:dyDescent="0.25">
      <c r="A371" s="220"/>
      <c r="B371" s="231"/>
      <c r="C371" s="231"/>
      <c r="D371" s="155"/>
      <c r="E371" s="232"/>
      <c r="F371" s="232"/>
      <c r="G371" s="233"/>
      <c r="H371" s="253"/>
      <c r="I371" s="415"/>
      <c r="J371" s="106"/>
      <c r="K371" s="226"/>
      <c r="L371" s="226"/>
      <c r="M371" s="23" t="s">
        <v>629</v>
      </c>
      <c r="N371" s="425">
        <v>43983</v>
      </c>
      <c r="O371" s="426">
        <v>44042</v>
      </c>
      <c r="P371" s="229"/>
      <c r="Q371" s="229"/>
      <c r="R371" s="229"/>
      <c r="S371" s="229"/>
      <c r="T371" s="163"/>
      <c r="U371" s="163"/>
      <c r="V371" s="354"/>
      <c r="W371" s="352"/>
      <c r="X371" s="352"/>
      <c r="Y371" s="427"/>
    </row>
    <row r="372" spans="1:25" ht="42.75" x14ac:dyDescent="0.25">
      <c r="A372" s="220"/>
      <c r="B372" s="231"/>
      <c r="C372" s="231"/>
      <c r="D372" s="155"/>
      <c r="E372" s="232"/>
      <c r="F372" s="232"/>
      <c r="G372" s="233"/>
      <c r="H372" s="253"/>
      <c r="I372" s="415"/>
      <c r="J372" s="106"/>
      <c r="K372" s="226"/>
      <c r="L372" s="226"/>
      <c r="M372" s="23" t="s">
        <v>630</v>
      </c>
      <c r="N372" s="425">
        <v>44044</v>
      </c>
      <c r="O372" s="426">
        <v>44104</v>
      </c>
      <c r="P372" s="229"/>
      <c r="Q372" s="229"/>
      <c r="R372" s="229"/>
      <c r="S372" s="229"/>
      <c r="T372" s="163"/>
      <c r="U372" s="163"/>
      <c r="V372" s="354"/>
      <c r="W372" s="352"/>
      <c r="X372" s="352"/>
      <c r="Y372" s="427"/>
    </row>
    <row r="373" spans="1:25" ht="28.5" x14ac:dyDescent="0.25">
      <c r="A373" s="220"/>
      <c r="B373" s="236"/>
      <c r="C373" s="236"/>
      <c r="D373" s="169"/>
      <c r="E373" s="237"/>
      <c r="F373" s="237"/>
      <c r="G373" s="238"/>
      <c r="H373" s="256"/>
      <c r="I373" s="418"/>
      <c r="J373" s="106"/>
      <c r="K373" s="226"/>
      <c r="L373" s="226"/>
      <c r="M373" s="23" t="s">
        <v>631</v>
      </c>
      <c r="N373" s="394">
        <v>44105</v>
      </c>
      <c r="O373" s="428">
        <v>44165</v>
      </c>
      <c r="P373" s="246"/>
      <c r="Q373" s="246"/>
      <c r="R373" s="246"/>
      <c r="S373" s="246"/>
      <c r="T373" s="177"/>
      <c r="U373" s="177"/>
      <c r="V373" s="355"/>
      <c r="W373" s="353"/>
      <c r="X373" s="353"/>
      <c r="Y373" s="376"/>
    </row>
    <row r="374" spans="1:25" ht="28.5" x14ac:dyDescent="0.25">
      <c r="A374" s="220">
        <v>114</v>
      </c>
      <c r="B374" s="222" t="s">
        <v>622</v>
      </c>
      <c r="C374" s="222" t="s">
        <v>30</v>
      </c>
      <c r="D374" s="223" t="s">
        <v>153</v>
      </c>
      <c r="E374" s="223" t="s">
        <v>153</v>
      </c>
      <c r="F374" s="224" t="s">
        <v>632</v>
      </c>
      <c r="G374" s="224" t="s">
        <v>633</v>
      </c>
      <c r="H374" s="225"/>
      <c r="I374" s="395"/>
      <c r="J374" s="224" t="s">
        <v>634</v>
      </c>
      <c r="K374" s="22">
        <v>43861</v>
      </c>
      <c r="L374" s="22">
        <v>44165</v>
      </c>
      <c r="M374" s="66" t="s">
        <v>635</v>
      </c>
      <c r="N374" s="24">
        <v>43861</v>
      </c>
      <c r="O374" s="24">
        <v>43920</v>
      </c>
      <c r="P374" s="229">
        <v>0.15</v>
      </c>
      <c r="Q374" s="229">
        <v>0.5</v>
      </c>
      <c r="R374" s="229">
        <v>0.75</v>
      </c>
      <c r="S374" s="229">
        <v>1</v>
      </c>
      <c r="T374" s="151">
        <v>1000000</v>
      </c>
      <c r="U374" s="151">
        <v>0</v>
      </c>
      <c r="V374" s="350" t="s">
        <v>31</v>
      </c>
      <c r="W374" s="351" t="s">
        <v>31</v>
      </c>
      <c r="X374" s="351" t="s">
        <v>31</v>
      </c>
      <c r="Y374" s="368">
        <v>1000000</v>
      </c>
    </row>
    <row r="375" spans="1:25" ht="28.5" x14ac:dyDescent="0.25">
      <c r="A375" s="220"/>
      <c r="B375" s="231"/>
      <c r="C375" s="231"/>
      <c r="D375" s="232"/>
      <c r="E375" s="232"/>
      <c r="F375" s="233"/>
      <c r="G375" s="233"/>
      <c r="H375" s="234"/>
      <c r="I375" s="396"/>
      <c r="J375" s="233"/>
      <c r="K375" s="33"/>
      <c r="L375" s="33"/>
      <c r="M375" s="80" t="s">
        <v>636</v>
      </c>
      <c r="N375" s="24">
        <v>43891</v>
      </c>
      <c r="O375" s="24">
        <v>44012</v>
      </c>
      <c r="P375" s="229"/>
      <c r="Q375" s="229"/>
      <c r="R375" s="229"/>
      <c r="S375" s="229"/>
      <c r="T375" s="163"/>
      <c r="U375" s="163"/>
      <c r="V375" s="354"/>
      <c r="W375" s="352"/>
      <c r="X375" s="352"/>
      <c r="Y375" s="427"/>
    </row>
    <row r="376" spans="1:25" ht="28.5" x14ac:dyDescent="0.25">
      <c r="A376" s="220"/>
      <c r="B376" s="236"/>
      <c r="C376" s="236"/>
      <c r="D376" s="237"/>
      <c r="E376" s="237"/>
      <c r="F376" s="238"/>
      <c r="G376" s="238"/>
      <c r="H376" s="234"/>
      <c r="I376" s="397"/>
      <c r="J376" s="233"/>
      <c r="K376" s="47"/>
      <c r="L376" s="47"/>
      <c r="M376" s="183" t="s">
        <v>637</v>
      </c>
      <c r="N376" s="24">
        <v>43891</v>
      </c>
      <c r="O376" s="24">
        <v>44165</v>
      </c>
      <c r="P376" s="229"/>
      <c r="Q376" s="229"/>
      <c r="R376" s="229"/>
      <c r="S376" s="229"/>
      <c r="T376" s="177"/>
      <c r="U376" s="177"/>
      <c r="V376" s="355"/>
      <c r="W376" s="353"/>
      <c r="X376" s="353"/>
      <c r="Y376" s="376"/>
    </row>
    <row r="377" spans="1:25" ht="42.75" x14ac:dyDescent="0.25">
      <c r="A377" s="220">
        <v>115</v>
      </c>
      <c r="B377" s="222" t="s">
        <v>622</v>
      </c>
      <c r="C377" s="222" t="s">
        <v>47</v>
      </c>
      <c r="D377" s="223" t="s">
        <v>153</v>
      </c>
      <c r="E377" s="223" t="s">
        <v>153</v>
      </c>
      <c r="F377" s="106" t="s">
        <v>632</v>
      </c>
      <c r="G377" s="106" t="s">
        <v>31</v>
      </c>
      <c r="H377" s="395"/>
      <c r="I377" s="395"/>
      <c r="J377" s="18" t="s">
        <v>638</v>
      </c>
      <c r="K377" s="226">
        <v>43861</v>
      </c>
      <c r="L377" s="226">
        <v>44165</v>
      </c>
      <c r="M377" s="423" t="s">
        <v>639</v>
      </c>
      <c r="N377" s="429">
        <v>43861</v>
      </c>
      <c r="O377" s="426">
        <v>44165</v>
      </c>
      <c r="P377" s="229">
        <v>0.2</v>
      </c>
      <c r="Q377" s="229">
        <v>0.4</v>
      </c>
      <c r="R377" s="229">
        <v>0.86</v>
      </c>
      <c r="S377" s="229">
        <v>1</v>
      </c>
      <c r="T377" s="151">
        <v>1000000</v>
      </c>
      <c r="U377" s="151">
        <v>1500000</v>
      </c>
      <c r="V377" s="350" t="s">
        <v>31</v>
      </c>
      <c r="W377" s="351" t="s">
        <v>31</v>
      </c>
      <c r="X377" s="351" t="s">
        <v>31</v>
      </c>
      <c r="Y377" s="117">
        <f>T377+U377</f>
        <v>2500000</v>
      </c>
    </row>
    <row r="378" spans="1:25" ht="28.5" x14ac:dyDescent="0.25">
      <c r="A378" s="220"/>
      <c r="B378" s="236"/>
      <c r="C378" s="236"/>
      <c r="D378" s="237"/>
      <c r="E378" s="237"/>
      <c r="F378" s="106"/>
      <c r="G378" s="106"/>
      <c r="H378" s="397"/>
      <c r="I378" s="397"/>
      <c r="J378" s="18"/>
      <c r="K378" s="226"/>
      <c r="L378" s="226"/>
      <c r="M378" s="423" t="s">
        <v>640</v>
      </c>
      <c r="N378" s="429">
        <v>43861</v>
      </c>
      <c r="O378" s="426">
        <v>44165</v>
      </c>
      <c r="P378" s="229"/>
      <c r="Q378" s="229"/>
      <c r="R378" s="229"/>
      <c r="S378" s="229"/>
      <c r="T378" s="177"/>
      <c r="U378" s="177"/>
      <c r="V378" s="355"/>
      <c r="W378" s="353"/>
      <c r="X378" s="353"/>
      <c r="Y378" s="28"/>
    </row>
    <row r="379" spans="1:25" x14ac:dyDescent="0.25">
      <c r="A379" s="430">
        <v>116</v>
      </c>
      <c r="B379" s="431" t="s">
        <v>641</v>
      </c>
      <c r="C379" s="67" t="s">
        <v>151</v>
      </c>
      <c r="D379" s="92" t="s">
        <v>161</v>
      </c>
      <c r="E379" s="202" t="s">
        <v>153</v>
      </c>
      <c r="F379" s="432" t="s">
        <v>153</v>
      </c>
      <c r="G379" s="433" t="s">
        <v>633</v>
      </c>
      <c r="H379" s="434"/>
      <c r="I379" s="435"/>
      <c r="J379" s="93" t="s">
        <v>642</v>
      </c>
      <c r="K379" s="436">
        <v>43867</v>
      </c>
      <c r="L379" s="436">
        <v>44195</v>
      </c>
      <c r="M379" s="437" t="s">
        <v>643</v>
      </c>
      <c r="N379" s="135">
        <v>43867</v>
      </c>
      <c r="O379" s="438">
        <v>43875</v>
      </c>
      <c r="P379" s="439">
        <v>0.4</v>
      </c>
      <c r="Q379" s="439">
        <v>0.9</v>
      </c>
      <c r="R379" s="439">
        <v>0.95</v>
      </c>
      <c r="S379" s="439">
        <v>1</v>
      </c>
      <c r="T379" s="364">
        <v>15000000</v>
      </c>
      <c r="U379" s="364">
        <v>10000000</v>
      </c>
      <c r="V379" s="116" t="s">
        <v>644</v>
      </c>
      <c r="W379" s="367" t="s">
        <v>31</v>
      </c>
      <c r="X379" s="367" t="s">
        <v>31</v>
      </c>
      <c r="Y379" s="117">
        <f>T379+U379</f>
        <v>25000000</v>
      </c>
    </row>
    <row r="380" spans="1:25" x14ac:dyDescent="0.25">
      <c r="A380" s="430"/>
      <c r="B380" s="431"/>
      <c r="C380" s="208"/>
      <c r="D380" s="92"/>
      <c r="E380" s="202"/>
      <c r="F380" s="432"/>
      <c r="G380" s="433"/>
      <c r="H380" s="440"/>
      <c r="I380" s="396"/>
      <c r="J380" s="97"/>
      <c r="K380" s="436"/>
      <c r="L380" s="436"/>
      <c r="M380" s="437" t="s">
        <v>645</v>
      </c>
      <c r="N380" s="135">
        <v>43867</v>
      </c>
      <c r="O380" s="438">
        <v>43875</v>
      </c>
      <c r="P380" s="439"/>
      <c r="Q380" s="439"/>
      <c r="R380" s="439"/>
      <c r="S380" s="439"/>
      <c r="T380" s="404"/>
      <c r="U380" s="404"/>
      <c r="V380" s="125"/>
      <c r="W380" s="406"/>
      <c r="X380" s="406"/>
      <c r="Y380" s="126"/>
    </row>
    <row r="381" spans="1:25" x14ac:dyDescent="0.25">
      <c r="A381" s="430"/>
      <c r="B381" s="431"/>
      <c r="C381" s="208"/>
      <c r="D381" s="92"/>
      <c r="E381" s="202"/>
      <c r="F381" s="432"/>
      <c r="G381" s="433"/>
      <c r="H381" s="440"/>
      <c r="I381" s="396"/>
      <c r="J381" s="97"/>
      <c r="K381" s="436"/>
      <c r="L381" s="436"/>
      <c r="M381" s="437" t="s">
        <v>646</v>
      </c>
      <c r="N381" s="135">
        <v>43922</v>
      </c>
      <c r="O381" s="438">
        <v>43981</v>
      </c>
      <c r="P381" s="439"/>
      <c r="Q381" s="439"/>
      <c r="R381" s="439"/>
      <c r="S381" s="439"/>
      <c r="T381" s="404"/>
      <c r="U381" s="404"/>
      <c r="V381" s="125"/>
      <c r="W381" s="406"/>
      <c r="X381" s="406"/>
      <c r="Y381" s="126"/>
    </row>
    <row r="382" spans="1:25" x14ac:dyDescent="0.25">
      <c r="A382" s="430"/>
      <c r="B382" s="431"/>
      <c r="C382" s="208"/>
      <c r="D382" s="92"/>
      <c r="E382" s="202"/>
      <c r="F382" s="432"/>
      <c r="G382" s="433"/>
      <c r="H382" s="440"/>
      <c r="I382" s="396"/>
      <c r="J382" s="97"/>
      <c r="K382" s="436"/>
      <c r="L382" s="436"/>
      <c r="M382" s="437" t="s">
        <v>647</v>
      </c>
      <c r="N382" s="135">
        <v>43983</v>
      </c>
      <c r="O382" s="438">
        <v>44012</v>
      </c>
      <c r="P382" s="439"/>
      <c r="Q382" s="439"/>
      <c r="R382" s="439"/>
      <c r="S382" s="439"/>
      <c r="T382" s="404"/>
      <c r="U382" s="404"/>
      <c r="V382" s="125"/>
      <c r="W382" s="406"/>
      <c r="X382" s="406"/>
      <c r="Y382" s="126"/>
    </row>
    <row r="383" spans="1:25" x14ac:dyDescent="0.25">
      <c r="A383" s="430"/>
      <c r="B383" s="431"/>
      <c r="C383" s="73"/>
      <c r="D383" s="92"/>
      <c r="E383" s="202"/>
      <c r="F383" s="432"/>
      <c r="G383" s="433"/>
      <c r="H383" s="441"/>
      <c r="I383" s="397"/>
      <c r="J383" s="94"/>
      <c r="K383" s="436"/>
      <c r="L383" s="436"/>
      <c r="M383" s="437" t="s">
        <v>648</v>
      </c>
      <c r="N383" s="135">
        <v>44105</v>
      </c>
      <c r="O383" s="438">
        <v>44195</v>
      </c>
      <c r="P383" s="439"/>
      <c r="Q383" s="439"/>
      <c r="R383" s="439"/>
      <c r="S383" s="439"/>
      <c r="T383" s="372"/>
      <c r="U383" s="372"/>
      <c r="V383" s="128"/>
      <c r="W383" s="375"/>
      <c r="X383" s="375"/>
      <c r="Y383" s="28"/>
    </row>
    <row r="384" spans="1:25" ht="42.75" x14ac:dyDescent="0.25">
      <c r="A384" s="430">
        <v>117</v>
      </c>
      <c r="B384" s="442" t="s">
        <v>641</v>
      </c>
      <c r="C384" s="442" t="s">
        <v>151</v>
      </c>
      <c r="D384" s="93" t="s">
        <v>131</v>
      </c>
      <c r="E384" s="367" t="s">
        <v>153</v>
      </c>
      <c r="F384" s="367" t="s">
        <v>31</v>
      </c>
      <c r="G384" s="443" t="s">
        <v>31</v>
      </c>
      <c r="H384" s="444"/>
      <c r="I384" s="435"/>
      <c r="J384" s="92" t="s">
        <v>649</v>
      </c>
      <c r="K384" s="436">
        <v>43927</v>
      </c>
      <c r="L384" s="436">
        <v>44195</v>
      </c>
      <c r="M384" s="437" t="s">
        <v>650</v>
      </c>
      <c r="N384" s="135">
        <v>43927</v>
      </c>
      <c r="O384" s="135">
        <v>44134</v>
      </c>
      <c r="P384" s="445">
        <v>0</v>
      </c>
      <c r="Q384" s="439">
        <v>0.3</v>
      </c>
      <c r="R384" s="439">
        <v>0.7</v>
      </c>
      <c r="S384" s="439">
        <v>1</v>
      </c>
      <c r="T384" s="364">
        <v>15000000</v>
      </c>
      <c r="U384" s="364">
        <v>8000000</v>
      </c>
      <c r="V384" s="366" t="s">
        <v>644</v>
      </c>
      <c r="W384" s="367" t="s">
        <v>31</v>
      </c>
      <c r="X384" s="367" t="s">
        <v>31</v>
      </c>
      <c r="Y384" s="117">
        <f>T384+U384</f>
        <v>23000000</v>
      </c>
    </row>
    <row r="385" spans="1:25" ht="28.5" x14ac:dyDescent="0.25">
      <c r="A385" s="430"/>
      <c r="B385" s="446"/>
      <c r="C385" s="446"/>
      <c r="D385" s="97"/>
      <c r="E385" s="406"/>
      <c r="F385" s="406"/>
      <c r="G385" s="447"/>
      <c r="H385" s="448"/>
      <c r="I385" s="396"/>
      <c r="J385" s="92"/>
      <c r="K385" s="436"/>
      <c r="L385" s="436"/>
      <c r="M385" s="437" t="s">
        <v>651</v>
      </c>
      <c r="N385" s="135">
        <v>43927</v>
      </c>
      <c r="O385" s="135">
        <v>44134</v>
      </c>
      <c r="P385" s="449"/>
      <c r="Q385" s="439"/>
      <c r="R385" s="439"/>
      <c r="S385" s="439"/>
      <c r="T385" s="404"/>
      <c r="U385" s="404"/>
      <c r="V385" s="405"/>
      <c r="W385" s="406"/>
      <c r="X385" s="406"/>
      <c r="Y385" s="126"/>
    </row>
    <row r="386" spans="1:25" x14ac:dyDescent="0.25">
      <c r="A386" s="430"/>
      <c r="B386" s="446"/>
      <c r="C386" s="450"/>
      <c r="D386" s="97"/>
      <c r="E386" s="406"/>
      <c r="F386" s="406"/>
      <c r="G386" s="447"/>
      <c r="H386" s="448"/>
      <c r="I386" s="397"/>
      <c r="J386" s="451"/>
      <c r="K386" s="436"/>
      <c r="L386" s="436"/>
      <c r="M386" s="452" t="s">
        <v>652</v>
      </c>
      <c r="N386" s="138">
        <v>44136</v>
      </c>
      <c r="O386" s="138">
        <v>44195</v>
      </c>
      <c r="P386" s="449"/>
      <c r="Q386" s="453"/>
      <c r="R386" s="453"/>
      <c r="S386" s="453"/>
      <c r="T386" s="372"/>
      <c r="U386" s="372"/>
      <c r="V386" s="374"/>
      <c r="W386" s="375"/>
      <c r="X386" s="375"/>
      <c r="Y386" s="28"/>
    </row>
    <row r="387" spans="1:25" ht="28.5" x14ac:dyDescent="0.25">
      <c r="A387" s="220">
        <v>118</v>
      </c>
      <c r="B387" s="255" t="s">
        <v>653</v>
      </c>
      <c r="C387" s="222" t="s">
        <v>151</v>
      </c>
      <c r="D387" s="18" t="s">
        <v>131</v>
      </c>
      <c r="E387" s="251" t="s">
        <v>153</v>
      </c>
      <c r="F387" s="251" t="s">
        <v>153</v>
      </c>
      <c r="G387" s="251" t="s">
        <v>153</v>
      </c>
      <c r="H387" s="204"/>
      <c r="I387" s="224" t="s">
        <v>259</v>
      </c>
      <c r="J387" s="18" t="s">
        <v>654</v>
      </c>
      <c r="K387" s="21">
        <v>43862</v>
      </c>
      <c r="L387" s="21">
        <v>44180</v>
      </c>
      <c r="M387" s="279" t="s">
        <v>655</v>
      </c>
      <c r="N387" s="42">
        <v>43862</v>
      </c>
      <c r="O387" s="42">
        <v>43920</v>
      </c>
      <c r="P387" s="229">
        <v>0.2</v>
      </c>
      <c r="Q387" s="229">
        <v>0.3</v>
      </c>
      <c r="R387" s="229">
        <v>0.5</v>
      </c>
      <c r="S387" s="229">
        <v>1</v>
      </c>
      <c r="T387" s="34">
        <v>41800000</v>
      </c>
      <c r="U387" s="34">
        <v>36000000</v>
      </c>
      <c r="V387" s="45" t="s">
        <v>656</v>
      </c>
      <c r="W387" s="45" t="s">
        <v>657</v>
      </c>
      <c r="X387" s="190" t="s">
        <v>31</v>
      </c>
      <c r="Y387" s="36">
        <f>+T387+U387</f>
        <v>77800000</v>
      </c>
    </row>
    <row r="388" spans="1:25" x14ac:dyDescent="0.25">
      <c r="A388" s="220"/>
      <c r="B388" s="255"/>
      <c r="C388" s="231"/>
      <c r="D388" s="18"/>
      <c r="E388" s="251"/>
      <c r="F388" s="251"/>
      <c r="G388" s="251"/>
      <c r="H388" s="211"/>
      <c r="I388" s="415"/>
      <c r="J388" s="18"/>
      <c r="K388" s="32"/>
      <c r="L388" s="32"/>
      <c r="M388" s="279" t="s">
        <v>658</v>
      </c>
      <c r="N388" s="42">
        <v>43922</v>
      </c>
      <c r="O388" s="42">
        <v>44104</v>
      </c>
      <c r="P388" s="229"/>
      <c r="Q388" s="229"/>
      <c r="R388" s="229"/>
      <c r="S388" s="229"/>
      <c r="T388" s="34"/>
      <c r="U388" s="34"/>
      <c r="V388" s="45"/>
      <c r="W388" s="45"/>
      <c r="X388" s="198"/>
      <c r="Y388" s="36"/>
    </row>
    <row r="389" spans="1:25" x14ac:dyDescent="0.25">
      <c r="A389" s="220"/>
      <c r="B389" s="255"/>
      <c r="C389" s="236"/>
      <c r="D389" s="18"/>
      <c r="E389" s="251"/>
      <c r="F389" s="251"/>
      <c r="G389" s="251"/>
      <c r="H389" s="216"/>
      <c r="I389" s="418"/>
      <c r="J389" s="18"/>
      <c r="K389" s="46"/>
      <c r="L389" s="46"/>
      <c r="M389" s="279" t="s">
        <v>659</v>
      </c>
      <c r="N389" s="42">
        <v>44013</v>
      </c>
      <c r="O389" s="42">
        <v>44180</v>
      </c>
      <c r="P389" s="229"/>
      <c r="Q389" s="229"/>
      <c r="R389" s="229"/>
      <c r="S389" s="229"/>
      <c r="T389" s="34"/>
      <c r="U389" s="34"/>
      <c r="V389" s="45"/>
      <c r="W389" s="45"/>
      <c r="X389" s="193"/>
      <c r="Y389" s="36"/>
    </row>
    <row r="390" spans="1:25" ht="42.75" x14ac:dyDescent="0.25">
      <c r="A390" s="220">
        <v>119</v>
      </c>
      <c r="B390" s="255" t="s">
        <v>653</v>
      </c>
      <c r="C390" s="222" t="s">
        <v>102</v>
      </c>
      <c r="D390" s="18" t="s">
        <v>131</v>
      </c>
      <c r="E390" s="18" t="s">
        <v>31</v>
      </c>
      <c r="F390" s="18" t="s">
        <v>31</v>
      </c>
      <c r="G390" s="18" t="s">
        <v>633</v>
      </c>
      <c r="H390" s="19"/>
      <c r="I390" s="19"/>
      <c r="J390" s="18" t="s">
        <v>660</v>
      </c>
      <c r="K390" s="22">
        <v>43862</v>
      </c>
      <c r="L390" s="22">
        <v>44165</v>
      </c>
      <c r="M390" s="80" t="s">
        <v>661</v>
      </c>
      <c r="N390" s="24">
        <v>43862</v>
      </c>
      <c r="O390" s="24">
        <v>44165</v>
      </c>
      <c r="P390" s="229">
        <v>0.2</v>
      </c>
      <c r="Q390" s="229">
        <v>0.3</v>
      </c>
      <c r="R390" s="229">
        <v>0.5</v>
      </c>
      <c r="S390" s="229">
        <v>1</v>
      </c>
      <c r="T390" s="34">
        <v>41800000</v>
      </c>
      <c r="U390" s="34">
        <v>36000000</v>
      </c>
      <c r="V390" s="45" t="s">
        <v>288</v>
      </c>
      <c r="W390" s="45" t="s">
        <v>662</v>
      </c>
      <c r="X390" s="45" t="s">
        <v>31</v>
      </c>
      <c r="Y390" s="36">
        <f>+T390+U390</f>
        <v>77800000</v>
      </c>
    </row>
    <row r="391" spans="1:25" ht="28.5" x14ac:dyDescent="0.25">
      <c r="A391" s="220"/>
      <c r="B391" s="255"/>
      <c r="C391" s="236"/>
      <c r="D391" s="18"/>
      <c r="E391" s="18"/>
      <c r="F391" s="18"/>
      <c r="G391" s="18"/>
      <c r="H391" s="38"/>
      <c r="I391" s="397"/>
      <c r="J391" s="18"/>
      <c r="K391" s="47"/>
      <c r="L391" s="47"/>
      <c r="M391" s="80" t="s">
        <v>663</v>
      </c>
      <c r="N391" s="24">
        <v>43862</v>
      </c>
      <c r="O391" s="24">
        <v>44165</v>
      </c>
      <c r="P391" s="229"/>
      <c r="Q391" s="229"/>
      <c r="R391" s="229"/>
      <c r="S391" s="229"/>
      <c r="T391" s="34"/>
      <c r="U391" s="34"/>
      <c r="V391" s="45"/>
      <c r="W391" s="45"/>
      <c r="X391" s="45"/>
      <c r="Y391" s="36"/>
    </row>
    <row r="392" spans="1:25" ht="57" x14ac:dyDescent="0.25">
      <c r="A392" s="220">
        <v>120</v>
      </c>
      <c r="B392" s="222" t="s">
        <v>653</v>
      </c>
      <c r="C392" s="222" t="s">
        <v>102</v>
      </c>
      <c r="D392" s="18" t="s">
        <v>131</v>
      </c>
      <c r="E392" s="18" t="s">
        <v>31</v>
      </c>
      <c r="F392" s="18" t="s">
        <v>31</v>
      </c>
      <c r="G392" s="18" t="s">
        <v>633</v>
      </c>
      <c r="H392" s="19"/>
      <c r="I392" s="19"/>
      <c r="J392" s="18" t="s">
        <v>664</v>
      </c>
      <c r="K392" s="22">
        <v>43862</v>
      </c>
      <c r="L392" s="22">
        <v>44165</v>
      </c>
      <c r="M392" s="80" t="s">
        <v>665</v>
      </c>
      <c r="N392" s="24">
        <v>43862</v>
      </c>
      <c r="O392" s="429">
        <v>44165</v>
      </c>
      <c r="P392" s="229">
        <v>0.2</v>
      </c>
      <c r="Q392" s="229">
        <v>0.3</v>
      </c>
      <c r="R392" s="229">
        <v>0.5</v>
      </c>
      <c r="S392" s="229">
        <v>1</v>
      </c>
      <c r="T392" s="34">
        <v>41800000</v>
      </c>
      <c r="U392" s="34">
        <v>36000000</v>
      </c>
      <c r="V392" s="45" t="s">
        <v>157</v>
      </c>
      <c r="W392" s="45" t="s">
        <v>662</v>
      </c>
      <c r="X392" s="45" t="s">
        <v>31</v>
      </c>
      <c r="Y392" s="36">
        <f>+T392+U392</f>
        <v>77800000</v>
      </c>
    </row>
    <row r="393" spans="1:25" ht="57" x14ac:dyDescent="0.25">
      <c r="A393" s="220"/>
      <c r="B393" s="236"/>
      <c r="C393" s="236"/>
      <c r="D393" s="18"/>
      <c r="E393" s="18"/>
      <c r="F393" s="18"/>
      <c r="G393" s="18"/>
      <c r="H393" s="38"/>
      <c r="I393" s="397"/>
      <c r="J393" s="18"/>
      <c r="K393" s="47"/>
      <c r="L393" s="47"/>
      <c r="M393" s="80" t="s">
        <v>666</v>
      </c>
      <c r="N393" s="24">
        <v>43862</v>
      </c>
      <c r="O393" s="429">
        <v>44165</v>
      </c>
      <c r="P393" s="229"/>
      <c r="Q393" s="229"/>
      <c r="R393" s="229"/>
      <c r="S393" s="229"/>
      <c r="T393" s="34"/>
      <c r="U393" s="34"/>
      <c r="V393" s="45"/>
      <c r="W393" s="45"/>
      <c r="X393" s="45"/>
      <c r="Y393" s="36"/>
    </row>
    <row r="394" spans="1:25" ht="28.5" x14ac:dyDescent="0.25">
      <c r="A394" s="263">
        <v>121</v>
      </c>
      <c r="B394" s="48" t="s">
        <v>667</v>
      </c>
      <c r="C394" s="49" t="s">
        <v>102</v>
      </c>
      <c r="D394" s="50" t="s">
        <v>668</v>
      </c>
      <c r="E394" s="50" t="s">
        <v>669</v>
      </c>
      <c r="F394" s="50" t="s">
        <v>670</v>
      </c>
      <c r="G394" s="50" t="s">
        <v>671</v>
      </c>
      <c r="H394" s="19"/>
      <c r="I394" s="19"/>
      <c r="J394" s="50" t="s">
        <v>672</v>
      </c>
      <c r="K394" s="51">
        <v>43845</v>
      </c>
      <c r="L394" s="51">
        <v>44012</v>
      </c>
      <c r="M394" s="454" t="s">
        <v>673</v>
      </c>
      <c r="N394" s="455">
        <v>43845</v>
      </c>
      <c r="O394" s="456">
        <v>43920</v>
      </c>
      <c r="P394" s="54">
        <v>0.5</v>
      </c>
      <c r="Q394" s="60">
        <v>1</v>
      </c>
      <c r="R394" s="113">
        <v>0</v>
      </c>
      <c r="S394" s="114">
        <v>0</v>
      </c>
      <c r="T394" s="116">
        <v>0</v>
      </c>
      <c r="U394" s="457">
        <f>((48000000/2)/2)</f>
        <v>12000000</v>
      </c>
      <c r="V394" s="56" t="s">
        <v>50</v>
      </c>
      <c r="W394" s="56" t="s">
        <v>242</v>
      </c>
      <c r="X394" s="56" t="s">
        <v>31</v>
      </c>
      <c r="Y394" s="36">
        <f>+T394+U394</f>
        <v>12000000</v>
      </c>
    </row>
    <row r="395" spans="1:25" ht="28.5" x14ac:dyDescent="0.25">
      <c r="A395" s="263"/>
      <c r="B395" s="48"/>
      <c r="C395" s="58"/>
      <c r="D395" s="50"/>
      <c r="E395" s="50"/>
      <c r="F395" s="50"/>
      <c r="G395" s="50"/>
      <c r="H395" s="30"/>
      <c r="I395" s="396"/>
      <c r="J395" s="50"/>
      <c r="K395" s="51"/>
      <c r="L395" s="51"/>
      <c r="M395" s="285" t="s">
        <v>674</v>
      </c>
      <c r="N395" s="328">
        <v>43922</v>
      </c>
      <c r="O395" s="332">
        <v>43997</v>
      </c>
      <c r="P395" s="54"/>
      <c r="Q395" s="60"/>
      <c r="R395" s="122"/>
      <c r="S395" s="123"/>
      <c r="T395" s="125"/>
      <c r="U395" s="457"/>
      <c r="V395" s="56"/>
      <c r="W395" s="56"/>
      <c r="X395" s="56"/>
      <c r="Y395" s="36"/>
    </row>
    <row r="396" spans="1:25" ht="42.75" x14ac:dyDescent="0.25">
      <c r="A396" s="263"/>
      <c r="B396" s="48"/>
      <c r="C396" s="59"/>
      <c r="D396" s="50"/>
      <c r="E396" s="50"/>
      <c r="F396" s="50"/>
      <c r="G396" s="50"/>
      <c r="H396" s="38"/>
      <c r="I396" s="397"/>
      <c r="J396" s="50"/>
      <c r="K396" s="51"/>
      <c r="L396" s="51"/>
      <c r="M396" s="285" t="s">
        <v>675</v>
      </c>
      <c r="N396" s="458">
        <v>43998</v>
      </c>
      <c r="O396" s="459">
        <v>44012</v>
      </c>
      <c r="P396" s="54"/>
      <c r="Q396" s="60"/>
      <c r="R396" s="293"/>
      <c r="S396" s="292"/>
      <c r="T396" s="125"/>
      <c r="U396" s="457"/>
      <c r="V396" s="56"/>
      <c r="W396" s="56"/>
      <c r="X396" s="56"/>
      <c r="Y396" s="36"/>
    </row>
    <row r="397" spans="1:25" ht="28.5" x14ac:dyDescent="0.25">
      <c r="A397" s="263">
        <v>122</v>
      </c>
      <c r="B397" s="130" t="s">
        <v>667</v>
      </c>
      <c r="C397" s="49" t="s">
        <v>102</v>
      </c>
      <c r="D397" s="97" t="s">
        <v>668</v>
      </c>
      <c r="E397" s="97" t="s">
        <v>669</v>
      </c>
      <c r="F397" s="97" t="s">
        <v>670</v>
      </c>
      <c r="G397" s="97" t="s">
        <v>671</v>
      </c>
      <c r="H397" s="19"/>
      <c r="I397" s="19"/>
      <c r="J397" s="97" t="s">
        <v>676</v>
      </c>
      <c r="K397" s="69">
        <v>43845</v>
      </c>
      <c r="L397" s="69">
        <v>44180</v>
      </c>
      <c r="M397" s="285" t="s">
        <v>677</v>
      </c>
      <c r="N397" s="53">
        <v>43845</v>
      </c>
      <c r="O397" s="53">
        <v>43982</v>
      </c>
      <c r="P397" s="123">
        <v>0.2</v>
      </c>
      <c r="Q397" s="122">
        <v>0.4</v>
      </c>
      <c r="R397" s="122">
        <v>0.8</v>
      </c>
      <c r="S397" s="123">
        <v>1</v>
      </c>
      <c r="T397" s="116">
        <v>0</v>
      </c>
      <c r="U397" s="457">
        <f>(48000000/2)</f>
        <v>24000000</v>
      </c>
      <c r="V397" s="56" t="s">
        <v>50</v>
      </c>
      <c r="W397" s="56" t="s">
        <v>242</v>
      </c>
      <c r="X397" s="116" t="s">
        <v>31</v>
      </c>
      <c r="Y397" s="36">
        <f>+T397+U397</f>
        <v>24000000</v>
      </c>
    </row>
    <row r="398" spans="1:25" ht="28.5" x14ac:dyDescent="0.25">
      <c r="A398" s="263"/>
      <c r="B398" s="130"/>
      <c r="C398" s="58"/>
      <c r="D398" s="97"/>
      <c r="E398" s="97"/>
      <c r="F398" s="97"/>
      <c r="G398" s="97"/>
      <c r="H398" s="30"/>
      <c r="I398" s="396"/>
      <c r="J398" s="97"/>
      <c r="K398" s="460"/>
      <c r="L398" s="460"/>
      <c r="M398" s="285" t="s">
        <v>678</v>
      </c>
      <c r="N398" s="53">
        <v>43983</v>
      </c>
      <c r="O398" s="53">
        <v>44135</v>
      </c>
      <c r="P398" s="123"/>
      <c r="Q398" s="122"/>
      <c r="R398" s="122"/>
      <c r="S398" s="123"/>
      <c r="T398" s="125"/>
      <c r="U398" s="457"/>
      <c r="V398" s="56"/>
      <c r="W398" s="56"/>
      <c r="X398" s="125"/>
      <c r="Y398" s="36"/>
    </row>
    <row r="399" spans="1:25" ht="42.75" x14ac:dyDescent="0.25">
      <c r="A399" s="263"/>
      <c r="B399" s="461"/>
      <c r="C399" s="59"/>
      <c r="D399" s="94"/>
      <c r="E399" s="94"/>
      <c r="F399" s="94"/>
      <c r="G399" s="94"/>
      <c r="H399" s="38"/>
      <c r="I399" s="397"/>
      <c r="J399" s="94"/>
      <c r="K399" s="74"/>
      <c r="L399" s="74"/>
      <c r="M399" s="285" t="s">
        <v>675</v>
      </c>
      <c r="N399" s="53">
        <v>44136</v>
      </c>
      <c r="O399" s="53">
        <v>44180</v>
      </c>
      <c r="P399" s="292"/>
      <c r="Q399" s="293"/>
      <c r="R399" s="293"/>
      <c r="S399" s="292"/>
      <c r="T399" s="125"/>
      <c r="U399" s="457"/>
      <c r="V399" s="56"/>
      <c r="W399" s="56"/>
      <c r="X399" s="128"/>
      <c r="Y399" s="36"/>
    </row>
    <row r="400" spans="1:25" ht="42.75" x14ac:dyDescent="0.25">
      <c r="A400" s="263">
        <v>123</v>
      </c>
      <c r="B400" s="49" t="s">
        <v>667</v>
      </c>
      <c r="C400" s="49" t="s">
        <v>102</v>
      </c>
      <c r="D400" s="93" t="s">
        <v>668</v>
      </c>
      <c r="E400" s="93" t="s">
        <v>679</v>
      </c>
      <c r="F400" s="93" t="s">
        <v>680</v>
      </c>
      <c r="G400" s="93" t="s">
        <v>238</v>
      </c>
      <c r="H400" s="19"/>
      <c r="I400" s="19"/>
      <c r="J400" s="131" t="s">
        <v>681</v>
      </c>
      <c r="K400" s="51">
        <v>43831</v>
      </c>
      <c r="L400" s="51">
        <v>44185</v>
      </c>
      <c r="M400" s="285" t="s">
        <v>682</v>
      </c>
      <c r="N400" s="285">
        <v>43831</v>
      </c>
      <c r="O400" s="285">
        <v>43921</v>
      </c>
      <c r="P400" s="112">
        <v>0.25</v>
      </c>
      <c r="Q400" s="112">
        <v>0.5</v>
      </c>
      <c r="R400" s="112">
        <v>0.75</v>
      </c>
      <c r="S400" s="112">
        <v>1</v>
      </c>
      <c r="T400" s="116">
        <f>80000000+70000000</f>
        <v>150000000</v>
      </c>
      <c r="U400" s="116">
        <v>1000000000</v>
      </c>
      <c r="V400" s="116" t="s">
        <v>683</v>
      </c>
      <c r="W400" s="116" t="s">
        <v>684</v>
      </c>
      <c r="X400" s="116" t="s">
        <v>31</v>
      </c>
      <c r="Y400" s="117">
        <f>+T400+U400</f>
        <v>1150000000</v>
      </c>
    </row>
    <row r="401" spans="1:25" ht="42.75" x14ac:dyDescent="0.25">
      <c r="A401" s="263"/>
      <c r="B401" s="58"/>
      <c r="C401" s="58"/>
      <c r="D401" s="97"/>
      <c r="E401" s="97"/>
      <c r="F401" s="97"/>
      <c r="G401" s="97"/>
      <c r="H401" s="30"/>
      <c r="I401" s="396"/>
      <c r="J401" s="132"/>
      <c r="K401" s="51"/>
      <c r="L401" s="51"/>
      <c r="M401" s="285" t="s">
        <v>685</v>
      </c>
      <c r="N401" s="285">
        <v>43922</v>
      </c>
      <c r="O401" s="285">
        <v>44012</v>
      </c>
      <c r="P401" s="121"/>
      <c r="Q401" s="121"/>
      <c r="R401" s="121"/>
      <c r="S401" s="121"/>
      <c r="T401" s="125"/>
      <c r="U401" s="125"/>
      <c r="V401" s="125"/>
      <c r="W401" s="125"/>
      <c r="X401" s="125"/>
      <c r="Y401" s="126"/>
    </row>
    <row r="402" spans="1:25" ht="28.5" x14ac:dyDescent="0.25">
      <c r="A402" s="263"/>
      <c r="B402" s="58"/>
      <c r="C402" s="59"/>
      <c r="D402" s="97"/>
      <c r="E402" s="97"/>
      <c r="F402" s="97"/>
      <c r="G402" s="97"/>
      <c r="H402" s="38"/>
      <c r="I402" s="397"/>
      <c r="J402" s="132"/>
      <c r="K402" s="51"/>
      <c r="L402" s="51"/>
      <c r="M402" s="285" t="s">
        <v>686</v>
      </c>
      <c r="N402" s="285">
        <v>44013</v>
      </c>
      <c r="O402" s="285">
        <v>44185</v>
      </c>
      <c r="P402" s="121"/>
      <c r="Q402" s="121"/>
      <c r="R402" s="121"/>
      <c r="S402" s="121"/>
      <c r="T402" s="125"/>
      <c r="U402" s="125"/>
      <c r="V402" s="125"/>
      <c r="W402" s="125"/>
      <c r="X402" s="125"/>
      <c r="Y402" s="126"/>
    </row>
    <row r="403" spans="1:25" ht="42.75" x14ac:dyDescent="0.25">
      <c r="A403" s="263">
        <v>124</v>
      </c>
      <c r="B403" s="67" t="s">
        <v>687</v>
      </c>
      <c r="C403" s="67" t="s">
        <v>102</v>
      </c>
      <c r="D403" s="93" t="s">
        <v>131</v>
      </c>
      <c r="E403" s="93" t="s">
        <v>31</v>
      </c>
      <c r="F403" s="93" t="s">
        <v>31</v>
      </c>
      <c r="G403" s="93" t="s">
        <v>96</v>
      </c>
      <c r="H403" s="19"/>
      <c r="I403" s="19"/>
      <c r="J403" s="93" t="s">
        <v>688</v>
      </c>
      <c r="K403" s="108">
        <v>43850</v>
      </c>
      <c r="L403" s="108">
        <v>44180</v>
      </c>
      <c r="M403" s="285" t="s">
        <v>689</v>
      </c>
      <c r="N403" s="285">
        <v>43850</v>
      </c>
      <c r="O403" s="285">
        <v>43951</v>
      </c>
      <c r="P403" s="114">
        <v>0.35</v>
      </c>
      <c r="Q403" s="462">
        <v>0.7</v>
      </c>
      <c r="R403" s="463">
        <v>0.9</v>
      </c>
      <c r="S403" s="463">
        <v>1</v>
      </c>
      <c r="T403" s="56">
        <v>3572878</v>
      </c>
      <c r="U403" s="464">
        <v>0</v>
      </c>
      <c r="V403" s="465" t="s">
        <v>31</v>
      </c>
      <c r="W403" s="465" t="s">
        <v>31</v>
      </c>
      <c r="X403" s="465" t="s">
        <v>31</v>
      </c>
      <c r="Y403" s="117">
        <f>T403</f>
        <v>3572878</v>
      </c>
    </row>
    <row r="404" spans="1:25" ht="57" x14ac:dyDescent="0.25">
      <c r="A404" s="263"/>
      <c r="B404" s="208"/>
      <c r="C404" s="208"/>
      <c r="D404" s="97"/>
      <c r="E404" s="97"/>
      <c r="F404" s="97"/>
      <c r="G404" s="97"/>
      <c r="H404" s="30"/>
      <c r="I404" s="396"/>
      <c r="J404" s="97"/>
      <c r="K404" s="119"/>
      <c r="L404" s="119"/>
      <c r="M404" s="285" t="s">
        <v>690</v>
      </c>
      <c r="N404" s="285">
        <v>43952</v>
      </c>
      <c r="O404" s="285">
        <v>44042</v>
      </c>
      <c r="P404" s="123"/>
      <c r="Q404" s="347"/>
      <c r="R404" s="466"/>
      <c r="S404" s="466"/>
      <c r="T404" s="56"/>
      <c r="U404" s="464"/>
      <c r="V404" s="465"/>
      <c r="W404" s="465"/>
      <c r="X404" s="465"/>
      <c r="Y404" s="126"/>
    </row>
    <row r="405" spans="1:25" ht="71.25" x14ac:dyDescent="0.25">
      <c r="A405" s="263"/>
      <c r="B405" s="208"/>
      <c r="C405" s="208"/>
      <c r="D405" s="97"/>
      <c r="E405" s="97"/>
      <c r="F405" s="97"/>
      <c r="G405" s="97"/>
      <c r="H405" s="30"/>
      <c r="I405" s="396"/>
      <c r="J405" s="97"/>
      <c r="K405" s="119"/>
      <c r="L405" s="119"/>
      <c r="M405" s="285" t="s">
        <v>691</v>
      </c>
      <c r="N405" s="285">
        <v>44044</v>
      </c>
      <c r="O405" s="285">
        <v>44135</v>
      </c>
      <c r="P405" s="123"/>
      <c r="Q405" s="347"/>
      <c r="R405" s="466"/>
      <c r="S405" s="466"/>
      <c r="T405" s="56"/>
      <c r="U405" s="464"/>
      <c r="V405" s="465"/>
      <c r="W405" s="465"/>
      <c r="X405" s="465"/>
      <c r="Y405" s="126"/>
    </row>
    <row r="406" spans="1:25" ht="42.75" x14ac:dyDescent="0.25">
      <c r="A406" s="263"/>
      <c r="B406" s="73"/>
      <c r="C406" s="73"/>
      <c r="D406" s="94"/>
      <c r="E406" s="94"/>
      <c r="F406" s="94"/>
      <c r="G406" s="94"/>
      <c r="H406" s="38"/>
      <c r="I406" s="397"/>
      <c r="J406" s="94"/>
      <c r="K406" s="133"/>
      <c r="L406" s="133"/>
      <c r="M406" s="285" t="s">
        <v>692</v>
      </c>
      <c r="N406" s="285">
        <v>44136</v>
      </c>
      <c r="O406" s="285">
        <v>44180</v>
      </c>
      <c r="P406" s="292"/>
      <c r="Q406" s="349"/>
      <c r="R406" s="467"/>
      <c r="S406" s="467"/>
      <c r="T406" s="56"/>
      <c r="U406" s="464"/>
      <c r="V406" s="465"/>
      <c r="W406" s="465"/>
      <c r="X406" s="465"/>
      <c r="Y406" s="28"/>
    </row>
    <row r="407" spans="1:25" x14ac:dyDescent="0.25">
      <c r="A407" s="263">
        <v>125</v>
      </c>
      <c r="B407" s="49" t="s">
        <v>693</v>
      </c>
      <c r="C407" s="49" t="s">
        <v>41</v>
      </c>
      <c r="D407" s="93" t="s">
        <v>668</v>
      </c>
      <c r="E407" s="71" t="s">
        <v>31</v>
      </c>
      <c r="F407" s="71" t="s">
        <v>31</v>
      </c>
      <c r="G407" s="203" t="s">
        <v>248</v>
      </c>
      <c r="H407" s="204"/>
      <c r="I407" s="468" t="s">
        <v>172</v>
      </c>
      <c r="J407" s="93" t="s">
        <v>694</v>
      </c>
      <c r="K407" s="108">
        <v>43850</v>
      </c>
      <c r="L407" s="108">
        <v>44195</v>
      </c>
      <c r="M407" s="108" t="s">
        <v>695</v>
      </c>
      <c r="N407" s="108">
        <v>43850</v>
      </c>
      <c r="O407" s="108">
        <v>44195</v>
      </c>
      <c r="P407" s="469" t="s">
        <v>696</v>
      </c>
      <c r="Q407" s="114">
        <v>0.5</v>
      </c>
      <c r="R407" s="114">
        <v>0.75</v>
      </c>
      <c r="S407" s="114">
        <v>1</v>
      </c>
      <c r="T407" s="116">
        <v>79910319</v>
      </c>
      <c r="U407" s="116">
        <v>0</v>
      </c>
      <c r="V407" s="116" t="s">
        <v>31</v>
      </c>
      <c r="W407" s="116" t="s">
        <v>31</v>
      </c>
      <c r="X407" s="116" t="s">
        <v>31</v>
      </c>
      <c r="Y407" s="117">
        <f>T407</f>
        <v>79910319</v>
      </c>
    </row>
    <row r="408" spans="1:25" x14ac:dyDescent="0.25">
      <c r="A408" s="263"/>
      <c r="B408" s="58"/>
      <c r="C408" s="58"/>
      <c r="D408" s="97"/>
      <c r="E408" s="339"/>
      <c r="F408" s="339"/>
      <c r="G408" s="210"/>
      <c r="H408" s="211"/>
      <c r="I408" s="415"/>
      <c r="J408" s="97"/>
      <c r="K408" s="119"/>
      <c r="L408" s="119"/>
      <c r="M408" s="133"/>
      <c r="N408" s="133"/>
      <c r="O408" s="133"/>
      <c r="P408" s="470"/>
      <c r="Q408" s="123"/>
      <c r="R408" s="123"/>
      <c r="S408" s="123"/>
      <c r="T408" s="125"/>
      <c r="U408" s="125"/>
      <c r="V408" s="125"/>
      <c r="W408" s="125"/>
      <c r="X408" s="125"/>
      <c r="Y408" s="126"/>
    </row>
    <row r="409" spans="1:25" ht="28.5" x14ac:dyDescent="0.25">
      <c r="A409" s="263"/>
      <c r="B409" s="58"/>
      <c r="C409" s="58"/>
      <c r="D409" s="97"/>
      <c r="E409" s="339"/>
      <c r="F409" s="339"/>
      <c r="G409" s="210"/>
      <c r="H409" s="211"/>
      <c r="I409" s="415"/>
      <c r="J409" s="97"/>
      <c r="K409" s="119"/>
      <c r="L409" s="119"/>
      <c r="M409" s="285" t="s">
        <v>697</v>
      </c>
      <c r="N409" s="471">
        <v>43850</v>
      </c>
      <c r="O409" s="285">
        <v>44195</v>
      </c>
      <c r="P409" s="470"/>
      <c r="Q409" s="123"/>
      <c r="R409" s="123"/>
      <c r="S409" s="123"/>
      <c r="T409" s="125"/>
      <c r="U409" s="125"/>
      <c r="V409" s="125"/>
      <c r="W409" s="125"/>
      <c r="X409" s="125"/>
      <c r="Y409" s="126"/>
    </row>
    <row r="410" spans="1:25" ht="57" x14ac:dyDescent="0.25">
      <c r="A410" s="263"/>
      <c r="B410" s="58"/>
      <c r="C410" s="59"/>
      <c r="D410" s="97"/>
      <c r="E410" s="75"/>
      <c r="F410" s="75"/>
      <c r="G410" s="215"/>
      <c r="H410" s="216"/>
      <c r="I410" s="418"/>
      <c r="J410" s="97"/>
      <c r="K410" s="119"/>
      <c r="L410" s="119"/>
      <c r="M410" s="285" t="s">
        <v>698</v>
      </c>
      <c r="N410" s="471">
        <v>43876</v>
      </c>
      <c r="O410" s="471">
        <v>44195</v>
      </c>
      <c r="P410" s="470"/>
      <c r="Q410" s="123"/>
      <c r="R410" s="123"/>
      <c r="S410" s="123"/>
      <c r="T410" s="125"/>
      <c r="U410" s="125"/>
      <c r="V410" s="125"/>
      <c r="W410" s="125"/>
      <c r="X410" s="125"/>
      <c r="Y410" s="126"/>
    </row>
    <row r="411" spans="1:25" ht="42.75" x14ac:dyDescent="0.25">
      <c r="A411" s="263">
        <v>126</v>
      </c>
      <c r="B411" s="49" t="s">
        <v>699</v>
      </c>
      <c r="C411" s="49" t="s">
        <v>102</v>
      </c>
      <c r="D411" s="93" t="s">
        <v>131</v>
      </c>
      <c r="E411" s="93" t="s">
        <v>31</v>
      </c>
      <c r="F411" s="93" t="s">
        <v>31</v>
      </c>
      <c r="G411" s="93" t="s">
        <v>238</v>
      </c>
      <c r="H411" s="19"/>
      <c r="I411" s="19"/>
      <c r="J411" s="93" t="s">
        <v>700</v>
      </c>
      <c r="K411" s="108">
        <v>43875</v>
      </c>
      <c r="L411" s="108">
        <v>44150</v>
      </c>
      <c r="M411" s="472" t="s">
        <v>701</v>
      </c>
      <c r="N411" s="285">
        <v>43875</v>
      </c>
      <c r="O411" s="285">
        <v>44150</v>
      </c>
      <c r="P411" s="473">
        <v>0.25</v>
      </c>
      <c r="Q411" s="473">
        <v>0.5</v>
      </c>
      <c r="R411" s="473">
        <v>0.75</v>
      </c>
      <c r="S411" s="473">
        <v>1</v>
      </c>
      <c r="T411" s="71"/>
      <c r="U411" s="71"/>
      <c r="V411" s="71"/>
      <c r="W411" s="71"/>
      <c r="X411" s="71"/>
      <c r="Y411" s="117">
        <f>T412+U412</f>
        <v>0</v>
      </c>
    </row>
    <row r="412" spans="1:25" ht="42.75" x14ac:dyDescent="0.25">
      <c r="A412" s="263"/>
      <c r="B412" s="59"/>
      <c r="C412" s="59"/>
      <c r="D412" s="94"/>
      <c r="E412" s="94"/>
      <c r="F412" s="94"/>
      <c r="G412" s="94"/>
      <c r="H412" s="38"/>
      <c r="I412" s="397"/>
      <c r="J412" s="94"/>
      <c r="K412" s="133"/>
      <c r="L412" s="133"/>
      <c r="M412" s="472" t="s">
        <v>702</v>
      </c>
      <c r="N412" s="285">
        <v>43876</v>
      </c>
      <c r="O412" s="285">
        <v>44150</v>
      </c>
      <c r="P412" s="474"/>
      <c r="Q412" s="474"/>
      <c r="R412" s="474"/>
      <c r="S412" s="474"/>
      <c r="T412" s="75"/>
      <c r="U412" s="75"/>
      <c r="V412" s="75"/>
      <c r="W412" s="75"/>
      <c r="X412" s="75"/>
      <c r="Y412" s="28"/>
    </row>
    <row r="413" spans="1:25" ht="28.5" x14ac:dyDescent="0.25">
      <c r="A413" s="263">
        <v>127</v>
      </c>
      <c r="B413" s="63" t="s">
        <v>699</v>
      </c>
      <c r="C413" s="49" t="s">
        <v>102</v>
      </c>
      <c r="D413" s="465" t="s">
        <v>703</v>
      </c>
      <c r="E413" s="465" t="s">
        <v>668</v>
      </c>
      <c r="F413" s="465" t="s">
        <v>31</v>
      </c>
      <c r="G413" s="300" t="s">
        <v>205</v>
      </c>
      <c r="H413" s="204"/>
      <c r="I413" s="395"/>
      <c r="J413" s="50" t="s">
        <v>704</v>
      </c>
      <c r="K413" s="51">
        <v>43936</v>
      </c>
      <c r="L413" s="51">
        <v>44104</v>
      </c>
      <c r="M413" s="309" t="s">
        <v>705</v>
      </c>
      <c r="N413" s="285">
        <v>43936</v>
      </c>
      <c r="O413" s="285">
        <v>43951</v>
      </c>
      <c r="P413" s="475">
        <v>0</v>
      </c>
      <c r="Q413" s="475">
        <v>0.8</v>
      </c>
      <c r="R413" s="475">
        <v>1</v>
      </c>
      <c r="S413" s="463">
        <v>1</v>
      </c>
      <c r="T413" s="116">
        <v>1840000</v>
      </c>
      <c r="U413" s="116">
        <v>900000</v>
      </c>
      <c r="V413" s="116" t="s">
        <v>50</v>
      </c>
      <c r="W413" s="71" t="s">
        <v>31</v>
      </c>
      <c r="X413" s="71" t="s">
        <v>31</v>
      </c>
      <c r="Y413" s="117">
        <f>T413+U413</f>
        <v>2740000</v>
      </c>
    </row>
    <row r="414" spans="1:25" ht="28.5" x14ac:dyDescent="0.25">
      <c r="A414" s="263"/>
      <c r="B414" s="63"/>
      <c r="C414" s="58"/>
      <c r="D414" s="465"/>
      <c r="E414" s="465"/>
      <c r="F414" s="465"/>
      <c r="G414" s="300"/>
      <c r="H414" s="211"/>
      <c r="I414" s="396"/>
      <c r="J414" s="50"/>
      <c r="K414" s="51"/>
      <c r="L414" s="51"/>
      <c r="M414" s="308" t="s">
        <v>706</v>
      </c>
      <c r="N414" s="285">
        <v>43983</v>
      </c>
      <c r="O414" s="285">
        <v>43997</v>
      </c>
      <c r="P414" s="475"/>
      <c r="Q414" s="475"/>
      <c r="R414" s="475"/>
      <c r="S414" s="466"/>
      <c r="T414" s="125"/>
      <c r="U414" s="125"/>
      <c r="V414" s="125"/>
      <c r="W414" s="339"/>
      <c r="X414" s="339"/>
      <c r="Y414" s="126"/>
    </row>
    <row r="415" spans="1:25" ht="28.5" x14ac:dyDescent="0.25">
      <c r="A415" s="263"/>
      <c r="B415" s="63"/>
      <c r="C415" s="59"/>
      <c r="D415" s="465"/>
      <c r="E415" s="465"/>
      <c r="F415" s="465"/>
      <c r="G415" s="300"/>
      <c r="H415" s="216"/>
      <c r="I415" s="397"/>
      <c r="J415" s="50"/>
      <c r="K415" s="51"/>
      <c r="L415" s="51"/>
      <c r="M415" s="308" t="s">
        <v>707</v>
      </c>
      <c r="N415" s="285">
        <v>44075</v>
      </c>
      <c r="O415" s="285">
        <v>44104</v>
      </c>
      <c r="P415" s="475"/>
      <c r="Q415" s="475"/>
      <c r="R415" s="475"/>
      <c r="S415" s="467"/>
      <c r="T415" s="128"/>
      <c r="U415" s="128"/>
      <c r="V415" s="128"/>
      <c r="W415" s="75"/>
      <c r="X415" s="75"/>
      <c r="Y415" s="28"/>
    </row>
    <row r="416" spans="1:25" ht="128.25" x14ac:dyDescent="0.25">
      <c r="A416" s="263">
        <v>128</v>
      </c>
      <c r="B416" s="63" t="s">
        <v>699</v>
      </c>
      <c r="C416" s="49" t="s">
        <v>41</v>
      </c>
      <c r="D416" s="50" t="s">
        <v>703</v>
      </c>
      <c r="E416" s="50" t="s">
        <v>31</v>
      </c>
      <c r="F416" s="50" t="s">
        <v>31</v>
      </c>
      <c r="G416" s="50" t="s">
        <v>238</v>
      </c>
      <c r="H416" s="19"/>
      <c r="I416" s="93" t="s">
        <v>219</v>
      </c>
      <c r="J416" s="50" t="s">
        <v>708</v>
      </c>
      <c r="K416" s="51">
        <v>43952</v>
      </c>
      <c r="L416" s="51">
        <v>44195</v>
      </c>
      <c r="M416" s="309" t="s">
        <v>709</v>
      </c>
      <c r="N416" s="285">
        <v>43952</v>
      </c>
      <c r="O416" s="285">
        <v>44104</v>
      </c>
      <c r="P416" s="463">
        <v>0</v>
      </c>
      <c r="Q416" s="463">
        <v>0.15</v>
      </c>
      <c r="R416" s="463">
        <v>0.4</v>
      </c>
      <c r="S416" s="463">
        <v>1</v>
      </c>
      <c r="T416" s="56">
        <v>1840000</v>
      </c>
      <c r="U416" s="56">
        <v>900000</v>
      </c>
      <c r="V416" s="56" t="s">
        <v>50</v>
      </c>
      <c r="W416" s="71" t="s">
        <v>31</v>
      </c>
      <c r="X416" s="71" t="s">
        <v>31</v>
      </c>
      <c r="Y416" s="36">
        <f>+T416+U416</f>
        <v>2740000</v>
      </c>
    </row>
    <row r="417" spans="1:25" ht="28.5" x14ac:dyDescent="0.25">
      <c r="A417" s="263"/>
      <c r="B417" s="63"/>
      <c r="C417" s="58"/>
      <c r="D417" s="50"/>
      <c r="E417" s="50"/>
      <c r="F417" s="50"/>
      <c r="G417" s="50"/>
      <c r="H417" s="30"/>
      <c r="I417" s="415"/>
      <c r="J417" s="50"/>
      <c r="K417" s="51"/>
      <c r="L417" s="51"/>
      <c r="M417" s="285" t="s">
        <v>710</v>
      </c>
      <c r="N417" s="285">
        <v>44136</v>
      </c>
      <c r="O417" s="285">
        <v>44195</v>
      </c>
      <c r="P417" s="466"/>
      <c r="Q417" s="466"/>
      <c r="R417" s="466"/>
      <c r="S417" s="466"/>
      <c r="T417" s="56"/>
      <c r="U417" s="56"/>
      <c r="V417" s="56"/>
      <c r="W417" s="339"/>
      <c r="X417" s="339"/>
      <c r="Y417" s="36"/>
    </row>
    <row r="418" spans="1:25" ht="42.75" x14ac:dyDescent="0.25">
      <c r="A418" s="263"/>
      <c r="B418" s="63"/>
      <c r="C418" s="59"/>
      <c r="D418" s="50"/>
      <c r="E418" s="50"/>
      <c r="F418" s="50"/>
      <c r="G418" s="50"/>
      <c r="H418" s="38"/>
      <c r="I418" s="418"/>
      <c r="J418" s="50"/>
      <c r="K418" s="51"/>
      <c r="L418" s="51"/>
      <c r="M418" s="285" t="s">
        <v>711</v>
      </c>
      <c r="N418" s="285">
        <v>44136</v>
      </c>
      <c r="O418" s="285">
        <v>44195</v>
      </c>
      <c r="P418" s="467"/>
      <c r="Q418" s="467"/>
      <c r="R418" s="467"/>
      <c r="S418" s="467"/>
      <c r="T418" s="56"/>
      <c r="U418" s="56"/>
      <c r="V418" s="56"/>
      <c r="W418" s="75"/>
      <c r="X418" s="75"/>
      <c r="Y418" s="36"/>
    </row>
    <row r="419" spans="1:25" ht="99.75" x14ac:dyDescent="0.25">
      <c r="A419" s="263">
        <v>129</v>
      </c>
      <c r="B419" s="63" t="s">
        <v>699</v>
      </c>
      <c r="C419" s="49" t="s">
        <v>102</v>
      </c>
      <c r="D419" s="71" t="s">
        <v>31</v>
      </c>
      <c r="E419" s="465" t="s">
        <v>31</v>
      </c>
      <c r="F419" s="465" t="s">
        <v>31</v>
      </c>
      <c r="G419" s="203" t="s">
        <v>238</v>
      </c>
      <c r="H419" s="204"/>
      <c r="I419" s="468" t="s">
        <v>259</v>
      </c>
      <c r="J419" s="50" t="s">
        <v>712</v>
      </c>
      <c r="K419" s="51">
        <v>43983</v>
      </c>
      <c r="L419" s="51">
        <v>44195</v>
      </c>
      <c r="M419" s="309" t="s">
        <v>713</v>
      </c>
      <c r="N419" s="285">
        <v>43983</v>
      </c>
      <c r="O419" s="285">
        <v>44104</v>
      </c>
      <c r="P419" s="463">
        <v>0</v>
      </c>
      <c r="Q419" s="463">
        <v>0.15</v>
      </c>
      <c r="R419" s="463">
        <v>0.4</v>
      </c>
      <c r="S419" s="463">
        <v>1</v>
      </c>
      <c r="T419" s="56">
        <v>1226000</v>
      </c>
      <c r="U419" s="56">
        <v>600000</v>
      </c>
      <c r="V419" s="56" t="s">
        <v>50</v>
      </c>
      <c r="W419" s="71" t="s">
        <v>31</v>
      </c>
      <c r="X419" s="71" t="s">
        <v>31</v>
      </c>
      <c r="Y419" s="117">
        <f>T419+U419</f>
        <v>1826000</v>
      </c>
    </row>
    <row r="420" spans="1:25" x14ac:dyDescent="0.25">
      <c r="A420" s="263"/>
      <c r="B420" s="63"/>
      <c r="C420" s="58"/>
      <c r="D420" s="339"/>
      <c r="E420" s="465"/>
      <c r="F420" s="465"/>
      <c r="G420" s="210"/>
      <c r="H420" s="211"/>
      <c r="I420" s="415"/>
      <c r="J420" s="50"/>
      <c r="K420" s="51"/>
      <c r="L420" s="51"/>
      <c r="M420" s="309" t="s">
        <v>714</v>
      </c>
      <c r="N420" s="285">
        <v>44136</v>
      </c>
      <c r="O420" s="285">
        <v>44195</v>
      </c>
      <c r="P420" s="466"/>
      <c r="Q420" s="466"/>
      <c r="R420" s="466"/>
      <c r="S420" s="466"/>
      <c r="T420" s="56"/>
      <c r="U420" s="56"/>
      <c r="V420" s="56"/>
      <c r="W420" s="339"/>
      <c r="X420" s="339"/>
      <c r="Y420" s="126"/>
    </row>
    <row r="421" spans="1:25" x14ac:dyDescent="0.25">
      <c r="A421" s="263"/>
      <c r="B421" s="63"/>
      <c r="C421" s="59"/>
      <c r="D421" s="75"/>
      <c r="E421" s="465"/>
      <c r="F421" s="465"/>
      <c r="G421" s="215"/>
      <c r="H421" s="216"/>
      <c r="I421" s="418"/>
      <c r="J421" s="50"/>
      <c r="K421" s="51"/>
      <c r="L421" s="51"/>
      <c r="M421" s="309" t="s">
        <v>715</v>
      </c>
      <c r="N421" s="285">
        <v>44136</v>
      </c>
      <c r="O421" s="285">
        <v>44195</v>
      </c>
      <c r="P421" s="467"/>
      <c r="Q421" s="467"/>
      <c r="R421" s="467"/>
      <c r="S421" s="467"/>
      <c r="T421" s="56"/>
      <c r="U421" s="56"/>
      <c r="V421" s="56"/>
      <c r="W421" s="75"/>
      <c r="X421" s="75"/>
      <c r="Y421" s="28"/>
    </row>
    <row r="422" spans="1:25" ht="42.75" x14ac:dyDescent="0.25">
      <c r="A422" s="263">
        <v>130</v>
      </c>
      <c r="B422" s="63" t="s">
        <v>699</v>
      </c>
      <c r="C422" s="49" t="s">
        <v>41</v>
      </c>
      <c r="D422" s="465" t="s">
        <v>31</v>
      </c>
      <c r="E422" s="465" t="s">
        <v>31</v>
      </c>
      <c r="F422" s="465" t="s">
        <v>31</v>
      </c>
      <c r="G422" s="203" t="s">
        <v>238</v>
      </c>
      <c r="H422" s="204"/>
      <c r="I422" s="395"/>
      <c r="J422" s="50" t="s">
        <v>716</v>
      </c>
      <c r="K422" s="108">
        <v>43891</v>
      </c>
      <c r="L422" s="108">
        <v>44104</v>
      </c>
      <c r="M422" s="309" t="s">
        <v>717</v>
      </c>
      <c r="N422" s="285">
        <v>43891</v>
      </c>
      <c r="O422" s="285">
        <v>43920</v>
      </c>
      <c r="P422" s="475">
        <v>0.3</v>
      </c>
      <c r="Q422" s="475">
        <v>0.6</v>
      </c>
      <c r="R422" s="475">
        <v>1</v>
      </c>
      <c r="S422" s="475">
        <v>1</v>
      </c>
      <c r="T422" s="56">
        <v>920000</v>
      </c>
      <c r="U422" s="56">
        <v>450000</v>
      </c>
      <c r="V422" s="56" t="s">
        <v>50</v>
      </c>
      <c r="W422" s="465" t="s">
        <v>31</v>
      </c>
      <c r="X422" s="465" t="s">
        <v>31</v>
      </c>
      <c r="Y422" s="36">
        <f t="shared" ref="Y422" si="7">+T422+U422</f>
        <v>1370000</v>
      </c>
    </row>
    <row r="423" spans="1:25" ht="28.5" x14ac:dyDescent="0.25">
      <c r="A423" s="263"/>
      <c r="B423" s="63"/>
      <c r="C423" s="58"/>
      <c r="D423" s="465"/>
      <c r="E423" s="465"/>
      <c r="F423" s="465"/>
      <c r="G423" s="210"/>
      <c r="H423" s="211"/>
      <c r="I423" s="396"/>
      <c r="J423" s="50"/>
      <c r="K423" s="119"/>
      <c r="L423" s="119"/>
      <c r="M423" s="308" t="s">
        <v>718</v>
      </c>
      <c r="N423" s="285">
        <v>43952</v>
      </c>
      <c r="O423" s="285">
        <v>43981</v>
      </c>
      <c r="P423" s="475"/>
      <c r="Q423" s="475"/>
      <c r="R423" s="475"/>
      <c r="S423" s="475"/>
      <c r="T423" s="56"/>
      <c r="U423" s="56"/>
      <c r="V423" s="56"/>
      <c r="W423" s="465"/>
      <c r="X423" s="465"/>
      <c r="Y423" s="36"/>
    </row>
    <row r="424" spans="1:25" ht="42.75" x14ac:dyDescent="0.25">
      <c r="A424" s="263"/>
      <c r="B424" s="63"/>
      <c r="C424" s="59"/>
      <c r="D424" s="465"/>
      <c r="E424" s="465"/>
      <c r="F424" s="465"/>
      <c r="G424" s="215"/>
      <c r="H424" s="216"/>
      <c r="I424" s="397"/>
      <c r="J424" s="50"/>
      <c r="K424" s="133"/>
      <c r="L424" s="133"/>
      <c r="M424" s="308" t="s">
        <v>719</v>
      </c>
      <c r="N424" s="285">
        <v>43983</v>
      </c>
      <c r="O424" s="285">
        <v>44104</v>
      </c>
      <c r="P424" s="475"/>
      <c r="Q424" s="475"/>
      <c r="R424" s="475"/>
      <c r="S424" s="475"/>
      <c r="T424" s="56"/>
      <c r="U424" s="56"/>
      <c r="V424" s="56"/>
      <c r="W424" s="465"/>
      <c r="X424" s="465"/>
      <c r="Y424" s="36"/>
    </row>
    <row r="425" spans="1:25" ht="28.5" x14ac:dyDescent="0.25">
      <c r="A425" s="263">
        <v>131</v>
      </c>
      <c r="B425" s="63" t="s">
        <v>720</v>
      </c>
      <c r="C425" s="49" t="s">
        <v>102</v>
      </c>
      <c r="D425" s="50" t="s">
        <v>721</v>
      </c>
      <c r="E425" s="71" t="s">
        <v>182</v>
      </c>
      <c r="F425" s="71" t="s">
        <v>153</v>
      </c>
      <c r="G425" s="288" t="s">
        <v>722</v>
      </c>
      <c r="H425" s="204"/>
      <c r="I425" s="395"/>
      <c r="J425" s="68" t="s">
        <v>723</v>
      </c>
      <c r="K425" s="266">
        <v>43891</v>
      </c>
      <c r="L425" s="266">
        <v>44134</v>
      </c>
      <c r="M425" s="476" t="s">
        <v>724</v>
      </c>
      <c r="N425" s="268">
        <v>43891</v>
      </c>
      <c r="O425" s="268">
        <v>43920</v>
      </c>
      <c r="P425" s="463">
        <v>0.25</v>
      </c>
      <c r="Q425" s="463">
        <v>0.4</v>
      </c>
      <c r="R425" s="463">
        <v>0.55000000000000004</v>
      </c>
      <c r="S425" s="477">
        <v>1</v>
      </c>
      <c r="T425" s="56">
        <v>24300000</v>
      </c>
      <c r="U425" s="478">
        <v>0</v>
      </c>
      <c r="V425" s="71" t="s">
        <v>31</v>
      </c>
      <c r="W425" s="71" t="s">
        <v>31</v>
      </c>
      <c r="X425" s="465" t="s">
        <v>31</v>
      </c>
      <c r="Y425" s="117">
        <f>T425</f>
        <v>24300000</v>
      </c>
    </row>
    <row r="426" spans="1:25" ht="42.75" x14ac:dyDescent="0.25">
      <c r="A426" s="263"/>
      <c r="B426" s="63"/>
      <c r="C426" s="58"/>
      <c r="D426" s="50"/>
      <c r="E426" s="339"/>
      <c r="F426" s="339"/>
      <c r="G426" s="479"/>
      <c r="H426" s="211"/>
      <c r="I426" s="396"/>
      <c r="J426" s="68"/>
      <c r="K426" s="480"/>
      <c r="L426" s="480"/>
      <c r="M426" s="476" t="s">
        <v>725</v>
      </c>
      <c r="N426" s="268">
        <v>43910</v>
      </c>
      <c r="O426" s="268">
        <v>43941</v>
      </c>
      <c r="P426" s="466"/>
      <c r="Q426" s="466"/>
      <c r="R426" s="466"/>
      <c r="S426" s="481"/>
      <c r="T426" s="56"/>
      <c r="U426" s="482"/>
      <c r="V426" s="339"/>
      <c r="W426" s="339"/>
      <c r="X426" s="465"/>
      <c r="Y426" s="126"/>
    </row>
    <row r="427" spans="1:25" ht="28.5" x14ac:dyDescent="0.25">
      <c r="A427" s="263"/>
      <c r="B427" s="63"/>
      <c r="C427" s="58"/>
      <c r="D427" s="50"/>
      <c r="E427" s="339"/>
      <c r="F427" s="339"/>
      <c r="G427" s="479"/>
      <c r="H427" s="211"/>
      <c r="I427" s="396"/>
      <c r="J427" s="68"/>
      <c r="K427" s="480"/>
      <c r="L427" s="480"/>
      <c r="M427" s="476" t="s">
        <v>726</v>
      </c>
      <c r="N427" s="268">
        <v>43922</v>
      </c>
      <c r="O427" s="268">
        <v>44043</v>
      </c>
      <c r="P427" s="466"/>
      <c r="Q427" s="466"/>
      <c r="R427" s="466"/>
      <c r="S427" s="481"/>
      <c r="T427" s="56"/>
      <c r="U427" s="482"/>
      <c r="V427" s="339"/>
      <c r="W427" s="339"/>
      <c r="X427" s="465"/>
      <c r="Y427" s="126"/>
    </row>
    <row r="428" spans="1:25" x14ac:dyDescent="0.25">
      <c r="A428" s="263"/>
      <c r="B428" s="63"/>
      <c r="C428" s="59"/>
      <c r="D428" s="50"/>
      <c r="E428" s="75"/>
      <c r="F428" s="75"/>
      <c r="G428" s="296"/>
      <c r="H428" s="216"/>
      <c r="I428" s="397"/>
      <c r="J428" s="68"/>
      <c r="K428" s="483"/>
      <c r="L428" s="483"/>
      <c r="M428" s="476" t="s">
        <v>727</v>
      </c>
      <c r="N428" s="268">
        <v>44044</v>
      </c>
      <c r="O428" s="268">
        <v>44134</v>
      </c>
      <c r="P428" s="467"/>
      <c r="Q428" s="467"/>
      <c r="R428" s="467"/>
      <c r="S428" s="484"/>
      <c r="T428" s="56"/>
      <c r="U428" s="482"/>
      <c r="V428" s="339"/>
      <c r="W428" s="339"/>
      <c r="X428" s="71"/>
      <c r="Y428" s="126"/>
    </row>
    <row r="429" spans="1:25" ht="28.5" x14ac:dyDescent="0.25">
      <c r="A429" s="263">
        <v>132</v>
      </c>
      <c r="B429" s="63" t="s">
        <v>720</v>
      </c>
      <c r="C429" s="49" t="s">
        <v>102</v>
      </c>
      <c r="D429" s="50" t="s">
        <v>728</v>
      </c>
      <c r="E429" s="468" t="s">
        <v>729</v>
      </c>
      <c r="F429" s="71" t="s">
        <v>182</v>
      </c>
      <c r="G429" s="288" t="s">
        <v>722</v>
      </c>
      <c r="H429" s="204"/>
      <c r="I429" s="395"/>
      <c r="J429" s="68" t="s">
        <v>730</v>
      </c>
      <c r="K429" s="266">
        <v>43862</v>
      </c>
      <c r="L429" s="266">
        <v>44165</v>
      </c>
      <c r="M429" s="267" t="s">
        <v>731</v>
      </c>
      <c r="N429" s="268">
        <v>43864</v>
      </c>
      <c r="O429" s="268">
        <v>43889</v>
      </c>
      <c r="P429" s="463">
        <v>0.5</v>
      </c>
      <c r="Q429" s="463">
        <v>0.8</v>
      </c>
      <c r="R429" s="463">
        <v>1</v>
      </c>
      <c r="S429" s="463"/>
      <c r="T429" s="56">
        <v>10800000</v>
      </c>
      <c r="U429" s="478">
        <v>0</v>
      </c>
      <c r="V429" s="71" t="s">
        <v>31</v>
      </c>
      <c r="W429" s="71" t="s">
        <v>31</v>
      </c>
      <c r="X429" s="71" t="s">
        <v>31</v>
      </c>
      <c r="Y429" s="117">
        <f>T429</f>
        <v>10800000</v>
      </c>
    </row>
    <row r="430" spans="1:25" x14ac:dyDescent="0.25">
      <c r="A430" s="263"/>
      <c r="B430" s="63"/>
      <c r="C430" s="58"/>
      <c r="D430" s="50"/>
      <c r="E430" s="415"/>
      <c r="F430" s="339"/>
      <c r="G430" s="479"/>
      <c r="H430" s="211"/>
      <c r="I430" s="396"/>
      <c r="J430" s="68"/>
      <c r="K430" s="480"/>
      <c r="L430" s="480"/>
      <c r="M430" s="267" t="s">
        <v>732</v>
      </c>
      <c r="N430" s="268">
        <v>43892</v>
      </c>
      <c r="O430" s="268">
        <v>44012</v>
      </c>
      <c r="P430" s="466"/>
      <c r="Q430" s="466"/>
      <c r="R430" s="466"/>
      <c r="S430" s="466"/>
      <c r="T430" s="56"/>
      <c r="U430" s="482"/>
      <c r="V430" s="339"/>
      <c r="W430" s="339"/>
      <c r="X430" s="339"/>
      <c r="Y430" s="126"/>
    </row>
    <row r="431" spans="1:25" x14ac:dyDescent="0.25">
      <c r="A431" s="263"/>
      <c r="B431" s="63"/>
      <c r="C431" s="59"/>
      <c r="D431" s="50"/>
      <c r="E431" s="418"/>
      <c r="F431" s="75"/>
      <c r="G431" s="296"/>
      <c r="H431" s="216"/>
      <c r="I431" s="397"/>
      <c r="J431" s="68"/>
      <c r="K431" s="480"/>
      <c r="L431" s="480"/>
      <c r="M431" s="267" t="s">
        <v>733</v>
      </c>
      <c r="N431" s="268">
        <v>44013</v>
      </c>
      <c r="O431" s="268">
        <v>44104</v>
      </c>
      <c r="P431" s="467"/>
      <c r="Q431" s="467"/>
      <c r="R431" s="467"/>
      <c r="S431" s="467"/>
      <c r="T431" s="56"/>
      <c r="U431" s="485"/>
      <c r="V431" s="75"/>
      <c r="W431" s="75"/>
      <c r="X431" s="75"/>
      <c r="Y431" s="28"/>
    </row>
    <row r="432" spans="1:25" ht="57" x14ac:dyDescent="0.25">
      <c r="A432" s="263">
        <v>133</v>
      </c>
      <c r="B432" s="49" t="s">
        <v>720</v>
      </c>
      <c r="C432" s="49" t="s">
        <v>102</v>
      </c>
      <c r="D432" s="93" t="s">
        <v>721</v>
      </c>
      <c r="E432" s="93" t="s">
        <v>31</v>
      </c>
      <c r="F432" s="93" t="s">
        <v>31</v>
      </c>
      <c r="G432" s="93" t="s">
        <v>722</v>
      </c>
      <c r="H432" s="93" t="s">
        <v>734</v>
      </c>
      <c r="I432" s="19"/>
      <c r="J432" s="131" t="s">
        <v>735</v>
      </c>
      <c r="K432" s="266">
        <v>43862</v>
      </c>
      <c r="L432" s="266">
        <v>44196</v>
      </c>
      <c r="M432" s="268" t="s">
        <v>736</v>
      </c>
      <c r="N432" s="268">
        <v>43845</v>
      </c>
      <c r="O432" s="268">
        <v>43905</v>
      </c>
      <c r="P432" s="475">
        <v>0.4</v>
      </c>
      <c r="Q432" s="475">
        <v>0.6</v>
      </c>
      <c r="R432" s="475">
        <v>0.8</v>
      </c>
      <c r="S432" s="475">
        <v>1</v>
      </c>
      <c r="T432" s="56">
        <v>60000000</v>
      </c>
      <c r="U432" s="478">
        <v>0</v>
      </c>
      <c r="V432" s="71" t="s">
        <v>31</v>
      </c>
      <c r="W432" s="71" t="s">
        <v>31</v>
      </c>
      <c r="X432" s="71" t="s">
        <v>31</v>
      </c>
      <c r="Y432" s="117">
        <f>T432</f>
        <v>60000000</v>
      </c>
    </row>
    <row r="433" spans="1:25" ht="28.5" x14ac:dyDescent="0.25">
      <c r="A433" s="263"/>
      <c r="B433" s="58"/>
      <c r="C433" s="58"/>
      <c r="D433" s="97"/>
      <c r="E433" s="97"/>
      <c r="F433" s="97"/>
      <c r="G433" s="97"/>
      <c r="H433" s="97"/>
      <c r="I433" s="396"/>
      <c r="J433" s="132"/>
      <c r="K433" s="480"/>
      <c r="L433" s="480"/>
      <c r="M433" s="268" t="s">
        <v>737</v>
      </c>
      <c r="N433" s="268">
        <v>43845</v>
      </c>
      <c r="O433" s="268">
        <v>43936</v>
      </c>
      <c r="P433" s="475"/>
      <c r="Q433" s="475"/>
      <c r="R433" s="475"/>
      <c r="S433" s="475"/>
      <c r="T433" s="56"/>
      <c r="U433" s="482"/>
      <c r="V433" s="339"/>
      <c r="W433" s="339"/>
      <c r="X433" s="339"/>
      <c r="Y433" s="126"/>
    </row>
    <row r="434" spans="1:25" ht="57" x14ac:dyDescent="0.25">
      <c r="A434" s="263"/>
      <c r="B434" s="58"/>
      <c r="C434" s="58"/>
      <c r="D434" s="97"/>
      <c r="E434" s="97"/>
      <c r="F434" s="97"/>
      <c r="G434" s="97"/>
      <c r="H434" s="97"/>
      <c r="I434" s="396"/>
      <c r="J434" s="132"/>
      <c r="K434" s="480"/>
      <c r="L434" s="480"/>
      <c r="M434" s="268" t="s">
        <v>738</v>
      </c>
      <c r="N434" s="268">
        <v>43936</v>
      </c>
      <c r="O434" s="268">
        <v>44058</v>
      </c>
      <c r="P434" s="475"/>
      <c r="Q434" s="475"/>
      <c r="R434" s="475"/>
      <c r="S434" s="475"/>
      <c r="T434" s="56"/>
      <c r="U434" s="482"/>
      <c r="V434" s="339"/>
      <c r="W434" s="339"/>
      <c r="X434" s="339"/>
      <c r="Y434" s="126"/>
    </row>
    <row r="435" spans="1:25" ht="28.5" x14ac:dyDescent="0.25">
      <c r="A435" s="263"/>
      <c r="B435" s="58"/>
      <c r="C435" s="58"/>
      <c r="D435" s="97"/>
      <c r="E435" s="97"/>
      <c r="F435" s="97"/>
      <c r="G435" s="97"/>
      <c r="H435" s="97"/>
      <c r="I435" s="396"/>
      <c r="J435" s="132"/>
      <c r="K435" s="480"/>
      <c r="L435" s="480"/>
      <c r="M435" s="268" t="s">
        <v>739</v>
      </c>
      <c r="N435" s="268">
        <v>44073</v>
      </c>
      <c r="O435" s="268">
        <v>44196</v>
      </c>
      <c r="P435" s="475"/>
      <c r="Q435" s="475"/>
      <c r="R435" s="475"/>
      <c r="S435" s="475"/>
      <c r="T435" s="56"/>
      <c r="U435" s="482"/>
      <c r="V435" s="339"/>
      <c r="W435" s="339"/>
      <c r="X435" s="339"/>
      <c r="Y435" s="126"/>
    </row>
    <row r="436" spans="1:25" ht="28.5" x14ac:dyDescent="0.25">
      <c r="A436" s="263"/>
      <c r="B436" s="59"/>
      <c r="C436" s="59"/>
      <c r="D436" s="94"/>
      <c r="E436" s="94"/>
      <c r="F436" s="94"/>
      <c r="G436" s="94"/>
      <c r="H436" s="94"/>
      <c r="I436" s="397"/>
      <c r="J436" s="273"/>
      <c r="K436" s="483"/>
      <c r="L436" s="483"/>
      <c r="M436" s="268" t="s">
        <v>740</v>
      </c>
      <c r="N436" s="268">
        <v>44166</v>
      </c>
      <c r="O436" s="268">
        <v>44196</v>
      </c>
      <c r="P436" s="475"/>
      <c r="Q436" s="475"/>
      <c r="R436" s="475"/>
      <c r="S436" s="475"/>
      <c r="T436" s="56"/>
      <c r="U436" s="485"/>
      <c r="V436" s="75"/>
      <c r="W436" s="75"/>
      <c r="X436" s="75"/>
      <c r="Y436" s="28"/>
    </row>
    <row r="437" spans="1:25" ht="28.5" x14ac:dyDescent="0.25">
      <c r="A437" s="263">
        <v>134</v>
      </c>
      <c r="B437" s="63" t="s">
        <v>720</v>
      </c>
      <c r="C437" s="49" t="s">
        <v>102</v>
      </c>
      <c r="D437" s="50" t="s">
        <v>721</v>
      </c>
      <c r="E437" s="50" t="s">
        <v>31</v>
      </c>
      <c r="F437" s="50" t="s">
        <v>31</v>
      </c>
      <c r="G437" s="50" t="s">
        <v>722</v>
      </c>
      <c r="H437" s="19"/>
      <c r="I437" s="19"/>
      <c r="J437" s="68" t="s">
        <v>741</v>
      </c>
      <c r="K437" s="486">
        <v>44013</v>
      </c>
      <c r="L437" s="487">
        <v>44196</v>
      </c>
      <c r="M437" s="321" t="s">
        <v>742</v>
      </c>
      <c r="N437" s="488">
        <v>44013</v>
      </c>
      <c r="O437" s="488">
        <v>44073</v>
      </c>
      <c r="P437" s="489">
        <v>0</v>
      </c>
      <c r="Q437" s="489">
        <v>0</v>
      </c>
      <c r="R437" s="489">
        <v>0.7</v>
      </c>
      <c r="S437" s="489">
        <v>1</v>
      </c>
      <c r="T437" s="56">
        <v>11000000</v>
      </c>
      <c r="U437" s="464">
        <v>0</v>
      </c>
      <c r="V437" s="465" t="s">
        <v>31</v>
      </c>
      <c r="W437" s="465" t="s">
        <v>31</v>
      </c>
      <c r="X437" s="465" t="s">
        <v>31</v>
      </c>
      <c r="Y437" s="36">
        <f>T437</f>
        <v>11000000</v>
      </c>
    </row>
    <row r="438" spans="1:25" x14ac:dyDescent="0.25">
      <c r="A438" s="263"/>
      <c r="B438" s="63"/>
      <c r="C438" s="58"/>
      <c r="D438" s="50"/>
      <c r="E438" s="50"/>
      <c r="F438" s="50"/>
      <c r="G438" s="50"/>
      <c r="H438" s="30"/>
      <c r="I438" s="396"/>
      <c r="J438" s="68"/>
      <c r="K438" s="486"/>
      <c r="L438" s="487"/>
      <c r="M438" s="490" t="s">
        <v>743</v>
      </c>
      <c r="N438" s="488">
        <v>44075</v>
      </c>
      <c r="O438" s="488">
        <v>44165</v>
      </c>
      <c r="P438" s="489"/>
      <c r="Q438" s="489"/>
      <c r="R438" s="489"/>
      <c r="S438" s="489"/>
      <c r="T438" s="56"/>
      <c r="U438" s="464"/>
      <c r="V438" s="465"/>
      <c r="W438" s="465"/>
      <c r="X438" s="465"/>
      <c r="Y438" s="36"/>
    </row>
    <row r="439" spans="1:25" ht="28.5" x14ac:dyDescent="0.25">
      <c r="A439" s="263"/>
      <c r="B439" s="63"/>
      <c r="C439" s="59"/>
      <c r="D439" s="50"/>
      <c r="E439" s="50"/>
      <c r="F439" s="50"/>
      <c r="G439" s="50"/>
      <c r="H439" s="38"/>
      <c r="I439" s="397"/>
      <c r="J439" s="68"/>
      <c r="K439" s="486"/>
      <c r="L439" s="487"/>
      <c r="M439" s="490" t="s">
        <v>744</v>
      </c>
      <c r="N439" s="488">
        <v>44166</v>
      </c>
      <c r="O439" s="488">
        <v>44195</v>
      </c>
      <c r="P439" s="489"/>
      <c r="Q439" s="489"/>
      <c r="R439" s="489"/>
      <c r="S439" s="489"/>
      <c r="T439" s="56"/>
      <c r="U439" s="464"/>
      <c r="V439" s="465"/>
      <c r="W439" s="465"/>
      <c r="X439" s="465"/>
      <c r="Y439" s="36"/>
    </row>
    <row r="440" spans="1:25" ht="42.75" x14ac:dyDescent="0.25">
      <c r="A440" s="263">
        <v>135</v>
      </c>
      <c r="B440" s="63" t="s">
        <v>720</v>
      </c>
      <c r="C440" s="49" t="s">
        <v>102</v>
      </c>
      <c r="D440" s="50" t="s">
        <v>745</v>
      </c>
      <c r="E440" s="50" t="s">
        <v>746</v>
      </c>
      <c r="F440" s="50" t="s">
        <v>31</v>
      </c>
      <c r="G440" s="50" t="s">
        <v>722</v>
      </c>
      <c r="H440" s="19"/>
      <c r="I440" s="19"/>
      <c r="J440" s="68" t="s">
        <v>747</v>
      </c>
      <c r="K440" s="487">
        <v>43862</v>
      </c>
      <c r="L440" s="487">
        <v>44196</v>
      </c>
      <c r="M440" s="321" t="s">
        <v>748</v>
      </c>
      <c r="N440" s="488">
        <v>43832</v>
      </c>
      <c r="O440" s="488">
        <v>43889</v>
      </c>
      <c r="P440" s="475">
        <v>0.3</v>
      </c>
      <c r="Q440" s="475">
        <v>1</v>
      </c>
      <c r="R440" s="475">
        <v>1</v>
      </c>
      <c r="S440" s="475">
        <v>1</v>
      </c>
      <c r="T440" s="56">
        <v>600000000</v>
      </c>
      <c r="U440" s="464">
        <v>0</v>
      </c>
      <c r="V440" s="465" t="s">
        <v>31</v>
      </c>
      <c r="W440" s="465" t="s">
        <v>31</v>
      </c>
      <c r="X440" s="465" t="s">
        <v>31</v>
      </c>
      <c r="Y440" s="36">
        <f>T440</f>
        <v>600000000</v>
      </c>
    </row>
    <row r="441" spans="1:25" ht="42.75" x14ac:dyDescent="0.25">
      <c r="A441" s="263"/>
      <c r="B441" s="63"/>
      <c r="C441" s="58"/>
      <c r="D441" s="50"/>
      <c r="E441" s="50"/>
      <c r="F441" s="50"/>
      <c r="G441" s="50"/>
      <c r="H441" s="30"/>
      <c r="I441" s="396"/>
      <c r="J441" s="68"/>
      <c r="K441" s="487"/>
      <c r="L441" s="487"/>
      <c r="M441" s="490" t="s">
        <v>749</v>
      </c>
      <c r="N441" s="488">
        <v>43892</v>
      </c>
      <c r="O441" s="488">
        <v>43983</v>
      </c>
      <c r="P441" s="475"/>
      <c r="Q441" s="475"/>
      <c r="R441" s="475"/>
      <c r="S441" s="475"/>
      <c r="T441" s="56"/>
      <c r="U441" s="464"/>
      <c r="V441" s="465"/>
      <c r="W441" s="465"/>
      <c r="X441" s="465"/>
      <c r="Y441" s="36"/>
    </row>
    <row r="442" spans="1:25" ht="42.75" x14ac:dyDescent="0.25">
      <c r="A442" s="263"/>
      <c r="B442" s="63"/>
      <c r="C442" s="59"/>
      <c r="D442" s="50"/>
      <c r="E442" s="50"/>
      <c r="F442" s="50"/>
      <c r="G442" s="50"/>
      <c r="H442" s="38"/>
      <c r="I442" s="397"/>
      <c r="J442" s="68"/>
      <c r="K442" s="487"/>
      <c r="L442" s="487"/>
      <c r="M442" s="321" t="s">
        <v>750</v>
      </c>
      <c r="N442" s="488">
        <v>43984</v>
      </c>
      <c r="O442" s="488">
        <v>44012</v>
      </c>
      <c r="P442" s="475"/>
      <c r="Q442" s="475"/>
      <c r="R442" s="475"/>
      <c r="S442" s="475"/>
      <c r="T442" s="56"/>
      <c r="U442" s="464"/>
      <c r="V442" s="465"/>
      <c r="W442" s="465"/>
      <c r="X442" s="465"/>
      <c r="Y442" s="36"/>
    </row>
    <row r="443" spans="1:25" ht="42.75" x14ac:dyDescent="0.25">
      <c r="A443" s="263">
        <v>136</v>
      </c>
      <c r="B443" s="63" t="s">
        <v>720</v>
      </c>
      <c r="C443" s="49" t="s">
        <v>102</v>
      </c>
      <c r="D443" s="50" t="s">
        <v>721</v>
      </c>
      <c r="E443" s="50" t="s">
        <v>31</v>
      </c>
      <c r="F443" s="50" t="s">
        <v>31</v>
      </c>
      <c r="G443" s="50" t="s">
        <v>722</v>
      </c>
      <c r="H443" s="19"/>
      <c r="I443" s="19"/>
      <c r="J443" s="92" t="s">
        <v>751</v>
      </c>
      <c r="K443" s="491">
        <v>43952</v>
      </c>
      <c r="L443" s="491">
        <v>44196</v>
      </c>
      <c r="M443" s="492" t="s">
        <v>752</v>
      </c>
      <c r="N443" s="493">
        <v>43955</v>
      </c>
      <c r="O443" s="493">
        <v>43998</v>
      </c>
      <c r="P443" s="475">
        <v>0</v>
      </c>
      <c r="Q443" s="475">
        <v>0.25</v>
      </c>
      <c r="R443" s="475">
        <v>0.5</v>
      </c>
      <c r="S443" s="475">
        <v>1</v>
      </c>
      <c r="T443" s="56">
        <v>40500000</v>
      </c>
      <c r="U443" s="464">
        <v>0</v>
      </c>
      <c r="V443" s="465" t="s">
        <v>31</v>
      </c>
      <c r="W443" s="465" t="s">
        <v>31</v>
      </c>
      <c r="X443" s="465" t="s">
        <v>31</v>
      </c>
      <c r="Y443" s="36">
        <f>T443</f>
        <v>40500000</v>
      </c>
    </row>
    <row r="444" spans="1:25" ht="28.5" x14ac:dyDescent="0.25">
      <c r="A444" s="263"/>
      <c r="B444" s="63"/>
      <c r="C444" s="58"/>
      <c r="D444" s="50"/>
      <c r="E444" s="50"/>
      <c r="F444" s="50"/>
      <c r="G444" s="50"/>
      <c r="H444" s="30"/>
      <c r="I444" s="396"/>
      <c r="J444" s="92"/>
      <c r="K444" s="491"/>
      <c r="L444" s="491"/>
      <c r="M444" s="492" t="s">
        <v>753</v>
      </c>
      <c r="N444" s="493">
        <v>43998</v>
      </c>
      <c r="O444" s="493">
        <v>44042</v>
      </c>
      <c r="P444" s="475"/>
      <c r="Q444" s="475"/>
      <c r="R444" s="475"/>
      <c r="S444" s="475"/>
      <c r="T444" s="56"/>
      <c r="U444" s="464"/>
      <c r="V444" s="465"/>
      <c r="W444" s="465"/>
      <c r="X444" s="465"/>
      <c r="Y444" s="36"/>
    </row>
    <row r="445" spans="1:25" ht="28.5" x14ac:dyDescent="0.25">
      <c r="A445" s="263"/>
      <c r="B445" s="63"/>
      <c r="C445" s="59"/>
      <c r="D445" s="50"/>
      <c r="E445" s="50"/>
      <c r="F445" s="50"/>
      <c r="G445" s="50"/>
      <c r="H445" s="38"/>
      <c r="I445" s="397"/>
      <c r="J445" s="92"/>
      <c r="K445" s="491"/>
      <c r="L445" s="491"/>
      <c r="M445" s="492" t="s">
        <v>754</v>
      </c>
      <c r="N445" s="493">
        <v>44046</v>
      </c>
      <c r="O445" s="493">
        <v>44196</v>
      </c>
      <c r="P445" s="475"/>
      <c r="Q445" s="475"/>
      <c r="R445" s="475"/>
      <c r="S445" s="475"/>
      <c r="T445" s="56"/>
      <c r="U445" s="464"/>
      <c r="V445" s="465"/>
      <c r="W445" s="465"/>
      <c r="X445" s="465"/>
      <c r="Y445" s="36"/>
    </row>
    <row r="446" spans="1:25" x14ac:dyDescent="0.25">
      <c r="A446" s="494">
        <v>137</v>
      </c>
      <c r="B446" s="495" t="s">
        <v>755</v>
      </c>
      <c r="C446" s="222" t="s">
        <v>41</v>
      </c>
      <c r="D446" s="18" t="s">
        <v>31</v>
      </c>
      <c r="E446" s="496" t="s">
        <v>31</v>
      </c>
      <c r="F446" s="496" t="s">
        <v>31</v>
      </c>
      <c r="G446" s="18" t="s">
        <v>31</v>
      </c>
      <c r="H446" s="19"/>
      <c r="I446" s="19"/>
      <c r="J446" s="497" t="s">
        <v>756</v>
      </c>
      <c r="K446" s="65">
        <v>43831</v>
      </c>
      <c r="L446" s="245">
        <v>44180</v>
      </c>
      <c r="M446" s="498" t="s">
        <v>757</v>
      </c>
      <c r="N446" s="499">
        <v>43831</v>
      </c>
      <c r="O446" s="499">
        <v>43889</v>
      </c>
      <c r="P446" s="148">
        <v>0.5</v>
      </c>
      <c r="Q446" s="149">
        <v>0.5</v>
      </c>
      <c r="R446" s="149">
        <v>0.7</v>
      </c>
      <c r="S446" s="150">
        <v>1</v>
      </c>
      <c r="T446" s="190">
        <v>11061877</v>
      </c>
      <c r="U446" s="190">
        <v>11160000</v>
      </c>
      <c r="V446" s="190" t="s">
        <v>644</v>
      </c>
      <c r="W446" s="190" t="s">
        <v>758</v>
      </c>
      <c r="X446" s="190" t="s">
        <v>31</v>
      </c>
      <c r="Y446" s="117">
        <f>+T446+U446</f>
        <v>22221877</v>
      </c>
    </row>
    <row r="447" spans="1:25" x14ac:dyDescent="0.25">
      <c r="A447" s="500"/>
      <c r="B447" s="495"/>
      <c r="C447" s="231"/>
      <c r="D447" s="18"/>
      <c r="E447" s="496"/>
      <c r="F447" s="496"/>
      <c r="G447" s="18"/>
      <c r="H447" s="30"/>
      <c r="I447" s="396"/>
      <c r="J447" s="497"/>
      <c r="K447" s="65"/>
      <c r="L447" s="249"/>
      <c r="M447" s="498" t="s">
        <v>759</v>
      </c>
      <c r="N447" s="499">
        <v>43891</v>
      </c>
      <c r="O447" s="499">
        <v>43920</v>
      </c>
      <c r="P447" s="160"/>
      <c r="Q447" s="161"/>
      <c r="R447" s="161"/>
      <c r="S447" s="162"/>
      <c r="T447" s="198"/>
      <c r="U447" s="198"/>
      <c r="V447" s="198"/>
      <c r="W447" s="198"/>
      <c r="X447" s="198"/>
      <c r="Y447" s="126"/>
    </row>
    <row r="448" spans="1:25" ht="28.5" x14ac:dyDescent="0.25">
      <c r="A448" s="500"/>
      <c r="B448" s="495"/>
      <c r="C448" s="231"/>
      <c r="D448" s="18"/>
      <c r="E448" s="496"/>
      <c r="F448" s="496"/>
      <c r="G448" s="18"/>
      <c r="H448" s="30"/>
      <c r="I448" s="396"/>
      <c r="J448" s="497"/>
      <c r="K448" s="65"/>
      <c r="L448" s="249"/>
      <c r="M448" s="498" t="s">
        <v>760</v>
      </c>
      <c r="N448" s="499">
        <v>43922</v>
      </c>
      <c r="O448" s="499">
        <v>44089</v>
      </c>
      <c r="P448" s="160"/>
      <c r="Q448" s="161"/>
      <c r="R448" s="161"/>
      <c r="S448" s="162"/>
      <c r="T448" s="198"/>
      <c r="U448" s="198"/>
      <c r="V448" s="198"/>
      <c r="W448" s="198"/>
      <c r="X448" s="198"/>
      <c r="Y448" s="126"/>
    </row>
    <row r="449" spans="1:25" x14ac:dyDescent="0.25">
      <c r="A449" s="500"/>
      <c r="B449" s="495"/>
      <c r="C449" s="231"/>
      <c r="D449" s="18"/>
      <c r="E449" s="496"/>
      <c r="F449" s="496"/>
      <c r="G449" s="18"/>
      <c r="H449" s="30"/>
      <c r="I449" s="396"/>
      <c r="J449" s="497"/>
      <c r="K449" s="65"/>
      <c r="L449" s="249"/>
      <c r="M449" s="498" t="s">
        <v>761</v>
      </c>
      <c r="N449" s="499">
        <v>43983</v>
      </c>
      <c r="O449" s="499">
        <v>44104</v>
      </c>
      <c r="P449" s="160"/>
      <c r="Q449" s="161"/>
      <c r="R449" s="161"/>
      <c r="S449" s="162"/>
      <c r="T449" s="198"/>
      <c r="U449" s="198"/>
      <c r="V449" s="198"/>
      <c r="W449" s="198"/>
      <c r="X449" s="198"/>
      <c r="Y449" s="126"/>
    </row>
    <row r="450" spans="1:25" x14ac:dyDescent="0.25">
      <c r="A450" s="501"/>
      <c r="B450" s="495"/>
      <c r="C450" s="231"/>
      <c r="D450" s="18"/>
      <c r="E450" s="496"/>
      <c r="F450" s="496"/>
      <c r="G450" s="18"/>
      <c r="H450" s="38"/>
      <c r="I450" s="397"/>
      <c r="J450" s="497"/>
      <c r="K450" s="65"/>
      <c r="L450" s="247"/>
      <c r="M450" s="498" t="s">
        <v>762</v>
      </c>
      <c r="N450" s="499">
        <v>44105</v>
      </c>
      <c r="O450" s="499">
        <v>43814</v>
      </c>
      <c r="P450" s="174"/>
      <c r="Q450" s="175"/>
      <c r="R450" s="175"/>
      <c r="S450" s="176"/>
      <c r="T450" s="193"/>
      <c r="U450" s="193"/>
      <c r="V450" s="193"/>
      <c r="W450" s="193"/>
      <c r="X450" s="193"/>
      <c r="Y450" s="28"/>
    </row>
    <row r="451" spans="1:25" x14ac:dyDescent="0.25">
      <c r="A451" s="502">
        <v>138</v>
      </c>
      <c r="B451" s="495" t="s">
        <v>755</v>
      </c>
      <c r="C451" s="255" t="s">
        <v>41</v>
      </c>
      <c r="D451" s="18" t="s">
        <v>31</v>
      </c>
      <c r="E451" s="496" t="s">
        <v>31</v>
      </c>
      <c r="F451" s="496" t="s">
        <v>31</v>
      </c>
      <c r="G451" s="18" t="s">
        <v>31</v>
      </c>
      <c r="H451" s="19"/>
      <c r="I451" s="85" t="s">
        <v>168</v>
      </c>
      <c r="J451" s="497" t="s">
        <v>763</v>
      </c>
      <c r="K451" s="65">
        <v>43907</v>
      </c>
      <c r="L451" s="65">
        <v>44180</v>
      </c>
      <c r="M451" s="498" t="s">
        <v>764</v>
      </c>
      <c r="N451" s="499">
        <v>43907</v>
      </c>
      <c r="O451" s="499">
        <v>44012</v>
      </c>
      <c r="P451" s="148">
        <v>0.05</v>
      </c>
      <c r="Q451" s="149">
        <v>0.3</v>
      </c>
      <c r="R451" s="149">
        <v>0.7</v>
      </c>
      <c r="S451" s="150">
        <v>1</v>
      </c>
      <c r="T451" s="190">
        <v>0</v>
      </c>
      <c r="U451" s="190">
        <v>8361449445</v>
      </c>
      <c r="V451" s="190" t="s">
        <v>644</v>
      </c>
      <c r="W451" s="190" t="s">
        <v>765</v>
      </c>
      <c r="X451" s="190" t="s">
        <v>31</v>
      </c>
      <c r="Y451" s="117">
        <f>+T451+U451</f>
        <v>8361449445</v>
      </c>
    </row>
    <row r="452" spans="1:25" x14ac:dyDescent="0.25">
      <c r="A452" s="502"/>
      <c r="B452" s="495"/>
      <c r="C452" s="255"/>
      <c r="D452" s="18"/>
      <c r="E452" s="496"/>
      <c r="F452" s="496"/>
      <c r="G452" s="18"/>
      <c r="H452" s="30"/>
      <c r="I452" s="415"/>
      <c r="J452" s="497"/>
      <c r="K452" s="65"/>
      <c r="L452" s="65"/>
      <c r="M452" s="498" t="s">
        <v>766</v>
      </c>
      <c r="N452" s="499">
        <v>43983</v>
      </c>
      <c r="O452" s="499">
        <v>44044</v>
      </c>
      <c r="P452" s="160"/>
      <c r="Q452" s="161"/>
      <c r="R452" s="161"/>
      <c r="S452" s="162"/>
      <c r="T452" s="198"/>
      <c r="U452" s="198"/>
      <c r="V452" s="198"/>
      <c r="W452" s="198"/>
      <c r="X452" s="198"/>
      <c r="Y452" s="126"/>
    </row>
    <row r="453" spans="1:25" x14ac:dyDescent="0.25">
      <c r="A453" s="502"/>
      <c r="B453" s="495"/>
      <c r="C453" s="255"/>
      <c r="D453" s="18"/>
      <c r="E453" s="496"/>
      <c r="F453" s="496"/>
      <c r="G453" s="18"/>
      <c r="H453" s="38"/>
      <c r="I453" s="418"/>
      <c r="J453" s="497"/>
      <c r="K453" s="65"/>
      <c r="L453" s="65"/>
      <c r="M453" s="498" t="s">
        <v>767</v>
      </c>
      <c r="N453" s="499">
        <v>44013</v>
      </c>
      <c r="O453" s="499">
        <v>43814</v>
      </c>
      <c r="P453" s="160"/>
      <c r="Q453" s="161"/>
      <c r="R453" s="161"/>
      <c r="S453" s="162"/>
      <c r="T453" s="198"/>
      <c r="U453" s="198"/>
      <c r="V453" s="198"/>
      <c r="W453" s="198"/>
      <c r="X453" s="198"/>
      <c r="Y453" s="126"/>
    </row>
    <row r="454" spans="1:25" x14ac:dyDescent="0.25">
      <c r="A454" s="502">
        <v>139</v>
      </c>
      <c r="B454" s="495" t="s">
        <v>755</v>
      </c>
      <c r="C454" s="255" t="s">
        <v>41</v>
      </c>
      <c r="D454" s="18" t="s">
        <v>152</v>
      </c>
      <c r="E454" s="496" t="s">
        <v>31</v>
      </c>
      <c r="F454" s="496" t="s">
        <v>31</v>
      </c>
      <c r="G454" s="18" t="s">
        <v>31</v>
      </c>
      <c r="H454" s="19"/>
      <c r="I454" s="19"/>
      <c r="J454" s="497" t="s">
        <v>768</v>
      </c>
      <c r="K454" s="65">
        <v>43832</v>
      </c>
      <c r="L454" s="65">
        <v>44180</v>
      </c>
      <c r="M454" s="498" t="s">
        <v>757</v>
      </c>
      <c r="N454" s="499">
        <v>43832</v>
      </c>
      <c r="O454" s="499">
        <v>43889</v>
      </c>
      <c r="P454" s="148">
        <v>0.4</v>
      </c>
      <c r="Q454" s="149">
        <v>0.4</v>
      </c>
      <c r="R454" s="149">
        <v>0.4</v>
      </c>
      <c r="S454" s="150">
        <v>1</v>
      </c>
      <c r="T454" s="190">
        <v>11185611</v>
      </c>
      <c r="U454" s="190">
        <v>14880000</v>
      </c>
      <c r="V454" s="190" t="s">
        <v>644</v>
      </c>
      <c r="W454" s="190" t="s">
        <v>769</v>
      </c>
      <c r="X454" s="190" t="s">
        <v>31</v>
      </c>
      <c r="Y454" s="117">
        <f>+T451+U451</f>
        <v>8361449445</v>
      </c>
    </row>
    <row r="455" spans="1:25" x14ac:dyDescent="0.25">
      <c r="A455" s="502"/>
      <c r="B455" s="495"/>
      <c r="C455" s="255"/>
      <c r="D455" s="18"/>
      <c r="E455" s="496"/>
      <c r="F455" s="496"/>
      <c r="G455" s="18"/>
      <c r="H455" s="30"/>
      <c r="I455" s="396"/>
      <c r="J455" s="497"/>
      <c r="K455" s="65"/>
      <c r="L455" s="65"/>
      <c r="M455" s="498" t="s">
        <v>770</v>
      </c>
      <c r="N455" s="499">
        <v>43892</v>
      </c>
      <c r="O455" s="499">
        <v>44134</v>
      </c>
      <c r="P455" s="160"/>
      <c r="Q455" s="161"/>
      <c r="R455" s="161"/>
      <c r="S455" s="162"/>
      <c r="T455" s="198"/>
      <c r="U455" s="198"/>
      <c r="V455" s="198"/>
      <c r="W455" s="198"/>
      <c r="X455" s="198"/>
      <c r="Y455" s="126"/>
    </row>
    <row r="456" spans="1:25" x14ac:dyDescent="0.25">
      <c r="A456" s="502"/>
      <c r="B456" s="495"/>
      <c r="C456" s="255"/>
      <c r="D456" s="18"/>
      <c r="E456" s="496"/>
      <c r="F456" s="496"/>
      <c r="G456" s="18"/>
      <c r="H456" s="30"/>
      <c r="I456" s="396"/>
      <c r="J456" s="497"/>
      <c r="K456" s="65"/>
      <c r="L456" s="65"/>
      <c r="M456" s="498" t="s">
        <v>761</v>
      </c>
      <c r="N456" s="499">
        <v>44138</v>
      </c>
      <c r="O456" s="499">
        <v>44148</v>
      </c>
      <c r="P456" s="160"/>
      <c r="Q456" s="161"/>
      <c r="R456" s="161"/>
      <c r="S456" s="162"/>
      <c r="T456" s="198"/>
      <c r="U456" s="198"/>
      <c r="V456" s="198"/>
      <c r="W456" s="198"/>
      <c r="X456" s="198"/>
      <c r="Y456" s="126"/>
    </row>
    <row r="457" spans="1:25" x14ac:dyDescent="0.25">
      <c r="A457" s="502"/>
      <c r="B457" s="495"/>
      <c r="C457" s="255"/>
      <c r="D457" s="18"/>
      <c r="E457" s="496"/>
      <c r="F457" s="496"/>
      <c r="G457" s="18"/>
      <c r="H457" s="38"/>
      <c r="I457" s="397"/>
      <c r="J457" s="497"/>
      <c r="K457" s="65"/>
      <c r="L457" s="65"/>
      <c r="M457" s="498" t="s">
        <v>771</v>
      </c>
      <c r="N457" s="499">
        <v>44152</v>
      </c>
      <c r="O457" s="499">
        <v>43814</v>
      </c>
      <c r="P457" s="174"/>
      <c r="Q457" s="175"/>
      <c r="R457" s="175"/>
      <c r="S457" s="176"/>
      <c r="T457" s="193"/>
      <c r="U457" s="193"/>
      <c r="V457" s="193"/>
      <c r="W457" s="193"/>
      <c r="X457" s="193"/>
      <c r="Y457" s="28"/>
    </row>
    <row r="458" spans="1:25" x14ac:dyDescent="0.25">
      <c r="A458" s="502">
        <v>140</v>
      </c>
      <c r="B458" s="495" t="s">
        <v>755</v>
      </c>
      <c r="C458" s="255" t="s">
        <v>41</v>
      </c>
      <c r="D458" s="18" t="s">
        <v>152</v>
      </c>
      <c r="E458" s="496" t="s">
        <v>31</v>
      </c>
      <c r="F458" s="496" t="s">
        <v>31</v>
      </c>
      <c r="G458" s="18" t="s">
        <v>31</v>
      </c>
      <c r="H458" s="19"/>
      <c r="I458" s="19"/>
      <c r="J458" s="497" t="s">
        <v>772</v>
      </c>
      <c r="K458" s="65">
        <v>43832</v>
      </c>
      <c r="L458" s="65">
        <v>44180</v>
      </c>
      <c r="M458" s="498" t="s">
        <v>757</v>
      </c>
      <c r="N458" s="499">
        <v>43832</v>
      </c>
      <c r="O458" s="499">
        <v>43921</v>
      </c>
      <c r="P458" s="148">
        <v>0.4</v>
      </c>
      <c r="Q458" s="149">
        <v>0.4</v>
      </c>
      <c r="R458" s="149">
        <v>0.44</v>
      </c>
      <c r="S458" s="150">
        <v>1</v>
      </c>
      <c r="T458" s="190">
        <v>8685060</v>
      </c>
      <c r="U458" s="190">
        <v>26040000</v>
      </c>
      <c r="V458" s="190" t="s">
        <v>644</v>
      </c>
      <c r="W458" s="190" t="s">
        <v>773</v>
      </c>
      <c r="X458" s="190" t="s">
        <v>31</v>
      </c>
      <c r="Y458" s="117">
        <f>+T458+U458</f>
        <v>34725060</v>
      </c>
    </row>
    <row r="459" spans="1:25" x14ac:dyDescent="0.25">
      <c r="A459" s="502"/>
      <c r="B459" s="495"/>
      <c r="C459" s="255"/>
      <c r="D459" s="18"/>
      <c r="E459" s="496"/>
      <c r="F459" s="496"/>
      <c r="G459" s="18"/>
      <c r="H459" s="30"/>
      <c r="I459" s="396"/>
      <c r="J459" s="497"/>
      <c r="K459" s="65"/>
      <c r="L459" s="65"/>
      <c r="M459" s="498" t="s">
        <v>774</v>
      </c>
      <c r="N459" s="499">
        <v>43922</v>
      </c>
      <c r="O459" s="499">
        <v>44104</v>
      </c>
      <c r="P459" s="160"/>
      <c r="Q459" s="161"/>
      <c r="R459" s="161"/>
      <c r="S459" s="162"/>
      <c r="T459" s="198"/>
      <c r="U459" s="198"/>
      <c r="V459" s="198"/>
      <c r="W459" s="198"/>
      <c r="X459" s="198"/>
      <c r="Y459" s="126"/>
    </row>
    <row r="460" spans="1:25" x14ac:dyDescent="0.25">
      <c r="A460" s="502"/>
      <c r="B460" s="495"/>
      <c r="C460" s="255"/>
      <c r="D460" s="18"/>
      <c r="E460" s="496"/>
      <c r="F460" s="496"/>
      <c r="G460" s="18"/>
      <c r="H460" s="30"/>
      <c r="I460" s="396"/>
      <c r="J460" s="497"/>
      <c r="K460" s="65"/>
      <c r="L460" s="65"/>
      <c r="M460" s="498" t="s">
        <v>761</v>
      </c>
      <c r="N460" s="499">
        <v>43955</v>
      </c>
      <c r="O460" s="499">
        <v>44134</v>
      </c>
      <c r="P460" s="160"/>
      <c r="Q460" s="161"/>
      <c r="R460" s="161"/>
      <c r="S460" s="162"/>
      <c r="T460" s="198"/>
      <c r="U460" s="198"/>
      <c r="V460" s="198"/>
      <c r="W460" s="198"/>
      <c r="X460" s="198"/>
      <c r="Y460" s="126"/>
    </row>
    <row r="461" spans="1:25" x14ac:dyDescent="0.25">
      <c r="A461" s="502"/>
      <c r="B461" s="495"/>
      <c r="C461" s="255"/>
      <c r="D461" s="18"/>
      <c r="E461" s="496"/>
      <c r="F461" s="496"/>
      <c r="G461" s="18"/>
      <c r="H461" s="38"/>
      <c r="I461" s="397"/>
      <c r="J461" s="497"/>
      <c r="K461" s="65"/>
      <c r="L461" s="65"/>
      <c r="M461" s="498" t="s">
        <v>775</v>
      </c>
      <c r="N461" s="499">
        <v>44138</v>
      </c>
      <c r="O461" s="499">
        <v>43814</v>
      </c>
      <c r="P461" s="174"/>
      <c r="Q461" s="175"/>
      <c r="R461" s="175"/>
      <c r="S461" s="176"/>
      <c r="T461" s="198"/>
      <c r="U461" s="198"/>
      <c r="V461" s="198"/>
      <c r="W461" s="198"/>
      <c r="X461" s="193"/>
      <c r="Y461" s="28"/>
    </row>
    <row r="462" spans="1:25" ht="28.5" x14ac:dyDescent="0.25">
      <c r="A462" s="502">
        <v>141</v>
      </c>
      <c r="B462" s="495" t="s">
        <v>755</v>
      </c>
      <c r="C462" s="255" t="s">
        <v>41</v>
      </c>
      <c r="D462" s="18" t="s">
        <v>31</v>
      </c>
      <c r="E462" s="496" t="s">
        <v>31</v>
      </c>
      <c r="F462" s="496" t="s">
        <v>31</v>
      </c>
      <c r="G462" s="18" t="s">
        <v>31</v>
      </c>
      <c r="H462" s="85" t="s">
        <v>167</v>
      </c>
      <c r="I462" s="19"/>
      <c r="J462" s="497" t="s">
        <v>776</v>
      </c>
      <c r="K462" s="65">
        <v>43864</v>
      </c>
      <c r="L462" s="65">
        <v>44134</v>
      </c>
      <c r="M462" s="498" t="s">
        <v>777</v>
      </c>
      <c r="N462" s="499">
        <v>43864</v>
      </c>
      <c r="O462" s="499">
        <v>43889</v>
      </c>
      <c r="P462" s="148">
        <v>0.4</v>
      </c>
      <c r="Q462" s="149">
        <v>0.7</v>
      </c>
      <c r="R462" s="149">
        <v>0.8</v>
      </c>
      <c r="S462" s="150">
        <v>1</v>
      </c>
      <c r="T462" s="190">
        <v>20498899</v>
      </c>
      <c r="U462" s="190">
        <v>16740000</v>
      </c>
      <c r="V462" s="190" t="s">
        <v>644</v>
      </c>
      <c r="W462" s="190" t="s">
        <v>778</v>
      </c>
      <c r="X462" s="190" t="s">
        <v>31</v>
      </c>
      <c r="Y462" s="117">
        <f>+T462+U462</f>
        <v>37238899</v>
      </c>
    </row>
    <row r="463" spans="1:25" x14ac:dyDescent="0.25">
      <c r="A463" s="502"/>
      <c r="B463" s="495"/>
      <c r="C463" s="255"/>
      <c r="D463" s="18"/>
      <c r="E463" s="496"/>
      <c r="F463" s="496"/>
      <c r="G463" s="18"/>
      <c r="H463" s="155"/>
      <c r="I463" s="396"/>
      <c r="J463" s="497"/>
      <c r="K463" s="65"/>
      <c r="L463" s="65"/>
      <c r="M463" s="498" t="s">
        <v>779</v>
      </c>
      <c r="N463" s="499">
        <v>43892</v>
      </c>
      <c r="O463" s="499">
        <v>43921</v>
      </c>
      <c r="P463" s="160"/>
      <c r="Q463" s="161"/>
      <c r="R463" s="161"/>
      <c r="S463" s="162"/>
      <c r="T463" s="198"/>
      <c r="U463" s="198"/>
      <c r="V463" s="198"/>
      <c r="W463" s="198"/>
      <c r="X463" s="198"/>
      <c r="Y463" s="126"/>
    </row>
    <row r="464" spans="1:25" x14ac:dyDescent="0.25">
      <c r="A464" s="502"/>
      <c r="B464" s="495"/>
      <c r="C464" s="255"/>
      <c r="D464" s="18"/>
      <c r="E464" s="496"/>
      <c r="F464" s="496"/>
      <c r="G464" s="18"/>
      <c r="H464" s="155"/>
      <c r="I464" s="396"/>
      <c r="J464" s="497"/>
      <c r="K464" s="65"/>
      <c r="L464" s="65"/>
      <c r="M464" s="498" t="s">
        <v>757</v>
      </c>
      <c r="N464" s="499">
        <v>43922</v>
      </c>
      <c r="O464" s="499">
        <v>43951</v>
      </c>
      <c r="P464" s="160"/>
      <c r="Q464" s="161"/>
      <c r="R464" s="161"/>
      <c r="S464" s="162"/>
      <c r="T464" s="198"/>
      <c r="U464" s="198"/>
      <c r="V464" s="198"/>
      <c r="W464" s="198"/>
      <c r="X464" s="198"/>
      <c r="Y464" s="126"/>
    </row>
    <row r="465" spans="1:25" ht="28.5" x14ac:dyDescent="0.25">
      <c r="A465" s="502"/>
      <c r="B465" s="495"/>
      <c r="C465" s="255"/>
      <c r="D465" s="18"/>
      <c r="E465" s="496"/>
      <c r="F465" s="496"/>
      <c r="G465" s="18"/>
      <c r="H465" s="155"/>
      <c r="I465" s="396"/>
      <c r="J465" s="497"/>
      <c r="K465" s="65"/>
      <c r="L465" s="65"/>
      <c r="M465" s="498" t="s">
        <v>780</v>
      </c>
      <c r="N465" s="499">
        <v>43955</v>
      </c>
      <c r="O465" s="499">
        <v>44074</v>
      </c>
      <c r="P465" s="160"/>
      <c r="Q465" s="161"/>
      <c r="R465" s="161"/>
      <c r="S465" s="162"/>
      <c r="T465" s="198"/>
      <c r="U465" s="198"/>
      <c r="V465" s="198"/>
      <c r="W465" s="198"/>
      <c r="X465" s="198"/>
      <c r="Y465" s="126"/>
    </row>
    <row r="466" spans="1:25" x14ac:dyDescent="0.25">
      <c r="A466" s="502"/>
      <c r="B466" s="495"/>
      <c r="C466" s="255"/>
      <c r="D466" s="18"/>
      <c r="E466" s="496"/>
      <c r="F466" s="496"/>
      <c r="G466" s="18"/>
      <c r="H466" s="155"/>
      <c r="I466" s="396"/>
      <c r="J466" s="497"/>
      <c r="K466" s="65"/>
      <c r="L466" s="65"/>
      <c r="M466" s="498" t="s">
        <v>761</v>
      </c>
      <c r="N466" s="499">
        <v>44075</v>
      </c>
      <c r="O466" s="499">
        <v>44104</v>
      </c>
      <c r="P466" s="160"/>
      <c r="Q466" s="161"/>
      <c r="R466" s="161"/>
      <c r="S466" s="162"/>
      <c r="T466" s="198"/>
      <c r="U466" s="198"/>
      <c r="V466" s="198"/>
      <c r="W466" s="198"/>
      <c r="X466" s="198"/>
      <c r="Y466" s="126"/>
    </row>
    <row r="467" spans="1:25" ht="28.5" x14ac:dyDescent="0.25">
      <c r="A467" s="502"/>
      <c r="B467" s="495"/>
      <c r="C467" s="255"/>
      <c r="D467" s="18"/>
      <c r="E467" s="496"/>
      <c r="F467" s="496"/>
      <c r="G467" s="18"/>
      <c r="H467" s="169"/>
      <c r="I467" s="397"/>
      <c r="J467" s="497"/>
      <c r="K467" s="65"/>
      <c r="L467" s="65"/>
      <c r="M467" s="498" t="s">
        <v>781</v>
      </c>
      <c r="N467" s="499">
        <v>44105</v>
      </c>
      <c r="O467" s="499">
        <v>44134</v>
      </c>
      <c r="P467" s="174"/>
      <c r="Q467" s="175"/>
      <c r="R467" s="175"/>
      <c r="S467" s="176"/>
      <c r="T467" s="193"/>
      <c r="U467" s="193"/>
      <c r="V467" s="193"/>
      <c r="W467" s="193"/>
      <c r="X467" s="193"/>
      <c r="Y467" s="28"/>
    </row>
    <row r="468" spans="1:25" x14ac:dyDescent="0.25">
      <c r="A468" s="502">
        <v>142</v>
      </c>
      <c r="B468" s="495" t="s">
        <v>755</v>
      </c>
      <c r="C468" s="222" t="s">
        <v>41</v>
      </c>
      <c r="D468" s="18" t="s">
        <v>152</v>
      </c>
      <c r="E468" s="496" t="s">
        <v>31</v>
      </c>
      <c r="F468" s="496" t="s">
        <v>31</v>
      </c>
      <c r="G468" s="18" t="s">
        <v>31</v>
      </c>
      <c r="H468" s="19"/>
      <c r="I468" s="19"/>
      <c r="J468" s="497" t="s">
        <v>782</v>
      </c>
      <c r="K468" s="65">
        <v>43852</v>
      </c>
      <c r="L468" s="65">
        <v>44180</v>
      </c>
      <c r="M468" s="498" t="s">
        <v>757</v>
      </c>
      <c r="N468" s="499">
        <v>43852</v>
      </c>
      <c r="O468" s="499">
        <v>44012</v>
      </c>
      <c r="P468" s="148">
        <v>0.25</v>
      </c>
      <c r="Q468" s="149">
        <v>0.5</v>
      </c>
      <c r="R468" s="149">
        <v>0.75</v>
      </c>
      <c r="S468" s="150">
        <v>1</v>
      </c>
      <c r="T468" s="190">
        <v>35271299</v>
      </c>
      <c r="U468" s="190">
        <v>0</v>
      </c>
      <c r="V468" s="190" t="s">
        <v>644</v>
      </c>
      <c r="W468" s="503" t="s">
        <v>783</v>
      </c>
      <c r="X468" s="190" t="s">
        <v>31</v>
      </c>
      <c r="Y468" s="117">
        <f>+T468+U468</f>
        <v>35271299</v>
      </c>
    </row>
    <row r="469" spans="1:25" x14ac:dyDescent="0.25">
      <c r="A469" s="502"/>
      <c r="B469" s="495"/>
      <c r="C469" s="231"/>
      <c r="D469" s="18"/>
      <c r="E469" s="496"/>
      <c r="F469" s="496"/>
      <c r="G469" s="18"/>
      <c r="H469" s="30"/>
      <c r="I469" s="396"/>
      <c r="J469" s="497"/>
      <c r="K469" s="65"/>
      <c r="L469" s="65"/>
      <c r="M469" s="498" t="s">
        <v>784</v>
      </c>
      <c r="N469" s="499">
        <v>43864</v>
      </c>
      <c r="O469" s="499" t="s">
        <v>785</v>
      </c>
      <c r="P469" s="160"/>
      <c r="Q469" s="161"/>
      <c r="R469" s="161"/>
      <c r="S469" s="162"/>
      <c r="T469" s="198"/>
      <c r="U469" s="198"/>
      <c r="V469" s="198"/>
      <c r="W469" s="504"/>
      <c r="X469" s="198"/>
      <c r="Y469" s="126"/>
    </row>
    <row r="470" spans="1:25" x14ac:dyDescent="0.25">
      <c r="A470" s="502"/>
      <c r="B470" s="495"/>
      <c r="C470" s="231"/>
      <c r="D470" s="18"/>
      <c r="E470" s="496"/>
      <c r="F470" s="496"/>
      <c r="G470" s="18"/>
      <c r="H470" s="30"/>
      <c r="I470" s="396"/>
      <c r="J470" s="497"/>
      <c r="K470" s="65"/>
      <c r="L470" s="65"/>
      <c r="M470" s="498" t="s">
        <v>761</v>
      </c>
      <c r="N470" s="499">
        <v>43892</v>
      </c>
      <c r="O470" s="499">
        <v>44134</v>
      </c>
      <c r="P470" s="160"/>
      <c r="Q470" s="161"/>
      <c r="R470" s="161"/>
      <c r="S470" s="162"/>
      <c r="T470" s="198"/>
      <c r="U470" s="198"/>
      <c r="V470" s="198"/>
      <c r="W470" s="504"/>
      <c r="X470" s="198"/>
      <c r="Y470" s="126"/>
    </row>
    <row r="471" spans="1:25" x14ac:dyDescent="0.25">
      <c r="A471" s="502"/>
      <c r="B471" s="495"/>
      <c r="C471" s="236"/>
      <c r="D471" s="18"/>
      <c r="E471" s="496"/>
      <c r="F471" s="496"/>
      <c r="G471" s="18"/>
      <c r="H471" s="38"/>
      <c r="I471" s="397"/>
      <c r="J471" s="497"/>
      <c r="K471" s="65"/>
      <c r="L471" s="65"/>
      <c r="M471" s="498" t="s">
        <v>786</v>
      </c>
      <c r="N471" s="499">
        <v>43922</v>
      </c>
      <c r="O471" s="499">
        <v>43814</v>
      </c>
      <c r="P471" s="160"/>
      <c r="Q471" s="161"/>
      <c r="R471" s="161"/>
      <c r="S471" s="162"/>
      <c r="T471" s="198"/>
      <c r="U471" s="198"/>
      <c r="V471" s="198"/>
      <c r="W471" s="505"/>
      <c r="X471" s="193"/>
      <c r="Y471" s="28"/>
    </row>
    <row r="472" spans="1:25" x14ac:dyDescent="0.25">
      <c r="A472" s="502">
        <v>143</v>
      </c>
      <c r="B472" s="495" t="s">
        <v>755</v>
      </c>
      <c r="C472" s="255" t="s">
        <v>41</v>
      </c>
      <c r="D472" s="18" t="s">
        <v>152</v>
      </c>
      <c r="E472" s="496" t="s">
        <v>31</v>
      </c>
      <c r="F472" s="496" t="s">
        <v>31</v>
      </c>
      <c r="G472" s="18" t="s">
        <v>31</v>
      </c>
      <c r="H472" s="19"/>
      <c r="I472" s="19"/>
      <c r="J472" s="497" t="s">
        <v>787</v>
      </c>
      <c r="K472" s="65">
        <v>43837</v>
      </c>
      <c r="L472" s="65">
        <v>44180</v>
      </c>
      <c r="M472" s="498" t="s">
        <v>761</v>
      </c>
      <c r="N472" s="499">
        <v>43837</v>
      </c>
      <c r="O472" s="499">
        <v>43980</v>
      </c>
      <c r="P472" s="150">
        <v>0.25</v>
      </c>
      <c r="Q472" s="149">
        <v>0.5</v>
      </c>
      <c r="R472" s="149">
        <v>0.75</v>
      </c>
      <c r="S472" s="150">
        <v>1</v>
      </c>
      <c r="T472" s="190">
        <v>5408525</v>
      </c>
      <c r="U472" s="190">
        <v>0</v>
      </c>
      <c r="V472" s="190" t="s">
        <v>644</v>
      </c>
      <c r="W472" s="190" t="s">
        <v>788</v>
      </c>
      <c r="X472" s="190" t="s">
        <v>31</v>
      </c>
      <c r="Y472" s="117">
        <f>+T472+U472</f>
        <v>5408525</v>
      </c>
    </row>
    <row r="473" spans="1:25" ht="28.5" x14ac:dyDescent="0.25">
      <c r="A473" s="502"/>
      <c r="B473" s="495"/>
      <c r="C473" s="255"/>
      <c r="D473" s="18"/>
      <c r="E473" s="496"/>
      <c r="F473" s="496"/>
      <c r="G473" s="18"/>
      <c r="H473" s="38"/>
      <c r="I473" s="397"/>
      <c r="J473" s="497"/>
      <c r="K473" s="65"/>
      <c r="L473" s="65"/>
      <c r="M473" s="498" t="s">
        <v>789</v>
      </c>
      <c r="N473" s="499">
        <v>43983</v>
      </c>
      <c r="O473" s="499">
        <v>43814</v>
      </c>
      <c r="P473" s="176"/>
      <c r="Q473" s="175"/>
      <c r="R473" s="175"/>
      <c r="S473" s="176"/>
      <c r="T473" s="198"/>
      <c r="U473" s="198"/>
      <c r="V473" s="198"/>
      <c r="W473" s="198"/>
      <c r="X473" s="198"/>
      <c r="Y473" s="126"/>
    </row>
    <row r="474" spans="1:25" x14ac:dyDescent="0.25">
      <c r="A474" s="502">
        <v>144</v>
      </c>
      <c r="B474" s="495" t="s">
        <v>755</v>
      </c>
      <c r="C474" s="222" t="s">
        <v>41</v>
      </c>
      <c r="D474" s="18" t="s">
        <v>31</v>
      </c>
      <c r="E474" s="496" t="s">
        <v>31</v>
      </c>
      <c r="F474" s="496" t="s">
        <v>31</v>
      </c>
      <c r="G474" s="18" t="s">
        <v>31</v>
      </c>
      <c r="H474" s="85" t="s">
        <v>790</v>
      </c>
      <c r="I474" s="85" t="s">
        <v>172</v>
      </c>
      <c r="J474" s="497" t="s">
        <v>791</v>
      </c>
      <c r="K474" s="65">
        <v>43862</v>
      </c>
      <c r="L474" s="65">
        <v>44104</v>
      </c>
      <c r="M474" s="506" t="s">
        <v>792</v>
      </c>
      <c r="N474" s="499">
        <v>43862</v>
      </c>
      <c r="O474" s="499">
        <v>43980</v>
      </c>
      <c r="P474" s="148">
        <v>0.5</v>
      </c>
      <c r="Q474" s="149">
        <v>0.75</v>
      </c>
      <c r="R474" s="149">
        <v>1</v>
      </c>
      <c r="S474" s="150"/>
      <c r="T474" s="190">
        <v>0</v>
      </c>
      <c r="U474" s="190">
        <v>697352938</v>
      </c>
      <c r="V474" s="190" t="s">
        <v>793</v>
      </c>
      <c r="W474" s="190" t="s">
        <v>794</v>
      </c>
      <c r="X474" s="190" t="s">
        <v>31</v>
      </c>
      <c r="Y474" s="117">
        <f>+T474+U474</f>
        <v>697352938</v>
      </c>
    </row>
    <row r="475" spans="1:25" x14ac:dyDescent="0.25">
      <c r="A475" s="502"/>
      <c r="B475" s="495"/>
      <c r="C475" s="231"/>
      <c r="D475" s="18"/>
      <c r="E475" s="496"/>
      <c r="F475" s="496"/>
      <c r="G475" s="18"/>
      <c r="H475" s="155"/>
      <c r="I475" s="415"/>
      <c r="J475" s="497"/>
      <c r="K475" s="65"/>
      <c r="L475" s="65"/>
      <c r="M475" s="506" t="s">
        <v>795</v>
      </c>
      <c r="N475" s="499">
        <v>43951</v>
      </c>
      <c r="O475" s="499">
        <v>43966</v>
      </c>
      <c r="P475" s="160"/>
      <c r="Q475" s="161"/>
      <c r="R475" s="161"/>
      <c r="S475" s="162"/>
      <c r="T475" s="198"/>
      <c r="U475" s="198"/>
      <c r="V475" s="198"/>
      <c r="W475" s="198"/>
      <c r="X475" s="198"/>
      <c r="Y475" s="126"/>
    </row>
    <row r="476" spans="1:25" ht="28.5" x14ac:dyDescent="0.25">
      <c r="A476" s="502"/>
      <c r="B476" s="495"/>
      <c r="C476" s="231"/>
      <c r="D476" s="18"/>
      <c r="E476" s="496"/>
      <c r="F476" s="496"/>
      <c r="G476" s="18"/>
      <c r="H476" s="155"/>
      <c r="I476" s="415"/>
      <c r="J476" s="497"/>
      <c r="K476" s="65"/>
      <c r="L476" s="65"/>
      <c r="M476" s="506" t="s">
        <v>796</v>
      </c>
      <c r="N476" s="499">
        <v>44004</v>
      </c>
      <c r="O476" s="499">
        <v>44008</v>
      </c>
      <c r="P476" s="160"/>
      <c r="Q476" s="161"/>
      <c r="R476" s="161"/>
      <c r="S476" s="162"/>
      <c r="T476" s="198"/>
      <c r="U476" s="198"/>
      <c r="V476" s="198"/>
      <c r="W476" s="198"/>
      <c r="X476" s="198"/>
      <c r="Y476" s="126"/>
    </row>
    <row r="477" spans="1:25" x14ac:dyDescent="0.25">
      <c r="A477" s="502"/>
      <c r="B477" s="495"/>
      <c r="C477" s="231"/>
      <c r="D477" s="18"/>
      <c r="E477" s="496"/>
      <c r="F477" s="496"/>
      <c r="G477" s="18"/>
      <c r="H477" s="155"/>
      <c r="I477" s="415"/>
      <c r="J477" s="497"/>
      <c r="K477" s="65"/>
      <c r="L477" s="65"/>
      <c r="M477" s="507" t="s">
        <v>797</v>
      </c>
      <c r="N477" s="499">
        <v>44008</v>
      </c>
      <c r="O477" s="499">
        <v>44011</v>
      </c>
      <c r="P477" s="160"/>
      <c r="Q477" s="161"/>
      <c r="R477" s="161"/>
      <c r="S477" s="162"/>
      <c r="T477" s="198"/>
      <c r="U477" s="198"/>
      <c r="V477" s="198"/>
      <c r="W477" s="198"/>
      <c r="X477" s="198"/>
      <c r="Y477" s="126"/>
    </row>
    <row r="478" spans="1:25" ht="28.5" x14ac:dyDescent="0.25">
      <c r="A478" s="502"/>
      <c r="B478" s="495"/>
      <c r="C478" s="231"/>
      <c r="D478" s="18"/>
      <c r="E478" s="496"/>
      <c r="F478" s="496"/>
      <c r="G478" s="18"/>
      <c r="H478" s="155"/>
      <c r="I478" s="415"/>
      <c r="J478" s="497"/>
      <c r="K478" s="65"/>
      <c r="L478" s="65"/>
      <c r="M478" s="506" t="s">
        <v>798</v>
      </c>
      <c r="N478" s="499">
        <v>44046</v>
      </c>
      <c r="O478" s="499">
        <v>44071</v>
      </c>
      <c r="P478" s="160"/>
      <c r="Q478" s="161"/>
      <c r="R478" s="161"/>
      <c r="S478" s="162"/>
      <c r="T478" s="198"/>
      <c r="U478" s="198"/>
      <c r="V478" s="198"/>
      <c r="W478" s="198"/>
      <c r="X478" s="198"/>
      <c r="Y478" s="126"/>
    </row>
    <row r="479" spans="1:25" x14ac:dyDescent="0.25">
      <c r="A479" s="502"/>
      <c r="B479" s="495"/>
      <c r="C479" s="231"/>
      <c r="D479" s="18"/>
      <c r="E479" s="496"/>
      <c r="F479" s="496"/>
      <c r="G479" s="18"/>
      <c r="H479" s="155"/>
      <c r="I479" s="415"/>
      <c r="J479" s="497"/>
      <c r="K479" s="65"/>
      <c r="L479" s="65"/>
      <c r="M479" s="506" t="s">
        <v>799</v>
      </c>
      <c r="N479" s="499">
        <v>44046</v>
      </c>
      <c r="O479" s="499">
        <v>44071</v>
      </c>
      <c r="P479" s="160"/>
      <c r="Q479" s="161"/>
      <c r="R479" s="161"/>
      <c r="S479" s="162"/>
      <c r="T479" s="198"/>
      <c r="U479" s="198"/>
      <c r="V479" s="198"/>
      <c r="W479" s="198"/>
      <c r="X479" s="198"/>
      <c r="Y479" s="126"/>
    </row>
    <row r="480" spans="1:25" x14ac:dyDescent="0.25">
      <c r="A480" s="502"/>
      <c r="B480" s="495"/>
      <c r="C480" s="231"/>
      <c r="D480" s="18"/>
      <c r="E480" s="496"/>
      <c r="F480" s="496"/>
      <c r="G480" s="18"/>
      <c r="H480" s="155"/>
      <c r="I480" s="415"/>
      <c r="J480" s="497"/>
      <c r="K480" s="65"/>
      <c r="L480" s="65"/>
      <c r="M480" s="506" t="s">
        <v>800</v>
      </c>
      <c r="N480" s="499">
        <v>44058</v>
      </c>
      <c r="O480" s="499">
        <v>44088</v>
      </c>
      <c r="P480" s="160"/>
      <c r="Q480" s="161"/>
      <c r="R480" s="161"/>
      <c r="S480" s="162"/>
      <c r="T480" s="198"/>
      <c r="U480" s="198"/>
      <c r="V480" s="198"/>
      <c r="W480" s="198"/>
      <c r="X480" s="198"/>
      <c r="Y480" s="126"/>
    </row>
    <row r="481" spans="1:25" x14ac:dyDescent="0.25">
      <c r="A481" s="502"/>
      <c r="B481" s="495"/>
      <c r="C481" s="236"/>
      <c r="D481" s="18"/>
      <c r="E481" s="496"/>
      <c r="F481" s="496"/>
      <c r="G481" s="18"/>
      <c r="H481" s="169"/>
      <c r="I481" s="418"/>
      <c r="J481" s="497"/>
      <c r="K481" s="65"/>
      <c r="L481" s="65"/>
      <c r="M481" s="507" t="s">
        <v>801</v>
      </c>
      <c r="N481" s="499">
        <v>44089</v>
      </c>
      <c r="O481" s="499">
        <v>44104</v>
      </c>
      <c r="P481" s="174"/>
      <c r="Q481" s="175"/>
      <c r="R481" s="175"/>
      <c r="S481" s="176"/>
      <c r="T481" s="193"/>
      <c r="U481" s="193"/>
      <c r="V481" s="193"/>
      <c r="W481" s="193"/>
      <c r="X481" s="193"/>
      <c r="Y481" s="28"/>
    </row>
    <row r="482" spans="1:25" x14ac:dyDescent="0.25">
      <c r="A482" s="502">
        <v>145</v>
      </c>
      <c r="B482" s="495" t="s">
        <v>755</v>
      </c>
      <c r="C482" s="255" t="s">
        <v>41</v>
      </c>
      <c r="D482" s="18" t="s">
        <v>31</v>
      </c>
      <c r="E482" s="496" t="s">
        <v>31</v>
      </c>
      <c r="F482" s="496" t="s">
        <v>31</v>
      </c>
      <c r="G482" s="18" t="s">
        <v>31</v>
      </c>
      <c r="H482" s="85" t="s">
        <v>790</v>
      </c>
      <c r="I482" s="85" t="s">
        <v>172</v>
      </c>
      <c r="J482" s="497" t="s">
        <v>802</v>
      </c>
      <c r="K482" s="65">
        <v>44125</v>
      </c>
      <c r="L482" s="65">
        <v>44162</v>
      </c>
      <c r="M482" s="507" t="s">
        <v>803</v>
      </c>
      <c r="N482" s="499">
        <v>44125</v>
      </c>
      <c r="O482" s="499">
        <v>44148</v>
      </c>
      <c r="P482" s="508"/>
      <c r="Q482" s="149"/>
      <c r="R482" s="149"/>
      <c r="S482" s="150">
        <v>1</v>
      </c>
      <c r="T482" s="190">
        <v>0</v>
      </c>
      <c r="U482" s="190">
        <v>11430800</v>
      </c>
      <c r="V482" s="190" t="s">
        <v>793</v>
      </c>
      <c r="W482" s="190" t="s">
        <v>794</v>
      </c>
      <c r="X482" s="190" t="s">
        <v>31</v>
      </c>
      <c r="Y482" s="117">
        <f>+T482+U482</f>
        <v>11430800</v>
      </c>
    </row>
    <row r="483" spans="1:25" x14ac:dyDescent="0.25">
      <c r="A483" s="502"/>
      <c r="B483" s="495"/>
      <c r="C483" s="255"/>
      <c r="D483" s="18"/>
      <c r="E483" s="496"/>
      <c r="F483" s="496"/>
      <c r="G483" s="18"/>
      <c r="H483" s="169"/>
      <c r="I483" s="418"/>
      <c r="J483" s="497"/>
      <c r="K483" s="65"/>
      <c r="L483" s="65"/>
      <c r="M483" s="507" t="s">
        <v>804</v>
      </c>
      <c r="N483" s="499">
        <v>44137</v>
      </c>
      <c r="O483" s="499">
        <v>44162</v>
      </c>
      <c r="P483" s="509"/>
      <c r="Q483" s="175"/>
      <c r="R483" s="175"/>
      <c r="S483" s="162"/>
      <c r="T483" s="198"/>
      <c r="U483" s="198"/>
      <c r="V483" s="198"/>
      <c r="W483" s="193"/>
      <c r="X483" s="198"/>
      <c r="Y483" s="126"/>
    </row>
    <row r="484" spans="1:25" x14ac:dyDescent="0.25">
      <c r="A484" s="502">
        <v>146</v>
      </c>
      <c r="B484" s="495" t="s">
        <v>755</v>
      </c>
      <c r="C484" s="255" t="s">
        <v>102</v>
      </c>
      <c r="D484" s="18" t="s">
        <v>152</v>
      </c>
      <c r="E484" s="496" t="s">
        <v>31</v>
      </c>
      <c r="F484" s="496" t="s">
        <v>31</v>
      </c>
      <c r="G484" s="18" t="s">
        <v>633</v>
      </c>
      <c r="H484" s="19"/>
      <c r="I484" s="19"/>
      <c r="J484" s="497" t="s">
        <v>805</v>
      </c>
      <c r="K484" s="65">
        <v>43853</v>
      </c>
      <c r="L484" s="65">
        <v>44180</v>
      </c>
      <c r="M484" s="510" t="s">
        <v>806</v>
      </c>
      <c r="N484" s="499">
        <v>43853</v>
      </c>
      <c r="O484" s="499">
        <v>43876</v>
      </c>
      <c r="P484" s="150">
        <v>0.5</v>
      </c>
      <c r="Q484" s="149">
        <v>0.65</v>
      </c>
      <c r="R484" s="149">
        <v>0.85</v>
      </c>
      <c r="S484" s="149">
        <v>1</v>
      </c>
      <c r="T484" s="190">
        <v>98650864</v>
      </c>
      <c r="U484" s="190">
        <v>86520000</v>
      </c>
      <c r="V484" s="190" t="s">
        <v>644</v>
      </c>
      <c r="W484" s="511" t="s">
        <v>758</v>
      </c>
      <c r="X484" s="190" t="s">
        <v>31</v>
      </c>
      <c r="Y484" s="117">
        <f>+T484+U484</f>
        <v>185170864</v>
      </c>
    </row>
    <row r="485" spans="1:25" x14ac:dyDescent="0.25">
      <c r="A485" s="502"/>
      <c r="B485" s="495"/>
      <c r="C485" s="255"/>
      <c r="D485" s="18"/>
      <c r="E485" s="496"/>
      <c r="F485" s="496"/>
      <c r="G485" s="18"/>
      <c r="H485" s="30"/>
      <c r="I485" s="396"/>
      <c r="J485" s="497"/>
      <c r="K485" s="65"/>
      <c r="L485" s="65"/>
      <c r="M485" s="510" t="s">
        <v>807</v>
      </c>
      <c r="N485" s="499">
        <v>43876</v>
      </c>
      <c r="O485" s="499">
        <v>43921</v>
      </c>
      <c r="P485" s="162"/>
      <c r="Q485" s="161"/>
      <c r="R485" s="161"/>
      <c r="S485" s="161"/>
      <c r="T485" s="198"/>
      <c r="U485" s="198"/>
      <c r="V485" s="198"/>
      <c r="W485" s="512"/>
      <c r="X485" s="198"/>
      <c r="Y485" s="126"/>
    </row>
    <row r="486" spans="1:25" x14ac:dyDescent="0.25">
      <c r="A486" s="502"/>
      <c r="B486" s="495"/>
      <c r="C486" s="255"/>
      <c r="D486" s="18"/>
      <c r="E486" s="496"/>
      <c r="F486" s="496"/>
      <c r="G486" s="18"/>
      <c r="H486" s="30"/>
      <c r="I486" s="396"/>
      <c r="J486" s="497"/>
      <c r="K486" s="65"/>
      <c r="L486" s="65"/>
      <c r="M486" s="510" t="s">
        <v>808</v>
      </c>
      <c r="N486" s="499">
        <v>43922</v>
      </c>
      <c r="O486" s="499">
        <v>44043</v>
      </c>
      <c r="P486" s="162"/>
      <c r="Q486" s="161"/>
      <c r="R486" s="161"/>
      <c r="S486" s="161"/>
      <c r="T486" s="198"/>
      <c r="U486" s="198"/>
      <c r="V486" s="198"/>
      <c r="W486" s="512"/>
      <c r="X486" s="198"/>
      <c r="Y486" s="126"/>
    </row>
    <row r="487" spans="1:25" x14ac:dyDescent="0.25">
      <c r="A487" s="502"/>
      <c r="B487" s="495"/>
      <c r="C487" s="255"/>
      <c r="D487" s="18"/>
      <c r="E487" s="496"/>
      <c r="F487" s="496"/>
      <c r="G487" s="18"/>
      <c r="H487" s="38"/>
      <c r="I487" s="397"/>
      <c r="J487" s="497"/>
      <c r="K487" s="65"/>
      <c r="L487" s="65"/>
      <c r="M487" s="510" t="s">
        <v>809</v>
      </c>
      <c r="N487" s="499">
        <v>44044</v>
      </c>
      <c r="O487" s="499">
        <v>43814</v>
      </c>
      <c r="P487" s="176"/>
      <c r="Q487" s="175"/>
      <c r="R487" s="175"/>
      <c r="S487" s="175"/>
      <c r="T487" s="193"/>
      <c r="U487" s="193"/>
      <c r="V487" s="193"/>
      <c r="W487" s="513"/>
      <c r="X487" s="193"/>
      <c r="Y487" s="28"/>
    </row>
    <row r="488" spans="1:25" x14ac:dyDescent="0.25">
      <c r="A488" s="502">
        <v>147</v>
      </c>
      <c r="B488" s="495" t="s">
        <v>755</v>
      </c>
      <c r="C488" s="255" t="s">
        <v>102</v>
      </c>
      <c r="D488" s="18" t="s">
        <v>31</v>
      </c>
      <c r="E488" s="496" t="s">
        <v>31</v>
      </c>
      <c r="F488" s="496" t="s">
        <v>31</v>
      </c>
      <c r="G488" s="18" t="s">
        <v>722</v>
      </c>
      <c r="H488" s="19"/>
      <c r="I488" s="19"/>
      <c r="J488" s="497" t="s">
        <v>810</v>
      </c>
      <c r="K488" s="250">
        <v>43853</v>
      </c>
      <c r="L488" s="250">
        <v>44180</v>
      </c>
      <c r="M488" s="498" t="s">
        <v>811</v>
      </c>
      <c r="N488" s="499">
        <v>43853</v>
      </c>
      <c r="O488" s="499">
        <v>44012</v>
      </c>
      <c r="P488" s="44">
        <v>0.15</v>
      </c>
      <c r="Q488" s="43">
        <v>0.3</v>
      </c>
      <c r="R488" s="43">
        <v>0.6</v>
      </c>
      <c r="S488" s="43">
        <v>1</v>
      </c>
      <c r="T488" s="45">
        <v>7913736</v>
      </c>
      <c r="U488" s="514">
        <v>0</v>
      </c>
      <c r="V488" s="224" t="s">
        <v>644</v>
      </c>
      <c r="W488" s="224" t="s">
        <v>758</v>
      </c>
      <c r="X488" s="223" t="s">
        <v>31</v>
      </c>
      <c r="Y488" s="515">
        <f>+T488+U488</f>
        <v>7913736</v>
      </c>
    </row>
    <row r="489" spans="1:25" x14ac:dyDescent="0.25">
      <c r="A489" s="502"/>
      <c r="B489" s="495"/>
      <c r="C489" s="255"/>
      <c r="D489" s="18"/>
      <c r="E489" s="496"/>
      <c r="F489" s="496"/>
      <c r="G489" s="18"/>
      <c r="H489" s="30"/>
      <c r="I489" s="396"/>
      <c r="J489" s="497"/>
      <c r="K489" s="251"/>
      <c r="L489" s="251"/>
      <c r="M489" s="498" t="s">
        <v>812</v>
      </c>
      <c r="N489" s="499">
        <v>44013</v>
      </c>
      <c r="O489" s="499">
        <v>44043</v>
      </c>
      <c r="P489" s="44"/>
      <c r="Q489" s="43"/>
      <c r="R489" s="43"/>
      <c r="S489" s="43"/>
      <c r="T489" s="45"/>
      <c r="U489" s="516"/>
      <c r="V489" s="232"/>
      <c r="W489" s="232"/>
      <c r="X489" s="232"/>
      <c r="Y489" s="517"/>
    </row>
    <row r="490" spans="1:25" ht="28.5" x14ac:dyDescent="0.25">
      <c r="A490" s="502"/>
      <c r="B490" s="495"/>
      <c r="C490" s="255"/>
      <c r="D490" s="18"/>
      <c r="E490" s="496"/>
      <c r="F490" s="496"/>
      <c r="G490" s="18"/>
      <c r="H490" s="38"/>
      <c r="I490" s="397"/>
      <c r="J490" s="497"/>
      <c r="K490" s="251"/>
      <c r="L490" s="251"/>
      <c r="M490" s="498" t="s">
        <v>813</v>
      </c>
      <c r="N490" s="499">
        <v>44015</v>
      </c>
      <c r="O490" s="499">
        <v>43814</v>
      </c>
      <c r="P490" s="44"/>
      <c r="Q490" s="43"/>
      <c r="R490" s="43"/>
      <c r="S490" s="43"/>
      <c r="T490" s="45"/>
      <c r="U490" s="518"/>
      <c r="V490" s="237"/>
      <c r="W490" s="237"/>
      <c r="X490" s="237"/>
      <c r="Y490" s="519"/>
    </row>
    <row r="491" spans="1:25" ht="42.75" x14ac:dyDescent="0.25">
      <c r="A491" s="502">
        <v>148</v>
      </c>
      <c r="B491" s="263" t="s">
        <v>814</v>
      </c>
      <c r="C491" s="520" t="s">
        <v>47</v>
      </c>
      <c r="D491" s="465" t="s">
        <v>31</v>
      </c>
      <c r="E491" s="465" t="s">
        <v>31</v>
      </c>
      <c r="F491" s="465" t="s">
        <v>31</v>
      </c>
      <c r="G491" s="465" t="s">
        <v>31</v>
      </c>
      <c r="H491" s="50" t="s">
        <v>285</v>
      </c>
      <c r="I491" s="521" t="s">
        <v>259</v>
      </c>
      <c r="J491" s="521" t="s">
        <v>815</v>
      </c>
      <c r="K491" s="522">
        <v>43845</v>
      </c>
      <c r="L491" s="522">
        <v>44180</v>
      </c>
      <c r="M491" s="523" t="s">
        <v>816</v>
      </c>
      <c r="N491" s="524">
        <v>43845</v>
      </c>
      <c r="O491" s="524">
        <v>44180</v>
      </c>
      <c r="P491" s="525">
        <v>0.25</v>
      </c>
      <c r="Q491" s="525">
        <v>0.5</v>
      </c>
      <c r="R491" s="525">
        <v>0.75</v>
      </c>
      <c r="S491" s="525">
        <v>1</v>
      </c>
      <c r="T491" s="56">
        <v>0</v>
      </c>
      <c r="U491" s="526">
        <v>41489000000</v>
      </c>
      <c r="V491" s="527" t="s">
        <v>817</v>
      </c>
      <c r="W491" s="528" t="s">
        <v>818</v>
      </c>
      <c r="X491" s="521" t="s">
        <v>819</v>
      </c>
      <c r="Y491" s="529">
        <f>+T491+U491</f>
        <v>41489000000</v>
      </c>
    </row>
    <row r="492" spans="1:25" ht="57" x14ac:dyDescent="0.25">
      <c r="A492" s="502"/>
      <c r="B492" s="263"/>
      <c r="C492" s="520"/>
      <c r="D492" s="465"/>
      <c r="E492" s="465"/>
      <c r="F492" s="465"/>
      <c r="G492" s="465"/>
      <c r="H492" s="50"/>
      <c r="I492" s="521"/>
      <c r="J492" s="521"/>
      <c r="K492" s="522"/>
      <c r="L492" s="522"/>
      <c r="M492" s="523" t="s">
        <v>820</v>
      </c>
      <c r="N492" s="524">
        <v>43845</v>
      </c>
      <c r="O492" s="524">
        <v>44180</v>
      </c>
      <c r="P492" s="465"/>
      <c r="Q492" s="465"/>
      <c r="R492" s="465"/>
      <c r="S492" s="465"/>
      <c r="T492" s="56"/>
      <c r="U492" s="526"/>
      <c r="V492" s="300"/>
      <c r="W492" s="528"/>
      <c r="X492" s="521"/>
      <c r="Y492" s="530"/>
    </row>
  </sheetData>
  <autoFilter ref="A3:Y492"/>
  <mergeCells count="3096">
    <mergeCell ref="W491:W492"/>
    <mergeCell ref="X491:X492"/>
    <mergeCell ref="Y491:Y492"/>
    <mergeCell ref="Q491:Q492"/>
    <mergeCell ref="R491:R492"/>
    <mergeCell ref="S491:S492"/>
    <mergeCell ref="T491:T492"/>
    <mergeCell ref="U491:U492"/>
    <mergeCell ref="V491:V492"/>
    <mergeCell ref="H491:H492"/>
    <mergeCell ref="I491:I492"/>
    <mergeCell ref="J491:J492"/>
    <mergeCell ref="K491:K492"/>
    <mergeCell ref="L491:L492"/>
    <mergeCell ref="P491:P492"/>
    <mergeCell ref="W488:W490"/>
    <mergeCell ref="X488:X490"/>
    <mergeCell ref="Y488:Y490"/>
    <mergeCell ref="A491:A492"/>
    <mergeCell ref="B491:B492"/>
    <mergeCell ref="C491:C492"/>
    <mergeCell ref="D491:D492"/>
    <mergeCell ref="E491:E492"/>
    <mergeCell ref="F491:F492"/>
    <mergeCell ref="G491:G492"/>
    <mergeCell ref="Q488:Q490"/>
    <mergeCell ref="R488:R490"/>
    <mergeCell ref="S488:S490"/>
    <mergeCell ref="T488:T490"/>
    <mergeCell ref="U488:U490"/>
    <mergeCell ref="V488:V490"/>
    <mergeCell ref="H488:H490"/>
    <mergeCell ref="I488:I490"/>
    <mergeCell ref="J488:J490"/>
    <mergeCell ref="K488:K490"/>
    <mergeCell ref="L488:L490"/>
    <mergeCell ref="P488:P490"/>
    <mergeCell ref="W484:W487"/>
    <mergeCell ref="X484:X487"/>
    <mergeCell ref="Y484:Y487"/>
    <mergeCell ref="A488:A490"/>
    <mergeCell ref="B488:B490"/>
    <mergeCell ref="C488:C490"/>
    <mergeCell ref="D488:D490"/>
    <mergeCell ref="E488:E490"/>
    <mergeCell ref="F488:F490"/>
    <mergeCell ref="G488:G490"/>
    <mergeCell ref="Q484:Q487"/>
    <mergeCell ref="R484:R487"/>
    <mergeCell ref="S484:S487"/>
    <mergeCell ref="T484:T487"/>
    <mergeCell ref="U484:U487"/>
    <mergeCell ref="V484:V487"/>
    <mergeCell ref="H484:H487"/>
    <mergeCell ref="I484:I487"/>
    <mergeCell ref="J484:J487"/>
    <mergeCell ref="K484:K487"/>
    <mergeCell ref="L484:L487"/>
    <mergeCell ref="P484:P487"/>
    <mergeCell ref="W482:W483"/>
    <mergeCell ref="X482:X483"/>
    <mergeCell ref="Y482:Y483"/>
    <mergeCell ref="A484:A487"/>
    <mergeCell ref="B484:B487"/>
    <mergeCell ref="C484:C487"/>
    <mergeCell ref="D484:D487"/>
    <mergeCell ref="E484:E487"/>
    <mergeCell ref="F484:F487"/>
    <mergeCell ref="G484:G487"/>
    <mergeCell ref="Q482:Q483"/>
    <mergeCell ref="R482:R483"/>
    <mergeCell ref="S482:S483"/>
    <mergeCell ref="T482:T483"/>
    <mergeCell ref="U482:U483"/>
    <mergeCell ref="V482:V483"/>
    <mergeCell ref="G482:G483"/>
    <mergeCell ref="H482:H483"/>
    <mergeCell ref="I482:I483"/>
    <mergeCell ref="J482:J483"/>
    <mergeCell ref="K482:K483"/>
    <mergeCell ref="L482:L483"/>
    <mergeCell ref="V474:V481"/>
    <mergeCell ref="W474:W481"/>
    <mergeCell ref="X474:X481"/>
    <mergeCell ref="Y474:Y481"/>
    <mergeCell ref="A482:A483"/>
    <mergeCell ref="B482:B483"/>
    <mergeCell ref="C482:C483"/>
    <mergeCell ref="D482:D483"/>
    <mergeCell ref="E482:E483"/>
    <mergeCell ref="F482:F483"/>
    <mergeCell ref="P474:P481"/>
    <mergeCell ref="Q474:Q481"/>
    <mergeCell ref="R474:R481"/>
    <mergeCell ref="S474:S481"/>
    <mergeCell ref="T474:T481"/>
    <mergeCell ref="U474:U481"/>
    <mergeCell ref="G474:G481"/>
    <mergeCell ref="H474:H481"/>
    <mergeCell ref="I474:I481"/>
    <mergeCell ref="J474:J481"/>
    <mergeCell ref="K474:K481"/>
    <mergeCell ref="L474:L481"/>
    <mergeCell ref="V472:V473"/>
    <mergeCell ref="W472:W473"/>
    <mergeCell ref="X472:X473"/>
    <mergeCell ref="Y472:Y473"/>
    <mergeCell ref="A474:A481"/>
    <mergeCell ref="B474:B481"/>
    <mergeCell ref="C474:C481"/>
    <mergeCell ref="D474:D481"/>
    <mergeCell ref="E474:E481"/>
    <mergeCell ref="F474:F481"/>
    <mergeCell ref="P472:P473"/>
    <mergeCell ref="Q472:Q473"/>
    <mergeCell ref="R472:R473"/>
    <mergeCell ref="S472:S473"/>
    <mergeCell ref="T472:T473"/>
    <mergeCell ref="U472:U473"/>
    <mergeCell ref="G472:G473"/>
    <mergeCell ref="H472:H473"/>
    <mergeCell ref="I472:I473"/>
    <mergeCell ref="J472:J473"/>
    <mergeCell ref="K472:K473"/>
    <mergeCell ref="L472:L473"/>
    <mergeCell ref="V468:V471"/>
    <mergeCell ref="W468:W471"/>
    <mergeCell ref="X468:X471"/>
    <mergeCell ref="Y468:Y471"/>
    <mergeCell ref="A472:A473"/>
    <mergeCell ref="B472:B473"/>
    <mergeCell ref="C472:C473"/>
    <mergeCell ref="D472:D473"/>
    <mergeCell ref="E472:E473"/>
    <mergeCell ref="F472:F473"/>
    <mergeCell ref="P468:P471"/>
    <mergeCell ref="Q468:Q471"/>
    <mergeCell ref="R468:R471"/>
    <mergeCell ref="S468:S471"/>
    <mergeCell ref="T468:T471"/>
    <mergeCell ref="U468:U471"/>
    <mergeCell ref="G468:G471"/>
    <mergeCell ref="H468:H471"/>
    <mergeCell ref="I468:I471"/>
    <mergeCell ref="J468:J471"/>
    <mergeCell ref="K468:K471"/>
    <mergeCell ref="L468:L471"/>
    <mergeCell ref="V462:V467"/>
    <mergeCell ref="W462:W467"/>
    <mergeCell ref="X462:X467"/>
    <mergeCell ref="Y462:Y467"/>
    <mergeCell ref="A468:A471"/>
    <mergeCell ref="B468:B471"/>
    <mergeCell ref="C468:C471"/>
    <mergeCell ref="D468:D471"/>
    <mergeCell ref="E468:E471"/>
    <mergeCell ref="F468:F471"/>
    <mergeCell ref="P462:P467"/>
    <mergeCell ref="Q462:Q467"/>
    <mergeCell ref="R462:R467"/>
    <mergeCell ref="S462:S467"/>
    <mergeCell ref="T462:T467"/>
    <mergeCell ref="U462:U467"/>
    <mergeCell ref="G462:G467"/>
    <mergeCell ref="H462:H467"/>
    <mergeCell ref="I462:I467"/>
    <mergeCell ref="J462:J467"/>
    <mergeCell ref="K462:K467"/>
    <mergeCell ref="L462:L467"/>
    <mergeCell ref="V458:V461"/>
    <mergeCell ref="W458:W461"/>
    <mergeCell ref="X458:X461"/>
    <mergeCell ref="Y458:Y461"/>
    <mergeCell ref="A462:A467"/>
    <mergeCell ref="B462:B467"/>
    <mergeCell ref="C462:C467"/>
    <mergeCell ref="D462:D467"/>
    <mergeCell ref="E462:E467"/>
    <mergeCell ref="F462:F467"/>
    <mergeCell ref="P458:P461"/>
    <mergeCell ref="Q458:Q461"/>
    <mergeCell ref="R458:R461"/>
    <mergeCell ref="S458:S461"/>
    <mergeCell ref="T458:T461"/>
    <mergeCell ref="U458:U461"/>
    <mergeCell ref="G458:G461"/>
    <mergeCell ref="H458:H461"/>
    <mergeCell ref="I458:I461"/>
    <mergeCell ref="J458:J461"/>
    <mergeCell ref="K458:K461"/>
    <mergeCell ref="L458:L461"/>
    <mergeCell ref="V454:V457"/>
    <mergeCell ref="W454:W457"/>
    <mergeCell ref="X454:X457"/>
    <mergeCell ref="Y454:Y457"/>
    <mergeCell ref="A458:A461"/>
    <mergeCell ref="B458:B461"/>
    <mergeCell ref="C458:C461"/>
    <mergeCell ref="D458:D461"/>
    <mergeCell ref="E458:E461"/>
    <mergeCell ref="F458:F461"/>
    <mergeCell ref="P454:P457"/>
    <mergeCell ref="Q454:Q457"/>
    <mergeCell ref="R454:R457"/>
    <mergeCell ref="S454:S457"/>
    <mergeCell ref="T454:T457"/>
    <mergeCell ref="U454:U457"/>
    <mergeCell ref="G454:G457"/>
    <mergeCell ref="H454:H457"/>
    <mergeCell ref="I454:I457"/>
    <mergeCell ref="J454:J457"/>
    <mergeCell ref="K454:K457"/>
    <mergeCell ref="L454:L457"/>
    <mergeCell ref="V451:V453"/>
    <mergeCell ref="W451:W453"/>
    <mergeCell ref="X451:X453"/>
    <mergeCell ref="Y451:Y453"/>
    <mergeCell ref="A454:A457"/>
    <mergeCell ref="B454:B457"/>
    <mergeCell ref="C454:C457"/>
    <mergeCell ref="D454:D457"/>
    <mergeCell ref="E454:E457"/>
    <mergeCell ref="F454:F457"/>
    <mergeCell ref="P451:P453"/>
    <mergeCell ref="Q451:Q453"/>
    <mergeCell ref="R451:R453"/>
    <mergeCell ref="S451:S453"/>
    <mergeCell ref="T451:T453"/>
    <mergeCell ref="U451:U453"/>
    <mergeCell ref="G451:G453"/>
    <mergeCell ref="H451:H453"/>
    <mergeCell ref="I451:I453"/>
    <mergeCell ref="J451:J453"/>
    <mergeCell ref="K451:K453"/>
    <mergeCell ref="L451:L453"/>
    <mergeCell ref="V446:V450"/>
    <mergeCell ref="W446:W450"/>
    <mergeCell ref="X446:X450"/>
    <mergeCell ref="Y446:Y450"/>
    <mergeCell ref="A451:A453"/>
    <mergeCell ref="B451:B453"/>
    <mergeCell ref="C451:C453"/>
    <mergeCell ref="D451:D453"/>
    <mergeCell ref="E451:E453"/>
    <mergeCell ref="F451:F453"/>
    <mergeCell ref="P446:P450"/>
    <mergeCell ref="Q446:Q450"/>
    <mergeCell ref="R446:R450"/>
    <mergeCell ref="S446:S450"/>
    <mergeCell ref="T446:T450"/>
    <mergeCell ref="U446:U450"/>
    <mergeCell ref="G446:G450"/>
    <mergeCell ref="H446:H450"/>
    <mergeCell ref="I446:I450"/>
    <mergeCell ref="J446:J450"/>
    <mergeCell ref="K446:K450"/>
    <mergeCell ref="L446:L450"/>
    <mergeCell ref="V443:V445"/>
    <mergeCell ref="W443:W445"/>
    <mergeCell ref="X443:X445"/>
    <mergeCell ref="Y443:Y445"/>
    <mergeCell ref="A446:A450"/>
    <mergeCell ref="B446:B450"/>
    <mergeCell ref="C446:C450"/>
    <mergeCell ref="D446:D450"/>
    <mergeCell ref="E446:E450"/>
    <mergeCell ref="F446:F450"/>
    <mergeCell ref="P443:P445"/>
    <mergeCell ref="Q443:Q445"/>
    <mergeCell ref="R443:R445"/>
    <mergeCell ref="S443:S445"/>
    <mergeCell ref="T443:T445"/>
    <mergeCell ref="U443:U445"/>
    <mergeCell ref="G443:G445"/>
    <mergeCell ref="H443:H445"/>
    <mergeCell ref="I443:I445"/>
    <mergeCell ref="J443:J445"/>
    <mergeCell ref="K443:K445"/>
    <mergeCell ref="L443:L445"/>
    <mergeCell ref="V440:V442"/>
    <mergeCell ref="W440:W442"/>
    <mergeCell ref="X440:X442"/>
    <mergeCell ref="Y440:Y442"/>
    <mergeCell ref="A443:A445"/>
    <mergeCell ref="B443:B445"/>
    <mergeCell ref="C443:C445"/>
    <mergeCell ref="D443:D445"/>
    <mergeCell ref="E443:E445"/>
    <mergeCell ref="F443:F445"/>
    <mergeCell ref="P440:P442"/>
    <mergeCell ref="Q440:Q442"/>
    <mergeCell ref="R440:R442"/>
    <mergeCell ref="S440:S442"/>
    <mergeCell ref="T440:T442"/>
    <mergeCell ref="U440:U442"/>
    <mergeCell ref="G440:G442"/>
    <mergeCell ref="H440:H442"/>
    <mergeCell ref="I440:I442"/>
    <mergeCell ref="J440:J442"/>
    <mergeCell ref="K440:K442"/>
    <mergeCell ref="L440:L442"/>
    <mergeCell ref="V437:V439"/>
    <mergeCell ref="W437:W439"/>
    <mergeCell ref="X437:X439"/>
    <mergeCell ref="Y437:Y439"/>
    <mergeCell ref="A440:A442"/>
    <mergeCell ref="B440:B442"/>
    <mergeCell ref="C440:C442"/>
    <mergeCell ref="D440:D442"/>
    <mergeCell ref="E440:E442"/>
    <mergeCell ref="F440:F442"/>
    <mergeCell ref="P437:P439"/>
    <mergeCell ref="Q437:Q439"/>
    <mergeCell ref="R437:R439"/>
    <mergeCell ref="S437:S439"/>
    <mergeCell ref="T437:T439"/>
    <mergeCell ref="U437:U439"/>
    <mergeCell ref="G437:G439"/>
    <mergeCell ref="H437:H439"/>
    <mergeCell ref="I437:I439"/>
    <mergeCell ref="J437:J439"/>
    <mergeCell ref="K437:K439"/>
    <mergeCell ref="L437:L439"/>
    <mergeCell ref="V432:V436"/>
    <mergeCell ref="W432:W436"/>
    <mergeCell ref="X432:X436"/>
    <mergeCell ref="Y432:Y436"/>
    <mergeCell ref="A437:A439"/>
    <mergeCell ref="B437:B439"/>
    <mergeCell ref="C437:C439"/>
    <mergeCell ref="D437:D439"/>
    <mergeCell ref="E437:E439"/>
    <mergeCell ref="F437:F439"/>
    <mergeCell ref="P432:P436"/>
    <mergeCell ref="Q432:Q436"/>
    <mergeCell ref="R432:R436"/>
    <mergeCell ref="S432:S436"/>
    <mergeCell ref="T432:T436"/>
    <mergeCell ref="U432:U436"/>
    <mergeCell ref="G432:G436"/>
    <mergeCell ref="H432:H436"/>
    <mergeCell ref="I432:I436"/>
    <mergeCell ref="J432:J436"/>
    <mergeCell ref="K432:K436"/>
    <mergeCell ref="L432:L436"/>
    <mergeCell ref="V429:V431"/>
    <mergeCell ref="W429:W431"/>
    <mergeCell ref="X429:X431"/>
    <mergeCell ref="Y429:Y431"/>
    <mergeCell ref="A432:A436"/>
    <mergeCell ref="B432:B436"/>
    <mergeCell ref="C432:C436"/>
    <mergeCell ref="D432:D436"/>
    <mergeCell ref="E432:E436"/>
    <mergeCell ref="F432:F436"/>
    <mergeCell ref="P429:P431"/>
    <mergeCell ref="Q429:Q431"/>
    <mergeCell ref="R429:R431"/>
    <mergeCell ref="S429:S431"/>
    <mergeCell ref="T429:T431"/>
    <mergeCell ref="U429:U431"/>
    <mergeCell ref="G429:G431"/>
    <mergeCell ref="H429:H431"/>
    <mergeCell ref="I429:I431"/>
    <mergeCell ref="J429:J431"/>
    <mergeCell ref="K429:K431"/>
    <mergeCell ref="L429:L431"/>
    <mergeCell ref="V425:V428"/>
    <mergeCell ref="W425:W428"/>
    <mergeCell ref="X425:X428"/>
    <mergeCell ref="Y425:Y428"/>
    <mergeCell ref="A429:A431"/>
    <mergeCell ref="B429:B431"/>
    <mergeCell ref="C429:C431"/>
    <mergeCell ref="D429:D431"/>
    <mergeCell ref="E429:E431"/>
    <mergeCell ref="F429:F431"/>
    <mergeCell ref="P425:P428"/>
    <mergeCell ref="Q425:Q428"/>
    <mergeCell ref="R425:R428"/>
    <mergeCell ref="S425:S428"/>
    <mergeCell ref="T425:T428"/>
    <mergeCell ref="U425:U428"/>
    <mergeCell ref="G425:G428"/>
    <mergeCell ref="H425:H428"/>
    <mergeCell ref="I425:I428"/>
    <mergeCell ref="J425:J428"/>
    <mergeCell ref="K425:K428"/>
    <mergeCell ref="L425:L428"/>
    <mergeCell ref="V422:V424"/>
    <mergeCell ref="W422:W424"/>
    <mergeCell ref="X422:X424"/>
    <mergeCell ref="Y422:Y424"/>
    <mergeCell ref="A425:A428"/>
    <mergeCell ref="B425:B428"/>
    <mergeCell ref="C425:C428"/>
    <mergeCell ref="D425:D428"/>
    <mergeCell ref="E425:E428"/>
    <mergeCell ref="F425:F428"/>
    <mergeCell ref="P422:P424"/>
    <mergeCell ref="Q422:Q424"/>
    <mergeCell ref="R422:R424"/>
    <mergeCell ref="S422:S424"/>
    <mergeCell ref="T422:T424"/>
    <mergeCell ref="U422:U424"/>
    <mergeCell ref="G422:G424"/>
    <mergeCell ref="H422:H424"/>
    <mergeCell ref="I422:I424"/>
    <mergeCell ref="J422:J424"/>
    <mergeCell ref="K422:K424"/>
    <mergeCell ref="L422:L424"/>
    <mergeCell ref="V419:V421"/>
    <mergeCell ref="W419:W421"/>
    <mergeCell ref="X419:X421"/>
    <mergeCell ref="Y419:Y421"/>
    <mergeCell ref="A422:A424"/>
    <mergeCell ref="B422:B424"/>
    <mergeCell ref="C422:C424"/>
    <mergeCell ref="D422:D424"/>
    <mergeCell ref="E422:E424"/>
    <mergeCell ref="F422:F424"/>
    <mergeCell ref="P419:P421"/>
    <mergeCell ref="Q419:Q421"/>
    <mergeCell ref="R419:R421"/>
    <mergeCell ref="S419:S421"/>
    <mergeCell ref="T419:T421"/>
    <mergeCell ref="U419:U421"/>
    <mergeCell ref="G419:G421"/>
    <mergeCell ref="H419:H421"/>
    <mergeCell ref="I419:I421"/>
    <mergeCell ref="J419:J421"/>
    <mergeCell ref="K419:K421"/>
    <mergeCell ref="L419:L421"/>
    <mergeCell ref="V416:V418"/>
    <mergeCell ref="W416:W418"/>
    <mergeCell ref="X416:X418"/>
    <mergeCell ref="Y416:Y418"/>
    <mergeCell ref="A419:A421"/>
    <mergeCell ref="B419:B421"/>
    <mergeCell ref="C419:C421"/>
    <mergeCell ref="D419:D421"/>
    <mergeCell ref="E419:E421"/>
    <mergeCell ref="F419:F421"/>
    <mergeCell ref="P416:P418"/>
    <mergeCell ref="Q416:Q418"/>
    <mergeCell ref="R416:R418"/>
    <mergeCell ref="S416:S418"/>
    <mergeCell ref="T416:T418"/>
    <mergeCell ref="U416:U418"/>
    <mergeCell ref="G416:G418"/>
    <mergeCell ref="H416:H418"/>
    <mergeCell ref="I416:I418"/>
    <mergeCell ref="J416:J418"/>
    <mergeCell ref="K416:K418"/>
    <mergeCell ref="L416:L418"/>
    <mergeCell ref="V413:V415"/>
    <mergeCell ref="W413:W415"/>
    <mergeCell ref="X413:X415"/>
    <mergeCell ref="Y413:Y415"/>
    <mergeCell ref="A416:A418"/>
    <mergeCell ref="B416:B418"/>
    <mergeCell ref="C416:C418"/>
    <mergeCell ref="D416:D418"/>
    <mergeCell ref="E416:E418"/>
    <mergeCell ref="F416:F418"/>
    <mergeCell ref="P413:P415"/>
    <mergeCell ref="Q413:Q415"/>
    <mergeCell ref="R413:R415"/>
    <mergeCell ref="S413:S415"/>
    <mergeCell ref="T413:T415"/>
    <mergeCell ref="U413:U415"/>
    <mergeCell ref="G413:G415"/>
    <mergeCell ref="H413:H415"/>
    <mergeCell ref="I413:I415"/>
    <mergeCell ref="J413:J415"/>
    <mergeCell ref="K413:K415"/>
    <mergeCell ref="L413:L415"/>
    <mergeCell ref="V411:V412"/>
    <mergeCell ref="W411:W412"/>
    <mergeCell ref="X411:X412"/>
    <mergeCell ref="Y411:Y412"/>
    <mergeCell ref="A413:A415"/>
    <mergeCell ref="B413:B415"/>
    <mergeCell ref="C413:C415"/>
    <mergeCell ref="D413:D415"/>
    <mergeCell ref="E413:E415"/>
    <mergeCell ref="F413:F415"/>
    <mergeCell ref="P411:P412"/>
    <mergeCell ref="Q411:Q412"/>
    <mergeCell ref="R411:R412"/>
    <mergeCell ref="S411:S412"/>
    <mergeCell ref="T411:T412"/>
    <mergeCell ref="U411:U412"/>
    <mergeCell ref="G411:G412"/>
    <mergeCell ref="H411:H412"/>
    <mergeCell ref="I411:I412"/>
    <mergeCell ref="J411:J412"/>
    <mergeCell ref="K411:K412"/>
    <mergeCell ref="L411:L412"/>
    <mergeCell ref="V407:V410"/>
    <mergeCell ref="W407:W410"/>
    <mergeCell ref="X407:X410"/>
    <mergeCell ref="Y407:Y410"/>
    <mergeCell ref="A411:A412"/>
    <mergeCell ref="B411:B412"/>
    <mergeCell ref="C411:C412"/>
    <mergeCell ref="D411:D412"/>
    <mergeCell ref="E411:E412"/>
    <mergeCell ref="F411:F412"/>
    <mergeCell ref="P407:P410"/>
    <mergeCell ref="Q407:Q410"/>
    <mergeCell ref="R407:R410"/>
    <mergeCell ref="S407:S410"/>
    <mergeCell ref="T407:T410"/>
    <mergeCell ref="U407:U410"/>
    <mergeCell ref="J407:J410"/>
    <mergeCell ref="K407:K410"/>
    <mergeCell ref="L407:L410"/>
    <mergeCell ref="M407:M408"/>
    <mergeCell ref="N407:N408"/>
    <mergeCell ref="O407:O408"/>
    <mergeCell ref="Y403:Y406"/>
    <mergeCell ref="A407:A410"/>
    <mergeCell ref="B407:B410"/>
    <mergeCell ref="C407:C410"/>
    <mergeCell ref="D407:D410"/>
    <mergeCell ref="E407:E410"/>
    <mergeCell ref="F407:F410"/>
    <mergeCell ref="G407:G410"/>
    <mergeCell ref="H407:H410"/>
    <mergeCell ref="I407:I410"/>
    <mergeCell ref="S403:S406"/>
    <mergeCell ref="T403:T406"/>
    <mergeCell ref="U403:U406"/>
    <mergeCell ref="V403:V406"/>
    <mergeCell ref="W403:W406"/>
    <mergeCell ref="X403:X406"/>
    <mergeCell ref="J403:J406"/>
    <mergeCell ref="K403:K406"/>
    <mergeCell ref="L403:L406"/>
    <mergeCell ref="P403:P406"/>
    <mergeCell ref="Q403:Q406"/>
    <mergeCell ref="R403:R406"/>
    <mergeCell ref="Y400:Y402"/>
    <mergeCell ref="A403:A406"/>
    <mergeCell ref="B403:B406"/>
    <mergeCell ref="C403:C406"/>
    <mergeCell ref="D403:D406"/>
    <mergeCell ref="E403:E406"/>
    <mergeCell ref="F403:F406"/>
    <mergeCell ref="G403:G406"/>
    <mergeCell ref="H403:H406"/>
    <mergeCell ref="I403:I406"/>
    <mergeCell ref="S400:S402"/>
    <mergeCell ref="T400:T402"/>
    <mergeCell ref="U400:U402"/>
    <mergeCell ref="V400:V402"/>
    <mergeCell ref="W400:W402"/>
    <mergeCell ref="X400:X402"/>
    <mergeCell ref="J400:J402"/>
    <mergeCell ref="K400:K402"/>
    <mergeCell ref="L400:L402"/>
    <mergeCell ref="P400:P402"/>
    <mergeCell ref="Q400:Q402"/>
    <mergeCell ref="R400:R402"/>
    <mergeCell ref="Y397:Y399"/>
    <mergeCell ref="A400:A402"/>
    <mergeCell ref="B400:B402"/>
    <mergeCell ref="C400:C402"/>
    <mergeCell ref="D400:D402"/>
    <mergeCell ref="E400:E402"/>
    <mergeCell ref="F400:F402"/>
    <mergeCell ref="G400:G402"/>
    <mergeCell ref="H400:H402"/>
    <mergeCell ref="I400:I402"/>
    <mergeCell ref="S397:S399"/>
    <mergeCell ref="T397:T399"/>
    <mergeCell ref="U397:U399"/>
    <mergeCell ref="V397:V399"/>
    <mergeCell ref="W397:W399"/>
    <mergeCell ref="X397:X399"/>
    <mergeCell ref="J397:J399"/>
    <mergeCell ref="K397:K399"/>
    <mergeCell ref="L397:L399"/>
    <mergeCell ref="P397:P399"/>
    <mergeCell ref="Q397:Q399"/>
    <mergeCell ref="R397:R399"/>
    <mergeCell ref="Y394:Y396"/>
    <mergeCell ref="A397:A399"/>
    <mergeCell ref="B397:B399"/>
    <mergeCell ref="C397:C399"/>
    <mergeCell ref="D397:D399"/>
    <mergeCell ref="E397:E399"/>
    <mergeCell ref="F397:F399"/>
    <mergeCell ref="G397:G399"/>
    <mergeCell ref="H397:H399"/>
    <mergeCell ref="I397:I399"/>
    <mergeCell ref="S394:S396"/>
    <mergeCell ref="T394:T396"/>
    <mergeCell ref="U394:U396"/>
    <mergeCell ref="V394:V396"/>
    <mergeCell ref="W394:W396"/>
    <mergeCell ref="X394:X396"/>
    <mergeCell ref="J394:J396"/>
    <mergeCell ref="K394:K396"/>
    <mergeCell ref="L394:L396"/>
    <mergeCell ref="P394:P396"/>
    <mergeCell ref="Q394:Q396"/>
    <mergeCell ref="R394:R396"/>
    <mergeCell ref="Y392:Y393"/>
    <mergeCell ref="A394:A396"/>
    <mergeCell ref="B394:B396"/>
    <mergeCell ref="C394:C396"/>
    <mergeCell ref="D394:D396"/>
    <mergeCell ref="E394:E396"/>
    <mergeCell ref="F394:F396"/>
    <mergeCell ref="G394:G396"/>
    <mergeCell ref="H394:H396"/>
    <mergeCell ref="I394:I396"/>
    <mergeCell ref="S392:S393"/>
    <mergeCell ref="T392:T393"/>
    <mergeCell ref="U392:U393"/>
    <mergeCell ref="V392:V393"/>
    <mergeCell ref="W392:W393"/>
    <mergeCell ref="X392:X393"/>
    <mergeCell ref="J392:J393"/>
    <mergeCell ref="K392:K393"/>
    <mergeCell ref="L392:L393"/>
    <mergeCell ref="P392:P393"/>
    <mergeCell ref="Q392:Q393"/>
    <mergeCell ref="R392:R393"/>
    <mergeCell ref="Y390:Y391"/>
    <mergeCell ref="A392:A393"/>
    <mergeCell ref="B392:B393"/>
    <mergeCell ref="C392:C393"/>
    <mergeCell ref="D392:D393"/>
    <mergeCell ref="E392:E393"/>
    <mergeCell ref="F392:F393"/>
    <mergeCell ref="G392:G393"/>
    <mergeCell ref="H392:H393"/>
    <mergeCell ref="I392:I393"/>
    <mergeCell ref="S390:S391"/>
    <mergeCell ref="T390:T391"/>
    <mergeCell ref="U390:U391"/>
    <mergeCell ref="V390:V391"/>
    <mergeCell ref="W390:W391"/>
    <mergeCell ref="X390:X391"/>
    <mergeCell ref="J390:J391"/>
    <mergeCell ref="K390:K391"/>
    <mergeCell ref="L390:L391"/>
    <mergeCell ref="P390:P391"/>
    <mergeCell ref="Q390:Q391"/>
    <mergeCell ref="R390:R391"/>
    <mergeCell ref="Y387:Y389"/>
    <mergeCell ref="A390:A391"/>
    <mergeCell ref="B390:B391"/>
    <mergeCell ref="C390:C391"/>
    <mergeCell ref="D390:D391"/>
    <mergeCell ref="E390:E391"/>
    <mergeCell ref="F390:F391"/>
    <mergeCell ref="G390:G391"/>
    <mergeCell ref="H390:H391"/>
    <mergeCell ref="I390:I391"/>
    <mergeCell ref="S387:S389"/>
    <mergeCell ref="T387:T389"/>
    <mergeCell ref="U387:U389"/>
    <mergeCell ref="V387:V389"/>
    <mergeCell ref="W387:W389"/>
    <mergeCell ref="X387:X389"/>
    <mergeCell ref="J387:J389"/>
    <mergeCell ref="K387:K389"/>
    <mergeCell ref="L387:L389"/>
    <mergeCell ref="P387:P389"/>
    <mergeCell ref="Q387:Q389"/>
    <mergeCell ref="R387:R389"/>
    <mergeCell ref="Y384:Y386"/>
    <mergeCell ref="A387:A389"/>
    <mergeCell ref="B387:B389"/>
    <mergeCell ref="C387:C389"/>
    <mergeCell ref="D387:D389"/>
    <mergeCell ref="E387:E389"/>
    <mergeCell ref="F387:F389"/>
    <mergeCell ref="G387:G389"/>
    <mergeCell ref="H387:H389"/>
    <mergeCell ref="I387:I389"/>
    <mergeCell ref="S384:S386"/>
    <mergeCell ref="T384:T386"/>
    <mergeCell ref="U384:U386"/>
    <mergeCell ref="V384:V386"/>
    <mergeCell ref="W384:W386"/>
    <mergeCell ref="X384:X386"/>
    <mergeCell ref="J384:J386"/>
    <mergeCell ref="K384:K386"/>
    <mergeCell ref="L384:L386"/>
    <mergeCell ref="P384:P386"/>
    <mergeCell ref="Q384:Q386"/>
    <mergeCell ref="R384:R386"/>
    <mergeCell ref="X379:X383"/>
    <mergeCell ref="Y379:Y383"/>
    <mergeCell ref="A384:A386"/>
    <mergeCell ref="B384:B386"/>
    <mergeCell ref="C384:C386"/>
    <mergeCell ref="D384:D386"/>
    <mergeCell ref="E384:E386"/>
    <mergeCell ref="F384:F386"/>
    <mergeCell ref="G384:G386"/>
    <mergeCell ref="I384:I386"/>
    <mergeCell ref="R379:R383"/>
    <mergeCell ref="S379:S383"/>
    <mergeCell ref="T379:T383"/>
    <mergeCell ref="U379:U383"/>
    <mergeCell ref="V379:V383"/>
    <mergeCell ref="W379:W383"/>
    <mergeCell ref="I379:I383"/>
    <mergeCell ref="J379:J383"/>
    <mergeCell ref="K379:K383"/>
    <mergeCell ref="L379:L383"/>
    <mergeCell ref="P379:P383"/>
    <mergeCell ref="Q379:Q383"/>
    <mergeCell ref="W377:W378"/>
    <mergeCell ref="X377:X378"/>
    <mergeCell ref="Y377:Y378"/>
    <mergeCell ref="A379:A383"/>
    <mergeCell ref="B379:B383"/>
    <mergeCell ref="C379:C383"/>
    <mergeCell ref="D379:D383"/>
    <mergeCell ref="E379:E383"/>
    <mergeCell ref="F379:F383"/>
    <mergeCell ref="G379:G383"/>
    <mergeCell ref="Q377:Q378"/>
    <mergeCell ref="R377:R378"/>
    <mergeCell ref="S377:S378"/>
    <mergeCell ref="T377:T378"/>
    <mergeCell ref="U377:U378"/>
    <mergeCell ref="V377:V378"/>
    <mergeCell ref="H377:H378"/>
    <mergeCell ref="I377:I378"/>
    <mergeCell ref="J377:J378"/>
    <mergeCell ref="K377:K378"/>
    <mergeCell ref="L377:L378"/>
    <mergeCell ref="P377:P378"/>
    <mergeCell ref="W374:W376"/>
    <mergeCell ref="X374:X376"/>
    <mergeCell ref="Y374:Y376"/>
    <mergeCell ref="A377:A378"/>
    <mergeCell ref="B377:B378"/>
    <mergeCell ref="C377:C378"/>
    <mergeCell ref="D377:D378"/>
    <mergeCell ref="E377:E378"/>
    <mergeCell ref="F377:F378"/>
    <mergeCell ref="G377:G378"/>
    <mergeCell ref="Q374:Q376"/>
    <mergeCell ref="R374:R376"/>
    <mergeCell ref="S374:S376"/>
    <mergeCell ref="T374:T376"/>
    <mergeCell ref="U374:U376"/>
    <mergeCell ref="V374:V376"/>
    <mergeCell ref="G374:G376"/>
    <mergeCell ref="I374:I376"/>
    <mergeCell ref="J374:J376"/>
    <mergeCell ref="K374:K376"/>
    <mergeCell ref="L374:L376"/>
    <mergeCell ref="P374:P376"/>
    <mergeCell ref="A374:A376"/>
    <mergeCell ref="B374:B376"/>
    <mergeCell ref="C374:C376"/>
    <mergeCell ref="D374:D376"/>
    <mergeCell ref="E374:E376"/>
    <mergeCell ref="F374:F376"/>
    <mergeCell ref="T369:T373"/>
    <mergeCell ref="U369:U373"/>
    <mergeCell ref="V369:V373"/>
    <mergeCell ref="W369:W373"/>
    <mergeCell ref="X369:X373"/>
    <mergeCell ref="Y369:Y373"/>
    <mergeCell ref="K369:K373"/>
    <mergeCell ref="L369:L373"/>
    <mergeCell ref="P369:P373"/>
    <mergeCell ref="Q369:Q373"/>
    <mergeCell ref="R369:R373"/>
    <mergeCell ref="S369:S373"/>
    <mergeCell ref="Y367:Y368"/>
    <mergeCell ref="A369:A373"/>
    <mergeCell ref="B369:B373"/>
    <mergeCell ref="C369:C373"/>
    <mergeCell ref="D369:D373"/>
    <mergeCell ref="E369:E373"/>
    <mergeCell ref="F369:F373"/>
    <mergeCell ref="G369:G373"/>
    <mergeCell ref="I369:I373"/>
    <mergeCell ref="J369:J373"/>
    <mergeCell ref="S367:S368"/>
    <mergeCell ref="T367:T368"/>
    <mergeCell ref="U367:U368"/>
    <mergeCell ref="V367:V368"/>
    <mergeCell ref="W367:W368"/>
    <mergeCell ref="X367:X368"/>
    <mergeCell ref="J367:J368"/>
    <mergeCell ref="K367:K368"/>
    <mergeCell ref="L367:L368"/>
    <mergeCell ref="P367:P368"/>
    <mergeCell ref="Q367:Q368"/>
    <mergeCell ref="R367:R368"/>
    <mergeCell ref="Y363:Y366"/>
    <mergeCell ref="A367:A368"/>
    <mergeCell ref="B367:B368"/>
    <mergeCell ref="C367:C368"/>
    <mergeCell ref="D367:D368"/>
    <mergeCell ref="E367:E368"/>
    <mergeCell ref="F367:F368"/>
    <mergeCell ref="G367:G368"/>
    <mergeCell ref="H367:H368"/>
    <mergeCell ref="I367:I368"/>
    <mergeCell ref="S363:S366"/>
    <mergeCell ref="T363:T366"/>
    <mergeCell ref="U363:U366"/>
    <mergeCell ref="V363:V366"/>
    <mergeCell ref="W363:W366"/>
    <mergeCell ref="X363:X366"/>
    <mergeCell ref="J363:J366"/>
    <mergeCell ref="K363:K366"/>
    <mergeCell ref="L363:L366"/>
    <mergeCell ref="P363:P366"/>
    <mergeCell ref="Q363:Q366"/>
    <mergeCell ref="R363:R366"/>
    <mergeCell ref="X359:X362"/>
    <mergeCell ref="Y359:Y362"/>
    <mergeCell ref="A363:A366"/>
    <mergeCell ref="B363:B366"/>
    <mergeCell ref="C363:C366"/>
    <mergeCell ref="D363:D366"/>
    <mergeCell ref="E363:E366"/>
    <mergeCell ref="F363:F366"/>
    <mergeCell ref="G363:G366"/>
    <mergeCell ref="I363:I366"/>
    <mergeCell ref="R359:R362"/>
    <mergeCell ref="S359:S362"/>
    <mergeCell ref="T359:T362"/>
    <mergeCell ref="U359:U362"/>
    <mergeCell ref="V359:V362"/>
    <mergeCell ref="W359:W362"/>
    <mergeCell ref="I359:I362"/>
    <mergeCell ref="J359:J362"/>
    <mergeCell ref="K359:K362"/>
    <mergeCell ref="L359:L362"/>
    <mergeCell ref="P359:P362"/>
    <mergeCell ref="Q359:Q362"/>
    <mergeCell ref="W356:W358"/>
    <mergeCell ref="X356:X358"/>
    <mergeCell ref="Y356:Y358"/>
    <mergeCell ref="A359:A362"/>
    <mergeCell ref="B359:B362"/>
    <mergeCell ref="C359:C362"/>
    <mergeCell ref="D359:D362"/>
    <mergeCell ref="E359:E362"/>
    <mergeCell ref="F359:F362"/>
    <mergeCell ref="G359:G362"/>
    <mergeCell ref="Q356:Q358"/>
    <mergeCell ref="R356:R358"/>
    <mergeCell ref="S356:S358"/>
    <mergeCell ref="T356:T358"/>
    <mergeCell ref="U356:U358"/>
    <mergeCell ref="V356:V358"/>
    <mergeCell ref="G356:G358"/>
    <mergeCell ref="I356:I358"/>
    <mergeCell ref="J356:J358"/>
    <mergeCell ref="K356:K358"/>
    <mergeCell ref="L356:L358"/>
    <mergeCell ref="P356:P358"/>
    <mergeCell ref="V351:V355"/>
    <mergeCell ref="W351:W355"/>
    <mergeCell ref="X351:X355"/>
    <mergeCell ref="Y351:Y355"/>
    <mergeCell ref="A356:A358"/>
    <mergeCell ref="B356:B358"/>
    <mergeCell ref="C356:C358"/>
    <mergeCell ref="D356:D358"/>
    <mergeCell ref="E356:E358"/>
    <mergeCell ref="F356:F358"/>
    <mergeCell ref="P351:P355"/>
    <mergeCell ref="Q351:Q355"/>
    <mergeCell ref="R351:R355"/>
    <mergeCell ref="S351:S355"/>
    <mergeCell ref="T351:T355"/>
    <mergeCell ref="U351:U355"/>
    <mergeCell ref="G351:G355"/>
    <mergeCell ref="H351:H355"/>
    <mergeCell ref="I351:I355"/>
    <mergeCell ref="J351:J355"/>
    <mergeCell ref="K351:K355"/>
    <mergeCell ref="L351:L355"/>
    <mergeCell ref="V349:V350"/>
    <mergeCell ref="W349:W350"/>
    <mergeCell ref="X349:X350"/>
    <mergeCell ref="Y349:Y350"/>
    <mergeCell ref="A351:A355"/>
    <mergeCell ref="B351:B355"/>
    <mergeCell ref="C351:C355"/>
    <mergeCell ref="D351:D355"/>
    <mergeCell ref="E351:E355"/>
    <mergeCell ref="F351:F355"/>
    <mergeCell ref="P349:P350"/>
    <mergeCell ref="Q349:Q350"/>
    <mergeCell ref="R349:R350"/>
    <mergeCell ref="S349:S350"/>
    <mergeCell ref="T349:T350"/>
    <mergeCell ref="U349:U350"/>
    <mergeCell ref="G349:G350"/>
    <mergeCell ref="H349:H350"/>
    <mergeCell ref="I349:I350"/>
    <mergeCell ref="J349:J350"/>
    <mergeCell ref="K349:K350"/>
    <mergeCell ref="L349:L350"/>
    <mergeCell ref="A349:A350"/>
    <mergeCell ref="B349:B350"/>
    <mergeCell ref="C349:C350"/>
    <mergeCell ref="D349:D350"/>
    <mergeCell ref="E349:E350"/>
    <mergeCell ref="F349:F350"/>
    <mergeCell ref="T346:T348"/>
    <mergeCell ref="U346:U348"/>
    <mergeCell ref="V346:V348"/>
    <mergeCell ref="W346:W348"/>
    <mergeCell ref="X346:X348"/>
    <mergeCell ref="Y346:Y348"/>
    <mergeCell ref="K346:K348"/>
    <mergeCell ref="L346:L348"/>
    <mergeCell ref="P346:P348"/>
    <mergeCell ref="Q346:Q348"/>
    <mergeCell ref="R346:R348"/>
    <mergeCell ref="S346:S348"/>
    <mergeCell ref="Y343:Y344"/>
    <mergeCell ref="A346:A348"/>
    <mergeCell ref="B346:B348"/>
    <mergeCell ref="C346:C348"/>
    <mergeCell ref="D346:D348"/>
    <mergeCell ref="E346:E348"/>
    <mergeCell ref="F346:F348"/>
    <mergeCell ref="G346:G348"/>
    <mergeCell ref="I346:I348"/>
    <mergeCell ref="J346:J348"/>
    <mergeCell ref="S343:S344"/>
    <mergeCell ref="T343:T344"/>
    <mergeCell ref="U343:U344"/>
    <mergeCell ref="V343:V344"/>
    <mergeCell ref="W343:W344"/>
    <mergeCell ref="X343:X344"/>
    <mergeCell ref="J343:J344"/>
    <mergeCell ref="K343:K344"/>
    <mergeCell ref="L343:L344"/>
    <mergeCell ref="P343:P344"/>
    <mergeCell ref="Q343:Q344"/>
    <mergeCell ref="R343:R344"/>
    <mergeCell ref="Y341:Y342"/>
    <mergeCell ref="A343:A344"/>
    <mergeCell ref="B343:B344"/>
    <mergeCell ref="C343:C344"/>
    <mergeCell ref="D343:D344"/>
    <mergeCell ref="E343:E344"/>
    <mergeCell ref="F343:F344"/>
    <mergeCell ref="G343:G344"/>
    <mergeCell ref="H343:H344"/>
    <mergeCell ref="I343:I344"/>
    <mergeCell ref="S341:S342"/>
    <mergeCell ref="T341:T342"/>
    <mergeCell ref="U341:U342"/>
    <mergeCell ref="V341:V342"/>
    <mergeCell ref="W341:W342"/>
    <mergeCell ref="X341:X342"/>
    <mergeCell ref="J341:J342"/>
    <mergeCell ref="K341:K342"/>
    <mergeCell ref="L341:L342"/>
    <mergeCell ref="P341:P342"/>
    <mergeCell ref="Q341:Q342"/>
    <mergeCell ref="R341:R342"/>
    <mergeCell ref="X337:X340"/>
    <mergeCell ref="Y337:Y340"/>
    <mergeCell ref="A341:A342"/>
    <mergeCell ref="B341:B342"/>
    <mergeCell ref="C341:C342"/>
    <mergeCell ref="D341:D342"/>
    <mergeCell ref="E341:E342"/>
    <mergeCell ref="F341:F342"/>
    <mergeCell ref="G341:G342"/>
    <mergeCell ref="I341:I342"/>
    <mergeCell ref="R337:R340"/>
    <mergeCell ref="S337:S340"/>
    <mergeCell ref="T337:T340"/>
    <mergeCell ref="U337:U340"/>
    <mergeCell ref="V337:V340"/>
    <mergeCell ref="W337:W340"/>
    <mergeCell ref="I337:I340"/>
    <mergeCell ref="J337:J340"/>
    <mergeCell ref="K337:K340"/>
    <mergeCell ref="L337:L340"/>
    <mergeCell ref="P337:P340"/>
    <mergeCell ref="Q337:Q340"/>
    <mergeCell ref="W333:W336"/>
    <mergeCell ref="X333:X336"/>
    <mergeCell ref="Y333:Y336"/>
    <mergeCell ref="A337:A340"/>
    <mergeCell ref="B337:B340"/>
    <mergeCell ref="C337:C340"/>
    <mergeCell ref="D337:D340"/>
    <mergeCell ref="E337:E340"/>
    <mergeCell ref="F337:F340"/>
    <mergeCell ref="G337:G340"/>
    <mergeCell ref="Q333:Q336"/>
    <mergeCell ref="R333:R336"/>
    <mergeCell ref="S333:S336"/>
    <mergeCell ref="T333:T336"/>
    <mergeCell ref="U333:U336"/>
    <mergeCell ref="V333:V336"/>
    <mergeCell ref="G333:G336"/>
    <mergeCell ref="I333:I336"/>
    <mergeCell ref="J333:J336"/>
    <mergeCell ref="K333:K336"/>
    <mergeCell ref="L333:L336"/>
    <mergeCell ref="P333:P336"/>
    <mergeCell ref="A333:A336"/>
    <mergeCell ref="B333:B336"/>
    <mergeCell ref="C333:C336"/>
    <mergeCell ref="D333:D336"/>
    <mergeCell ref="E333:E336"/>
    <mergeCell ref="F333:F336"/>
    <mergeCell ref="T329:T332"/>
    <mergeCell ref="U329:U332"/>
    <mergeCell ref="V329:V332"/>
    <mergeCell ref="W329:W332"/>
    <mergeCell ref="X329:X332"/>
    <mergeCell ref="Y329:Y332"/>
    <mergeCell ref="K329:K332"/>
    <mergeCell ref="L329:L332"/>
    <mergeCell ref="P329:P332"/>
    <mergeCell ref="Q329:Q332"/>
    <mergeCell ref="R329:R332"/>
    <mergeCell ref="S329:S332"/>
    <mergeCell ref="Y326:Y328"/>
    <mergeCell ref="A329:A332"/>
    <mergeCell ref="B329:B332"/>
    <mergeCell ref="C329:C332"/>
    <mergeCell ref="D329:D332"/>
    <mergeCell ref="E329:E332"/>
    <mergeCell ref="F329:F332"/>
    <mergeCell ref="G329:G332"/>
    <mergeCell ref="I329:I332"/>
    <mergeCell ref="J329:J332"/>
    <mergeCell ref="S326:S328"/>
    <mergeCell ref="T326:T328"/>
    <mergeCell ref="U326:U328"/>
    <mergeCell ref="V326:V328"/>
    <mergeCell ref="W326:W328"/>
    <mergeCell ref="X326:X328"/>
    <mergeCell ref="J326:J328"/>
    <mergeCell ref="K326:K328"/>
    <mergeCell ref="L326:L328"/>
    <mergeCell ref="P326:P328"/>
    <mergeCell ref="Q326:Q328"/>
    <mergeCell ref="R326:R328"/>
    <mergeCell ref="X323:X325"/>
    <mergeCell ref="Y323:Y325"/>
    <mergeCell ref="A326:A328"/>
    <mergeCell ref="B326:B328"/>
    <mergeCell ref="C326:C328"/>
    <mergeCell ref="D326:D328"/>
    <mergeCell ref="E326:E328"/>
    <mergeCell ref="F326:F328"/>
    <mergeCell ref="G326:G328"/>
    <mergeCell ref="I326:I328"/>
    <mergeCell ref="R323:R325"/>
    <mergeCell ref="S323:S325"/>
    <mergeCell ref="T323:T325"/>
    <mergeCell ref="U323:U325"/>
    <mergeCell ref="V323:V325"/>
    <mergeCell ref="W323:W325"/>
    <mergeCell ref="I323:I325"/>
    <mergeCell ref="J323:J325"/>
    <mergeCell ref="K323:K325"/>
    <mergeCell ref="L323:L325"/>
    <mergeCell ref="P323:P325"/>
    <mergeCell ref="Q323:Q325"/>
    <mergeCell ref="W321:W322"/>
    <mergeCell ref="X321:X322"/>
    <mergeCell ref="Y321:Y322"/>
    <mergeCell ref="A323:A325"/>
    <mergeCell ref="B323:B325"/>
    <mergeCell ref="C323:C325"/>
    <mergeCell ref="D323:D325"/>
    <mergeCell ref="E323:E325"/>
    <mergeCell ref="F323:F325"/>
    <mergeCell ref="G323:G325"/>
    <mergeCell ref="Q321:Q322"/>
    <mergeCell ref="R321:R322"/>
    <mergeCell ref="S321:S322"/>
    <mergeCell ref="T321:T322"/>
    <mergeCell ref="U321:U322"/>
    <mergeCell ref="V321:V322"/>
    <mergeCell ref="G321:G322"/>
    <mergeCell ref="I321:I322"/>
    <mergeCell ref="J321:J322"/>
    <mergeCell ref="K321:K322"/>
    <mergeCell ref="L321:L322"/>
    <mergeCell ref="P321:P322"/>
    <mergeCell ref="A321:A322"/>
    <mergeCell ref="B321:B322"/>
    <mergeCell ref="C321:C322"/>
    <mergeCell ref="D321:D322"/>
    <mergeCell ref="E321:E322"/>
    <mergeCell ref="F321:F322"/>
    <mergeCell ref="T318:T320"/>
    <mergeCell ref="U318:U320"/>
    <mergeCell ref="V318:V320"/>
    <mergeCell ref="W318:W320"/>
    <mergeCell ref="X318:X320"/>
    <mergeCell ref="Y318:Y320"/>
    <mergeCell ref="K318:K320"/>
    <mergeCell ref="L318:L320"/>
    <mergeCell ref="P318:P320"/>
    <mergeCell ref="Q318:Q320"/>
    <mergeCell ref="R318:R320"/>
    <mergeCell ref="S318:S320"/>
    <mergeCell ref="Y315:Y317"/>
    <mergeCell ref="A318:A320"/>
    <mergeCell ref="B318:B320"/>
    <mergeCell ref="C318:C320"/>
    <mergeCell ref="D318:D320"/>
    <mergeCell ref="E318:E320"/>
    <mergeCell ref="F318:F320"/>
    <mergeCell ref="G318:G320"/>
    <mergeCell ref="I318:I320"/>
    <mergeCell ref="J318:J320"/>
    <mergeCell ref="S315:S317"/>
    <mergeCell ref="T315:T317"/>
    <mergeCell ref="U315:U317"/>
    <mergeCell ref="V315:V317"/>
    <mergeCell ref="W315:W317"/>
    <mergeCell ref="X315:X317"/>
    <mergeCell ref="J315:J317"/>
    <mergeCell ref="K315:K317"/>
    <mergeCell ref="L315:L317"/>
    <mergeCell ref="P315:P317"/>
    <mergeCell ref="Q315:Q317"/>
    <mergeCell ref="R315:R317"/>
    <mergeCell ref="X312:X314"/>
    <mergeCell ref="Y312:Y314"/>
    <mergeCell ref="A315:A317"/>
    <mergeCell ref="B315:B317"/>
    <mergeCell ref="C315:C317"/>
    <mergeCell ref="D315:D317"/>
    <mergeCell ref="E315:E317"/>
    <mergeCell ref="F315:F317"/>
    <mergeCell ref="G315:G317"/>
    <mergeCell ref="I315:I317"/>
    <mergeCell ref="R312:R314"/>
    <mergeCell ref="S312:S314"/>
    <mergeCell ref="T312:T314"/>
    <mergeCell ref="U312:U314"/>
    <mergeCell ref="V312:V314"/>
    <mergeCell ref="W312:W314"/>
    <mergeCell ref="I312:I314"/>
    <mergeCell ref="J312:J314"/>
    <mergeCell ref="K312:K314"/>
    <mergeCell ref="L312:L314"/>
    <mergeCell ref="P312:P314"/>
    <mergeCell ref="Q312:Q314"/>
    <mergeCell ref="W308:W311"/>
    <mergeCell ref="X308:X311"/>
    <mergeCell ref="Y308:Y311"/>
    <mergeCell ref="A312:A314"/>
    <mergeCell ref="B312:B314"/>
    <mergeCell ref="C312:C314"/>
    <mergeCell ref="D312:D314"/>
    <mergeCell ref="E312:E314"/>
    <mergeCell ref="F312:F314"/>
    <mergeCell ref="G312:G314"/>
    <mergeCell ref="Q308:Q311"/>
    <mergeCell ref="R308:R311"/>
    <mergeCell ref="S308:S311"/>
    <mergeCell ref="T308:T311"/>
    <mergeCell ref="U308:U311"/>
    <mergeCell ref="V308:V311"/>
    <mergeCell ref="G308:G311"/>
    <mergeCell ref="I308:I311"/>
    <mergeCell ref="J308:J311"/>
    <mergeCell ref="K308:K311"/>
    <mergeCell ref="L308:L311"/>
    <mergeCell ref="P308:P311"/>
    <mergeCell ref="A308:A311"/>
    <mergeCell ref="B308:B311"/>
    <mergeCell ref="C308:C311"/>
    <mergeCell ref="D308:D311"/>
    <mergeCell ref="E308:E311"/>
    <mergeCell ref="F308:F311"/>
    <mergeCell ref="T304:T307"/>
    <mergeCell ref="U304:U307"/>
    <mergeCell ref="V304:V307"/>
    <mergeCell ref="W304:W307"/>
    <mergeCell ref="X304:X307"/>
    <mergeCell ref="Y304:Y307"/>
    <mergeCell ref="K304:K307"/>
    <mergeCell ref="L304:L307"/>
    <mergeCell ref="P304:P307"/>
    <mergeCell ref="Q304:Q307"/>
    <mergeCell ref="R304:R307"/>
    <mergeCell ref="S304:S307"/>
    <mergeCell ref="Y300:Y303"/>
    <mergeCell ref="A304:A307"/>
    <mergeCell ref="B304:B307"/>
    <mergeCell ref="C304:C307"/>
    <mergeCell ref="D304:D307"/>
    <mergeCell ref="E304:E307"/>
    <mergeCell ref="F304:F307"/>
    <mergeCell ref="G304:G307"/>
    <mergeCell ref="I304:I307"/>
    <mergeCell ref="J304:J307"/>
    <mergeCell ref="S300:S303"/>
    <mergeCell ref="T300:T303"/>
    <mergeCell ref="U300:U303"/>
    <mergeCell ref="V300:V303"/>
    <mergeCell ref="W300:W303"/>
    <mergeCell ref="X300:X303"/>
    <mergeCell ref="J300:J303"/>
    <mergeCell ref="K300:K303"/>
    <mergeCell ref="L300:L303"/>
    <mergeCell ref="P300:P303"/>
    <mergeCell ref="Q300:Q303"/>
    <mergeCell ref="R300:R303"/>
    <mergeCell ref="X296:X299"/>
    <mergeCell ref="Y296:Y299"/>
    <mergeCell ref="A300:A303"/>
    <mergeCell ref="B300:B303"/>
    <mergeCell ref="C300:C303"/>
    <mergeCell ref="D300:D303"/>
    <mergeCell ref="E300:E303"/>
    <mergeCell ref="F300:F303"/>
    <mergeCell ref="G300:G303"/>
    <mergeCell ref="I300:I303"/>
    <mergeCell ref="R296:R299"/>
    <mergeCell ref="S296:S299"/>
    <mergeCell ref="T296:T299"/>
    <mergeCell ref="U296:U299"/>
    <mergeCell ref="V296:V299"/>
    <mergeCell ref="W296:W299"/>
    <mergeCell ref="I296:I299"/>
    <mergeCell ref="J296:J299"/>
    <mergeCell ref="K296:K299"/>
    <mergeCell ref="L296:L299"/>
    <mergeCell ref="P296:P299"/>
    <mergeCell ref="Q296:Q299"/>
    <mergeCell ref="X292:X295"/>
    <mergeCell ref="Y292:Y295"/>
    <mergeCell ref="A296:A299"/>
    <mergeCell ref="B296:B299"/>
    <mergeCell ref="C296:C299"/>
    <mergeCell ref="D296:D299"/>
    <mergeCell ref="E296:E299"/>
    <mergeCell ref="F296:F299"/>
    <mergeCell ref="G296:G299"/>
    <mergeCell ref="H296:H299"/>
    <mergeCell ref="R292:R295"/>
    <mergeCell ref="S292:S295"/>
    <mergeCell ref="T292:T295"/>
    <mergeCell ref="U292:U295"/>
    <mergeCell ref="V292:V295"/>
    <mergeCell ref="W292:W295"/>
    <mergeCell ref="I292:I295"/>
    <mergeCell ref="J292:J295"/>
    <mergeCell ref="K292:K295"/>
    <mergeCell ref="L292:L295"/>
    <mergeCell ref="P292:P295"/>
    <mergeCell ref="Q292:Q295"/>
    <mergeCell ref="W290:W291"/>
    <mergeCell ref="X290:X291"/>
    <mergeCell ref="Y290:Y291"/>
    <mergeCell ref="A292:A295"/>
    <mergeCell ref="B292:B295"/>
    <mergeCell ref="C292:C295"/>
    <mergeCell ref="D292:D295"/>
    <mergeCell ref="E292:E295"/>
    <mergeCell ref="F292:F295"/>
    <mergeCell ref="G292:G295"/>
    <mergeCell ref="Q290:Q291"/>
    <mergeCell ref="R290:R291"/>
    <mergeCell ref="S290:S291"/>
    <mergeCell ref="T290:T291"/>
    <mergeCell ref="U290:U291"/>
    <mergeCell ref="V290:V291"/>
    <mergeCell ref="H290:H291"/>
    <mergeCell ref="I290:I291"/>
    <mergeCell ref="J290:J291"/>
    <mergeCell ref="K290:K291"/>
    <mergeCell ref="L290:L291"/>
    <mergeCell ref="P290:P291"/>
    <mergeCell ref="W287:W288"/>
    <mergeCell ref="X287:X288"/>
    <mergeCell ref="Y287:Y288"/>
    <mergeCell ref="A290:A291"/>
    <mergeCell ref="B290:B291"/>
    <mergeCell ref="C290:C291"/>
    <mergeCell ref="D290:D291"/>
    <mergeCell ref="E290:E291"/>
    <mergeCell ref="F290:F291"/>
    <mergeCell ref="G290:G291"/>
    <mergeCell ref="Q287:Q288"/>
    <mergeCell ref="R287:R288"/>
    <mergeCell ref="S287:S288"/>
    <mergeCell ref="T287:T288"/>
    <mergeCell ref="U287:U288"/>
    <mergeCell ref="V287:V288"/>
    <mergeCell ref="H287:H288"/>
    <mergeCell ref="I287:I288"/>
    <mergeCell ref="J287:J288"/>
    <mergeCell ref="K287:K288"/>
    <mergeCell ref="L287:L288"/>
    <mergeCell ref="P287:P288"/>
    <mergeCell ref="W285:W286"/>
    <mergeCell ref="X285:X286"/>
    <mergeCell ref="Y285:Y286"/>
    <mergeCell ref="A287:A288"/>
    <mergeCell ref="B287:B288"/>
    <mergeCell ref="C287:C288"/>
    <mergeCell ref="D287:D288"/>
    <mergeCell ref="E287:E288"/>
    <mergeCell ref="F287:F288"/>
    <mergeCell ref="G287:G288"/>
    <mergeCell ref="Q285:Q286"/>
    <mergeCell ref="R285:R286"/>
    <mergeCell ref="S285:S286"/>
    <mergeCell ref="T285:T286"/>
    <mergeCell ref="U285:U286"/>
    <mergeCell ref="V285:V286"/>
    <mergeCell ref="H285:H286"/>
    <mergeCell ref="I285:I286"/>
    <mergeCell ref="J285:J286"/>
    <mergeCell ref="K285:K286"/>
    <mergeCell ref="L285:L286"/>
    <mergeCell ref="P285:P286"/>
    <mergeCell ref="W283:W284"/>
    <mergeCell ref="X283:X284"/>
    <mergeCell ref="Y283:Y284"/>
    <mergeCell ref="A285:A286"/>
    <mergeCell ref="B285:B286"/>
    <mergeCell ref="C285:C286"/>
    <mergeCell ref="D285:D286"/>
    <mergeCell ref="E285:E286"/>
    <mergeCell ref="F285:F286"/>
    <mergeCell ref="G285:G286"/>
    <mergeCell ref="Q283:Q284"/>
    <mergeCell ref="R283:R284"/>
    <mergeCell ref="S283:S284"/>
    <mergeCell ref="T283:T284"/>
    <mergeCell ref="U283:U284"/>
    <mergeCell ref="V283:V284"/>
    <mergeCell ref="H283:H284"/>
    <mergeCell ref="I283:I284"/>
    <mergeCell ref="J283:J284"/>
    <mergeCell ref="K283:K284"/>
    <mergeCell ref="L283:L284"/>
    <mergeCell ref="P283:P284"/>
    <mergeCell ref="W280:W281"/>
    <mergeCell ref="X280:X281"/>
    <mergeCell ref="Y280:Y281"/>
    <mergeCell ref="A283:A284"/>
    <mergeCell ref="B283:B284"/>
    <mergeCell ref="C283:C284"/>
    <mergeCell ref="D283:D284"/>
    <mergeCell ref="E283:E284"/>
    <mergeCell ref="F283:F284"/>
    <mergeCell ref="G283:G284"/>
    <mergeCell ref="Q280:Q281"/>
    <mergeCell ref="R280:R281"/>
    <mergeCell ref="S280:S281"/>
    <mergeCell ref="T280:T281"/>
    <mergeCell ref="U280:U281"/>
    <mergeCell ref="V280:V281"/>
    <mergeCell ref="H280:H281"/>
    <mergeCell ref="I280:I281"/>
    <mergeCell ref="J280:J281"/>
    <mergeCell ref="K280:K281"/>
    <mergeCell ref="L280:L281"/>
    <mergeCell ref="P280:P281"/>
    <mergeCell ref="W277:W279"/>
    <mergeCell ref="X277:X279"/>
    <mergeCell ref="Y277:Y279"/>
    <mergeCell ref="A280:A281"/>
    <mergeCell ref="B280:B281"/>
    <mergeCell ref="C280:C281"/>
    <mergeCell ref="D280:D281"/>
    <mergeCell ref="E280:E281"/>
    <mergeCell ref="F280:F281"/>
    <mergeCell ref="G280:G281"/>
    <mergeCell ref="Q277:Q279"/>
    <mergeCell ref="R277:R279"/>
    <mergeCell ref="S277:S279"/>
    <mergeCell ref="T277:T279"/>
    <mergeCell ref="U277:U279"/>
    <mergeCell ref="V277:V279"/>
    <mergeCell ref="H277:H279"/>
    <mergeCell ref="I277:I279"/>
    <mergeCell ref="J277:J279"/>
    <mergeCell ref="K277:K279"/>
    <mergeCell ref="L277:L279"/>
    <mergeCell ref="P277:P279"/>
    <mergeCell ref="W273:W275"/>
    <mergeCell ref="X273:X275"/>
    <mergeCell ref="Y273:Y275"/>
    <mergeCell ref="A277:A279"/>
    <mergeCell ref="B277:B279"/>
    <mergeCell ref="C277:C279"/>
    <mergeCell ref="D277:D279"/>
    <mergeCell ref="E277:E279"/>
    <mergeCell ref="F277:F279"/>
    <mergeCell ref="G277:G279"/>
    <mergeCell ref="Q273:Q275"/>
    <mergeCell ref="R273:R275"/>
    <mergeCell ref="S273:S275"/>
    <mergeCell ref="T273:T275"/>
    <mergeCell ref="U273:U275"/>
    <mergeCell ref="V273:V275"/>
    <mergeCell ref="H273:H275"/>
    <mergeCell ref="I273:I275"/>
    <mergeCell ref="J273:J275"/>
    <mergeCell ref="K273:K275"/>
    <mergeCell ref="L273:L275"/>
    <mergeCell ref="P273:P275"/>
    <mergeCell ref="W271:W272"/>
    <mergeCell ref="X271:X272"/>
    <mergeCell ref="Y271:Y272"/>
    <mergeCell ref="A273:A275"/>
    <mergeCell ref="B273:B275"/>
    <mergeCell ref="C273:C275"/>
    <mergeCell ref="D273:D275"/>
    <mergeCell ref="E273:E275"/>
    <mergeCell ref="F273:F275"/>
    <mergeCell ref="G273:G275"/>
    <mergeCell ref="Q271:Q272"/>
    <mergeCell ref="R271:R272"/>
    <mergeCell ref="S271:S272"/>
    <mergeCell ref="T271:T272"/>
    <mergeCell ref="U271:U272"/>
    <mergeCell ref="V271:V272"/>
    <mergeCell ref="G271:G272"/>
    <mergeCell ref="I271:I272"/>
    <mergeCell ref="J271:J272"/>
    <mergeCell ref="K271:K272"/>
    <mergeCell ref="L271:L272"/>
    <mergeCell ref="P271:P272"/>
    <mergeCell ref="A271:A272"/>
    <mergeCell ref="B271:B272"/>
    <mergeCell ref="C271:C272"/>
    <mergeCell ref="D271:D272"/>
    <mergeCell ref="E271:E272"/>
    <mergeCell ref="F271:F272"/>
    <mergeCell ref="T267:T270"/>
    <mergeCell ref="U267:U270"/>
    <mergeCell ref="V267:V270"/>
    <mergeCell ref="W267:W270"/>
    <mergeCell ref="X267:X270"/>
    <mergeCell ref="Y267:Y270"/>
    <mergeCell ref="K267:K270"/>
    <mergeCell ref="L267:L270"/>
    <mergeCell ref="P267:P270"/>
    <mergeCell ref="Q267:Q270"/>
    <mergeCell ref="R267:R270"/>
    <mergeCell ref="S267:S270"/>
    <mergeCell ref="Y262:Y266"/>
    <mergeCell ref="A267:A270"/>
    <mergeCell ref="B267:B270"/>
    <mergeCell ref="C267:C270"/>
    <mergeCell ref="D267:D270"/>
    <mergeCell ref="E267:E270"/>
    <mergeCell ref="F267:F270"/>
    <mergeCell ref="G267:G270"/>
    <mergeCell ref="I267:I270"/>
    <mergeCell ref="J267:J270"/>
    <mergeCell ref="S262:S266"/>
    <mergeCell ref="T262:T266"/>
    <mergeCell ref="U262:U266"/>
    <mergeCell ref="V262:V266"/>
    <mergeCell ref="W262:W266"/>
    <mergeCell ref="X262:X266"/>
    <mergeCell ref="J262:J266"/>
    <mergeCell ref="K262:K266"/>
    <mergeCell ref="L262:L266"/>
    <mergeCell ref="P262:P266"/>
    <mergeCell ref="Q262:Q266"/>
    <mergeCell ref="R262:R266"/>
    <mergeCell ref="Y260:Y261"/>
    <mergeCell ref="A262:A266"/>
    <mergeCell ref="B262:B266"/>
    <mergeCell ref="C262:C266"/>
    <mergeCell ref="D262:D266"/>
    <mergeCell ref="E262:E266"/>
    <mergeCell ref="F262:F266"/>
    <mergeCell ref="G262:G266"/>
    <mergeCell ref="H262:H266"/>
    <mergeCell ref="I262:I266"/>
    <mergeCell ref="S260:S261"/>
    <mergeCell ref="T260:T261"/>
    <mergeCell ref="U260:U261"/>
    <mergeCell ref="V260:V261"/>
    <mergeCell ref="W260:W261"/>
    <mergeCell ref="X260:X261"/>
    <mergeCell ref="J260:J261"/>
    <mergeCell ref="K260:K261"/>
    <mergeCell ref="L260:L261"/>
    <mergeCell ref="P260:P261"/>
    <mergeCell ref="Q260:Q261"/>
    <mergeCell ref="R260:R261"/>
    <mergeCell ref="Y256:Y259"/>
    <mergeCell ref="A260:A261"/>
    <mergeCell ref="B260:B261"/>
    <mergeCell ref="C260:C261"/>
    <mergeCell ref="D260:D261"/>
    <mergeCell ref="E260:E261"/>
    <mergeCell ref="F260:F261"/>
    <mergeCell ref="G260:G261"/>
    <mergeCell ref="H260:H261"/>
    <mergeCell ref="I260:I261"/>
    <mergeCell ref="S256:S259"/>
    <mergeCell ref="T256:T259"/>
    <mergeCell ref="U256:U259"/>
    <mergeCell ref="V256:V259"/>
    <mergeCell ref="W256:W259"/>
    <mergeCell ref="X256:X259"/>
    <mergeCell ref="J256:J259"/>
    <mergeCell ref="K256:K259"/>
    <mergeCell ref="L256:L259"/>
    <mergeCell ref="P256:P259"/>
    <mergeCell ref="Q256:Q259"/>
    <mergeCell ref="R256:R259"/>
    <mergeCell ref="Y254:Y255"/>
    <mergeCell ref="A256:A259"/>
    <mergeCell ref="B256:B259"/>
    <mergeCell ref="C256:C259"/>
    <mergeCell ref="D256:D259"/>
    <mergeCell ref="E256:E259"/>
    <mergeCell ref="F256:F259"/>
    <mergeCell ref="G256:G259"/>
    <mergeCell ref="H256:H259"/>
    <mergeCell ref="I256:I259"/>
    <mergeCell ref="S254:S255"/>
    <mergeCell ref="T254:T255"/>
    <mergeCell ref="U254:U255"/>
    <mergeCell ref="V254:V255"/>
    <mergeCell ref="W254:W255"/>
    <mergeCell ref="X254:X255"/>
    <mergeCell ref="J254:J255"/>
    <mergeCell ref="K254:K255"/>
    <mergeCell ref="L254:L255"/>
    <mergeCell ref="P254:P255"/>
    <mergeCell ref="Q254:Q255"/>
    <mergeCell ref="R254:R255"/>
    <mergeCell ref="X250:X253"/>
    <mergeCell ref="Y250:Y253"/>
    <mergeCell ref="A254:A255"/>
    <mergeCell ref="B254:B255"/>
    <mergeCell ref="C254:C255"/>
    <mergeCell ref="D254:D255"/>
    <mergeCell ref="E254:E255"/>
    <mergeCell ref="F254:F255"/>
    <mergeCell ref="G254:G255"/>
    <mergeCell ref="I254:I255"/>
    <mergeCell ref="R250:R253"/>
    <mergeCell ref="S250:S253"/>
    <mergeCell ref="T250:T253"/>
    <mergeCell ref="U250:U253"/>
    <mergeCell ref="V250:V253"/>
    <mergeCell ref="W250:W253"/>
    <mergeCell ref="I250:I253"/>
    <mergeCell ref="J250:J253"/>
    <mergeCell ref="K250:K253"/>
    <mergeCell ref="L250:L253"/>
    <mergeCell ref="P250:P253"/>
    <mergeCell ref="Q250:Q253"/>
    <mergeCell ref="X247:X249"/>
    <mergeCell ref="Y247:Y249"/>
    <mergeCell ref="A250:A253"/>
    <mergeCell ref="B250:B253"/>
    <mergeCell ref="C250:C253"/>
    <mergeCell ref="D250:D253"/>
    <mergeCell ref="E250:E253"/>
    <mergeCell ref="F250:F253"/>
    <mergeCell ref="G250:G253"/>
    <mergeCell ref="H250:H253"/>
    <mergeCell ref="R247:R249"/>
    <mergeCell ref="S247:S249"/>
    <mergeCell ref="T247:T249"/>
    <mergeCell ref="U247:U249"/>
    <mergeCell ref="V247:V249"/>
    <mergeCell ref="W247:W249"/>
    <mergeCell ref="I247:I249"/>
    <mergeCell ref="J247:J249"/>
    <mergeCell ref="K247:K249"/>
    <mergeCell ref="L247:L249"/>
    <mergeCell ref="P247:P249"/>
    <mergeCell ref="Q247:Q249"/>
    <mergeCell ref="X242:X246"/>
    <mergeCell ref="Y242:Y246"/>
    <mergeCell ref="A247:A249"/>
    <mergeCell ref="B247:B249"/>
    <mergeCell ref="C247:C249"/>
    <mergeCell ref="D247:D249"/>
    <mergeCell ref="E247:E249"/>
    <mergeCell ref="F247:F249"/>
    <mergeCell ref="G247:G249"/>
    <mergeCell ref="H247:H249"/>
    <mergeCell ref="R242:R246"/>
    <mergeCell ref="S242:S246"/>
    <mergeCell ref="T242:T246"/>
    <mergeCell ref="U242:U246"/>
    <mergeCell ref="V242:V246"/>
    <mergeCell ref="W242:W246"/>
    <mergeCell ref="I242:I246"/>
    <mergeCell ref="J242:J246"/>
    <mergeCell ref="K242:K246"/>
    <mergeCell ref="L242:L246"/>
    <mergeCell ref="P242:P246"/>
    <mergeCell ref="Q242:Q246"/>
    <mergeCell ref="X240:X241"/>
    <mergeCell ref="Y240:Y241"/>
    <mergeCell ref="A242:A246"/>
    <mergeCell ref="B242:B246"/>
    <mergeCell ref="C242:C246"/>
    <mergeCell ref="D242:D246"/>
    <mergeCell ref="E242:E246"/>
    <mergeCell ref="F242:F246"/>
    <mergeCell ref="G242:G246"/>
    <mergeCell ref="H242:H246"/>
    <mergeCell ref="R240:R241"/>
    <mergeCell ref="S240:S241"/>
    <mergeCell ref="T240:T241"/>
    <mergeCell ref="U240:U241"/>
    <mergeCell ref="V240:V241"/>
    <mergeCell ref="W240:W241"/>
    <mergeCell ref="I240:I241"/>
    <mergeCell ref="J240:J241"/>
    <mergeCell ref="K240:K241"/>
    <mergeCell ref="L240:L241"/>
    <mergeCell ref="P240:P241"/>
    <mergeCell ref="Q240:Q241"/>
    <mergeCell ref="X236:X239"/>
    <mergeCell ref="Y236:Y239"/>
    <mergeCell ref="A240:A241"/>
    <mergeCell ref="B240:B241"/>
    <mergeCell ref="C240:C241"/>
    <mergeCell ref="D240:D241"/>
    <mergeCell ref="E240:E241"/>
    <mergeCell ref="F240:F241"/>
    <mergeCell ref="G240:G241"/>
    <mergeCell ref="H240:H241"/>
    <mergeCell ref="R236:R239"/>
    <mergeCell ref="S236:S239"/>
    <mergeCell ref="T236:T239"/>
    <mergeCell ref="U236:U239"/>
    <mergeCell ref="V236:V239"/>
    <mergeCell ref="W236:W239"/>
    <mergeCell ref="I236:I239"/>
    <mergeCell ref="J236:J239"/>
    <mergeCell ref="K236:K239"/>
    <mergeCell ref="L236:L239"/>
    <mergeCell ref="P236:P239"/>
    <mergeCell ref="Q236:Q239"/>
    <mergeCell ref="X232:X235"/>
    <mergeCell ref="Y232:Y235"/>
    <mergeCell ref="A236:A239"/>
    <mergeCell ref="B236:B239"/>
    <mergeCell ref="C236:C239"/>
    <mergeCell ref="D236:D239"/>
    <mergeCell ref="E236:E239"/>
    <mergeCell ref="F236:F239"/>
    <mergeCell ref="G236:G239"/>
    <mergeCell ref="H236:H239"/>
    <mergeCell ref="R232:R235"/>
    <mergeCell ref="S232:S235"/>
    <mergeCell ref="T232:T235"/>
    <mergeCell ref="U232:U235"/>
    <mergeCell ref="V232:V235"/>
    <mergeCell ref="W232:W235"/>
    <mergeCell ref="I232:I235"/>
    <mergeCell ref="J232:J235"/>
    <mergeCell ref="K232:K235"/>
    <mergeCell ref="L232:L235"/>
    <mergeCell ref="P232:P235"/>
    <mergeCell ref="Q232:Q235"/>
    <mergeCell ref="X230:X231"/>
    <mergeCell ref="Y230:Y231"/>
    <mergeCell ref="A232:A235"/>
    <mergeCell ref="B232:B235"/>
    <mergeCell ref="C232:C235"/>
    <mergeCell ref="D232:D235"/>
    <mergeCell ref="E232:E235"/>
    <mergeCell ref="F232:F235"/>
    <mergeCell ref="G232:G235"/>
    <mergeCell ref="H232:H235"/>
    <mergeCell ref="R230:R231"/>
    <mergeCell ref="S230:S231"/>
    <mergeCell ref="T230:T231"/>
    <mergeCell ref="U230:U231"/>
    <mergeCell ref="V230:V231"/>
    <mergeCell ref="W230:W231"/>
    <mergeCell ref="I230:I231"/>
    <mergeCell ref="J230:J231"/>
    <mergeCell ref="K230:K231"/>
    <mergeCell ref="L230:L231"/>
    <mergeCell ref="P230:P231"/>
    <mergeCell ref="Q230:Q231"/>
    <mergeCell ref="X228:X229"/>
    <mergeCell ref="Y228:Y229"/>
    <mergeCell ref="A230:A231"/>
    <mergeCell ref="B230:B231"/>
    <mergeCell ref="C230:C231"/>
    <mergeCell ref="D230:D231"/>
    <mergeCell ref="E230:E231"/>
    <mergeCell ref="F230:F231"/>
    <mergeCell ref="G230:G231"/>
    <mergeCell ref="H230:H231"/>
    <mergeCell ref="R228:R229"/>
    <mergeCell ref="S228:S229"/>
    <mergeCell ref="T228:T229"/>
    <mergeCell ref="U228:U229"/>
    <mergeCell ref="V228:V229"/>
    <mergeCell ref="W228:W229"/>
    <mergeCell ref="I228:I229"/>
    <mergeCell ref="J228:J229"/>
    <mergeCell ref="K228:K229"/>
    <mergeCell ref="L228:L229"/>
    <mergeCell ref="P228:P229"/>
    <mergeCell ref="Q228:Q229"/>
    <mergeCell ref="X225:X227"/>
    <mergeCell ref="Y225:Y227"/>
    <mergeCell ref="A228:A229"/>
    <mergeCell ref="B228:B229"/>
    <mergeCell ref="C228:C229"/>
    <mergeCell ref="D228:D229"/>
    <mergeCell ref="E228:E229"/>
    <mergeCell ref="F228:F229"/>
    <mergeCell ref="G228:G229"/>
    <mergeCell ref="H228:H229"/>
    <mergeCell ref="R225:R227"/>
    <mergeCell ref="S225:S227"/>
    <mergeCell ref="T225:T227"/>
    <mergeCell ref="U225:U227"/>
    <mergeCell ref="V225:V227"/>
    <mergeCell ref="W225:W227"/>
    <mergeCell ref="I225:I227"/>
    <mergeCell ref="J225:J227"/>
    <mergeCell ref="K225:K227"/>
    <mergeCell ref="L225:L227"/>
    <mergeCell ref="P225:P227"/>
    <mergeCell ref="Q225:Q227"/>
    <mergeCell ref="X222:X224"/>
    <mergeCell ref="Y222:Y224"/>
    <mergeCell ref="A225:A227"/>
    <mergeCell ref="B225:B227"/>
    <mergeCell ref="C225:C227"/>
    <mergeCell ref="D225:D227"/>
    <mergeCell ref="E225:E227"/>
    <mergeCell ref="F225:F227"/>
    <mergeCell ref="G225:G227"/>
    <mergeCell ref="H225:H227"/>
    <mergeCell ref="R222:R224"/>
    <mergeCell ref="S222:S224"/>
    <mergeCell ref="T222:T224"/>
    <mergeCell ref="U222:U224"/>
    <mergeCell ref="V222:V224"/>
    <mergeCell ref="W222:W224"/>
    <mergeCell ref="I222:I224"/>
    <mergeCell ref="J222:J224"/>
    <mergeCell ref="K222:K224"/>
    <mergeCell ref="L222:L224"/>
    <mergeCell ref="P222:P224"/>
    <mergeCell ref="Q222:Q224"/>
    <mergeCell ref="X219:X221"/>
    <mergeCell ref="Y219:Y221"/>
    <mergeCell ref="A222:A224"/>
    <mergeCell ref="B222:B224"/>
    <mergeCell ref="C222:C224"/>
    <mergeCell ref="D222:D224"/>
    <mergeCell ref="E222:E224"/>
    <mergeCell ref="F222:F224"/>
    <mergeCell ref="G222:G224"/>
    <mergeCell ref="H222:H224"/>
    <mergeCell ref="R219:R221"/>
    <mergeCell ref="S219:S221"/>
    <mergeCell ref="T219:T221"/>
    <mergeCell ref="U219:U221"/>
    <mergeCell ref="V219:V221"/>
    <mergeCell ref="W219:W221"/>
    <mergeCell ref="I219:I221"/>
    <mergeCell ref="J219:J221"/>
    <mergeCell ref="K219:K221"/>
    <mergeCell ref="L219:L221"/>
    <mergeCell ref="P219:P221"/>
    <mergeCell ref="Q219:Q221"/>
    <mergeCell ref="X216:X218"/>
    <mergeCell ref="Y216:Y218"/>
    <mergeCell ref="A219:A221"/>
    <mergeCell ref="B219:B221"/>
    <mergeCell ref="C219:C221"/>
    <mergeCell ref="D219:D221"/>
    <mergeCell ref="E219:E221"/>
    <mergeCell ref="F219:F221"/>
    <mergeCell ref="G219:G221"/>
    <mergeCell ref="H219:H221"/>
    <mergeCell ref="R216:R218"/>
    <mergeCell ref="S216:S218"/>
    <mergeCell ref="T216:T218"/>
    <mergeCell ref="U216:U218"/>
    <mergeCell ref="V216:V218"/>
    <mergeCell ref="W216:W218"/>
    <mergeCell ref="I216:I218"/>
    <mergeCell ref="J216:J218"/>
    <mergeCell ref="K216:K218"/>
    <mergeCell ref="L216:L218"/>
    <mergeCell ref="P216:P218"/>
    <mergeCell ref="Q216:Q218"/>
    <mergeCell ref="X214:X215"/>
    <mergeCell ref="Y214:Y215"/>
    <mergeCell ref="A216:A218"/>
    <mergeCell ref="B216:B218"/>
    <mergeCell ref="C216:C218"/>
    <mergeCell ref="D216:D218"/>
    <mergeCell ref="E216:E218"/>
    <mergeCell ref="F216:F218"/>
    <mergeCell ref="G216:G218"/>
    <mergeCell ref="H216:H218"/>
    <mergeCell ref="R214:R215"/>
    <mergeCell ref="S214:S215"/>
    <mergeCell ref="T214:T215"/>
    <mergeCell ref="U214:U215"/>
    <mergeCell ref="V214:V215"/>
    <mergeCell ref="W214:W215"/>
    <mergeCell ref="I214:I215"/>
    <mergeCell ref="J214:J215"/>
    <mergeCell ref="K214:K215"/>
    <mergeCell ref="L214:L215"/>
    <mergeCell ref="P214:P215"/>
    <mergeCell ref="Q214:Q215"/>
    <mergeCell ref="X209:X213"/>
    <mergeCell ref="Y209:Y213"/>
    <mergeCell ref="A214:A215"/>
    <mergeCell ref="B214:B215"/>
    <mergeCell ref="C214:C215"/>
    <mergeCell ref="D214:D215"/>
    <mergeCell ref="E214:E215"/>
    <mergeCell ref="F214:F215"/>
    <mergeCell ref="G214:G215"/>
    <mergeCell ref="H214:H215"/>
    <mergeCell ref="R209:R213"/>
    <mergeCell ref="S209:S213"/>
    <mergeCell ref="T209:T213"/>
    <mergeCell ref="U209:U213"/>
    <mergeCell ref="V209:V213"/>
    <mergeCell ref="W209:W213"/>
    <mergeCell ref="I209:I213"/>
    <mergeCell ref="J209:J213"/>
    <mergeCell ref="K209:K213"/>
    <mergeCell ref="L209:L213"/>
    <mergeCell ref="P209:P213"/>
    <mergeCell ref="Q209:Q213"/>
    <mergeCell ref="X206:X208"/>
    <mergeCell ref="Y206:Y208"/>
    <mergeCell ref="A209:A213"/>
    <mergeCell ref="B209:B213"/>
    <mergeCell ref="C209:C213"/>
    <mergeCell ref="D209:D213"/>
    <mergeCell ref="E209:E213"/>
    <mergeCell ref="F209:F213"/>
    <mergeCell ref="G209:G213"/>
    <mergeCell ref="H209:H213"/>
    <mergeCell ref="R206:R208"/>
    <mergeCell ref="S206:S208"/>
    <mergeCell ref="T206:T208"/>
    <mergeCell ref="U206:U208"/>
    <mergeCell ref="V206:V208"/>
    <mergeCell ref="W206:W208"/>
    <mergeCell ref="I206:I208"/>
    <mergeCell ref="J206:J208"/>
    <mergeCell ref="K206:K208"/>
    <mergeCell ref="L206:L208"/>
    <mergeCell ref="P206:P208"/>
    <mergeCell ref="Q206:Q208"/>
    <mergeCell ref="X202:X205"/>
    <mergeCell ref="Y202:Y205"/>
    <mergeCell ref="A206:A208"/>
    <mergeCell ref="B206:B208"/>
    <mergeCell ref="C206:C208"/>
    <mergeCell ref="D206:D208"/>
    <mergeCell ref="E206:E208"/>
    <mergeCell ref="F206:F208"/>
    <mergeCell ref="G206:G208"/>
    <mergeCell ref="H206:H208"/>
    <mergeCell ref="R202:R205"/>
    <mergeCell ref="S202:S205"/>
    <mergeCell ref="T202:T205"/>
    <mergeCell ref="U202:U205"/>
    <mergeCell ref="V202:V205"/>
    <mergeCell ref="W202:W205"/>
    <mergeCell ref="I202:I205"/>
    <mergeCell ref="J202:J205"/>
    <mergeCell ref="K202:K205"/>
    <mergeCell ref="L202:L205"/>
    <mergeCell ref="P202:P205"/>
    <mergeCell ref="Q202:Q205"/>
    <mergeCell ref="Y197:Y201"/>
    <mergeCell ref="H200:H201"/>
    <mergeCell ref="A202:A205"/>
    <mergeCell ref="B202:B205"/>
    <mergeCell ref="C202:C205"/>
    <mergeCell ref="D202:D205"/>
    <mergeCell ref="E202:E205"/>
    <mergeCell ref="F202:F205"/>
    <mergeCell ref="G202:G205"/>
    <mergeCell ref="H202:H205"/>
    <mergeCell ref="S197:S201"/>
    <mergeCell ref="T197:T201"/>
    <mergeCell ref="U197:U201"/>
    <mergeCell ref="V197:V201"/>
    <mergeCell ref="W197:W201"/>
    <mergeCell ref="X197:X201"/>
    <mergeCell ref="J197:J201"/>
    <mergeCell ref="K197:K201"/>
    <mergeCell ref="L197:L201"/>
    <mergeCell ref="P197:P201"/>
    <mergeCell ref="Q197:Q201"/>
    <mergeCell ref="R197:R201"/>
    <mergeCell ref="Y192:Y196"/>
    <mergeCell ref="A197:A201"/>
    <mergeCell ref="B197:B201"/>
    <mergeCell ref="C197:C201"/>
    <mergeCell ref="D197:D201"/>
    <mergeCell ref="E197:E201"/>
    <mergeCell ref="F197:F201"/>
    <mergeCell ref="G197:G201"/>
    <mergeCell ref="H197:H199"/>
    <mergeCell ref="I197:I201"/>
    <mergeCell ref="S192:S196"/>
    <mergeCell ref="T192:T196"/>
    <mergeCell ref="U192:U196"/>
    <mergeCell ref="V192:V196"/>
    <mergeCell ref="W192:W196"/>
    <mergeCell ref="X192:X196"/>
    <mergeCell ref="J192:J196"/>
    <mergeCell ref="K192:K196"/>
    <mergeCell ref="L192:L196"/>
    <mergeCell ref="P192:P196"/>
    <mergeCell ref="Q192:Q196"/>
    <mergeCell ref="R192:R196"/>
    <mergeCell ref="X185:X191"/>
    <mergeCell ref="Y185:Y191"/>
    <mergeCell ref="A192:A196"/>
    <mergeCell ref="B192:B196"/>
    <mergeCell ref="C192:C196"/>
    <mergeCell ref="D192:D196"/>
    <mergeCell ref="E192:E196"/>
    <mergeCell ref="F192:F196"/>
    <mergeCell ref="G192:G196"/>
    <mergeCell ref="H192:H196"/>
    <mergeCell ref="R185:R191"/>
    <mergeCell ref="S185:S191"/>
    <mergeCell ref="T185:T191"/>
    <mergeCell ref="U185:U191"/>
    <mergeCell ref="V185:V191"/>
    <mergeCell ref="W185:W191"/>
    <mergeCell ref="H185:H191"/>
    <mergeCell ref="J185:J191"/>
    <mergeCell ref="K185:K191"/>
    <mergeCell ref="L185:L191"/>
    <mergeCell ref="P185:P191"/>
    <mergeCell ref="Q185:Q191"/>
    <mergeCell ref="W183:W184"/>
    <mergeCell ref="X183:X184"/>
    <mergeCell ref="Y183:Y184"/>
    <mergeCell ref="A185:A191"/>
    <mergeCell ref="B185:B191"/>
    <mergeCell ref="C185:C191"/>
    <mergeCell ref="D185:D191"/>
    <mergeCell ref="E185:E191"/>
    <mergeCell ref="F185:F191"/>
    <mergeCell ref="G185:G191"/>
    <mergeCell ref="Q183:Q184"/>
    <mergeCell ref="R183:R184"/>
    <mergeCell ref="S183:S184"/>
    <mergeCell ref="T183:T184"/>
    <mergeCell ref="U183:U184"/>
    <mergeCell ref="V183:V184"/>
    <mergeCell ref="F183:F184"/>
    <mergeCell ref="G183:G184"/>
    <mergeCell ref="J183:J184"/>
    <mergeCell ref="K183:K184"/>
    <mergeCell ref="L183:L184"/>
    <mergeCell ref="P183:P184"/>
    <mergeCell ref="V178:V182"/>
    <mergeCell ref="W178:W182"/>
    <mergeCell ref="X178:X182"/>
    <mergeCell ref="Y178:Y182"/>
    <mergeCell ref="H180:H182"/>
    <mergeCell ref="A183:A184"/>
    <mergeCell ref="B183:B184"/>
    <mergeCell ref="C183:C184"/>
    <mergeCell ref="D183:D184"/>
    <mergeCell ref="E183:E184"/>
    <mergeCell ref="P178:P182"/>
    <mergeCell ref="Q178:Q182"/>
    <mergeCell ref="R178:R182"/>
    <mergeCell ref="S178:S182"/>
    <mergeCell ref="T178:T182"/>
    <mergeCell ref="U178:U182"/>
    <mergeCell ref="G178:G182"/>
    <mergeCell ref="H178:H179"/>
    <mergeCell ref="I178:I182"/>
    <mergeCell ref="J178:J182"/>
    <mergeCell ref="K178:K182"/>
    <mergeCell ref="L178:L182"/>
    <mergeCell ref="A178:A182"/>
    <mergeCell ref="B178:B182"/>
    <mergeCell ref="C178:C182"/>
    <mergeCell ref="D178:D182"/>
    <mergeCell ref="E178:E182"/>
    <mergeCell ref="F178:F182"/>
    <mergeCell ref="T173:T177"/>
    <mergeCell ref="U173:U177"/>
    <mergeCell ref="V173:V177"/>
    <mergeCell ref="W173:W177"/>
    <mergeCell ref="X173:X177"/>
    <mergeCell ref="Y173:Y177"/>
    <mergeCell ref="K173:K177"/>
    <mergeCell ref="L173:L177"/>
    <mergeCell ref="P173:P177"/>
    <mergeCell ref="Q173:Q177"/>
    <mergeCell ref="R173:R177"/>
    <mergeCell ref="S173:S177"/>
    <mergeCell ref="X168:X172"/>
    <mergeCell ref="Y168:Y172"/>
    <mergeCell ref="A173:A177"/>
    <mergeCell ref="B173:B177"/>
    <mergeCell ref="C173:C177"/>
    <mergeCell ref="D173:D177"/>
    <mergeCell ref="E173:E177"/>
    <mergeCell ref="F173:F177"/>
    <mergeCell ref="G173:G177"/>
    <mergeCell ref="J173:J177"/>
    <mergeCell ref="R168:R172"/>
    <mergeCell ref="S168:S172"/>
    <mergeCell ref="T168:T172"/>
    <mergeCell ref="U168:U172"/>
    <mergeCell ref="V168:V172"/>
    <mergeCell ref="W168:W172"/>
    <mergeCell ref="G168:G172"/>
    <mergeCell ref="J168:J172"/>
    <mergeCell ref="K168:K172"/>
    <mergeCell ref="L168:L172"/>
    <mergeCell ref="P168:P172"/>
    <mergeCell ref="Q168:Q172"/>
    <mergeCell ref="V165:V167"/>
    <mergeCell ref="W165:W167"/>
    <mergeCell ref="X165:X167"/>
    <mergeCell ref="Y165:Y167"/>
    <mergeCell ref="A168:A172"/>
    <mergeCell ref="B168:B172"/>
    <mergeCell ref="C168:C172"/>
    <mergeCell ref="D168:D172"/>
    <mergeCell ref="E168:E172"/>
    <mergeCell ref="F168:F172"/>
    <mergeCell ref="P165:P167"/>
    <mergeCell ref="Q165:Q167"/>
    <mergeCell ref="R165:R167"/>
    <mergeCell ref="S165:S167"/>
    <mergeCell ref="T165:T167"/>
    <mergeCell ref="U165:U167"/>
    <mergeCell ref="G165:G167"/>
    <mergeCell ref="H165:H167"/>
    <mergeCell ref="I165:I167"/>
    <mergeCell ref="J165:J167"/>
    <mergeCell ref="K165:K167"/>
    <mergeCell ref="L165:L167"/>
    <mergeCell ref="A165:A167"/>
    <mergeCell ref="B165:B167"/>
    <mergeCell ref="C165:C167"/>
    <mergeCell ref="D165:D167"/>
    <mergeCell ref="E165:E167"/>
    <mergeCell ref="F165:F167"/>
    <mergeCell ref="T162:T164"/>
    <mergeCell ref="U162:U164"/>
    <mergeCell ref="V162:V164"/>
    <mergeCell ref="W162:W164"/>
    <mergeCell ref="X162:X164"/>
    <mergeCell ref="Y162:Y164"/>
    <mergeCell ref="K162:K164"/>
    <mergeCell ref="L162:L164"/>
    <mergeCell ref="P162:P164"/>
    <mergeCell ref="Q162:Q164"/>
    <mergeCell ref="R162:R164"/>
    <mergeCell ref="S162:S164"/>
    <mergeCell ref="X159:X161"/>
    <mergeCell ref="Y159:Y161"/>
    <mergeCell ref="A162:A164"/>
    <mergeCell ref="B162:B164"/>
    <mergeCell ref="C162:C164"/>
    <mergeCell ref="D162:D164"/>
    <mergeCell ref="E162:E164"/>
    <mergeCell ref="F162:F164"/>
    <mergeCell ref="G162:G164"/>
    <mergeCell ref="J162:J164"/>
    <mergeCell ref="R159:R161"/>
    <mergeCell ref="S159:S161"/>
    <mergeCell ref="T159:T161"/>
    <mergeCell ref="U159:U161"/>
    <mergeCell ref="V159:V161"/>
    <mergeCell ref="W159:W161"/>
    <mergeCell ref="I159:I161"/>
    <mergeCell ref="J159:J161"/>
    <mergeCell ref="K159:K161"/>
    <mergeCell ref="L159:L161"/>
    <mergeCell ref="P159:P161"/>
    <mergeCell ref="Q159:Q161"/>
    <mergeCell ref="Y154:Y158"/>
    <mergeCell ref="H156:H158"/>
    <mergeCell ref="A159:A161"/>
    <mergeCell ref="B159:B161"/>
    <mergeCell ref="C159:C161"/>
    <mergeCell ref="D159:D161"/>
    <mergeCell ref="E159:E161"/>
    <mergeCell ref="F159:F161"/>
    <mergeCell ref="G159:G161"/>
    <mergeCell ref="H159:H161"/>
    <mergeCell ref="S154:S158"/>
    <mergeCell ref="T154:T158"/>
    <mergeCell ref="U154:U158"/>
    <mergeCell ref="V154:V158"/>
    <mergeCell ref="W154:W158"/>
    <mergeCell ref="X154:X158"/>
    <mergeCell ref="J154:J158"/>
    <mergeCell ref="K154:K158"/>
    <mergeCell ref="L154:L158"/>
    <mergeCell ref="P154:P158"/>
    <mergeCell ref="Q154:Q158"/>
    <mergeCell ref="R154:R158"/>
    <mergeCell ref="X152:X153"/>
    <mergeCell ref="Y152:Y153"/>
    <mergeCell ref="A154:A158"/>
    <mergeCell ref="B154:B158"/>
    <mergeCell ref="C154:C158"/>
    <mergeCell ref="D154:D158"/>
    <mergeCell ref="E154:E158"/>
    <mergeCell ref="F154:F158"/>
    <mergeCell ref="G154:G158"/>
    <mergeCell ref="H154:H155"/>
    <mergeCell ref="R152:R153"/>
    <mergeCell ref="S152:S153"/>
    <mergeCell ref="T152:T153"/>
    <mergeCell ref="U152:U153"/>
    <mergeCell ref="V152:V153"/>
    <mergeCell ref="W152:W153"/>
    <mergeCell ref="G152:G153"/>
    <mergeCell ref="J152:J153"/>
    <mergeCell ref="K152:K153"/>
    <mergeCell ref="L152:L153"/>
    <mergeCell ref="P152:P153"/>
    <mergeCell ref="Q152:Q153"/>
    <mergeCell ref="A152:A153"/>
    <mergeCell ref="B152:B153"/>
    <mergeCell ref="C152:C153"/>
    <mergeCell ref="D152:D153"/>
    <mergeCell ref="E152:E153"/>
    <mergeCell ref="F152:F153"/>
    <mergeCell ref="V147:V151"/>
    <mergeCell ref="W147:W151"/>
    <mergeCell ref="X147:X151"/>
    <mergeCell ref="Y147:Y151"/>
    <mergeCell ref="H149:H151"/>
    <mergeCell ref="I149:I151"/>
    <mergeCell ref="P147:P151"/>
    <mergeCell ref="Q147:Q151"/>
    <mergeCell ref="R147:R151"/>
    <mergeCell ref="S147:S151"/>
    <mergeCell ref="T147:T151"/>
    <mergeCell ref="U147:U151"/>
    <mergeCell ref="G147:G151"/>
    <mergeCell ref="H147:H148"/>
    <mergeCell ref="I147:I148"/>
    <mergeCell ref="J147:J151"/>
    <mergeCell ref="K147:K151"/>
    <mergeCell ref="L147:L151"/>
    <mergeCell ref="V143:V146"/>
    <mergeCell ref="W143:W146"/>
    <mergeCell ref="X143:X146"/>
    <mergeCell ref="Y143:Y146"/>
    <mergeCell ref="A147:A151"/>
    <mergeCell ref="B147:B151"/>
    <mergeCell ref="C147:C151"/>
    <mergeCell ref="D147:D151"/>
    <mergeCell ref="E147:E151"/>
    <mergeCell ref="F147:F151"/>
    <mergeCell ref="P143:P146"/>
    <mergeCell ref="Q143:Q146"/>
    <mergeCell ref="R143:R146"/>
    <mergeCell ref="S143:S146"/>
    <mergeCell ref="T143:T146"/>
    <mergeCell ref="U143:U146"/>
    <mergeCell ref="F143:F146"/>
    <mergeCell ref="G143:G146"/>
    <mergeCell ref="H143:H146"/>
    <mergeCell ref="J143:J146"/>
    <mergeCell ref="K143:K146"/>
    <mergeCell ref="L143:L146"/>
    <mergeCell ref="U137:U142"/>
    <mergeCell ref="V137:V142"/>
    <mergeCell ref="W137:W142"/>
    <mergeCell ref="X137:X142"/>
    <mergeCell ref="Y137:Y142"/>
    <mergeCell ref="A143:A146"/>
    <mergeCell ref="B143:B146"/>
    <mergeCell ref="C143:C146"/>
    <mergeCell ref="D143:D146"/>
    <mergeCell ref="E143:E146"/>
    <mergeCell ref="L137:L142"/>
    <mergeCell ref="P137:P142"/>
    <mergeCell ref="Q137:Q142"/>
    <mergeCell ref="R137:R142"/>
    <mergeCell ref="S137:S142"/>
    <mergeCell ref="T137:T142"/>
    <mergeCell ref="F137:F142"/>
    <mergeCell ref="G137:G142"/>
    <mergeCell ref="H137:H142"/>
    <mergeCell ref="I137:I142"/>
    <mergeCell ref="J137:J142"/>
    <mergeCell ref="K137:K142"/>
    <mergeCell ref="U134:U136"/>
    <mergeCell ref="V134:V136"/>
    <mergeCell ref="W134:W136"/>
    <mergeCell ref="X134:X136"/>
    <mergeCell ref="Y134:Y136"/>
    <mergeCell ref="A137:A142"/>
    <mergeCell ref="B137:B142"/>
    <mergeCell ref="C137:C142"/>
    <mergeCell ref="D137:D142"/>
    <mergeCell ref="E137:E142"/>
    <mergeCell ref="L134:L136"/>
    <mergeCell ref="P134:P136"/>
    <mergeCell ref="Q134:Q136"/>
    <mergeCell ref="R134:R136"/>
    <mergeCell ref="S134:S136"/>
    <mergeCell ref="T134:T136"/>
    <mergeCell ref="Y131:Y133"/>
    <mergeCell ref="A134:A136"/>
    <mergeCell ref="B134:B136"/>
    <mergeCell ref="C134:C136"/>
    <mergeCell ref="D134:D136"/>
    <mergeCell ref="E134:E136"/>
    <mergeCell ref="F134:F136"/>
    <mergeCell ref="G134:G136"/>
    <mergeCell ref="J134:J136"/>
    <mergeCell ref="K134:K136"/>
    <mergeCell ref="S131:S133"/>
    <mergeCell ref="T131:T133"/>
    <mergeCell ref="U131:U133"/>
    <mergeCell ref="V131:V133"/>
    <mergeCell ref="W131:W133"/>
    <mergeCell ref="X131:X133"/>
    <mergeCell ref="J131:J133"/>
    <mergeCell ref="K131:K133"/>
    <mergeCell ref="L131:L133"/>
    <mergeCell ref="P131:P133"/>
    <mergeCell ref="Q131:Q133"/>
    <mergeCell ref="R131:R133"/>
    <mergeCell ref="W129:W130"/>
    <mergeCell ref="X129:X130"/>
    <mergeCell ref="Y129:Y130"/>
    <mergeCell ref="A131:A133"/>
    <mergeCell ref="B131:B133"/>
    <mergeCell ref="C131:C133"/>
    <mergeCell ref="D131:D133"/>
    <mergeCell ref="E131:E133"/>
    <mergeCell ref="F131:F133"/>
    <mergeCell ref="G131:G133"/>
    <mergeCell ref="Q129:Q130"/>
    <mergeCell ref="R129:R130"/>
    <mergeCell ref="S129:S130"/>
    <mergeCell ref="T129:T130"/>
    <mergeCell ref="U129:U130"/>
    <mergeCell ref="V129:V130"/>
    <mergeCell ref="G129:G130"/>
    <mergeCell ref="I129:I130"/>
    <mergeCell ref="J129:J130"/>
    <mergeCell ref="K129:K130"/>
    <mergeCell ref="L129:L130"/>
    <mergeCell ref="P129:P130"/>
    <mergeCell ref="A129:A130"/>
    <mergeCell ref="B129:B130"/>
    <mergeCell ref="C129:C130"/>
    <mergeCell ref="D129:D130"/>
    <mergeCell ref="E129:E130"/>
    <mergeCell ref="F129:F130"/>
    <mergeCell ref="T127:T128"/>
    <mergeCell ref="U127:U128"/>
    <mergeCell ref="V127:V128"/>
    <mergeCell ref="W127:W128"/>
    <mergeCell ref="X127:X128"/>
    <mergeCell ref="Y127:Y128"/>
    <mergeCell ref="K127:K128"/>
    <mergeCell ref="L127:L128"/>
    <mergeCell ref="P127:P128"/>
    <mergeCell ref="Q127:Q128"/>
    <mergeCell ref="R127:R128"/>
    <mergeCell ref="S127:S128"/>
    <mergeCell ref="Y120:Y125"/>
    <mergeCell ref="I124:I125"/>
    <mergeCell ref="A127:A128"/>
    <mergeCell ref="B127:B128"/>
    <mergeCell ref="C127:C128"/>
    <mergeCell ref="D127:D128"/>
    <mergeCell ref="E127:E128"/>
    <mergeCell ref="F127:F128"/>
    <mergeCell ref="G127:G128"/>
    <mergeCell ref="J127:J128"/>
    <mergeCell ref="S120:S125"/>
    <mergeCell ref="T120:T125"/>
    <mergeCell ref="U120:U125"/>
    <mergeCell ref="V120:V125"/>
    <mergeCell ref="W120:W125"/>
    <mergeCell ref="X120:X125"/>
    <mergeCell ref="J120:J125"/>
    <mergeCell ref="K120:K125"/>
    <mergeCell ref="L120:L125"/>
    <mergeCell ref="P120:P125"/>
    <mergeCell ref="Q120:Q125"/>
    <mergeCell ref="R120:R125"/>
    <mergeCell ref="Y116:Y119"/>
    <mergeCell ref="A120:A125"/>
    <mergeCell ref="B120:B125"/>
    <mergeCell ref="C120:C125"/>
    <mergeCell ref="D120:D125"/>
    <mergeCell ref="E120:E125"/>
    <mergeCell ref="F120:F125"/>
    <mergeCell ref="G120:G125"/>
    <mergeCell ref="H120:H125"/>
    <mergeCell ref="I120:I122"/>
    <mergeCell ref="S116:S119"/>
    <mergeCell ref="T116:T119"/>
    <mergeCell ref="U116:U119"/>
    <mergeCell ref="V116:V119"/>
    <mergeCell ref="W116:W119"/>
    <mergeCell ref="X116:X119"/>
    <mergeCell ref="J116:J119"/>
    <mergeCell ref="K116:K119"/>
    <mergeCell ref="L116:L119"/>
    <mergeCell ref="P116:P119"/>
    <mergeCell ref="Q116:Q119"/>
    <mergeCell ref="R116:R119"/>
    <mergeCell ref="Y114:Y115"/>
    <mergeCell ref="A116:A119"/>
    <mergeCell ref="B116:B119"/>
    <mergeCell ref="C116:C119"/>
    <mergeCell ref="D116:D119"/>
    <mergeCell ref="E116:E119"/>
    <mergeCell ref="F116:F119"/>
    <mergeCell ref="G116:G119"/>
    <mergeCell ref="H116:H119"/>
    <mergeCell ref="I116:I119"/>
    <mergeCell ref="S114:S115"/>
    <mergeCell ref="T114:T115"/>
    <mergeCell ref="U114:U115"/>
    <mergeCell ref="V114:V115"/>
    <mergeCell ref="W114:W115"/>
    <mergeCell ref="X114:X115"/>
    <mergeCell ref="J114:J115"/>
    <mergeCell ref="K114:K115"/>
    <mergeCell ref="L114:L115"/>
    <mergeCell ref="P114:P115"/>
    <mergeCell ref="Q114:Q115"/>
    <mergeCell ref="R114:R115"/>
    <mergeCell ref="Y111:Y113"/>
    <mergeCell ref="A114:A115"/>
    <mergeCell ref="B114:B115"/>
    <mergeCell ref="C114:C115"/>
    <mergeCell ref="D114:D115"/>
    <mergeCell ref="E114:E115"/>
    <mergeCell ref="F114:F115"/>
    <mergeCell ref="G114:G115"/>
    <mergeCell ref="H114:H115"/>
    <mergeCell ref="I114:I115"/>
    <mergeCell ref="S111:S113"/>
    <mergeCell ref="T111:T113"/>
    <mergeCell ref="U111:U113"/>
    <mergeCell ref="V111:V113"/>
    <mergeCell ref="W111:W113"/>
    <mergeCell ref="X111:X113"/>
    <mergeCell ref="J111:J113"/>
    <mergeCell ref="K111:K113"/>
    <mergeCell ref="L111:L113"/>
    <mergeCell ref="P111:P113"/>
    <mergeCell ref="Q111:Q113"/>
    <mergeCell ref="R111:R113"/>
    <mergeCell ref="Y108:Y110"/>
    <mergeCell ref="A111:A113"/>
    <mergeCell ref="B111:B113"/>
    <mergeCell ref="C111:C113"/>
    <mergeCell ref="D111:D113"/>
    <mergeCell ref="E111:E113"/>
    <mergeCell ref="F111:F113"/>
    <mergeCell ref="G111:G113"/>
    <mergeCell ref="H111:H113"/>
    <mergeCell ref="I111:I113"/>
    <mergeCell ref="S108:S110"/>
    <mergeCell ref="T108:T110"/>
    <mergeCell ref="U108:U110"/>
    <mergeCell ref="V108:V110"/>
    <mergeCell ref="W108:W110"/>
    <mergeCell ref="X108:X110"/>
    <mergeCell ref="J108:J110"/>
    <mergeCell ref="K108:K110"/>
    <mergeCell ref="L108:L110"/>
    <mergeCell ref="P108:P110"/>
    <mergeCell ref="Q108:Q110"/>
    <mergeCell ref="R108:R110"/>
    <mergeCell ref="Y105:Y107"/>
    <mergeCell ref="A108:A110"/>
    <mergeCell ref="B108:B110"/>
    <mergeCell ref="C108:C110"/>
    <mergeCell ref="D108:D110"/>
    <mergeCell ref="E108:E110"/>
    <mergeCell ref="F108:F110"/>
    <mergeCell ref="G108:G110"/>
    <mergeCell ref="H108:H110"/>
    <mergeCell ref="I108:I110"/>
    <mergeCell ref="S105:S107"/>
    <mergeCell ref="T105:T107"/>
    <mergeCell ref="U105:U107"/>
    <mergeCell ref="V105:V107"/>
    <mergeCell ref="W105:W107"/>
    <mergeCell ref="X105:X107"/>
    <mergeCell ref="J105:J107"/>
    <mergeCell ref="K105:K107"/>
    <mergeCell ref="L105:L107"/>
    <mergeCell ref="P105:P107"/>
    <mergeCell ref="Q105:Q107"/>
    <mergeCell ref="R105:R107"/>
    <mergeCell ref="Y102:Y104"/>
    <mergeCell ref="A105:A107"/>
    <mergeCell ref="B105:B107"/>
    <mergeCell ref="C105:C107"/>
    <mergeCell ref="D105:D107"/>
    <mergeCell ref="E105:E107"/>
    <mergeCell ref="F105:F107"/>
    <mergeCell ref="G105:G107"/>
    <mergeCell ref="H105:H107"/>
    <mergeCell ref="I105:I107"/>
    <mergeCell ref="S102:S104"/>
    <mergeCell ref="T102:T104"/>
    <mergeCell ref="U102:U104"/>
    <mergeCell ref="V102:V104"/>
    <mergeCell ref="W102:W104"/>
    <mergeCell ref="X102:X104"/>
    <mergeCell ref="J102:J104"/>
    <mergeCell ref="K102:K104"/>
    <mergeCell ref="L102:L104"/>
    <mergeCell ref="P102:P104"/>
    <mergeCell ref="Q102:Q104"/>
    <mergeCell ref="R102:R104"/>
    <mergeCell ref="Y100:Y101"/>
    <mergeCell ref="A102:A104"/>
    <mergeCell ref="B102:B104"/>
    <mergeCell ref="C102:C104"/>
    <mergeCell ref="D102:D104"/>
    <mergeCell ref="E102:E104"/>
    <mergeCell ref="F102:F104"/>
    <mergeCell ref="G102:G104"/>
    <mergeCell ref="H102:H104"/>
    <mergeCell ref="I102:I104"/>
    <mergeCell ref="S100:S101"/>
    <mergeCell ref="T100:T101"/>
    <mergeCell ref="U100:U101"/>
    <mergeCell ref="V100:V101"/>
    <mergeCell ref="W100:W101"/>
    <mergeCell ref="X100:X101"/>
    <mergeCell ref="J100:J101"/>
    <mergeCell ref="K100:K101"/>
    <mergeCell ref="L100:L101"/>
    <mergeCell ref="P100:P101"/>
    <mergeCell ref="Q100:Q101"/>
    <mergeCell ref="R100:R101"/>
    <mergeCell ref="X98:X99"/>
    <mergeCell ref="Y98:Y99"/>
    <mergeCell ref="A100:A101"/>
    <mergeCell ref="B100:B101"/>
    <mergeCell ref="C100:C101"/>
    <mergeCell ref="D100:D101"/>
    <mergeCell ref="E100:E101"/>
    <mergeCell ref="F100:F101"/>
    <mergeCell ref="G100:G101"/>
    <mergeCell ref="H100:H101"/>
    <mergeCell ref="R98:R99"/>
    <mergeCell ref="S98:S99"/>
    <mergeCell ref="T98:T99"/>
    <mergeCell ref="U98:U99"/>
    <mergeCell ref="V98:V99"/>
    <mergeCell ref="W98:W99"/>
    <mergeCell ref="H98:H99"/>
    <mergeCell ref="J98:J99"/>
    <mergeCell ref="K98:K99"/>
    <mergeCell ref="L98:L99"/>
    <mergeCell ref="P98:P99"/>
    <mergeCell ref="Q98:Q99"/>
    <mergeCell ref="W96:W97"/>
    <mergeCell ref="X96:X97"/>
    <mergeCell ref="Y96:Y97"/>
    <mergeCell ref="A98:A99"/>
    <mergeCell ref="B98:B99"/>
    <mergeCell ref="C98:C99"/>
    <mergeCell ref="D98:D99"/>
    <mergeCell ref="E98:E99"/>
    <mergeCell ref="F98:F99"/>
    <mergeCell ref="G98:G99"/>
    <mergeCell ref="Q96:Q97"/>
    <mergeCell ref="R96:R97"/>
    <mergeCell ref="S96:S97"/>
    <mergeCell ref="T96:T97"/>
    <mergeCell ref="U96:U97"/>
    <mergeCell ref="V96:V97"/>
    <mergeCell ref="G96:G97"/>
    <mergeCell ref="H96:H97"/>
    <mergeCell ref="J96:J97"/>
    <mergeCell ref="K96:K97"/>
    <mergeCell ref="L96:L97"/>
    <mergeCell ref="P96:P97"/>
    <mergeCell ref="V94:V95"/>
    <mergeCell ref="W94:W95"/>
    <mergeCell ref="X94:X95"/>
    <mergeCell ref="Y94:Y95"/>
    <mergeCell ref="A96:A97"/>
    <mergeCell ref="B96:B97"/>
    <mergeCell ref="C96:C97"/>
    <mergeCell ref="D96:D97"/>
    <mergeCell ref="E96:E97"/>
    <mergeCell ref="F96:F97"/>
    <mergeCell ref="P94:P95"/>
    <mergeCell ref="Q94:Q95"/>
    <mergeCell ref="R94:R95"/>
    <mergeCell ref="S94:S95"/>
    <mergeCell ref="T94:T95"/>
    <mergeCell ref="U94:U95"/>
    <mergeCell ref="F94:F95"/>
    <mergeCell ref="G94:G95"/>
    <mergeCell ref="H94:H95"/>
    <mergeCell ref="J94:J95"/>
    <mergeCell ref="K94:K95"/>
    <mergeCell ref="L94:L95"/>
    <mergeCell ref="U92:U93"/>
    <mergeCell ref="V92:V93"/>
    <mergeCell ref="W92:W93"/>
    <mergeCell ref="X92:X93"/>
    <mergeCell ref="Y92:Y93"/>
    <mergeCell ref="A94:A95"/>
    <mergeCell ref="B94:B95"/>
    <mergeCell ref="C94:C95"/>
    <mergeCell ref="D94:D95"/>
    <mergeCell ref="E94:E95"/>
    <mergeCell ref="L92:L93"/>
    <mergeCell ref="P92:P93"/>
    <mergeCell ref="Q92:Q93"/>
    <mergeCell ref="R92:R93"/>
    <mergeCell ref="S92:S93"/>
    <mergeCell ref="T92:T93"/>
    <mergeCell ref="F92:F93"/>
    <mergeCell ref="G92:G93"/>
    <mergeCell ref="H92:H93"/>
    <mergeCell ref="I92:I93"/>
    <mergeCell ref="J92:J93"/>
    <mergeCell ref="K92:K93"/>
    <mergeCell ref="U86:U91"/>
    <mergeCell ref="V86:V91"/>
    <mergeCell ref="W86:W91"/>
    <mergeCell ref="X86:X91"/>
    <mergeCell ref="Y86:Y91"/>
    <mergeCell ref="A92:A93"/>
    <mergeCell ref="B92:B93"/>
    <mergeCell ref="C92:C93"/>
    <mergeCell ref="D92:D93"/>
    <mergeCell ref="E92:E93"/>
    <mergeCell ref="L86:L91"/>
    <mergeCell ref="P86:P91"/>
    <mergeCell ref="Q86:Q91"/>
    <mergeCell ref="R86:R91"/>
    <mergeCell ref="S86:S91"/>
    <mergeCell ref="T86:T91"/>
    <mergeCell ref="F86:F91"/>
    <mergeCell ref="G86:G91"/>
    <mergeCell ref="H86:H91"/>
    <mergeCell ref="I86:I91"/>
    <mergeCell ref="J86:J91"/>
    <mergeCell ref="K86:K91"/>
    <mergeCell ref="V82:V85"/>
    <mergeCell ref="W82:W85"/>
    <mergeCell ref="X82:X85"/>
    <mergeCell ref="Y82:Y85"/>
    <mergeCell ref="I84:I85"/>
    <mergeCell ref="A86:A91"/>
    <mergeCell ref="B86:B91"/>
    <mergeCell ref="C86:C91"/>
    <mergeCell ref="D86:D91"/>
    <mergeCell ref="E86:E91"/>
    <mergeCell ref="P82:P85"/>
    <mergeCell ref="Q82:Q85"/>
    <mergeCell ref="R82:R85"/>
    <mergeCell ref="S82:S85"/>
    <mergeCell ref="T82:T85"/>
    <mergeCell ref="U82:U85"/>
    <mergeCell ref="G82:G85"/>
    <mergeCell ref="H82:H85"/>
    <mergeCell ref="I82:I83"/>
    <mergeCell ref="J82:J85"/>
    <mergeCell ref="K82:K85"/>
    <mergeCell ref="L82:L85"/>
    <mergeCell ref="V80:V81"/>
    <mergeCell ref="W80:W81"/>
    <mergeCell ref="X80:X81"/>
    <mergeCell ref="Y80:Y81"/>
    <mergeCell ref="A82:A85"/>
    <mergeCell ref="B82:B85"/>
    <mergeCell ref="C82:C85"/>
    <mergeCell ref="D82:D85"/>
    <mergeCell ref="E82:E85"/>
    <mergeCell ref="F82:F85"/>
    <mergeCell ref="P80:P81"/>
    <mergeCell ref="Q80:Q81"/>
    <mergeCell ref="R80:R81"/>
    <mergeCell ref="S80:S81"/>
    <mergeCell ref="T80:T81"/>
    <mergeCell ref="U80:U81"/>
    <mergeCell ref="G80:G81"/>
    <mergeCell ref="H80:H81"/>
    <mergeCell ref="I80:I81"/>
    <mergeCell ref="J80:J81"/>
    <mergeCell ref="K80:K81"/>
    <mergeCell ref="L80:L81"/>
    <mergeCell ref="V77:V79"/>
    <mergeCell ref="W77:W79"/>
    <mergeCell ref="X77:X79"/>
    <mergeCell ref="Y77:Y79"/>
    <mergeCell ref="A80:A81"/>
    <mergeCell ref="B80:B81"/>
    <mergeCell ref="C80:C81"/>
    <mergeCell ref="D80:D81"/>
    <mergeCell ref="E80:E81"/>
    <mergeCell ref="F80:F81"/>
    <mergeCell ref="P77:P79"/>
    <mergeCell ref="Q77:Q79"/>
    <mergeCell ref="R77:R79"/>
    <mergeCell ref="S77:S79"/>
    <mergeCell ref="T77:T79"/>
    <mergeCell ref="U77:U79"/>
    <mergeCell ref="G77:G79"/>
    <mergeCell ref="H77:H79"/>
    <mergeCell ref="I77:I79"/>
    <mergeCell ref="J77:J79"/>
    <mergeCell ref="K77:K79"/>
    <mergeCell ref="L77:L79"/>
    <mergeCell ref="A77:A79"/>
    <mergeCell ref="B77:B79"/>
    <mergeCell ref="C77:C79"/>
    <mergeCell ref="D77:D79"/>
    <mergeCell ref="E77:E79"/>
    <mergeCell ref="F77:F79"/>
    <mergeCell ref="T74:T76"/>
    <mergeCell ref="U74:U76"/>
    <mergeCell ref="V74:V76"/>
    <mergeCell ref="W74:W76"/>
    <mergeCell ref="X74:X76"/>
    <mergeCell ref="Y74:Y76"/>
    <mergeCell ref="K74:K76"/>
    <mergeCell ref="L74:L76"/>
    <mergeCell ref="P74:P76"/>
    <mergeCell ref="Q74:Q76"/>
    <mergeCell ref="R74:R76"/>
    <mergeCell ref="S74:S76"/>
    <mergeCell ref="Y71:Y73"/>
    <mergeCell ref="A74:A76"/>
    <mergeCell ref="B74:B76"/>
    <mergeCell ref="C74:C76"/>
    <mergeCell ref="D74:D76"/>
    <mergeCell ref="E74:E76"/>
    <mergeCell ref="F74:F76"/>
    <mergeCell ref="G74:G76"/>
    <mergeCell ref="H74:H76"/>
    <mergeCell ref="J74:J76"/>
    <mergeCell ref="S71:S73"/>
    <mergeCell ref="T71:T73"/>
    <mergeCell ref="U71:U73"/>
    <mergeCell ref="V71:V73"/>
    <mergeCell ref="W71:W73"/>
    <mergeCell ref="X71:X73"/>
    <mergeCell ref="J71:J73"/>
    <mergeCell ref="K71:K73"/>
    <mergeCell ref="L71:L73"/>
    <mergeCell ref="P71:P73"/>
    <mergeCell ref="Q71:Q73"/>
    <mergeCell ref="R71:R73"/>
    <mergeCell ref="X68:X70"/>
    <mergeCell ref="Y68:Y70"/>
    <mergeCell ref="A71:A73"/>
    <mergeCell ref="B71:B73"/>
    <mergeCell ref="C71:C73"/>
    <mergeCell ref="D71:D73"/>
    <mergeCell ref="E71:E73"/>
    <mergeCell ref="F71:F73"/>
    <mergeCell ref="G71:G73"/>
    <mergeCell ref="H71:H73"/>
    <mergeCell ref="R68:R70"/>
    <mergeCell ref="S68:S70"/>
    <mergeCell ref="T68:T70"/>
    <mergeCell ref="U68:U70"/>
    <mergeCell ref="V68:V70"/>
    <mergeCell ref="W68:W70"/>
    <mergeCell ref="H68:H70"/>
    <mergeCell ref="J68:J70"/>
    <mergeCell ref="K68:K70"/>
    <mergeCell ref="L68:L70"/>
    <mergeCell ref="P68:P70"/>
    <mergeCell ref="Q68:Q70"/>
    <mergeCell ref="W65:W67"/>
    <mergeCell ref="X65:X67"/>
    <mergeCell ref="Y65:Y67"/>
    <mergeCell ref="A68:A70"/>
    <mergeCell ref="B68:B70"/>
    <mergeCell ref="C68:C70"/>
    <mergeCell ref="D68:D70"/>
    <mergeCell ref="E68:E70"/>
    <mergeCell ref="F68:F70"/>
    <mergeCell ref="G68:G70"/>
    <mergeCell ref="Q65:Q67"/>
    <mergeCell ref="R65:R67"/>
    <mergeCell ref="S65:S67"/>
    <mergeCell ref="T65:T67"/>
    <mergeCell ref="U65:U67"/>
    <mergeCell ref="V65:V67"/>
    <mergeCell ref="G65:G67"/>
    <mergeCell ref="H65:H67"/>
    <mergeCell ref="J65:J67"/>
    <mergeCell ref="K65:K67"/>
    <mergeCell ref="L65:L67"/>
    <mergeCell ref="P65:P67"/>
    <mergeCell ref="A65:A67"/>
    <mergeCell ref="B65:B67"/>
    <mergeCell ref="C65:C67"/>
    <mergeCell ref="D65:D67"/>
    <mergeCell ref="E65:E67"/>
    <mergeCell ref="F65:F67"/>
    <mergeCell ref="T53:T64"/>
    <mergeCell ref="U53:U64"/>
    <mergeCell ref="V53:V64"/>
    <mergeCell ref="W53:W64"/>
    <mergeCell ref="X53:X64"/>
    <mergeCell ref="Y53:Y64"/>
    <mergeCell ref="K53:K64"/>
    <mergeCell ref="L53:L64"/>
    <mergeCell ref="P53:P64"/>
    <mergeCell ref="Q53:Q64"/>
    <mergeCell ref="R53:R64"/>
    <mergeCell ref="S53:S64"/>
    <mergeCell ref="Y50:Y52"/>
    <mergeCell ref="A53:A64"/>
    <mergeCell ref="B53:B64"/>
    <mergeCell ref="C53:C64"/>
    <mergeCell ref="D53:D64"/>
    <mergeCell ref="E53:E64"/>
    <mergeCell ref="F53:F64"/>
    <mergeCell ref="G53:G64"/>
    <mergeCell ref="H53:H64"/>
    <mergeCell ref="J53:J64"/>
    <mergeCell ref="S50:S52"/>
    <mergeCell ref="T50:T52"/>
    <mergeCell ref="U50:U52"/>
    <mergeCell ref="V50:V52"/>
    <mergeCell ref="W50:W52"/>
    <mergeCell ref="X50:X52"/>
    <mergeCell ref="J50:J52"/>
    <mergeCell ref="K50:K52"/>
    <mergeCell ref="L50:L52"/>
    <mergeCell ref="P50:P52"/>
    <mergeCell ref="Q50:Q52"/>
    <mergeCell ref="R50:R52"/>
    <mergeCell ref="X46:X49"/>
    <mergeCell ref="Y46:Y49"/>
    <mergeCell ref="A50:A52"/>
    <mergeCell ref="B50:B52"/>
    <mergeCell ref="C50:C52"/>
    <mergeCell ref="D50:D52"/>
    <mergeCell ref="E50:E52"/>
    <mergeCell ref="F50:F52"/>
    <mergeCell ref="G50:G52"/>
    <mergeCell ref="H50:H52"/>
    <mergeCell ref="R46:R49"/>
    <mergeCell ref="S46:S49"/>
    <mergeCell ref="T46:T49"/>
    <mergeCell ref="U46:U49"/>
    <mergeCell ref="V46:V49"/>
    <mergeCell ref="W46:W49"/>
    <mergeCell ref="H46:H49"/>
    <mergeCell ref="J46:J49"/>
    <mergeCell ref="K46:K49"/>
    <mergeCell ref="L46:L49"/>
    <mergeCell ref="P46:P49"/>
    <mergeCell ref="Q46:Q49"/>
    <mergeCell ref="W43:W45"/>
    <mergeCell ref="X43:X45"/>
    <mergeCell ref="Y43:Y45"/>
    <mergeCell ref="A46:A49"/>
    <mergeCell ref="B46:B49"/>
    <mergeCell ref="C46:C49"/>
    <mergeCell ref="D46:D49"/>
    <mergeCell ref="E46:E49"/>
    <mergeCell ref="F46:F49"/>
    <mergeCell ref="G46:G49"/>
    <mergeCell ref="Q43:Q45"/>
    <mergeCell ref="R43:R45"/>
    <mergeCell ref="S43:S45"/>
    <mergeCell ref="T43:T45"/>
    <mergeCell ref="U43:U45"/>
    <mergeCell ref="V43:V45"/>
    <mergeCell ref="G43:G45"/>
    <mergeCell ref="H43:H45"/>
    <mergeCell ref="J43:J45"/>
    <mergeCell ref="K43:K45"/>
    <mergeCell ref="L43:L45"/>
    <mergeCell ref="P43:P45"/>
    <mergeCell ref="A43:A45"/>
    <mergeCell ref="B43:B45"/>
    <mergeCell ref="C43:C45"/>
    <mergeCell ref="D43:D45"/>
    <mergeCell ref="E43:E45"/>
    <mergeCell ref="F43:F45"/>
    <mergeCell ref="T41:T42"/>
    <mergeCell ref="U41:U42"/>
    <mergeCell ref="V41:V42"/>
    <mergeCell ref="W41:W42"/>
    <mergeCell ref="X41:X42"/>
    <mergeCell ref="Y41:Y42"/>
    <mergeCell ref="K41:K42"/>
    <mergeCell ref="L41:L42"/>
    <mergeCell ref="P41:P42"/>
    <mergeCell ref="Q41:Q42"/>
    <mergeCell ref="R41:R42"/>
    <mergeCell ref="S41:S42"/>
    <mergeCell ref="Y39:Y40"/>
    <mergeCell ref="A41:A42"/>
    <mergeCell ref="B41:B42"/>
    <mergeCell ref="C41:C42"/>
    <mergeCell ref="D41:D42"/>
    <mergeCell ref="E41:E42"/>
    <mergeCell ref="F41:F42"/>
    <mergeCell ref="G41:G42"/>
    <mergeCell ref="H41:H42"/>
    <mergeCell ref="J41:J42"/>
    <mergeCell ref="S39:S40"/>
    <mergeCell ref="T39:T40"/>
    <mergeCell ref="U39:U40"/>
    <mergeCell ref="V39:V40"/>
    <mergeCell ref="W39:W40"/>
    <mergeCell ref="X39:X40"/>
    <mergeCell ref="J39:J40"/>
    <mergeCell ref="K39:K40"/>
    <mergeCell ref="L39:L40"/>
    <mergeCell ref="P39:P40"/>
    <mergeCell ref="Q39:Q40"/>
    <mergeCell ref="R39:R40"/>
    <mergeCell ref="Y35:Y38"/>
    <mergeCell ref="A39:A40"/>
    <mergeCell ref="B39:B40"/>
    <mergeCell ref="C39:C40"/>
    <mergeCell ref="D39:D40"/>
    <mergeCell ref="E39:E40"/>
    <mergeCell ref="F39:F40"/>
    <mergeCell ref="G39:G40"/>
    <mergeCell ref="H39:H40"/>
    <mergeCell ref="I39:I40"/>
    <mergeCell ref="S35:S38"/>
    <mergeCell ref="T35:T38"/>
    <mergeCell ref="U35:U38"/>
    <mergeCell ref="V35:V38"/>
    <mergeCell ref="W35:W38"/>
    <mergeCell ref="X35:X38"/>
    <mergeCell ref="J35:J38"/>
    <mergeCell ref="K35:K38"/>
    <mergeCell ref="L35:L38"/>
    <mergeCell ref="P35:P38"/>
    <mergeCell ref="Q35:Q38"/>
    <mergeCell ref="R35:R38"/>
    <mergeCell ref="X31:X34"/>
    <mergeCell ref="Y31:Y34"/>
    <mergeCell ref="A35:A38"/>
    <mergeCell ref="B35:B38"/>
    <mergeCell ref="C35:C38"/>
    <mergeCell ref="D35:D38"/>
    <mergeCell ref="E35:E38"/>
    <mergeCell ref="F35:F38"/>
    <mergeCell ref="G35:G38"/>
    <mergeCell ref="H35:H38"/>
    <mergeCell ref="R31:R34"/>
    <mergeCell ref="S31:S34"/>
    <mergeCell ref="T31:T34"/>
    <mergeCell ref="U31:U34"/>
    <mergeCell ref="V31:V34"/>
    <mergeCell ref="W31:W34"/>
    <mergeCell ref="H31:H34"/>
    <mergeCell ref="J31:J34"/>
    <mergeCell ref="K31:K34"/>
    <mergeCell ref="L31:L34"/>
    <mergeCell ref="P31:P34"/>
    <mergeCell ref="Q31:Q34"/>
    <mergeCell ref="W27:W30"/>
    <mergeCell ref="X27:X30"/>
    <mergeCell ref="Y27:Y30"/>
    <mergeCell ref="A31:A34"/>
    <mergeCell ref="B31:B34"/>
    <mergeCell ref="C31:C34"/>
    <mergeCell ref="D31:D34"/>
    <mergeCell ref="E31:E34"/>
    <mergeCell ref="F31:F34"/>
    <mergeCell ref="G31:G34"/>
    <mergeCell ref="Q27:Q30"/>
    <mergeCell ref="R27:R30"/>
    <mergeCell ref="S27:S30"/>
    <mergeCell ref="T27:T30"/>
    <mergeCell ref="U27:U30"/>
    <mergeCell ref="V27:V30"/>
    <mergeCell ref="H27:H30"/>
    <mergeCell ref="I27:I30"/>
    <mergeCell ref="J27:J30"/>
    <mergeCell ref="K27:K30"/>
    <mergeCell ref="L27:L30"/>
    <mergeCell ref="P27:P30"/>
    <mergeCell ref="W23:W26"/>
    <mergeCell ref="X23:X26"/>
    <mergeCell ref="Y23:Y26"/>
    <mergeCell ref="A27:A30"/>
    <mergeCell ref="B27:B30"/>
    <mergeCell ref="C27:C30"/>
    <mergeCell ref="D27:D30"/>
    <mergeCell ref="E27:E30"/>
    <mergeCell ref="F27:F30"/>
    <mergeCell ref="G27:G30"/>
    <mergeCell ref="Q23:Q26"/>
    <mergeCell ref="R23:R26"/>
    <mergeCell ref="S23:S26"/>
    <mergeCell ref="T23:T26"/>
    <mergeCell ref="U23:U26"/>
    <mergeCell ref="V23:V26"/>
    <mergeCell ref="H23:H26"/>
    <mergeCell ref="I23:I26"/>
    <mergeCell ref="J23:J26"/>
    <mergeCell ref="K23:K26"/>
    <mergeCell ref="L23:L26"/>
    <mergeCell ref="P23:P26"/>
    <mergeCell ref="W20:W22"/>
    <mergeCell ref="X20:X22"/>
    <mergeCell ref="Y20:Y22"/>
    <mergeCell ref="A23:A26"/>
    <mergeCell ref="B23:B26"/>
    <mergeCell ref="C23:C26"/>
    <mergeCell ref="D23:D26"/>
    <mergeCell ref="E23:E26"/>
    <mergeCell ref="F23:F26"/>
    <mergeCell ref="G23:G26"/>
    <mergeCell ref="Q20:Q22"/>
    <mergeCell ref="R20:R22"/>
    <mergeCell ref="S20:S22"/>
    <mergeCell ref="T20:T22"/>
    <mergeCell ref="U20:U22"/>
    <mergeCell ref="V20:V22"/>
    <mergeCell ref="H20:H22"/>
    <mergeCell ref="I20:I22"/>
    <mergeCell ref="J20:J22"/>
    <mergeCell ref="K20:K22"/>
    <mergeCell ref="L20:L22"/>
    <mergeCell ref="P20:P22"/>
    <mergeCell ref="W17:W19"/>
    <mergeCell ref="X17:X19"/>
    <mergeCell ref="Y17:Y19"/>
    <mergeCell ref="A20:A22"/>
    <mergeCell ref="B20:B22"/>
    <mergeCell ref="C20:C22"/>
    <mergeCell ref="D20:D22"/>
    <mergeCell ref="E20:E22"/>
    <mergeCell ref="F20:F22"/>
    <mergeCell ref="G20:G22"/>
    <mergeCell ref="Q17:Q19"/>
    <mergeCell ref="R17:R19"/>
    <mergeCell ref="S17:S19"/>
    <mergeCell ref="T17:T19"/>
    <mergeCell ref="U17:U19"/>
    <mergeCell ref="V17:V19"/>
    <mergeCell ref="H17:H19"/>
    <mergeCell ref="I17:I19"/>
    <mergeCell ref="J17:J19"/>
    <mergeCell ref="K17:K19"/>
    <mergeCell ref="L17:L19"/>
    <mergeCell ref="P17:P19"/>
    <mergeCell ref="W13:W16"/>
    <mergeCell ref="X13:X16"/>
    <mergeCell ref="Y13:Y16"/>
    <mergeCell ref="A17:A19"/>
    <mergeCell ref="B17:B19"/>
    <mergeCell ref="C17:C19"/>
    <mergeCell ref="D17:D19"/>
    <mergeCell ref="E17:E19"/>
    <mergeCell ref="F17:F19"/>
    <mergeCell ref="G17:G19"/>
    <mergeCell ref="Q13:Q16"/>
    <mergeCell ref="R13:R16"/>
    <mergeCell ref="S13:S16"/>
    <mergeCell ref="T13:T16"/>
    <mergeCell ref="U13:U16"/>
    <mergeCell ref="V13:V16"/>
    <mergeCell ref="H13:H16"/>
    <mergeCell ref="I13:I16"/>
    <mergeCell ref="J13:J16"/>
    <mergeCell ref="K13:K16"/>
    <mergeCell ref="L13:L16"/>
    <mergeCell ref="P13:P16"/>
    <mergeCell ref="W9:W12"/>
    <mergeCell ref="X9:X12"/>
    <mergeCell ref="Y9:Y12"/>
    <mergeCell ref="A13:A16"/>
    <mergeCell ref="B13:B16"/>
    <mergeCell ref="C13:C16"/>
    <mergeCell ref="D13:D16"/>
    <mergeCell ref="E13:E16"/>
    <mergeCell ref="F13:F16"/>
    <mergeCell ref="G13:G16"/>
    <mergeCell ref="Q9:Q12"/>
    <mergeCell ref="R9:R12"/>
    <mergeCell ref="S9:S12"/>
    <mergeCell ref="T9:T12"/>
    <mergeCell ref="U9:U12"/>
    <mergeCell ref="V9:V12"/>
    <mergeCell ref="H9:H12"/>
    <mergeCell ref="I9:I12"/>
    <mergeCell ref="J9:J12"/>
    <mergeCell ref="K9:K12"/>
    <mergeCell ref="L9:L12"/>
    <mergeCell ref="P9:P12"/>
    <mergeCell ref="W7:W8"/>
    <mergeCell ref="X7:X8"/>
    <mergeCell ref="Y7:Y8"/>
    <mergeCell ref="A9:A12"/>
    <mergeCell ref="B9:B12"/>
    <mergeCell ref="C9:C12"/>
    <mergeCell ref="D9:D12"/>
    <mergeCell ref="E9:E12"/>
    <mergeCell ref="F9:F12"/>
    <mergeCell ref="G9:G12"/>
    <mergeCell ref="Q7:Q8"/>
    <mergeCell ref="R7:R8"/>
    <mergeCell ref="S7:S8"/>
    <mergeCell ref="T7:T8"/>
    <mergeCell ref="U7:U8"/>
    <mergeCell ref="V7:V8"/>
    <mergeCell ref="W4:W6"/>
    <mergeCell ref="X4:X6"/>
    <mergeCell ref="Y4:Y6"/>
    <mergeCell ref="A7:A8"/>
    <mergeCell ref="B7:B8"/>
    <mergeCell ref="C7:C8"/>
    <mergeCell ref="D7:D8"/>
    <mergeCell ref="E7:E8"/>
    <mergeCell ref="F7:F8"/>
    <mergeCell ref="G7:G8"/>
    <mergeCell ref="Q4:Q6"/>
    <mergeCell ref="R4:R6"/>
    <mergeCell ref="S4:S6"/>
    <mergeCell ref="T4:T6"/>
    <mergeCell ref="U4:U6"/>
    <mergeCell ref="V4:V6"/>
    <mergeCell ref="G4:G6"/>
    <mergeCell ref="H4:H6"/>
    <mergeCell ref="J4:J6"/>
    <mergeCell ref="K4:K8"/>
    <mergeCell ref="L4:L8"/>
    <mergeCell ref="P4:P6"/>
    <mergeCell ref="H7:H8"/>
    <mergeCell ref="J7:J8"/>
    <mergeCell ref="P7:P8"/>
    <mergeCell ref="A4:A6"/>
    <mergeCell ref="B4:B6"/>
    <mergeCell ref="C4:C6"/>
    <mergeCell ref="D4:D6"/>
    <mergeCell ref="E4:E6"/>
    <mergeCell ref="F4:F6"/>
    <mergeCell ref="A1:Y1"/>
    <mergeCell ref="A2:A3"/>
    <mergeCell ref="B2:B3"/>
    <mergeCell ref="C2:I2"/>
    <mergeCell ref="J2:S2"/>
    <mergeCell ref="T2:Y2"/>
  </mergeCells>
  <conditionalFormatting sqref="F4 H4:I4">
    <cfRule type="cellIs" dxfId="31" priority="32" operator="equal">
      <formula>"Otro"</formula>
    </cfRule>
  </conditionalFormatting>
  <conditionalFormatting sqref="F39 H39:I39">
    <cfRule type="cellIs" dxfId="30" priority="31" operator="equal">
      <formula>"Otro"</formula>
    </cfRule>
  </conditionalFormatting>
  <conditionalFormatting sqref="F41:F43 H43:I43 H41:I41">
    <cfRule type="cellIs" dxfId="29" priority="30" operator="equal">
      <formula>"Otro"</formula>
    </cfRule>
  </conditionalFormatting>
  <conditionalFormatting sqref="E77:F79 H77:I77">
    <cfRule type="cellIs" dxfId="28" priority="29" operator="equal">
      <formula>"Otro"</formula>
    </cfRule>
  </conditionalFormatting>
  <conditionalFormatting sqref="F80 H80:I80">
    <cfRule type="cellIs" dxfId="27" priority="28" operator="equal">
      <formula>"Otro"</formula>
    </cfRule>
  </conditionalFormatting>
  <conditionalFormatting sqref="F105:F107 H105:I105">
    <cfRule type="cellIs" dxfId="26" priority="27" operator="equal">
      <formula>"Otro"</formula>
    </cfRule>
  </conditionalFormatting>
  <conditionalFormatting sqref="F250:F253 H250:I250">
    <cfRule type="cellIs" dxfId="25" priority="26" operator="equal">
      <formula>"Otro"</formula>
    </cfRule>
  </conditionalFormatting>
  <conditionalFormatting sqref="F394:F396 H394:I394">
    <cfRule type="cellIs" dxfId="24" priority="25" operator="equal">
      <formula>"Otro"</formula>
    </cfRule>
  </conditionalFormatting>
  <conditionalFormatting sqref="F397 H397:I397">
    <cfRule type="cellIs" dxfId="23" priority="24" operator="equal">
      <formula>"Otro"</formula>
    </cfRule>
  </conditionalFormatting>
  <conditionalFormatting sqref="F400:F402 H400:I400">
    <cfRule type="cellIs" dxfId="22" priority="23" operator="equal">
      <formula>"Otro"</formula>
    </cfRule>
  </conditionalFormatting>
  <conditionalFormatting sqref="F468:F472 H472:I472 H468:I468">
    <cfRule type="cellIs" dxfId="21" priority="17" operator="equal">
      <formula>"Otro"</formula>
    </cfRule>
  </conditionalFormatting>
  <conditionalFormatting sqref="F446:F449 F454:F456 H454:I454 H446:I446">
    <cfRule type="cellIs" dxfId="20" priority="22" operator="equal">
      <formula>"Otro"</formula>
    </cfRule>
  </conditionalFormatting>
  <conditionalFormatting sqref="F451:F453 H451:I451">
    <cfRule type="cellIs" dxfId="19" priority="21" operator="equal">
      <formula>"Otro"</formula>
    </cfRule>
  </conditionalFormatting>
  <conditionalFormatting sqref="F458:F461 H458:I458">
    <cfRule type="cellIs" dxfId="18" priority="20" operator="equal">
      <formula>"Otro"</formula>
    </cfRule>
  </conditionalFormatting>
  <conditionalFormatting sqref="F462:F466 H462:I462">
    <cfRule type="cellIs" dxfId="17" priority="19" operator="equal">
      <formula>"Otro"</formula>
    </cfRule>
  </conditionalFormatting>
  <conditionalFormatting sqref="F474:F480 H474:I474">
    <cfRule type="cellIs" dxfId="16" priority="18" operator="equal">
      <formula>"Otro"</formula>
    </cfRule>
  </conditionalFormatting>
  <conditionalFormatting sqref="G4">
    <cfRule type="cellIs" dxfId="15" priority="16" operator="equal">
      <formula>"Otro"</formula>
    </cfRule>
  </conditionalFormatting>
  <conditionalFormatting sqref="G39">
    <cfRule type="cellIs" dxfId="14" priority="15" operator="equal">
      <formula>"Otro"</formula>
    </cfRule>
  </conditionalFormatting>
  <conditionalFormatting sqref="G41:G43">
    <cfRule type="cellIs" dxfId="13" priority="14" operator="equal">
      <formula>"Otro"</formula>
    </cfRule>
  </conditionalFormatting>
  <conditionalFormatting sqref="G77:G79">
    <cfRule type="cellIs" dxfId="12" priority="13" operator="equal">
      <formula>"Otro"</formula>
    </cfRule>
  </conditionalFormatting>
  <conditionalFormatting sqref="G80">
    <cfRule type="cellIs" dxfId="11" priority="12" operator="equal">
      <formula>"Otro"</formula>
    </cfRule>
  </conditionalFormatting>
  <conditionalFormatting sqref="G105:G107">
    <cfRule type="cellIs" dxfId="10" priority="11" operator="equal">
      <formula>"Otro"</formula>
    </cfRule>
  </conditionalFormatting>
  <conditionalFormatting sqref="G250:G253">
    <cfRule type="cellIs" dxfId="9" priority="10" operator="equal">
      <formula>"Otro"</formula>
    </cfRule>
  </conditionalFormatting>
  <conditionalFormatting sqref="G394:G396">
    <cfRule type="cellIs" dxfId="8" priority="9" operator="equal">
      <formula>"Otro"</formula>
    </cfRule>
  </conditionalFormatting>
  <conditionalFormatting sqref="G397">
    <cfRule type="cellIs" dxfId="7" priority="8" operator="equal">
      <formula>"Otro"</formula>
    </cfRule>
  </conditionalFormatting>
  <conditionalFormatting sqref="G400:G402">
    <cfRule type="cellIs" dxfId="6" priority="7" operator="equal">
      <formula>"Otro"</formula>
    </cfRule>
  </conditionalFormatting>
  <conditionalFormatting sqref="G468:G472">
    <cfRule type="cellIs" dxfId="5" priority="1" operator="equal">
      <formula>"Otro"</formula>
    </cfRule>
  </conditionalFormatting>
  <conditionalFormatting sqref="G446:G449 G454:G456">
    <cfRule type="cellIs" dxfId="4" priority="6" operator="equal">
      <formula>"Otro"</formula>
    </cfRule>
  </conditionalFormatting>
  <conditionalFormatting sqref="G451:G453">
    <cfRule type="cellIs" dxfId="3" priority="5" operator="equal">
      <formula>"Otro"</formula>
    </cfRule>
  </conditionalFormatting>
  <conditionalFormatting sqref="G458:G461">
    <cfRule type="cellIs" dxfId="2" priority="4" operator="equal">
      <formula>"Otro"</formula>
    </cfRule>
  </conditionalFormatting>
  <conditionalFormatting sqref="G462:G466">
    <cfRule type="cellIs" dxfId="1" priority="3" operator="equal">
      <formula>"Otro"</formula>
    </cfRule>
  </conditionalFormatting>
  <conditionalFormatting sqref="G474:G480">
    <cfRule type="cellIs" dxfId="0" priority="2" operator="equal">
      <formula>"Otro"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8">
        <x14:dataValidation type="list" allowBlank="1" showInputMessage="1" showErrorMessage="1">
          <x14:formula1>
            <xm:f>[1]LISTAS!#REF!</xm:f>
          </x14:formula1>
          <xm:sqref>V416:V419 V422</xm:sqref>
        </x14:dataValidation>
        <x14:dataValidation type="list" allowBlank="1" showInputMessage="1" showErrorMessage="1">
          <x14:formula1>
            <xm:f>[2]LISTAS!#REF!</xm:f>
          </x14:formula1>
          <xm:sqref>D387 D392:F392 V392 V387 V390 D390:F390</xm:sqref>
        </x14:dataValidation>
        <x14:dataValidation type="list" allowBlank="1" showInputMessage="1" showErrorMessage="1">
          <x14:formula1>
            <xm:f>[3]LISTAS!#REF!</xm:f>
          </x14:formula1>
          <xm:sqref>D384 V379:V383 D379:D382 B379</xm:sqref>
        </x14:dataValidation>
        <x14:dataValidation type="list" allowBlank="1" showInputMessage="1" showErrorMessage="1">
          <x14:formula1>
            <xm:f>[4]LISTAS!#REF!</xm:f>
          </x14:formula1>
          <xm:sqref>D369</xm:sqref>
        </x14:dataValidation>
        <x14:dataValidation type="list" allowBlank="1" showInputMessage="1" showErrorMessage="1">
          <x14:formula1>
            <xm:f>[5]LISTAS!#REF!</xm:f>
          </x14:formula1>
          <xm:sqref>W184 V183:V191 W186:W191</xm:sqref>
        </x14:dataValidation>
        <x14:dataValidation type="list" allowBlank="1" showInputMessage="1" showErrorMessage="1">
          <x14:formula1>
            <xm:f>[6]LISTAS!#REF!</xm:f>
          </x14:formula1>
          <xm:sqref>W169:W172 W174:W177 W193:W196</xm:sqref>
        </x14:dataValidation>
        <x14:dataValidation type="list" allowBlank="1" showInputMessage="1" showErrorMessage="1">
          <x14:formula1>
            <xm:f>[7]LISTAS!#REF!</xm:f>
          </x14:formula1>
          <xm:sqref>V165:V166</xm:sqref>
        </x14:dataValidation>
        <x14:dataValidation type="list" allowBlank="1" showInputMessage="1" showErrorMessage="1">
          <x14:formula1>
            <xm:f>[8]LISTAS!#REF!</xm:f>
          </x14:formula1>
          <xm:sqref>V152:V164</xm:sqref>
        </x14:dataValidation>
        <x14:dataValidation type="list" allowBlank="1" showInputMessage="1" showErrorMessage="1">
          <x14:formula1>
            <xm:f>[9]LISTAS!#REF!</xm:f>
          </x14:formula1>
          <xm:sqref>W144:X146 V143:V151 W148:X151 V168:V182 V192:V196</xm:sqref>
        </x14:dataValidation>
        <x14:dataValidation type="list" allowBlank="1" showInputMessage="1" showErrorMessage="1">
          <x14:formula1>
            <xm:f>[10]LISTAS!#REF!</xm:f>
          </x14:formula1>
          <xm:sqref>V292 V296 V300 V308 V304</xm:sqref>
        </x14:dataValidation>
        <x14:dataValidation type="list" allowBlank="1" showInputMessage="1" showErrorMessage="1">
          <x14:formula1>
            <xm:f>[11]LISTAS!#REF!</xm:f>
          </x14:formula1>
          <xm:sqref>V271 V273 V280 V276:V278 V282:V283 V285 V287 V289:V290 D289</xm:sqref>
        </x14:dataValidation>
        <x14:dataValidation type="list" allowBlank="1" showInputMessage="1" showErrorMessage="1">
          <x14:formula1>
            <xm:f>[12]LISTAS!#REF!</xm:f>
          </x14:formula1>
          <xm:sqref>B400 D394:E397 W395:W396 W398:W399 W401:W402 V394:V402 U409:W410 B403 B419:B420 D400:E403 D411:F411 D407:D410 B422:B423 B416:B417 V413 B394 D432:D437 D443:D445 E416:E418 B425:B426 B429:B430 B432:B433 B411 B440 B437 D425:D428 B413 B443:B444 B407:B409 F403</xm:sqref>
        </x14:dataValidation>
        <x14:dataValidation type="list" allowBlank="1" showInputMessage="1" showErrorMessage="1">
          <x14:formula1>
            <xm:f>[13]LISTAS!#REF!</xm:f>
          </x14:formula1>
          <xm:sqref>W257:W259 D276:F278 D256:E265 B256 B262 D273:F273 D280:F280 D282:F283 D285:F285 D287:F287 D292:F292 D290:F290 B260 D271:F271</xm:sqref>
        </x14:dataValidation>
        <x14:dataValidation type="list" allowBlank="1" showInputMessage="1" showErrorMessage="1">
          <x14:formula1>
            <xm:f>[14]LISTAS!#REF!</xm:f>
          </x14:formula1>
          <xm:sqref>W233:W235 W237:W239 W243:W246 W248:W249 W251:W253 W241 V230 V232:V254 D232:E245 D247:E254 B236 B240 B242 B247 B250 F232:F239 B254 B232 B230 D230:F230</xm:sqref>
        </x14:dataValidation>
        <x14:dataValidation type="list" allowBlank="1" showInputMessage="1" showErrorMessage="1">
          <x14:formula1>
            <xm:f>[15]LISTAS!#REF!</xm:f>
          </x14:formula1>
          <xm:sqref>V120</xm:sqref>
        </x14:dataValidation>
        <x14:dataValidation type="list" allowBlank="1" showInputMessage="1" showErrorMessage="1">
          <x14:formula1>
            <xm:f>[16]LISTAS!#REF!</xm:f>
          </x14:formula1>
          <xm:sqref>W78:W79 W81 W83:W85 V92:Y93 V77:V85 E92:E93 B86 B77 B80 B82 E80:E81 D77:D93 B92</xm:sqref>
        </x14:dataValidation>
        <x14:dataValidation type="list" allowBlank="1" showInputMessage="1" showErrorMessage="1">
          <x14:formula1>
            <xm:f>[17]LISTAS!#REF!</xm:f>
          </x14:formula1>
          <xm:sqref>V214:V218 B71 B74 D46:E46 D41:E42 D50:E50 D43 E43:E45 D65:E65 D53:E53 B41:B43 D68:E74 W229 V225:V229 B68 V206:V208 W207:W208 V210:W213 W226:W227 W217:W218 W214:X215 B53 B65 B50 B46</xm:sqref>
        </x14:dataValidation>
        <x14:dataValidation type="list" allowBlank="1" showInputMessage="1" showErrorMessage="1">
          <x14:formula1>
            <xm:f>[18]LISTAS!#REF!</xm:f>
          </x14:formula1>
          <xm:sqref>V39:V40 D39:E39 X131 X134 X102:X119 X129 X126:X127</xm:sqref>
        </x14:dataValidation>
        <x14:dataValidation type="list" allowBlank="1" showInputMessage="1" showErrorMessage="1">
          <x14:formula1>
            <xm:f>[19]LISTAS!#REF!</xm:f>
          </x14:formula1>
          <xm:sqref>W10:W12 V9:V30 W14:W16 W18:W19 W21:W22 W24:W26 W28:W30</xm:sqref>
        </x14:dataValidation>
        <x14:dataValidation type="list" allowBlank="1" showInputMessage="1" showErrorMessage="1">
          <x14:formula1>
            <xm:f>[20]LISTAS!#REF!</xm:f>
          </x14:formula1>
          <xm:sqref>B20 B23 B31 D17:E38 B35 B39 B137 D7:F7 V7:V8 W8 B27 D9:F9 B17 D4:E4 B4 B13 B9 B7 D13:F13</xm:sqref>
        </x14:dataValidation>
        <x14:dataValidation type="list" allowBlank="1" showInputMessage="1" showErrorMessage="1">
          <x14:formula1>
            <xm:f>[1]Hoja1!#REF!</xm:f>
          </x14:formula1>
          <xm:sqref>C451 C454:C492 C143:C446 C4:C137</xm:sqref>
        </x14:dataValidation>
        <x14:dataValidation type="list" allowBlank="1" showInputMessage="1" showErrorMessage="1">
          <x14:formula1>
            <xm:f>[1]Hoja1!#REF!</xm:f>
          </x14:formula1>
          <xm:sqref>E425:E445 D429:D431 D419:E424 D440:D442 D202:E229</xm:sqref>
        </x14:dataValidation>
        <x14:dataValidation type="list" allowBlank="1" showInputMessage="1" showErrorMessage="1">
          <x14:formula1>
            <xm:f>[21]LISTAS!#REF!</xm:f>
          </x14:formula1>
          <xm:sqref>W469:W472 V468:V472 D468:D471</xm:sqref>
        </x14:dataValidation>
        <x14:dataValidation type="list" allowBlank="1" showInputMessage="1" showErrorMessage="1">
          <x14:formula1>
            <xm:f>[22]LISTAS!#REF!</xm:f>
          </x14:formula1>
          <xm:sqref>D451:D456 D458:D466 D482:D490 D446:D449 D472:D480 V482:V484 W447:W450 W452:W453 W459:W461 W475:W481 W455:W457 W483:W484 V446:V467 W463:W467 F488:F490</xm:sqref>
        </x14:dataValidation>
        <x14:dataValidation type="list" allowBlank="1" showInputMessage="1" showErrorMessage="1">
          <x14:formula1>
            <xm:f>'[22]Productos Proyectos Inversión'!#REF!</xm:f>
          </x14:formula1>
          <xm:sqref>V474:V481</xm:sqref>
        </x14:dataValidation>
        <x14:dataValidation type="list" allowBlank="1" showInputMessage="1" showErrorMessage="1">
          <x14:formula1>
            <xm:f>[1]Hoja1!#REF!</xm:f>
          </x14:formula1>
          <xm:sqref>H432 H254:H256 H474 H102 H202 H197 H162:H165 H152:H154 H147 H230 H105 H111 H462 H482 H209 H232 H236 H240 H242 H247 H250 H260 H262 H267:H273 H276:H278 H126:H137 H120 H116 H114 H108 H71 H4 H7 H9 H13 H17 H20 H23 H27 H31 H35 H39 H41 H43 H46 H50 H53 H65 H68 H74 H77 H80 H82 H86 H92 H94 H96 H98 H100 H206 H214 H216 H219 H222 H225 H228 H280 H282:H283 H285 H287 H289:H290 H292:H296 H300:H343 H345:H349 H351 H356:H367 H369:H377 H379:H387 H390 H392 H394 H397 H400 H403 H407 H411 H413 H416 H419 H422 H425 H429 H437 H440 H443 H446 H451 H454 H458 H468 H472 H484 H488 H143 H149 H156 H168:H178 H159 H183:H185 H192 H180 H200 H491</xm:sqref>
        </x14:dataValidation>
        <x14:dataValidation type="list" allowBlank="1" showInputMessage="1" showErrorMessage="1">
          <x14:formula1>
            <xm:f>[1]Hoja1!#REF!</xm:f>
          </x14:formula1>
          <xm:sqref>I86 I111 I114 I116 I108 I105 I94:I102 I92 I4:I9 I13 I17 I20 I23 I27 I31:I39 I41:I77 I80 I82 I84 I131:I137 I168:I178 I162:I165 I126:I129 I202 I206 I209 I214 I216 I219 I222 I225 I228 I230 I232 I236 I240 I242 I247 I250 I254 I256 I260 I262 I267 I271 I273 I276:I278 I280 I282:I283 I285 I287 I289:I290 I292 I296 I300 I304 I308 I312 I315 I318 I321 I323 I326 I329 I333 I337 I341 I343 I345:I346 I349 I351 I356 I359 I363 I367 I369 I374 I377 I379 I384 I387 I390 I392 I394 I397 I400 I403 I407 I411 I413 I416 I419 I422 I425 I429 I432 I437 I440 I443 I446 I451 I454 I458 I462 I468 I472 I474 I482 I484 I488 I149 I120 I123:I124 I183:I197 I143:I147 I152:I159 I491 I493:I1048576</xm:sqref>
        </x14:dataValidation>
        <x14:dataValidation type="list" allowBlank="1" showInputMessage="1" showErrorMessage="1">
          <x14:formula1>
            <xm:f>[1]Hoja1!#REF!</xm:f>
          </x14:formula1>
          <xm:sqref>G4:G490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2020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del Pilar Zuluaga Fandiño</dc:creator>
  <cp:lastModifiedBy>Andrea  del Pilar Zuluaga Fandiño</cp:lastModifiedBy>
  <dcterms:created xsi:type="dcterms:W3CDTF">2020-01-30T14:26:51Z</dcterms:created>
  <dcterms:modified xsi:type="dcterms:W3CDTF">2020-01-30T14:30:00Z</dcterms:modified>
</cp:coreProperties>
</file>