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1\Versiones Plan de Acción Institucional 2021\"/>
    </mc:Choice>
  </mc:AlternateContent>
  <xr:revisionPtr revIDLastSave="0" documentId="13_ncr:1_{512F6007-8E36-45EF-B2C4-39E2A9BBD9EE}" xr6:coauthVersionLast="47" xr6:coauthVersionMax="47" xr10:uidLastSave="{00000000-0000-0000-0000-000000000000}"/>
  <bookViews>
    <workbookView xWindow="-120" yWindow="-120" windowWidth="20730" windowHeight="11040" activeTab="1" xr2:uid="{41CB9661-D77F-445C-BB59-81AA168447B9}"/>
  </bookViews>
  <sheets>
    <sheet name="PLAN DE ACCIÓN INSTITUCIONAL" sheetId="1" r:id="rId1"/>
    <sheet name="PLAN OPERATIVO" sheetId="3" r:id="rId2"/>
  </sheets>
  <externalReferences>
    <externalReference r:id="rId3"/>
    <externalReference r:id="rId4"/>
    <externalReference r:id="rId5"/>
    <externalReference r:id="rId6"/>
  </externalReferences>
  <definedNames>
    <definedName name="_xlnm._FilterDatabase" localSheetId="1" hidden="1">'PLAN OPERATIVO'!$B$6:$V$6</definedName>
    <definedName name="A">[1]BASE!#REF!</definedName>
    <definedName name="ADMINISTRADORASPUBLICO">#REF!</definedName>
    <definedName name="ANMINISTRADORASPRIVADO">#REF!</definedName>
    <definedName name="APORTESESCUELAS">#REF!</definedName>
    <definedName name="ARRENDAMIENTO">#REF!</definedName>
    <definedName name="ARRENDAMIENTOS">#REF!</definedName>
    <definedName name="CAPACITACION">#REF!</definedName>
    <definedName name="CAPACITACIÓN">#REF!</definedName>
    <definedName name="COMPRADEEQUIPO">#REF!</definedName>
    <definedName name="COMPRAEQUIPO">#REF!</definedName>
    <definedName name="COMUNICACIONESYTRANS">#REF!</definedName>
    <definedName name="DP">[2]LISTAS!$B$5:$B$8</definedName>
    <definedName name="ENSERESYEQUIPOSDEOFICINA">#REF!</definedName>
    <definedName name="ESAP">#REF!</definedName>
    <definedName name="Etapa">[3]DATOS!$BH$2:$BH$7</definedName>
    <definedName name="FINANCIEROS">#REF!</definedName>
    <definedName name="FOCOS">'[2]LISTAS PE'!$B$5:$B$8</definedName>
    <definedName name="GASTOSFINANCIEROS">#REF!</definedName>
    <definedName name="HORASEXTRASFESTVAC">#REF!</definedName>
    <definedName name="ICBF">#REF!</definedName>
    <definedName name="IMPRESOSYPUBLICACIONES">#REF!</definedName>
    <definedName name="IMPREVISTOS">#REF!</definedName>
    <definedName name="IMPUESTOS">#REF!</definedName>
    <definedName name="JOTA">[1]BASE!#REF!</definedName>
    <definedName name="JUDICIALES">#REF!</definedName>
    <definedName name="MANTENIMIENTO">#REF!</definedName>
    <definedName name="MATERIALESYSUMINISTROS">#REF!</definedName>
    <definedName name="MULTAS">#REF!</definedName>
    <definedName name="MULTASYSANCIONES">#REF!</definedName>
    <definedName name="Otros">#REF!</definedName>
    <definedName name="OTROSGASTOSBIENES">#REF!</definedName>
    <definedName name="OTROSGASTOSSERVICIOS">#REF!</definedName>
    <definedName name="OTROSPORBIENES">#REF!</definedName>
    <definedName name="OTROSPORSERVICIOS">#REF!</definedName>
    <definedName name="PRIMATECNICA">#REF!</definedName>
    <definedName name="PROYECTO_INV">[3]DATOS!$H$2:$H$25</definedName>
    <definedName name="RUBRO">#REF!</definedName>
    <definedName name="RUBROFUN">'[4]BASE FUNC'!$A$3:$AB$3</definedName>
    <definedName name="SEGUROS">#REF!</definedName>
    <definedName name="SENA">#REF!</definedName>
    <definedName name="SERVICIOSPUBLICOS">#REF!</definedName>
    <definedName name="SERVICIOSPÚBLICOS">#REF!</definedName>
    <definedName name="SUELDOSNOMINA">#REF!</definedName>
    <definedName name="TERRITORIAL">[3]DATOS!$C$2:$C$8</definedName>
    <definedName name="Tipo_Producto">[3]DATOS!$BI$2:$BI$8</definedName>
    <definedName name="Tipo_Reprogramacion_Actividad">[3]DATOS!$BG$2:$BG$6</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9" i="3" l="1"/>
  <c r="X213" i="3"/>
  <c r="X208" i="3"/>
  <c r="X202" i="3"/>
  <c r="X196" i="3"/>
  <c r="X190" i="3"/>
  <c r="X184" i="3"/>
  <c r="X180" i="3"/>
  <c r="X175" i="3"/>
  <c r="X169" i="3"/>
  <c r="X163" i="3"/>
  <c r="X161" i="3"/>
  <c r="X157" i="3"/>
  <c r="X151" i="3"/>
  <c r="X145" i="3"/>
  <c r="X140" i="3"/>
  <c r="W208" i="3"/>
  <c r="W190" i="3"/>
  <c r="W163" i="3"/>
  <c r="X162" i="1"/>
</calcChain>
</file>

<file path=xl/sharedStrings.xml><?xml version="1.0" encoding="utf-8"?>
<sst xmlns="http://schemas.openxmlformats.org/spreadsheetml/2006/main" count="8356" uniqueCount="2237">
  <si>
    <t xml:space="preserve">DEFINICIÓN METAS E HITOS </t>
  </si>
  <si>
    <t>DISTRIBUCIÓN PORCENTUAL DE LOS HITOS</t>
  </si>
  <si>
    <t>ALINEACIÓN LINEAMIENTOS ESTRATÉGICOS</t>
  </si>
  <si>
    <t>ÁREA RESPONSABLE</t>
  </si>
  <si>
    <t>[ID META]</t>
  </si>
  <si>
    <t>META</t>
  </si>
  <si>
    <t>FUENTE DE META</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</si>
  <si>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</si>
  <si>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</si>
  <si>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</si>
  <si>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</si>
  <si>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</si>
  <si>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</si>
  <si>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</si>
  <si>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</si>
  <si>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</si>
  <si>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</si>
  <si>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</si>
  <si>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</si>
  <si>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</si>
  <si>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</si>
  <si>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</si>
  <si>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Dirección - GIT Pobreza</t>
  </si>
  <si>
    <t>Un (1) Índice de Pobreza Multidimensional, publicado</t>
  </si>
  <si>
    <t>Conpes 150 de 2012</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</si>
  <si>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</si>
  <si>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</si>
  <si>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</si>
  <si>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</si>
  <si>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</si>
  <si>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</si>
  <si>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Una (1) actualización de los mapas interactivos por departamento</t>
  </si>
  <si>
    <t>Plan de Acción 2020</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</si>
  <si>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</si>
  <si>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</si>
  <si>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</si>
  <si>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Dirección - GIT GEDI</t>
  </si>
  <si>
    <t>PEN</t>
  </si>
  <si>
    <t>O. Fomentar el uso de la información estadística en la toma de decisiones públicas y privadas.</t>
  </si>
  <si>
    <t>16. Gestión de la información estadística</t>
  </si>
  <si>
    <t>Una (1) estrategia de divulgación de estadísticas con enfoque diferencial e interseccional mediante productos editoriales, implementada</t>
  </si>
  <si>
    <t>Una (1) Nota estadística de personas con discapacidad elaborada</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</si>
  <si>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</si>
  <si>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Nota estadística de personas mayores elaborada</t>
  </si>
  <si>
    <t>Una (1) Nota estadística de brecha salarial de género elaborada</t>
  </si>
  <si>
    <t>Una (1) Nota estadística de tema por definir elaborada</t>
  </si>
  <si>
    <t xml:space="preserve">Un (1) boletín con enfoque diferencial e interseccional en alianza con organizaciones externas, la academia, la sociedad civil y cooperación internacional elaborada </t>
  </si>
  <si>
    <t>Una (1) propuesta de contenido para la conmemoración el Día Internacional de la Mujer y la Niña en la Ciencia  (11 de febrero). generada</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</si>
  <si>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</si>
  <si>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propuesta de contenido para la conmemoración del Día internacional de la mujer (8 de marzo) generada </t>
  </si>
  <si>
    <t xml:space="preserve">Una (1) propuesta de contenido  para la conmemoración del Día internacional de la eliminación de la discriminación racial (21 de abril) generada </t>
  </si>
  <si>
    <t>Una (1) propuesta de contenido para la conmemoración del Día Internacional de las Niñas en las Tecnologías de la Información y la Comunicación (TIC) (22 de abril) generada</t>
  </si>
  <si>
    <t>Una (1) propuesta de contenido para la conmemoración el Día de la Maternidad Libre y Voluntaria (2do domingo de mayo) generada</t>
  </si>
  <si>
    <t xml:space="preserve">Una (1) propuesta de contenido para la conmemoración el Día Mundial contra el Trabajo Infantil (12 de junio) generada </t>
  </si>
  <si>
    <t>Una (1) propuesta de contenido para la conmemoración del Día internacional de la mujer afrolatinoamericana, afrocaribeña y de la diáspora (25 de Julio Día) generada</t>
  </si>
  <si>
    <t xml:space="preserve">Una (1) propuesta de contenido para la conmemoración del Día Internacional de la Juventud (24 de agosto) generada </t>
  </si>
  <si>
    <t>Una (1) propuesta de contenido para la conmemoración del Día Internacional de la Mujer Indígena (5 de septiembre) generado</t>
  </si>
  <si>
    <t>Una (1) propuesta de contenido para la conmemoración del día internacional de la niña (11 de octubre) generado</t>
  </si>
  <si>
    <t>Una (1) propuesta de contenido para la conmemoración del Día Internacional de las Mujeres Rurales (15 de octubre) generado</t>
  </si>
  <si>
    <t>Una (1) propuesta de contenido para la conmemoración del Día Universal del Niño (El 20 de noviembre) generado</t>
  </si>
  <si>
    <t>Una (1) propuesta de contenido para la conmemoración del Día que Colombia conmemora el ejercicio del voto de las mujeres (1º de diciembre) generado</t>
  </si>
  <si>
    <t>Una (1) propuesta de contenido para la conmemoración del Día internacional de las personas con discapacidad (3 de diciembre) generado</t>
  </si>
  <si>
    <t>Una (1) estrategia de divulgación de estadísticas con enfoque diferencial e interseccional mediante la participación en escenarios estratégicos, implementada</t>
  </si>
  <si>
    <t>Diez (10) presentaciones de datos estadísticos con enfoque diferencial e interseccional divulgadas.</t>
  </si>
  <si>
    <t>Cuatro (4) eventos organizados por el Grupo de Enfoque Diferencial e Interseccional para la generación de diálogos estratégicos que potencien el uso de estadísticas con enfoque diferencial e interseccional</t>
  </si>
  <si>
    <t>Una (1) estrategia de inclusión del enfoque diferencial e interseccional en el proceso de producción de datos estadísticos mediante recomendaciones formuladas a operaciones estadísticas</t>
  </si>
  <si>
    <t>Tres (3) propuestas de fortalecimiento a formularios y operaciones estadísticas del DANE elaboradas</t>
  </si>
  <si>
    <t>3. Construcción</t>
  </si>
  <si>
    <t>Un (1) documento de recomendaciones metodológicas a Encuestas de Uso del Tiempo en la región de Latinoamérica y el Caribe, como capítulo de la Guía liderada por la División de Asuntos de Género de la Cepal</t>
  </si>
  <si>
    <t>Dirección - GIT Relacionamiento</t>
  </si>
  <si>
    <t>Aumentar en un 8% las solicitudes de intercambio de conocimientos, misiones o visitas técnicas por entidades y organismos internacionales, con respecto a la meta cuatrienal del 36%</t>
  </si>
  <si>
    <t>PEI 2019 – 2022</t>
  </si>
  <si>
    <t xml:space="preserve">Una (1) Matriz con las solicitudes de intercambio de conocimiento, misiones de la vigencia actualizada </t>
  </si>
  <si>
    <t>E. Gestión Pública Admirable</t>
  </si>
  <si>
    <t>Aporte Directo</t>
  </si>
  <si>
    <t>14.   Gestión del conocimiento y la innovación</t>
  </si>
  <si>
    <t>Cuatro (4) convenios gestionados o ejecutados según sea el alcance</t>
  </si>
  <si>
    <t>Una (1) planeación, ejecución y evaluación de la sesión de la Conferencia Estadística de las Américas de la CEPAL en Bogotá en el 2021, finalizado</t>
  </si>
  <si>
    <t>31/06/2021</t>
  </si>
  <si>
    <t xml:space="preserve">Un (1) documento que refleje los acuerdos llevados a cabo durante el desarrollo de la XI reunión de la Conferencia Estadística de las Américas en el mes de noviembre de 2021 </t>
  </si>
  <si>
    <t>Censo Económico</t>
  </si>
  <si>
    <t>Un (1) Conteo Nacional de Unidades Económicas para la conformación del Marco Censal a nivel nacional realizado.</t>
  </si>
  <si>
    <t>Proyecto de Inversión</t>
  </si>
  <si>
    <t>Tres (3) informes de cobertura del conteo nacional de unidades económicas.</t>
  </si>
  <si>
    <t>4. Recolección</t>
  </si>
  <si>
    <t>5. Procesamiento</t>
  </si>
  <si>
    <t>6. Análisis</t>
  </si>
  <si>
    <t>Cuatro (4) informes de cobertura de barrido semanal del Censo Experimental</t>
  </si>
  <si>
    <t>Un (1) Presupuesto actualizado del operativo censal.</t>
  </si>
  <si>
    <t>Oficina Asesora de Planeación</t>
  </si>
  <si>
    <t>Un (1) sistema de Información de Planeación y Gestión Institucional articulado con el SIIF, implementado</t>
  </si>
  <si>
    <t>Un (1) módulo de administración del sistema de información en producción</t>
  </si>
  <si>
    <t>2.       Gestión presupuestal y eficiencia del gasto público</t>
  </si>
  <si>
    <t xml:space="preserve">Un (1) módulo de seguimiento presupuestal del sistema de información en producción </t>
  </si>
  <si>
    <t xml:space="preserve">Un (1) módulo de seguimiento de instrumentos de planeación del sistema de información en producción </t>
  </si>
  <si>
    <t>Un (1) tablero de control de reportes desarrollado</t>
  </si>
  <si>
    <t>O. Modernizar la gestión territorial del DANE.</t>
  </si>
  <si>
    <t xml:space="preserve">Plan Institucional de Capacitación </t>
  </si>
  <si>
    <t>Un (1) ejercicio de programación presupuestal del sector para la vigencia 2022, finalizado</t>
  </si>
  <si>
    <t>Un (1) anteproyecto de presupuesto 2022 formulado</t>
  </si>
  <si>
    <t>Una (1) actualización de las fichas EBI de los proyectos de inversión 2022 para POAI realizada.</t>
  </si>
  <si>
    <t>Una (1) presentación del Marco de Gasto de Mediano Plazo (MGMP) 2022 realizada</t>
  </si>
  <si>
    <t>Una (1) actualización y distribución de la cuota por proyecto de inversión realizada</t>
  </si>
  <si>
    <t>Un (1) documento de aplicación del ciclo presupuestal finalizado</t>
  </si>
  <si>
    <t>Un (1) plan de reestructuración de los proyectos de inversión, implementado</t>
  </si>
  <si>
    <t>Un (1) diagnóstico de las necesidades de reestructuración de los proyectos de inversión realizado</t>
  </si>
  <si>
    <t xml:space="preserve">El plan de reestructuración de los proyectos de inversión apoyará la estrategia de gestión de manera indirecta, dándole un instrumento a la OPLAN y  fortaleciendo el Plan Estratégico </t>
  </si>
  <si>
    <t>Un (1) propuesta de plan de reestructuración presentada</t>
  </si>
  <si>
    <t>31/03/2021</t>
  </si>
  <si>
    <t>Un (1) ejercicio de reestructuración de los proyectos de inversión implementado</t>
  </si>
  <si>
    <t>Un (1) proceso para la integración de los sistemas NTC ISO 14001:2015 ISO 45001:2018 e ISO 27001:2013 en fase 1, implementado.</t>
  </si>
  <si>
    <t xml:space="preserve">Un (1) plan de integración elaborado </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</si>
  <si>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</si>
  <si>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</si>
  <si>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</si>
  <si>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30/06/2021</t>
  </si>
  <si>
    <t xml:space="preserve">Un (1) procedimiento de Auditoria Interna Integrada </t>
  </si>
  <si>
    <t xml:space="preserve">Un (1) procedimiento de revisión por la dirección integrado </t>
  </si>
  <si>
    <t>30/09/2021</t>
  </si>
  <si>
    <t>Un (1) análisis de contexto integrado</t>
  </si>
  <si>
    <t>Un (1) certificación de la Entidad en la norma ISO 9001:2015, obtenida</t>
  </si>
  <si>
    <t xml:space="preserve">El certificado de gestión de calidad da cuenta del esfuerzo de la entidad en mejorar continuamente sus procesos , productos y servicios aportando de forma indirecta a una gestión pública con altos estándares de calidad  </t>
  </si>
  <si>
    <t>Una (1) auditoria de certificación en la Norma ISO 9001:2015 realizada</t>
  </si>
  <si>
    <t>Un (1) plan de certificación de las normas NTC ISO 14001:2015 fase 1, implementado</t>
  </si>
  <si>
    <t>Un (1) diagnóstico de grado de implementación elaborado</t>
  </si>
  <si>
    <t>15/02/2021</t>
  </si>
  <si>
    <t>Un (1) plan de certificación realizado</t>
  </si>
  <si>
    <t>Una (1) implementación fase 1 terminada</t>
  </si>
  <si>
    <t>Un (1) plan de certificación de las normas  ISO 45001:2018 fase 1, implementado</t>
  </si>
  <si>
    <t>Un (1) plan de certificación de las normas ISO 27001:2015 fase 1, implementado.</t>
  </si>
  <si>
    <t xml:space="preserve">Un (1) ciclo de auditorias internas de calidad, realizado </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</si>
  <si>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</si>
  <si>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</si>
  <si>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Treinta (30) servidores entrenados en normas de calidad </t>
  </si>
  <si>
    <t>Una (1) auditoria interna a todos los procesos de la entidad, realizada</t>
  </si>
  <si>
    <t>30/12/2021</t>
  </si>
  <si>
    <t>Oficina de Control Interno</t>
  </si>
  <si>
    <t xml:space="preserve">Otro </t>
  </si>
  <si>
    <t>15.   Control Interno</t>
  </si>
  <si>
    <t>Un (1) Plan de Prevención del Riesgo y Fortalecimiento del Autocontrol en DANE - FONDANE ejecutado</t>
  </si>
  <si>
    <t>o. Mejorar el bienestar, las competencias y las habilidades de los servidores</t>
  </si>
  <si>
    <t>Dos (2) ejercicios de divulgación de cultura del control interno realizados.</t>
  </si>
  <si>
    <t>Oficina Asesora Jurídica</t>
  </si>
  <si>
    <t>Un (1) proceso de acompañamiento jurídico al DANE a nivel Central y a las Sedes, para el fortalecimiento de las buenas prácticas en la prevención del daño antijurídico, realizado</t>
  </si>
  <si>
    <t>Un (1) plan de trabajo elaborado</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</si>
  <si>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</si>
  <si>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</si>
  <si>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Diez (10) mesas de contexto con cada una de las direcciones territoriales y sedes de mayor litigiosidad, realizadas</t>
  </si>
  <si>
    <t>Diez (10) mesas de seguimiento con cada una de las direcciones territoriales y sedes de mayor litigiosidad, realizadas</t>
  </si>
  <si>
    <t>Tres (3) mesas de seguimiento a los indicadores de resultado de la Política de Prevención del daño antijurídico -PPDA, realizadas</t>
  </si>
  <si>
    <t>Un (1) informe final del resultado del proceso de acompañamiento jurídico, elaborado</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</si>
  <si>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</si>
  <si>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Una (1) estrategia para el fortalecimiento de la gestión contractual de convenios, contratos interadministrativos y acuerdos interinstitucionales, implementada</t>
  </si>
  <si>
    <t>Un (1) documento con la revisión y análisis de la documentación elaborado</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</si>
  <si>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</si>
  <si>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 (1) plan de trabajo con la información de la documentación a actualizar definido</t>
  </si>
  <si>
    <t>Un (1) proceso de elaboración y/o actualización documental oficializado</t>
  </si>
  <si>
    <t>Una (1) socialización de la documentación actualizada</t>
  </si>
  <si>
    <t>Una (1) estrategia para unificar la normativa de la entidad, implementada</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</si>
  <si>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</si>
  <si>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Tres (3) mesas de trabajo con las áreas involucradas, realizadas</t>
  </si>
  <si>
    <t>Un (1) procedimiento que establezca las directrices para la organización y publicación de la normatividad, publicado</t>
  </si>
  <si>
    <t>Una (1) fase para establecer los lineamientos de funcionamiento del Subcomité de Reserva Estadística creado mediante la Resolución 2251 del 24 de diciembre de 2019, actualizado</t>
  </si>
  <si>
    <t>Un (1) documento diagnóstico preliminar  de los componentes de la reglamentación, elaborado</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</si>
  <si>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</si>
  <si>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 (1) documento preliminar que contenga los componentes principales de la reglamentación, elaborado</t>
  </si>
  <si>
    <t>Un (1) documento que contenga el reglamento de funcionamiento del Subcomité de Reserva Estadística, publicado</t>
  </si>
  <si>
    <t>Oficina de Sistemas</t>
  </si>
  <si>
    <t>Un (1) grupo de gestión de datos para el fortalecimiento del Gobierno de Datos en la Entidad prestando servicios tecnológicos, implementado</t>
  </si>
  <si>
    <t>31/12/2021</t>
  </si>
  <si>
    <t xml:space="preserve">Plan Estratégico de Tecnologías de la Información y las Comunicaciones </t>
  </si>
  <si>
    <t>11.   Gobierno Digital</t>
  </si>
  <si>
    <t>Dos (2) sistemas de información para el Censo Económico, soportados y mantenidos (SI y OE)</t>
  </si>
  <si>
    <t>Un (1) grupo de sistemas de información, aplicativos, componentes y módulos implementados para dar soporte y mantenimiento al Censo Económico</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</si>
  <si>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</si>
  <si>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Aplicativos de recolección de acuerdo al documento de diseño metodológico, implementados</t>
  </si>
  <si>
    <t>Aplicativos conexos (sistema de monitoreo, aplicativo de transporte) de acuerdo al documento de diseño metodológico, implementados</t>
  </si>
  <si>
    <t>Diez (10) servicios tecnológicos soportados</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</si>
  <si>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</si>
  <si>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Un (1) plan de infraestructura y acondicionamiento de los espacios físicos a nivel nacional para el desarrollo de actividades misionales, ejecutado.</t>
  </si>
  <si>
    <t xml:space="preserve">Proyecto de inversión </t>
  </si>
  <si>
    <t>Una (1) matriz de necesidades de infraestructura finalizada.</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</si>
  <si>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</si>
  <si>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</si>
  <si>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de la vigencia de acuerdo a los recursos asignados, aprobado.</t>
  </si>
  <si>
    <t>Dos (2) informes de seguimiento a la ejecución del plan de infraestructura finalizados.</t>
  </si>
  <si>
    <t>Secretaria General - GIT Financiera</t>
  </si>
  <si>
    <t>Un (1) proceso de capacitación para el fortalecimiento del talento humano en el proceso de gestión financiera, programado y ejecutado.</t>
  </si>
  <si>
    <t>Seis (6) capacitaciones enmarcados en los módulos contables y presupuestales del SIIF Nación,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</si>
  <si>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</si>
  <si>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</si>
  <si>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Seis (6) capacitaciones en temas relacionados con la gestión financiera (caja menor en Direcciones Territoriales y Central, usos presupuestales, vigencias futuras) programadas y ejecutadas.</t>
  </si>
  <si>
    <t>Un (1) diagnóstico para verificar la pertinencia del manual de contratación, realizado.</t>
  </si>
  <si>
    <t>Una (1) revisión y análisis de las normas actuales vigentes definida.</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</si>
  <si>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</si>
  <si>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</si>
  <si>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Una (1) revisión y análisis del manual de contratación terminada.</t>
  </si>
  <si>
    <t xml:space="preserve">Un (1) documento resultante del análisis del manual de contratación efectuado. </t>
  </si>
  <si>
    <t>Un (1) proceso de socialización para fortalecer los conocimientos en contratación pública, aplicado.</t>
  </si>
  <si>
    <t>Una (1) fase de investigación sobre temas contractuales, establecida.</t>
  </si>
  <si>
    <t>Las actividades de formación en los temas de contratación pública contribuyen al buen desempeño en la aplicación del procedimiento y de esta manera se fortalecen las actividades misionales.</t>
  </si>
  <si>
    <t>Una (1) etapa de diseño de los contenidos del proceso de socialización, definida.</t>
  </si>
  <si>
    <t>Un (1) cronograma de actividades, establecido.</t>
  </si>
  <si>
    <t>Cuatro (4) jornadas de socialización ejecutadas.</t>
  </si>
  <si>
    <t>Cuatro (4) evaluaciones de socializaciones, realizadas.</t>
  </si>
  <si>
    <t>Un (1) archivo con información electrónica de la hoja de vida de los servidores activos, con los actos administrativos del Proceso de Gestión del Talento Humano - GTH para facilitar gestión de la información, consolidado.</t>
  </si>
  <si>
    <t>Un (1) listado con la relación de los servidores activos, definido.</t>
  </si>
  <si>
    <t xml:space="preserve">Plan Estratégico de Talento Humano </t>
  </si>
  <si>
    <t xml:space="preserve">Plan Anticorrupción y de Atención al Ciudadano </t>
  </si>
  <si>
    <t>Una (1) carpeta electrónica con la organización, creación y/o renombramiento de los actos administrativos de los servidores activos, originados desde el año 2010 a 2021 en systema78, finalizada.</t>
  </si>
  <si>
    <t>Un (1) archivo electrónico con las hojas de vida de los servidores activos, finalizado.</t>
  </si>
  <si>
    <t>Un (1) manual de funciones y de competencias laborales actualizado y unificado para dar cumplimiento a la normativa vigente y responder a las necesidades de administración de personal, adoptado.</t>
  </si>
  <si>
    <t>Un (1) manual de funciones y de competencias laborales depurado.</t>
  </si>
  <si>
    <t xml:space="preserve">Plan de Previsión de Recursos Humanos </t>
  </si>
  <si>
    <t>Un (1) manual de funciones y de competencias laborales unificado.</t>
  </si>
  <si>
    <t>Un (1) documento preliminar del anexo del manual de funciones y de competencias laborales publicado.</t>
  </si>
  <si>
    <t>30/11/2021</t>
  </si>
  <si>
    <t>Un (1) acto administrativo de adopción del manual de funciones y de competencias laborales firmado.</t>
  </si>
  <si>
    <t>Un (1) proceso de provisión de empleos para suplir las necesidades del servicio, de acuerdo con el presupuesto asignado, ejecutado.</t>
  </si>
  <si>
    <t>Un (1) certificado de disponibilidad presupuestal con los recursos asignados para la provisión de empleos expedido.</t>
  </si>
  <si>
    <t>Plan Anual de Vacantes</t>
  </si>
  <si>
    <t>Dos (2) informes del estudio de cumplimiento de requisitos de las vacantes objeto de provisión, realizados.</t>
  </si>
  <si>
    <t>Dos (2) informes de los actos administrativos de nombramientos publicados, realizados.</t>
  </si>
  <si>
    <t>Un (1) documento con la identificación de los documentos a actualizar elaborado.</t>
  </si>
  <si>
    <t>31/012021</t>
  </si>
  <si>
    <t>Un (1) cronograma para determinar los tiempos de actualización de la documentación definido.</t>
  </si>
  <si>
    <t>Una (1) actualización documental gestionada en la plataforma institucional para su aprobación, finalizada.</t>
  </si>
  <si>
    <t>Un (1) programa de mejoramiento del clima laboral para el año 2021, implementado.</t>
  </si>
  <si>
    <t>Un (1) informe de la evaluación los resultados de la medición de clima laboral identificando los puntos a intervenir, elaborado.</t>
  </si>
  <si>
    <t>Un (1) cronograma de actividades para el mejoramiento del clima laboral en el DANE elaborado.</t>
  </si>
  <si>
    <t>Una (1) implementación de las actividades definidas en los puntos a intervenir, realizada.</t>
  </si>
  <si>
    <t>Un (1) informe de las actividades ejecutadas, elaborado.</t>
  </si>
  <si>
    <t>Subdirección</t>
  </si>
  <si>
    <t>Un (1) programa que fortalezca las capacidades de las territoriales y la relación entre el DANE Central y las sedes de la Entidad, gestionado</t>
  </si>
  <si>
    <t>Un (1) plan de acción del programa de fortalecimiento de las capacidades territoriales para el 2021, formulado</t>
  </si>
  <si>
    <t>Registro de seguimiento al plan de acción de fortalecimiento de las capacidades territoriales</t>
  </si>
  <si>
    <t xml:space="preserve">Un (1) propuesta de reconversión de la operación logística del DANE, desarrollada </t>
  </si>
  <si>
    <t>Dos (2) reportes de información para economía naranja y economía circular, publicado</t>
  </si>
  <si>
    <t>Cuatro (4) mesas de información para cada temática, desarrolladas</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</si>
  <si>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</si>
  <si>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</si>
  <si>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GIT de Logística y Producción Estadística</t>
  </si>
  <si>
    <t>Una (1) propuesta para el fortalecimiento de la función operativa diseñada y con implementación iniciada</t>
  </si>
  <si>
    <t>Una (1) propuesta de fortalecimiento de la función operativa formulada</t>
  </si>
  <si>
    <t>Un (1) ajuste al proceso de selección de las personas relacionadas con la función operativa implementada</t>
  </si>
  <si>
    <t>Una (1) revisión del actual procedimiento de selección del personal operativo para detectar restricciones que deban regularse, realizada</t>
  </si>
  <si>
    <t>30/02/2021</t>
  </si>
  <si>
    <t>Un (1) ajuste al procedimiento de selección del personal operativo, formulado</t>
  </si>
  <si>
    <t>Un (1) ajuste al proceso de selección de las personas relacionadas con la función operativa publicada</t>
  </si>
  <si>
    <t>Un (1) ajuste al proceso de selección de las personas relacionadas con la función operativa socializada</t>
  </si>
  <si>
    <t>Un (1) sistema de costeo de las operaciones estadísticas, operando</t>
  </si>
  <si>
    <t>Un (1) análisis de crítica sobre la estructura óptima de costos, como derivada de los procesos de la función de producción, realizado</t>
  </si>
  <si>
    <t>Un (1) informe de pruebas del sistemas de monitoreo y control finalizado.</t>
  </si>
  <si>
    <t>Un (1) operativo de recolección GEIH Paralela para recoger información que mida  y  caracterice  los  principales  indicadores  de  mercado  laboral,  ingresos y pobreza monetaria  dentro del  marco muestral de censo 2018 iniciado.</t>
  </si>
  <si>
    <t>Prioridades Emergentes</t>
  </si>
  <si>
    <t>Una (1) etapa de recolección finalizada</t>
  </si>
  <si>
    <t>Un (1) informe operativo de etapa finalizado.</t>
  </si>
  <si>
    <t>Un (1) informe de pruebas realizado al módulo de novedades del aplicativo web de recuento finalizado.</t>
  </si>
  <si>
    <t>Un (1) reporte de capacitación a responsables de encuestas sociales sobre el uso del nuevo módulo terminado.</t>
  </si>
  <si>
    <t>La implementación de herramientas de monitoreo, contribuye indirectamente al objetivo de asegurar la calidad estadística en procesos y resultados, dado que permiten el  seguimiento de los procesos que soportan la logística y producción de información.</t>
  </si>
  <si>
    <t>Dirección de Difusión, Comunicación y Cultura Estadística - DICE</t>
  </si>
  <si>
    <t>Seis (6) herramientas de visualización de datos para la difusión de información estadística producida por el DANE, implementado</t>
  </si>
  <si>
    <t xml:space="preserve">Una (1) herramienta de visualización de datos con su documento de descripción - Implementadas </t>
  </si>
  <si>
    <t xml:space="preserve">Dos (2) herramientas de visualización de datos con su documento de descripción - Implementadas </t>
  </si>
  <si>
    <t xml:space="preserve">Tres (3) herramientas de visualización de datos con su documento de descripción - Implementadas </t>
  </si>
  <si>
    <t>Una (1) aplicación móvil desarrollada para la  difusión de información del Sistema de Información de Precios y Abastecimiento del Sector Agropecuario, implementado</t>
  </si>
  <si>
    <t>Un (1) desarrollo - Implementada</t>
  </si>
  <si>
    <t>Una (1) fase de pruebas  - Implementada</t>
  </si>
  <si>
    <t>Una (1) app  - Implementada</t>
  </si>
  <si>
    <t>Una (1) herramienta de realidad aumentada aplicada a por lo menos una investigación del DANE, implementada</t>
  </si>
  <si>
    <t>Un (1) diseño de la propuesta de la herramienta finalizado</t>
  </si>
  <si>
    <t>Una (1) fase de implementación y pruebas de la herramienta finalizada</t>
  </si>
  <si>
    <t>Dos (2) nuevas funcionalidades en la herramienta del chat virtual, implementadas</t>
  </si>
  <si>
    <t>Un (1) diseño de propuesta finalizada</t>
  </si>
  <si>
    <t>Una (1) documento de implementación con la descripción finalizado</t>
  </si>
  <si>
    <t>Un (1) sistema de medición de la percepción de la información estadística producida por el DANE, finalizado</t>
  </si>
  <si>
    <t>Un (1) análisis del resultado de la Encuesta de Confianza finalizado</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</si>
  <si>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</si>
  <si>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documento del sistema de percepción</t>
  </si>
  <si>
    <t>Una (1) funcionalidad en el Sistema Información de Atención a la Ciudadanía SIAC, implementada</t>
  </si>
  <si>
    <t xml:space="preserve">Un (1) diseño de la propuesta </t>
  </si>
  <si>
    <t>Una (1) fase de implementación y pruebas de los reportes finalizado</t>
  </si>
  <si>
    <t>Una (1) metodología de relacionamiento con los grupos de interés del DANE, implementada</t>
  </si>
  <si>
    <t xml:space="preserve">Un (1) plan de trabajo finalizado </t>
  </si>
  <si>
    <t>Un (1) informe de acciones implementadas con la metodología de relacionamiento finalizado</t>
  </si>
  <si>
    <t>Una (1) metodología para caracterizar los grupos de interés del DANE, finalizada</t>
  </si>
  <si>
    <t>Un (1) documento metodológico con el planteamiento conceptual finalizado</t>
  </si>
  <si>
    <t>Un (1) Informe de acciones implementadas con la metodología de caracterización finalizado</t>
  </si>
  <si>
    <t>Dirección de Regulación, Planeación, Estandarización y Normalización - DIRPEN</t>
  </si>
  <si>
    <t>Seis (6) nuevas funcionalidades en la plataforma tecnológica del SEN 2.0. desarrolladas y la actualización permanente de los contenidos de la plataforma.</t>
  </si>
  <si>
    <t>Un (1) aplicativo de chequeo para los equipos evaluadores desarrollado</t>
  </si>
  <si>
    <t>Un (1) visor federado de los endpoinds SDMX de las entidades del SEN para su consulta en la web SEN desarrollado</t>
  </si>
  <si>
    <t>Una (1) página Web del SEN como herramienta para facilitar la articulación y fortalecimiento del SEN mantenido</t>
  </si>
  <si>
    <t>Siete (7) diagnósticos y planes de fortalecimiento de Registros Administrativos- RRAA, realizados</t>
  </si>
  <si>
    <t>Proyecto de inversión</t>
  </si>
  <si>
    <t>Un (1) listado de los registros administrativos para ser priorizados en 2021 realizado.</t>
  </si>
  <si>
    <t>2. Diseño</t>
  </si>
  <si>
    <t>Siete (7) informes de diagnóstico de RRAA realizados</t>
  </si>
  <si>
    <t>Siete  (7) planes de fortalecimiento de RRAA realizados</t>
  </si>
  <si>
    <t>Siete  (7) socializaciones de los diagnósticos y planes de fortalecimiento de RRAA realizadas</t>
  </si>
  <si>
    <t>Ocho (8) estudios de prospectiva y análisis de datos que conduzcan a la modernización de la gestión en el proceso estratégico y misional del DANE, realizados</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</si>
  <si>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</si>
  <si>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informes de resultados presentados</t>
  </si>
  <si>
    <t>Ocho (8) socializaciones de resultados presentados</t>
  </si>
  <si>
    <t>Una (1) estrategia de gestión del SEN y sus instancias de coordinación, implementada</t>
  </si>
  <si>
    <t>PND</t>
  </si>
  <si>
    <t xml:space="preserve">Cinco (5) comités  Estadísticos Sectoriales realizados
</t>
  </si>
  <si>
    <t>E. Cambio Cultural</t>
  </si>
  <si>
    <t xml:space="preserve">Trece (13) mesas Estadísticas Sectoriales MES realizadas
</t>
  </si>
  <si>
    <t>Dos (2) informes de seguimiento al PEN 2020 - 2022 elaborados</t>
  </si>
  <si>
    <t>Tres (3) inventarios actualizados (1 de operaciones estadísticas, 1 de registros administrativos y 1 de demandas de información)</t>
  </si>
  <si>
    <t xml:space="preserve">Un (1) índice para medir la Capacidad Estadística Territorial, calculado </t>
  </si>
  <si>
    <t>Una (1) metodología del ICET 2021 actualizada</t>
  </si>
  <si>
    <t xml:space="preserve">Un (1) Índice de Capacidad Estadística Territorial calculado </t>
  </si>
  <si>
    <t>Diseño y medición de un (1) índice de capacidades para Territoriales del DANE (sedes y subsedes)</t>
  </si>
  <si>
    <t>Un (1) programa para el fortalecimiento estadístico, implementado</t>
  </si>
  <si>
    <t xml:space="preserve">Cinco (5) cursos virtuales en plataforma Aprendanet activos 
</t>
  </si>
  <si>
    <t>Cinco (5) nuevos cursos virtuales en plataforma Aprendanet diseñados</t>
  </si>
  <si>
    <t>Un (1) programa de capacitación de la Coordinación de Planificación y Articulación Estadística ejecutado</t>
  </si>
  <si>
    <t>Once (11) contratos interadministrativos suscritos con las entidades del SEN a evaluar</t>
  </si>
  <si>
    <t>Treinta y cinco (35) contratos de prestación de servicios suscritos para desempeñar los diferentes roles del equipo evaluador de la calidad estadística</t>
  </si>
  <si>
    <t>Una (1) revisión sistémica para analizar la coherencia de las estadísticas de comercio exterior, implementada</t>
  </si>
  <si>
    <t>Cinco (5) formularios de las dimensiones de la revisión sistémica ajustados</t>
  </si>
  <si>
    <t>Un (1) instrumento de revisión focalizada con sus respectivos soportes, que permita establecer la causa de un problema presentado por una operación estadística en la fase de difusión, finalizado</t>
  </si>
  <si>
    <t>Un (1)  formulario de reporte de problema desarrollado y una aplicación de apoyo al análisis del problema ajustado.</t>
  </si>
  <si>
    <t>Un (1) documento metodológico para las revisiones focalizadas finalizado</t>
  </si>
  <si>
    <t xml:space="preserve">Una (1) estrategia para fortalecer el Marco de Aseguramiento de la Calidad para Colombia, implementada </t>
  </si>
  <si>
    <t>Un (1) documento del Marco de Aseguramiento de la Calidad para Colombia finalizado</t>
  </si>
  <si>
    <t>Tres (3) sesiones de sensibilización sobre el Marco de Aseguramiento de la Calidad desarrolladas</t>
  </si>
  <si>
    <t>Tres (3) sesiones de acompañamiento para la implementación del instrumento de autoevaluación desarrolladas</t>
  </si>
  <si>
    <t>Un (1) material de apoyo sobre el Marco de Aseguramiento de la Calidad diseñado y elaborado</t>
  </si>
  <si>
    <t xml:space="preserve">Un (1) indicador sintético de calidad para la evaluación de la calidad de los archivos de datos, implementado </t>
  </si>
  <si>
    <t>Un (1) desarrollo para la visualización de datos (resumen de inconsistencias) y consolidados de inconsistencias por dimensiones de calidad (modelo de calidad de datos, norma ISO-25012) para las operaciones evaluadas del DANE y del SEN.</t>
  </si>
  <si>
    <t>Un (1) desarrollo para la implementación del indicador sintético de calidad en el proceso de evaluación de calidad</t>
  </si>
  <si>
    <t>Diecinueve (19) instrumentos elaborados para el fortalecimiento de la producción estadística</t>
  </si>
  <si>
    <t xml:space="preserve">Cinco (5) documentos técnicos para el fortalecimiento de la producción estadística finalizados y publicados </t>
  </si>
  <si>
    <t>Dos (2) clasificaciones estadísticas oficializadas para Colombia y publicadas</t>
  </si>
  <si>
    <t>Dos (2) clasificaciones con mantenimiento oficializadas  para Colombia y publicadas</t>
  </si>
  <si>
    <t>Diez (10) tablas correlativas actualizadas o elaboradas finalizadas y publicadas</t>
  </si>
  <si>
    <t>Un (1) plan de capacitación y acompañamiento para la promoción de lineamientos, normas y estándares estadísticos en el Sistema Estadístico Nacional SEN, finalizado</t>
  </si>
  <si>
    <t xml:space="preserve">Diez (10) informes de los procesos de intervención finalizados </t>
  </si>
  <si>
    <t xml:space="preserve">Un (1) plan de capacitación para la promoción de lineamientos, normas y estándares estadísticos en el Sistema Estadístico Nacional SEN  ejecutado </t>
  </si>
  <si>
    <t>Cien (100) conceptos para la producción estadística, dispuestos</t>
  </si>
  <si>
    <t>Setenta (70) conceptos estandarizados difundidos en el sistema de consulta del DANE</t>
  </si>
  <si>
    <t>Treinta (30) conceptos  actualizados difundidos en el sistema de consulta del DANE</t>
  </si>
  <si>
    <t>Un (1) diagnóstico sectorial del marco de aseguramiento de la calidad estadística, elaborado</t>
  </si>
  <si>
    <t>8. Evaluación</t>
  </si>
  <si>
    <t>Un (1) marco de aseguramiento de la calidad adaptado para la región.</t>
  </si>
  <si>
    <t>Una (1) guía con los lineamientos para la implementación de un marco de aseguramiento de la calidad</t>
  </si>
  <si>
    <t>Un (1) sistema de ética estadística, implementado</t>
  </si>
  <si>
    <t>Ocho (8) operaciones estadísticas en el componente ético evaluadas.</t>
  </si>
  <si>
    <t>Tres (3) registros administrativos para la elaboración de estadísticas, integrados</t>
  </si>
  <si>
    <t>Un (1) proceso de gestión de proveedores implementado</t>
  </si>
  <si>
    <t>Tres (3) registros administrativos para aprovechamiento estadístico gestionados</t>
  </si>
  <si>
    <t>Dirección de Geoestadística - DIG</t>
  </si>
  <si>
    <t>Tres (3) publicaciones del directorio estadístico de empresas y una (1) del sector público versión 2.0, actualizadas.</t>
  </si>
  <si>
    <t>Tres (3) bases de datos del directorio estadístico cuatrimestral para las investigaciones de acuerdo con las bases de datos de las entidades actualizadas y dispuestas.</t>
  </si>
  <si>
    <t>Los Directorios aportarán al 100% del indicador Operaciones estadísticas nuevas o rediseñadas que atienden necesidades del país</t>
  </si>
  <si>
    <t>Una (1)  base de datos del directorio del sector público del país articulado, con la caracterización y clasificación institucional de las entidades para los análisis por parte de los usuarios dispuesta.</t>
  </si>
  <si>
    <t>Ochenta mil (80.000) productos cartográficos para las operaciones estadísticas generados</t>
  </si>
  <si>
    <t>Una (1) base de datos del Marco Maestro Rural y Agropecuario cartográficamente, actualizado.</t>
  </si>
  <si>
    <t>Treinta mil (30.000) conglomerados del Marco Maestro Rural y Agropecuario actualizados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</si>
  <si>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</si>
  <si>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Cuatro (4) listados y boletines  con  la codificación de la División Político-Administrativa de Colombia - DIVIPOLA, a partir de las solicitudes internas y externas recibidas, actualizados y generados.</t>
  </si>
  <si>
    <t>Participación en al menos una (1) iniciativa nacional y una (1) internacional, referentes al uso e integración de la información estadística y geoespacial en agendas globales y temáticas definidas</t>
  </si>
  <si>
    <t>Cinco (5) talleres temáticos para el fortalecimiento en las territoriales, sobre el uso y manejo de información geoespacial dentro del proceso estadístico realizados.</t>
  </si>
  <si>
    <t>A demanda participar como punto focal, en los grupos e iniciativas nacionales e internacionales definidos para la integración de información estadística y geoespacial en la gestión de riesgo de desastres, adelantados.</t>
  </si>
  <si>
    <t>Estadísticas requeridas a partir de datos geoespaciales aprovechando los datos de equipamientos, CNPV y Marcos Geoestadísticos, generadas.</t>
  </si>
  <si>
    <t>Análisis y modelados espaciales requeridos para soportar los procesos de producción estadística y la generación de valor agregado a los resultados obtenidos, realizados.</t>
  </si>
  <si>
    <t xml:space="preserve">Un (1) indicador de los Objetivos de Desarrollo Sostenible - ODS, a través del uso y procesamiento y análisis de información geoespacial generado </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</si>
  <si>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</si>
  <si>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Geoportal y herramientas colaborativas demandadas para la actualización de los marcos, desarrollados. </t>
  </si>
  <si>
    <t>Un (1) nuevo visor del sector público publicado</t>
  </si>
  <si>
    <t>Servicios Web Geográficos a demanda generados</t>
  </si>
  <si>
    <t>Una (1) aplicación móvil  para consulta de CNPV2018 utilizando tecnología de realidad aumentada desarrollada</t>
  </si>
  <si>
    <t>Un (1) modelo de transformación digital y de gestión del cambio implementado en el marco de la política de gobernanza de datos de la DIG.</t>
  </si>
  <si>
    <t>Una (1) herramienta de edición concurrente del Marco Geoestadístico implementada</t>
  </si>
  <si>
    <t>Un (1) proyecto de gestión de datos implementado</t>
  </si>
  <si>
    <t>Un (1) módulo de SIGESCO maestro desarrollado</t>
  </si>
  <si>
    <t>Un (1) módulo de servicios desarrollado</t>
  </si>
  <si>
    <t>Dirección de Censos y Demografía - DCD</t>
  </si>
  <si>
    <t>E. Capacidad Metodológica</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</si>
  <si>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</si>
  <si>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</si>
  <si>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 (1) aplicativo piloto para la puesta en práctica del método de componentes de cohortes, desarrollado.</t>
  </si>
  <si>
    <t>31/09/2021</t>
  </si>
  <si>
    <t>Generación de información estadística en proyectos de gran impacto a partir del uso de registros administrativos. Esta meta impacta de manera DIRECTA el entregable: Series de población de corto plazo a nivel municipal</t>
  </si>
  <si>
    <t>Seis (6) estudios postcensales, diseñados y realizados</t>
  </si>
  <si>
    <t>Un (1) estudio postcensales de migración internacional, realizado.</t>
  </si>
  <si>
    <t>Un (1) estudio postcensales de dinámica demográfica, realizado.</t>
  </si>
  <si>
    <t>Un (1) sistema de información de registros administrativos y su transformación en un sistema de registros estadísticos, como soporte y fuente de validación de la información de las operaciones censales futuras, actualizado.</t>
  </si>
  <si>
    <t>Validación de fuentes para la actualización de registro Estadístico Base de Población -REBP.</t>
  </si>
  <si>
    <t>14. Gestión del conocimiento y la innovación</t>
  </si>
  <si>
    <t>Un (1) registro Estadístico Base de Población -REBP actualizado</t>
  </si>
  <si>
    <t>Un (1) diagnóstico del registro como fuente para el conteo de población, producido.</t>
  </si>
  <si>
    <t>Un (1) documento metodológico para el aprovechamiento del REBP como fuente principal del conteo de población, elaborado</t>
  </si>
  <si>
    <t>Un (1) informe final con los resultados del conteo poblacional a partir del REBP, en el año censal 2018, producido.</t>
  </si>
  <si>
    <t>Un (1) Indicador de vulnerabilidad, diseñado.</t>
  </si>
  <si>
    <t>Definición de población para transferencias de consumo y transición demográfica CNT, elaborada.</t>
  </si>
  <si>
    <t>Un (1) propuesta metodológica del registro de población étnica, diseñada.</t>
  </si>
  <si>
    <t>Una (1) propuesta metodológica: cuestionario, conceptos estandarizados, operativo de recolección, control de cobertura y calidad; para la implementación del registro y uso estadístico, diseñado.</t>
  </si>
  <si>
    <t xml:space="preserve">Una (1) propuesta metodológica para la recolección de la información de los listados censales de las Comunidades NARP e indígenas, diseñada. </t>
  </si>
  <si>
    <t>Un (1) proceso de concertación con la comunidades étnicas, desarrollado.</t>
  </si>
  <si>
    <t>Talleres de socialización de resultados del CNPV 2018 con resguardos indígenas, realizados.</t>
  </si>
  <si>
    <t>Un (1) informe de caracterización de la población víctima con enfoque étnico, elaborado.</t>
  </si>
  <si>
    <t xml:space="preserve">Un (1) documento metodológico del Censo Habitantes de la Calle ajustado para  las ciudades intermedias definidas por la Dirección General. 
</t>
  </si>
  <si>
    <t xml:space="preserve">Cuadros de resultado del Censo Habitantes de la Calle 
</t>
  </si>
  <si>
    <t>Un (1) diseño de la fase operativa del Censo Minero Nacional, finalizada.</t>
  </si>
  <si>
    <t>Fortalecimiento de las Estadísticas Vitales - EEVV</t>
  </si>
  <si>
    <t>PAI 2020</t>
  </si>
  <si>
    <t xml:space="preserve">Un (1) ambiente de producción del aplicativo SIGEV, aplicativo para el mejoramiento de la producción de información de estadísticas vitales con su correspondiente documentación técnica y de usuario, </t>
  </si>
  <si>
    <t>Realizar exploración metodológica para la generación de Cuentas Nacionales de Transferencia Intergeneracional (DSCN-DIMPE-DCD)</t>
  </si>
  <si>
    <t>Una (1) socialización con la Dirección de Técnica de Censo y Demografía del documento Análisis de Contexto de la Fecundidad</t>
  </si>
  <si>
    <t xml:space="preserve">Dos (2) Proyecciones de población NARP  e Indígena a Nivel Nacional </t>
  </si>
  <si>
    <t>Una (1) base de datos, población base (2018) NARP e indígena, actualizada.</t>
  </si>
  <si>
    <t>Una (1) propuesta documento metodológico, elaborado.</t>
  </si>
  <si>
    <t>Cuadros de resultados con la proyección de población NARP, elaborados.</t>
  </si>
  <si>
    <t>Cuadros de resultados con la proyección de la población Indígena Nacional, elaborados.</t>
  </si>
  <si>
    <t>Cuadros de resultados con la proyección de la población indígena en resguardos, elaborados.</t>
  </si>
  <si>
    <t>Dieciséis (16) boletines publicables mensualmente con información sociodemográfica, generados.</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</si>
  <si>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</si>
  <si>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Un (1) boletín periódico étnicos a partir de encuestas, producidos.</t>
  </si>
  <si>
    <t>Dos (2) boletines de análisis sociodemográficos a partir de encuestas: fecundidad y migración, producidos.</t>
  </si>
  <si>
    <t>Un (1) boletín de creación de municipios, producido.</t>
  </si>
  <si>
    <t>Un (1) diseño de los sistemas de producción y flujos de trabajo de la Cuenta Satélite de transferencias intergeneracionales.</t>
  </si>
  <si>
    <t>Un (1) Plan General del sistemas de producción y flujos de trabajo de la Cuenta Satélite de transferencias intergeneracionales, elaborado.</t>
  </si>
  <si>
    <t>Un (1) documento metodológico sistemas de producción y flujos de trabajo de la Cuenta Satélite de transferencias intergeneracionales, elaborado.</t>
  </si>
  <si>
    <t>Instrumentos de recolección de información en el marco del Proceso de Restitución de Derechos Territoriales, elaborados.</t>
  </si>
  <si>
    <t>Un (1) documento de diagnóstico de los instrumentos de recolección de información en el marco del Proceso de Restitución de Derechos Territoriales, elaborado</t>
  </si>
  <si>
    <t>Un (1) documento final descriptivo de los instrumentos de recolección de información en el marco del Proceso de Restitución de Derechos Territoriales, elaborados</t>
  </si>
  <si>
    <t>Dirección de Síntesis y Cuentas Nacionales - DSCN</t>
  </si>
  <si>
    <t>Una (1) ampliación de la publicación de la matriz insumo producto 2017 para ampliar la capacidad analítica del instrumento, finalizada</t>
  </si>
  <si>
    <t>Aporta de manera indirecta al PEI ya que al ser parte de la oferta de información estadística que requiere el país, contribuye a la formulación y evaluación de la política pública y la toma de decisiones.</t>
  </si>
  <si>
    <t>Un (1) diseño de indicador de calidad para las OOEE del Sistema de Cuentas Nacionales, finalizado.</t>
  </si>
  <si>
    <t>Un (1) diseño de la medición de la economía digital en Colombia y la capacidad analítica del sector, finalizado</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</si>
  <si>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</si>
  <si>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Una (1) ampliación de la publicación de la matriz de contabilidad social 2017, para ampliar la capacidad analítica del instrumento, finalizada</t>
  </si>
  <si>
    <t>Un (1) piloto de procesamiento y resultados de los indicadores trimestrales de actividad económica por departamentos</t>
  </si>
  <si>
    <t>Un (1) diseño de la Cuenta Satélite de Transferencias Intergeneracionales para extender y ampliar la capacidad analítica del envejecimiento poblacional y el crecimiento económico, finalizado</t>
  </si>
  <si>
    <t>Un (1) diseño de la Cuenta Satélite de Bioeconomía para identificar y medir su participación en el Producto Interno Bruto, finalizado</t>
  </si>
  <si>
    <t>Conpes 3934 de 2018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</si>
  <si>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</si>
  <si>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Un (1) diseño de la Cuenta Satélite de Economía Circular para identificar y medir su participación en el Producto Interno Bruto, finalizado</t>
  </si>
  <si>
    <t>Un (1) diseño de la Cuenta Satélite de Instituciones sin fines de lucro para extender y ampliar la capacidad analítica del sector, finalizado</t>
  </si>
  <si>
    <t>Dirección de Metodología y Producción estadística - DIMPE</t>
  </si>
  <si>
    <t>Un (1) reporte a cargo del país para la transmisión a la OECD y que permita la incorporación de Colombia en el cálculo de los PPA - Programas de paridad de poder adquisitivo, finalizado.</t>
  </si>
  <si>
    <t>El reporte a cargo del país para la transmisión a la OECD permite la incorporación de Colombia en el cálculo de los PPA - Programas de paridad de poder adquisitivo.</t>
  </si>
  <si>
    <t>Un (1) procesamiento de datos.</t>
  </si>
  <si>
    <t>Una (1) preparación para la certificación SIPSA</t>
  </si>
  <si>
    <t>Una (1) documento con la relación de las mejoras realizadas a la operación de SIPSA en cumplimiento a la nueva norma técnica.</t>
  </si>
  <si>
    <t>Un (1) aprovechamiento de registros administrativos en convenio con FEDEGAN para mejorar marcos y  producir nueva información.</t>
  </si>
  <si>
    <t>Un (1) procesamiento de las bases de datos</t>
  </si>
  <si>
    <t>Una (1) muestra seleccionada a partir del marco muestral actualizado con el registro administrativo</t>
  </si>
  <si>
    <t>Un (1) cuadros de salida con nuevos resultados a partir de los registros administrativos</t>
  </si>
  <si>
    <t>Una (1) documento preliminar para la de medición de teletrabajo y trabajo en casa</t>
  </si>
  <si>
    <t xml:space="preserve">Una (1) metodología y formulario de la EAID ajustado para mejorar la información que reportan las empresas de régimen cambiario especial </t>
  </si>
  <si>
    <t>Una (1) encuesta de levantamiento de directorio para comercio exterior de servicios</t>
  </si>
  <si>
    <t>Direcciones Territoriales</t>
  </si>
  <si>
    <t>Un (1) esquemas de seguimiento de las actividades de las Direcciones Territoriales</t>
  </si>
  <si>
    <t>Un (1) documento con el análisis de referentes (benchmarking) y la identificación de los requerimientos, finalizado</t>
  </si>
  <si>
    <t>La meta aporta al objetivo de modernizar la gestión territorial del DANE, dado que el esquema de seguimiento de actividades permite fortalecer los procesos y proyectos suministrando información oportuna para la tomas de decisiones.</t>
  </si>
  <si>
    <t>Un (1) documento de diseño del esquema, finalizado</t>
  </si>
  <si>
    <t xml:space="preserve">Una (1) fase del diseño, implementada </t>
  </si>
  <si>
    <t>Un (1) ciclo de capacitaciones en las Direcciones Territoriales, realizado.</t>
  </si>
  <si>
    <t>Una (1) matriz de identificación de las necesidades de capacitación y grupos de interés, finalizado</t>
  </si>
  <si>
    <t>Evidencias del ciclo de capacitaciones, cumplido</t>
  </si>
  <si>
    <t xml:space="preserve">Catorce (14) acuerdos con universidades o centros culturales, para fortalecer actividades operativas de las sedes en el territorio, formalizados.  </t>
  </si>
  <si>
    <t>Dos (2) convenios realizado por la Dirección Territorial Centro - Bogotá</t>
  </si>
  <si>
    <t>Tres (3) convenios realizados por la Dirección Territorial Sur Occidental - Cali</t>
  </si>
  <si>
    <t>Dos (2) convenios realizados por la Dirección Territorial Centro Occidente - Manizales</t>
  </si>
  <si>
    <t>Cuatro (4) convenios realizados por la Dirección Territorial Noroccidente - Medellín</t>
  </si>
  <si>
    <t>Un (1)  convenio realizado por la Dirección Territorial Centro Oriente - Bucaramanga</t>
  </si>
  <si>
    <t>Dos (2) convenios realizados por la Dirección Territorial Norte - Barranquilla</t>
  </si>
  <si>
    <t>Fichas de manual de funciones para las Direcciones Territoriales acordes a los lineamientos establecidos por Gestión Humana, realizadas</t>
  </si>
  <si>
    <t xml:space="preserve">Un (1) documento de identificación de necesidades de perfiles, competencias y funciones de las Direcciones Territoriales para el cumplimiento de su quehacer, finalizado </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</si>
  <si>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</si>
  <si>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Un (1) documento soporte de la revisión de la existencia de la necesidad en las fichas de los manuales existentes, desarrollado</t>
  </si>
  <si>
    <t>Un (1) documento con la propuesta de Fichas de manual de funciones para las Direcciones Territoriales, elaborado</t>
  </si>
  <si>
    <t>Dirección Territorial Suroccidente - Cali</t>
  </si>
  <si>
    <t>Un (1) aplicativo para el control de inventario de elementos devolutivos asignados a contratistas desarrollado e implementado</t>
  </si>
  <si>
    <t>Un (1) documento de especificaciones para la realización de pruebas funcionales al aplicativo elaborado</t>
  </si>
  <si>
    <t>Un (1) informe de resultado de las pruebas finalizado</t>
  </si>
  <si>
    <t>Un (1) aplicativo con los ajustes solicitados en las pruebas entregado</t>
  </si>
  <si>
    <t>Un (1) manual de instalación y uso del aplicativo terminado</t>
  </si>
  <si>
    <t>Una (1) sesión de entrenamiento en el uso del aplicativo a las demás DT, finalizado</t>
  </si>
  <si>
    <t>Una (1) herramienta para el control del flujo del proceso de contratación implementada</t>
  </si>
  <si>
    <t>Un (1) documento con accesos compartidos para el personal que participa del proceso de contratación, elaborado</t>
  </si>
  <si>
    <t>La herramienta aportará indirectamente al objetivo estratégico de modernizar la gestión territorial del DANE, facilitando el seguimiento al flujo en el proceso de contratación y agilizando la realización de los contratos de PSP en la territorial.</t>
  </si>
  <si>
    <t>Tres (3) sesiones de entrenamiento en el uso, acceso y diligenciamiento del formato compartido para control de flujo, realizadas</t>
  </si>
  <si>
    <t>FONDANE</t>
  </si>
  <si>
    <t>Doce (12) convenios para el  fortalecimiento de la capacidad de producción de información estadística de las entidades del SEN</t>
  </si>
  <si>
    <t>Doce (12) seguimiento a los instrumentos de planeación institucional, modernizada y articulada</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</si>
  <si>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</si>
  <si>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</si>
  <si>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Un (1) ejercicio de seguimiento a la ejecución presupuestal del sector para la vigencia 2021, finalizada</t>
  </si>
  <si>
    <t>18/01/2021</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</si>
  <si>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</si>
  <si>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 xml:space="preserve">Trámites presupuestales requeridos por las áreas realizados </t>
  </si>
  <si>
    <t>Un (1) documento de mejora del aplicativo del sistema de gestión (Isolución), realizado.</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</si>
  <si>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</si>
  <si>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Plan de Acción (PA) 2020</t>
  </si>
  <si>
    <t>Una (1) estrategia para el fortalecimiento administrativo de los procesos de Gestión de Bienes y Servicios, finalizada.</t>
  </si>
  <si>
    <t>Planificación interna</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</si>
  <si>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</si>
  <si>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 (1) contrato de intermediación comercial con CISA para la enajenación de bienes muebles, de propiedad del DANE - FONDANE, ejecutado.</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</si>
  <si>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</si>
  <si>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proceso de control y seguimiento para la gestión financiera DANE - FONDANE, aplicado.</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</si>
  <si>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</si>
  <si>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10.   Gestión documental</t>
  </si>
  <si>
    <t>Un (1) contrato de actividades de formación para fortalecer las competencias y capacidades técnicas de los servidores en temas misionales, ejecutado.</t>
  </si>
  <si>
    <t>Un (1) proyecto de inversión 2022 de DIMCE, formulado</t>
  </si>
  <si>
    <t>Un (1) análisis con la identificación de las necesidades para el fortalecimiento de la difusión de la información estadística finalizado</t>
  </si>
  <si>
    <t>Esta meta contribuye a la reformulación del proyecto de inversión de DIMCE que permita el fortalecimiento de la difusión de la información estadística producida por el DANE Nacional para el 2022</t>
  </si>
  <si>
    <t xml:space="preserve">Un (1) proyecto de inversión finalizado </t>
  </si>
  <si>
    <t>Dos (2) planes institucionales, formulados</t>
  </si>
  <si>
    <t>Una (1) formulación finalizado</t>
  </si>
  <si>
    <t>Tiene como objetivo realizar la planeación anual para el cumplimiento de las metas del Plan Estratégico Institucional.</t>
  </si>
  <si>
    <t>Una (1) matriz de seguimiento finalizada</t>
  </si>
  <si>
    <t>Un (1) reporte mensual con la información de las impresiones realizadas en el marco de las operaciones estadísticas producidas por el DANE, finalizado</t>
  </si>
  <si>
    <t>Dos (2) bases de microdatos anonimizadas</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</si>
  <si>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</si>
  <si>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Cuarenta (40) operaciones estadísticas con seguimiento de plan de mejoramiento, para identificar el nivel de cumplimiento de las acciones propuestas y subsanar las debilidades del proceso estadístico, realizado</t>
  </si>
  <si>
    <t>Plan Estratégico Institucional PEI 2019-2022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</si>
  <si>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</si>
  <si>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tablero de control en planner, elaborado</t>
  </si>
  <si>
    <t>SISCONPES</t>
  </si>
  <si>
    <t>Modelamientos espaciales y análisis postcensales requeridos para soportar los procesos de producción y análisis de información estadística, realizados.</t>
  </si>
  <si>
    <t>Una (1) base de datos con información estadística de nacimientos y defunciones a nivel nacional para el registro de hechos vitales en Colombia, producida.</t>
  </si>
  <si>
    <t>Dos (2) formatos (mínimo) para la recolección de información estadística de nacimiento y muerte para grupos étnicos, ajustados.</t>
  </si>
  <si>
    <t>Formatos de notificación para grupos étnicos: ajustados</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</si>
  <si>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</si>
  <si>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Formatos de notificación para grupos étnicos: implementados</t>
  </si>
  <si>
    <t>Un (1) conjunto de proyecciones de derivados realizados.</t>
  </si>
  <si>
    <t>Un (1) cuadro de salida de la población económicamente activa, estimada.</t>
  </si>
  <si>
    <t>Un (1) cuadro de salida de la población en edad escolar, estimada.</t>
  </si>
  <si>
    <t>Un (1) cuadro de salida de los años de vida perdidos por principales causas de muerte, estimados.</t>
  </si>
  <si>
    <t>Un (1) cuadro de salida de la población en edad de trabajar, estimada.</t>
  </si>
  <si>
    <t>Un (1) cuadro de salida de las proyecciones de población Indígena en resguardos, estimados.</t>
  </si>
  <si>
    <t>Un (1) anuario de movimientos de viajeros internacionales, realizado.</t>
  </si>
  <si>
    <t>Operaciones estadísticas que ampliaron su desagregación geográfica a nivel departamental o municipal. Esta meta impacta de manera DIRECTA  la generación de los siguientes entregables:  Tablas resumen de la migración inter e interdepartamental,  Tablas resumen de la migración inter e intermunicipal y  Tabulados con los agregados de migración internacional.</t>
  </si>
  <si>
    <t>Un (1) Registro Estadístico de Migrantes Internacionales -REMI, actualizado.</t>
  </si>
  <si>
    <t>Una (1) base de datos con la relación de usuarios internos y externos de la información poblacional y demográfica, para atender los requerimientos de información de la DCD, procesada y difundida</t>
  </si>
  <si>
    <t>Una (1) bases de datos con la clasificación temática de las solicitudes de información población y demográfica, realizada.</t>
  </si>
  <si>
    <t>Operaciones estadísticas que ampliaron su desagregación geográfica a nivel departamental o municipal. Esta meta impacta de manera INDIRECTA el entregable: Información resultante del Censo Nacional de Población y Vivienda (estudios postcensales)</t>
  </si>
  <si>
    <t>Una (1) estandarización de procesamientos especializados y respuesta tipo realizadas, para atender las solicitudes de información poblacional y demográfica de los usuarios, elaborada</t>
  </si>
  <si>
    <t>Un (1) sistema de gestión documental, almacenamiento y custodia para la conservación de la información producida en desarrollo del  Censo Nacional de Población y Vivienda 2018, actualizado.</t>
  </si>
  <si>
    <t>Sistema de gestión documental del CNPV , para los documento digitales, actualizado en los repositorios definidos.</t>
  </si>
  <si>
    <t>Bodegaje material CNPV 2018 realizado.</t>
  </si>
  <si>
    <t>Una (1) publicación de la matriz de usos importados y nacionales, finalizada</t>
  </si>
  <si>
    <t>Una (1) publicación de la matriz de trabajo, finalizada</t>
  </si>
  <si>
    <t>Una (1) publicación de las cuentas anuales por bienes y servicios para los años 2018 def y 2019 provisional, finalizada</t>
  </si>
  <si>
    <t>Una (1) base de datos con información acopiada para las estimaciones de las cuentas anuales por bienes y servicios para los años 2019 def y 2020 provisional, finalizada</t>
  </si>
  <si>
    <t>Aporta de manera indirecta al PEI ya que ampliará la oferta de información estadística que requiere el país, contribuyendo a la formulación y evaluación de la política pública y la toma de decisiones.</t>
  </si>
  <si>
    <t>Una (1) publicación de la Productividad Total de Factores años 2018 definitivo, 2019 provisional y 2020 preliminar, finalizada.</t>
  </si>
  <si>
    <t>Una (1) publicación de las cuentas anuales por sector institucional para los años 2018 def y 2019 provisional, finalizada</t>
  </si>
  <si>
    <t>Una (1) base de datos con información acopiada para las estimaciones de las cuentas anuales por sector institucional para los años 2019 def y 2020 provisional, finalizada</t>
  </si>
  <si>
    <t>Una (1) publicación del Producto Interno Bruto por departamentos año 2018 definitivo y 2019 provisional. Valor agregado por municipio, años 2018 definitivo y 2019 provisional, finalizada.</t>
  </si>
  <si>
    <t>Una (1) publicación del Producto Interno Bruto por departamentos año 2020 preliminar, finalizada</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</si>
  <si>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</si>
  <si>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Una (1) publicación de la Cuenta Satélite de las Tecnologías de la Información y las Comunicaciones (CSTIC), finalizada</t>
  </si>
  <si>
    <t>Una (1) publicación de la Cuenta Satélite de Turismo (CST), finalizada</t>
  </si>
  <si>
    <t>Una (1) publicación de la Cuenta Satélite de Cultura y Economía Naranja (CSCEN), finalizada</t>
  </si>
  <si>
    <t>Plan de Acción (PA) 2021</t>
  </si>
  <si>
    <t>Una (1) publicación de la Cuenta Satélite de la Agroindustria del Arroz, finalizada</t>
  </si>
  <si>
    <t>Una (1) publicación de la Cuenta Satélite de Cultura y Economía Naranja Bogotá (CSCENB), finalizada</t>
  </si>
  <si>
    <t>Una (1) publicación de la Cuenta Satélite de la Agroindustria Avícola, finalizada</t>
  </si>
  <si>
    <t>Una (1) publicación de la Cuenta Satélite de Salud (CSS), finalizada</t>
  </si>
  <si>
    <t>Una (1) publicación de la Cuenta Satélite de la Agroindustria del Maíz, Sorgo y Soya, finalizada</t>
  </si>
  <si>
    <t>Cuatro (4) estimaciones preliminares (internas) del PIB trimestral por el enfoque del ingreso y de las cuentas por sector institucional para los periodos: cuarto trimestre de 2020, y los tres primeros trimestre de 2021, finalizadas.</t>
  </si>
  <si>
    <t>Cuatro (4) publicaciones del PIB trimestral por los enfoques de la producción y el gasto para los periodos: cuarto trimestre de 2020, y los tres primeros trimestre de 2021, finalizadas.</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</si>
  <si>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</si>
  <si>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Doce (12) publicaciones del Indicador de Seguimiento a la Economía ISE para los periodos: noviembre y diciembre de 2020, y los meses de enero a octubre de 2021, finalizadas.</t>
  </si>
  <si>
    <t>Una (1) matriz para la identificación de necesidades de información estadística para la caracterización de grupos de interés del DANE. diligenciada para el correspondiente análisis.</t>
  </si>
  <si>
    <t>Un (1) documento para el diseño/ rediseño ajustado.</t>
  </si>
  <si>
    <t>Un (1) documento que presente el desarrollo de requerimientos , ajustes y pruebas de los diferentes componentes que integran el proceso estadístico para la OE finalizado.</t>
  </si>
  <si>
    <t xml:space="preserve">Una (1) base de datos de registros recolectados o acopiados. </t>
  </si>
  <si>
    <t>Un (1) procesamiento de la información finalizado.</t>
  </si>
  <si>
    <t>Un (1) proceso de análisis terminado.</t>
  </si>
  <si>
    <t xml:space="preserve">Un (1) proceso de la construcción de las OE aplicado. </t>
  </si>
  <si>
    <t>Un (1) proceso de recolección o acopio de las OE aplicado.</t>
  </si>
  <si>
    <t>Un (1) documento metodológico para el diseño/ rediseño ajustado.</t>
  </si>
  <si>
    <t>Una (1) base de datos de registros recolectados.</t>
  </si>
  <si>
    <t>Un (1) análisis de productos y resultados de la información estadística terminados.</t>
  </si>
  <si>
    <t>Una (1) producción de información estadística sobre temáticas de seguridad y convivencia ciudadana para obtener datos relacionados con victimización, denuncia y percepción de seguridad, actualizada.</t>
  </si>
  <si>
    <t>La producción de información de seguridad y convivencia ciudadana aporta indirectamente al cumplimiento del objetivo estratégico de capacidad metodológica, dado que se actualizarán las cifras de victimización, denuncia y percepción de seguridad.</t>
  </si>
  <si>
    <t>Una (1) producción de información estadística periódica para la medición de la dinámica del sector constructor, actualizada.</t>
  </si>
  <si>
    <t>Un (1) desarrollo de requerimientos , ajustes y pruebas de los diferentes instrumentos de recolección que integran el proceso estadístico.</t>
  </si>
  <si>
    <t>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t>
  </si>
  <si>
    <t>Una (1) base de datos de información recolectada</t>
  </si>
  <si>
    <t>Un (1) proceso de análisis de consistencia económica, terminado.</t>
  </si>
  <si>
    <t>Una (1) producción de información coyuntural y estructural del comercio interno, con el fin de proporcionar información mensual y anual que permita conocer la dinámica y características del sector comercio en Colombia, actualizada.</t>
  </si>
  <si>
    <t>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t>
  </si>
  <si>
    <t>Una (1) producción de información estadística de la Encuesta de Calidad de Vida con el fin de obtener datos relacionados con las condiciones de vida de los hogares y generar insumos para la generación del IPM a nivel departamental, actualizada.</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</si>
  <si>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</si>
  <si>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Un (1) documento para el diseño ajustado.</t>
  </si>
  <si>
    <t>Un (1) proceso de análisis preliminar, terminado.</t>
  </si>
  <si>
    <t>Una (1) producción de información estadística de la Encuesta Nacional de Uso del Tiempo con el fin de obtener datos relacionados con las actividades de trabajo remunerado y no remunerado, actualizada</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</si>
  <si>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</si>
  <si>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 (1) documento que presente el desarrollo de requerimientos , ajustes de los diferentes componentes que integran el proceso estadístico para la OE finalizado.</t>
  </si>
  <si>
    <t>Una (1) producción de información recurrente y oportuna de las estadísticas industriales para obtener datos relacionados con la producción, personal ocupado, entre otros, actualizada.</t>
  </si>
  <si>
    <t>La producción de información recurrente de las estadísticas industriales aporta indirectamente al cumplimiento del objetivo estratégico de capacidad metodológica, dado que se entregarán las cifras principales sobre industria manufacturera</t>
  </si>
  <si>
    <t>Una (1) base de datos de información recolectada o acopiada</t>
  </si>
  <si>
    <t>Un (1) proceso de análisis de consistencia y contexto económico, terminado.</t>
  </si>
  <si>
    <t>Una (1) documento para el diseño ajustado.</t>
  </si>
  <si>
    <t>Un (1) desarrollo de un procedimiento de pruebas para el instrumento de recolección de la EAI.</t>
  </si>
  <si>
    <t>La producción periódica de información agropecuaria aporta indirectamente al cumplimiento del objetivo estratégico de capacidad metodológica, suministrando cifras del sector agropecuario a nivel nacional.</t>
  </si>
  <si>
    <t>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</si>
  <si>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</si>
  <si>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Una (1) base de datos de información recolectada.</t>
  </si>
  <si>
    <t>Un (1) procesamiento de la base de datos finalizado.</t>
  </si>
  <si>
    <t>Un (1) proceso de análisis de información y elaboración de productos, terminado.</t>
  </si>
  <si>
    <t>Un (1) desarrollo de requerimientos , ajustes y pruebas de los diferentes componentes que integran el proceso.</t>
  </si>
  <si>
    <t xml:space="preserve">Un (1) proceso de análisis terminado </t>
  </si>
  <si>
    <t>Una (1) operación estadística ECSC (Encuesta de Convivencia y Seguridad Ciudadana) que implementa un módulo de ciberdelitos para entregar información estadística</t>
  </si>
  <si>
    <t>Un (1) desarrollo de normas de validación y consistencia</t>
  </si>
  <si>
    <t xml:space="preserve">Una (1) base de datos recolectados o acopiados. </t>
  </si>
  <si>
    <t>Un (1) procesamiento de cuadros de salida finalizados</t>
  </si>
  <si>
    <t xml:space="preserve">Un (1) boletín técnico de resultados terminados </t>
  </si>
  <si>
    <t>La operación estadística ECSC que implementa un módulo de ciberdelitos, aporta indirectamente al PEI permitiendo obtener información estadística con atributos de relevancia, oportunidad, exactitud y precisión fortalecidos.</t>
  </si>
  <si>
    <t>La operación estadística (IPP) permite estandarizar el clasificador con el cual se recolecta y analiza la información aportando alrededor de un 20% las tareas de rediseño.</t>
  </si>
  <si>
    <t>Una (1) detección y análisis de requerimientos</t>
  </si>
  <si>
    <t>El documento preliminar para la de medición de teletrabajo y trabajo en casa.</t>
  </si>
  <si>
    <t>1 Detección y análisis de necesidades</t>
  </si>
  <si>
    <t>Un (1) desarrollo de requerimientos, ajustes y pruebas de los diferentes componentes que integran el proceso.</t>
  </si>
  <si>
    <t>Cuatro (4) productos de publicación (nacional y departamental): anexo, boletín, comunicado de prensa y presentación</t>
  </si>
  <si>
    <t xml:space="preserve">Un (1) Índice de Pobreza Monetaria, publicado </t>
  </si>
  <si>
    <t>Una (1) agenda comentada de la Conferencia Estadística de las Américas en el mes de noviembre de 2021 finalizado</t>
  </si>
  <si>
    <t xml:space="preserve">Un (1) manual del sistema de gestión integrado </t>
  </si>
  <si>
    <t xml:space="preserve">Una (1) programa de auditorias internas de calidad terminado. </t>
  </si>
  <si>
    <t>Una (1) programación del aplicativo para la puesta en práctica del método de componentes de cohortes desarrollado.</t>
  </si>
  <si>
    <t>Un (1) diseño del aplicativo piloto para la puesta en práctica del método de componentes de cohortes desarrollado</t>
  </si>
  <si>
    <t>Doce (12) informes de seguimiento de los instrumentos de planeación realizados.</t>
  </si>
  <si>
    <t>Veinticinco (25) reportes de entidades externas de seguimiento a los proyectos de inversión realizados</t>
  </si>
  <si>
    <t>Una (1) actualización en el aplicativo SUIFP de los proyectos de inversión a Decreto de liquidación 2021 realizada</t>
  </si>
  <si>
    <t>Doce (12) reportes mensuales de seguimiento a la ejecución presupuestal de la entidad realizados</t>
  </si>
  <si>
    <t>Un (1) diagnóstico de funcionalidades del sistema</t>
  </si>
  <si>
    <t xml:space="preserve">Una (1) propuesta y cronograma de mejora del sistema </t>
  </si>
  <si>
    <t>Un (1) diagnóstico de elementos en bodega consolidado.</t>
  </si>
  <si>
    <t>Un (1) archivo de elementos clasificado y proceso de bajas finalizado.</t>
  </si>
  <si>
    <t>Un (1) documento de siniestralidad del programa de seguros finalizado.</t>
  </si>
  <si>
    <t>Un (1) plan de mantenimiento y sostenibilidad (PMAS) aprobado.</t>
  </si>
  <si>
    <t>Un (1) plan de mantenimiento y sostenibilidad (PMAS) ejecutado.</t>
  </si>
  <si>
    <t xml:space="preserve">Un (1) contrato de intermediación suscrito. </t>
  </si>
  <si>
    <t xml:space="preserve">Un (1) informe del contrato de intermediación ejecutado. </t>
  </si>
  <si>
    <t>Secretaria General - GIT Gestión Humana</t>
  </si>
  <si>
    <t>Secretaria General - GIT Gestión Administrativa</t>
  </si>
  <si>
    <t xml:space="preserve">Doce (12) listas de chequeo de la elaboración y presentación de las conciliaciones definidas en el Manual de Políticas Contables, verificadas. </t>
  </si>
  <si>
    <t>Veinticuatro (24) estados financieros (12 DANE - 12 FONDANE), elaborados.</t>
  </si>
  <si>
    <t>Veinticuatro (24) informes de ejecución presupuestal (12 DANE - 12 FONDANE), elaborados.</t>
  </si>
  <si>
    <t xml:space="preserve">Doce (12) informes de seguimiento a la programación y ejecución PAC DANE, elaborados. </t>
  </si>
  <si>
    <t xml:space="preserve">Once (11) informes de seguimiento y control a las solicitudes de PQRSD, finalizados. </t>
  </si>
  <si>
    <t>Un (1) documento de los requerimientos técnicos para contratación de la capacitación, elaborado.</t>
  </si>
  <si>
    <t>Un (1) contrato interadministrativo para la prestación de servicios de capacitación perfeccionado.</t>
  </si>
  <si>
    <t>Un (1) informe de la ejecución del contrato elaborado, con el registro de actividades realizadas.</t>
  </si>
  <si>
    <t>Cuarenta (40) formatos de seguimiento finalizados</t>
  </si>
  <si>
    <t>Una (1) herramienta de tablero de control diseñada</t>
  </si>
  <si>
    <t>Una (1) prueba piloto de tablero de control implementada</t>
  </si>
  <si>
    <t>Un (1) registro de base de inmuebles conformado y disponible</t>
  </si>
  <si>
    <r>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t>
    </r>
    <r>
      <rPr>
        <u/>
        <sz val="9"/>
        <color theme="4" tint="-0.499984740745262"/>
        <rFont val="Segoe UI"/>
        <family val="2"/>
      </rPr>
      <t>Operación continua.</t>
    </r>
  </si>
  <si>
    <r>
      <t xml:space="preserve">Una (1) producción de información continua sobre las operaciones estadísticas que se investigan en el sector servicios, entregadas para difusión. </t>
    </r>
    <r>
      <rPr>
        <u/>
        <sz val="9"/>
        <color theme="4" tint="-0.499984740745262"/>
        <rFont val="Segoe UI"/>
        <family val="2"/>
      </rPr>
      <t>Operación continua.</t>
    </r>
  </si>
  <si>
    <r>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t>
    </r>
    <r>
      <rPr>
        <u/>
        <sz val="9"/>
        <color theme="4" tint="-0.499984740745262"/>
        <rFont val="Segoe UI"/>
        <family val="2"/>
      </rPr>
      <t>Operación continua.</t>
    </r>
  </si>
  <si>
    <r>
      <t xml:space="preserve">Una (1) producción de información estadística de la Encuesta Ambiental Industrial y generar los insumos requeridos para la publicación de resultados, actualizados. </t>
    </r>
    <r>
      <rPr>
        <u/>
        <sz val="9"/>
        <color theme="4" tint="-0.499984740745262"/>
        <rFont val="Segoe UI"/>
        <family val="2"/>
      </rPr>
      <t>Operación Anual</t>
    </r>
  </si>
  <si>
    <r>
      <t xml:space="preserve">Cuatro (4) producciones de información continua sobre las operaciones estadísticas que se investigan en el sector de servicios - EGIT, difundidas. </t>
    </r>
    <r>
      <rPr>
        <u/>
        <sz val="9"/>
        <color theme="4" tint="-0.499984740745262"/>
        <rFont val="Segoe UI"/>
        <family val="2"/>
      </rPr>
      <t>Operación continua.</t>
    </r>
  </si>
  <si>
    <t>[ID META PAI]</t>
  </si>
  <si>
    <t>PAI_CE_1</t>
  </si>
  <si>
    <t>PAI_CE_2</t>
  </si>
  <si>
    <t>PAI_CE_3</t>
  </si>
  <si>
    <t>PAI_OPLAN_1</t>
  </si>
  <si>
    <t>PAI_OPLAN_2</t>
  </si>
  <si>
    <t>PAI_OPLAN_3</t>
  </si>
  <si>
    <t>PAI_OPLAN_4</t>
  </si>
  <si>
    <t>PAI_OPLAN_5</t>
  </si>
  <si>
    <t>PAI_OPLAN_6</t>
  </si>
  <si>
    <t>PAI_OPLAN_7</t>
  </si>
  <si>
    <t>PAI_OPLAN_8</t>
  </si>
  <si>
    <t>PAI_OPLAN_9</t>
  </si>
  <si>
    <t>PAI_OPLAN_10</t>
  </si>
  <si>
    <t>PAI_OCI_1</t>
  </si>
  <si>
    <t>PAI_OCI_2</t>
  </si>
  <si>
    <t>PAI_OAJ_1</t>
  </si>
  <si>
    <t>PAI_OAJ_2</t>
  </si>
  <si>
    <t>PAI_OAJ_3</t>
  </si>
  <si>
    <t>PAI_OAJ_4</t>
  </si>
  <si>
    <t>PAI_OAJ_5</t>
  </si>
  <si>
    <t>PAI_OSIS_1</t>
  </si>
  <si>
    <t>PAI_OSIS_2</t>
  </si>
  <si>
    <t>PAI_OSIS_3</t>
  </si>
  <si>
    <t>PAI_OSIS_4</t>
  </si>
  <si>
    <t>PAI_SG_ADMI_1</t>
  </si>
  <si>
    <t>PAI_SG_FIN_1</t>
  </si>
  <si>
    <t>PAI_SG_CP_1</t>
  </si>
  <si>
    <t>PAI_SG_CP_2</t>
  </si>
  <si>
    <t>PAI_SG_GH_1</t>
  </si>
  <si>
    <t>PAI_SG_GH_2</t>
  </si>
  <si>
    <t>PAI_SG_GH_3</t>
  </si>
  <si>
    <t>PAI_SG_GH_4</t>
  </si>
  <si>
    <t>PAI_SG_GH_5</t>
  </si>
  <si>
    <t>PAI_SUBDI_1</t>
  </si>
  <si>
    <t>PAI_SUBDI_2</t>
  </si>
  <si>
    <t>PAI_GITLOG_1</t>
  </si>
  <si>
    <t>PAI_GITLOG_2</t>
  </si>
  <si>
    <t>PAI_GITLOG_3</t>
  </si>
  <si>
    <t>PAI_GITLOG_4</t>
  </si>
  <si>
    <t>PAI_GITLOG_5</t>
  </si>
  <si>
    <t>PAI_GITLOG_6</t>
  </si>
  <si>
    <t>PAI_GITLOG_7</t>
  </si>
  <si>
    <t>PAI_GITLOG_8</t>
  </si>
  <si>
    <t>PAI_DICE_1</t>
  </si>
  <si>
    <t>PAI_DICE_2</t>
  </si>
  <si>
    <t>PAI_DICE_3</t>
  </si>
  <si>
    <t>PAI_DICE_4</t>
  </si>
  <si>
    <t>PAI_DICE_5</t>
  </si>
  <si>
    <t>PAI_DICE_6</t>
  </si>
  <si>
    <t>PAI_DICE_7</t>
  </si>
  <si>
    <t>PAI_DICE_8</t>
  </si>
  <si>
    <t>PAI_DIRPEN_1</t>
  </si>
  <si>
    <t>PAI_DIRPEN_2</t>
  </si>
  <si>
    <t>PAI_DIRPEN_3</t>
  </si>
  <si>
    <t>PAI_DIRPEN_4</t>
  </si>
  <si>
    <t>PAI_DIRPEN_5</t>
  </si>
  <si>
    <t>PAI_DIRPEN_6</t>
  </si>
  <si>
    <t>PAI_DIRPEN_7</t>
  </si>
  <si>
    <t>PAI_DIRPEN_8</t>
  </si>
  <si>
    <t>PAI_DIRPEN_9</t>
  </si>
  <si>
    <t>PAI_DIRPEN_10</t>
  </si>
  <si>
    <t>PAI_DIRPEN_11</t>
  </si>
  <si>
    <t>PAI_DIRPEN_12</t>
  </si>
  <si>
    <t>PAI_DIRPEN_13</t>
  </si>
  <si>
    <t>PAI_DIRPEN_14</t>
  </si>
  <si>
    <t>PAI_DIRPEN_15</t>
  </si>
  <si>
    <t>PAI_DIRPEN_16</t>
  </si>
  <si>
    <t>PAI_DIRPEN_17</t>
  </si>
  <si>
    <t>PAI_DIRPEN_18</t>
  </si>
  <si>
    <t>PAI_DIG_1</t>
  </si>
  <si>
    <t>PAI_DIG_2</t>
  </si>
  <si>
    <t>PAI_DIG_3</t>
  </si>
  <si>
    <t>PAI_DIG_4</t>
  </si>
  <si>
    <t>PAI_DIG_5</t>
  </si>
  <si>
    <t>PAI_DIG_6</t>
  </si>
  <si>
    <t>PAI_DIG_7</t>
  </si>
  <si>
    <t>PAI_DIG_8</t>
  </si>
  <si>
    <t>PAI_DCD_1</t>
  </si>
  <si>
    <t>PAI_DCD_2</t>
  </si>
  <si>
    <t>PAI_DCD_3</t>
  </si>
  <si>
    <t>PAI_DCD_4</t>
  </si>
  <si>
    <t>PAI_DCD_5</t>
  </si>
  <si>
    <t>PAI_DCD_6</t>
  </si>
  <si>
    <t>PAI_DCD_7</t>
  </si>
  <si>
    <t>PAI_DCD_8</t>
  </si>
  <si>
    <t>PAI_DCD_9</t>
  </si>
  <si>
    <t>PAI_DCD_10</t>
  </si>
  <si>
    <t>PAI_DCD_11</t>
  </si>
  <si>
    <t>PAI_DCD_12</t>
  </si>
  <si>
    <t>PAI_DSCN_1</t>
  </si>
  <si>
    <t>PAI_DSCN_2</t>
  </si>
  <si>
    <t>PAI_DSCN_3</t>
  </si>
  <si>
    <t>PAI_DSCN_4</t>
  </si>
  <si>
    <t>PAI_DSCN_5</t>
  </si>
  <si>
    <t>PAI_DSCN_6</t>
  </si>
  <si>
    <t>PAI_DSCN_7</t>
  </si>
  <si>
    <t>PAI_DSCN_8</t>
  </si>
  <si>
    <t>PAI_DSCN_9</t>
  </si>
  <si>
    <t>PAI_DIMPE_1</t>
  </si>
  <si>
    <t>PAI_DIMPE_2</t>
  </si>
  <si>
    <t>PAI_DIMPE_3</t>
  </si>
  <si>
    <t>PAI_DIMPE_4</t>
  </si>
  <si>
    <t>PAI_DIMPE_5</t>
  </si>
  <si>
    <t>PAI_DIMPE_7</t>
  </si>
  <si>
    <t>PAI_DIMPE_6</t>
  </si>
  <si>
    <t>PAI_DIMPE_8</t>
  </si>
  <si>
    <t>PAI_DIMPE_9</t>
  </si>
  <si>
    <t>PAI_DIMPE_10</t>
  </si>
  <si>
    <t>PAI_DT_1</t>
  </si>
  <si>
    <t>PAI_DT_2</t>
  </si>
  <si>
    <t>PAI_DT_3</t>
  </si>
  <si>
    <t>PAI_DT_4</t>
  </si>
  <si>
    <t>PAI_DT CALI_1</t>
  </si>
  <si>
    <t>PAI_DT CALI_2</t>
  </si>
  <si>
    <t>PAI_FONDANE_1</t>
  </si>
  <si>
    <t>[ID HITO PAI]</t>
  </si>
  <si>
    <t>PAI_PROBREZA_1</t>
  </si>
  <si>
    <t>PAI_PROBREZA_2</t>
  </si>
  <si>
    <t>PAI_PROBREZA_3</t>
  </si>
  <si>
    <t>PAI_PROBREZA_1.1</t>
  </si>
  <si>
    <t>PAI_PROBREZA_1.2</t>
  </si>
  <si>
    <t>PAI_PROBREZA_2.1</t>
  </si>
  <si>
    <t>PAI_PROBREZA_2.2</t>
  </si>
  <si>
    <t>PAI_PROBREZA_3.1</t>
  </si>
  <si>
    <t>PAI_PROBREZA_3.2</t>
  </si>
  <si>
    <t>PAI_GEDI_1</t>
  </si>
  <si>
    <t>PAI_GEDI_1.1</t>
  </si>
  <si>
    <t>PAI_GEDI_1.2</t>
  </si>
  <si>
    <t>PAI_GEDI_2</t>
  </si>
  <si>
    <t>PAI_GEDI_2.1</t>
  </si>
  <si>
    <t>PAI_GEDI_2.2</t>
  </si>
  <si>
    <t>PAI_GEDI_2.3</t>
  </si>
  <si>
    <t>PAI_GEDI_2.4</t>
  </si>
  <si>
    <t>PAI_GEDI_2.5</t>
  </si>
  <si>
    <t>PAI_GEDI_2.6</t>
  </si>
  <si>
    <t>PAI_GEDI_2.7</t>
  </si>
  <si>
    <t>PAI_GEDI_3</t>
  </si>
  <si>
    <t>PAI_GEDI_3.1</t>
  </si>
  <si>
    <t>PAI_GEDI_3.2</t>
  </si>
  <si>
    <t>PAI_GEDI_3.3</t>
  </si>
  <si>
    <t>PAI_GEDI_3.4</t>
  </si>
  <si>
    <t>PAI_GEDI_3.5</t>
  </si>
  <si>
    <t>PAI_GEDI_3.6</t>
  </si>
  <si>
    <t>PAI_GEDI_3.7</t>
  </si>
  <si>
    <t>PAI_GEDI_3.8</t>
  </si>
  <si>
    <t>PAI_GEDI_3.9</t>
  </si>
  <si>
    <t>PAI_GEDI_3.10</t>
  </si>
  <si>
    <t>PAI_GEDI_3.11</t>
  </si>
  <si>
    <t>PAI_GEDI_3.12</t>
  </si>
  <si>
    <t>PAI_GEDI_3.13</t>
  </si>
  <si>
    <t>PAI_GEDI_3.14</t>
  </si>
  <si>
    <t>PAI_GEDI_3.15</t>
  </si>
  <si>
    <t>PAI_GEDI_3.16</t>
  </si>
  <si>
    <t>PAI_GEDI_3.17</t>
  </si>
  <si>
    <t>PAI_GEDI_4</t>
  </si>
  <si>
    <t>PAI_GEDI_4.1</t>
  </si>
  <si>
    <t>PAI_GEDI_4.2</t>
  </si>
  <si>
    <t>PAI_GEDI_5</t>
  </si>
  <si>
    <t>PAI_GEDI_5.1</t>
  </si>
  <si>
    <t>PAI_GEDI_5.2</t>
  </si>
  <si>
    <t>PAI_RELACIONA_1</t>
  </si>
  <si>
    <t>PAI_RELACIONA_1.1</t>
  </si>
  <si>
    <t>PAI_RELACIONA_1.2</t>
  </si>
  <si>
    <t>PAI_RELACIONA_2</t>
  </si>
  <si>
    <t>PAI_RELACIONA_2.1</t>
  </si>
  <si>
    <t>PAI_RELACIONA_2.2</t>
  </si>
  <si>
    <t>PAI_CE_1.1</t>
  </si>
  <si>
    <t>PAI_CE_1.2</t>
  </si>
  <si>
    <t>PAI_CE_1.3</t>
  </si>
  <si>
    <t>PAI_CE_2.1</t>
  </si>
  <si>
    <t>PAI_CE_2.2</t>
  </si>
  <si>
    <t>PAI_CE_2.3</t>
  </si>
  <si>
    <t>PAI_CE_3.1</t>
  </si>
  <si>
    <t>PAI_CE_3.2</t>
  </si>
  <si>
    <t>PAI_CE_3.3</t>
  </si>
  <si>
    <t>PAI_OPLAN_1.1</t>
  </si>
  <si>
    <t>PAI_OPLAN_1.2</t>
  </si>
  <si>
    <t>PAI_OPLAN_1.3</t>
  </si>
  <si>
    <t>PAI_OPLAN_1.4</t>
  </si>
  <si>
    <t>PAI_OPLAN_2.1</t>
  </si>
  <si>
    <t>PAI_OPLAN_2.2</t>
  </si>
  <si>
    <t>PAI_OPLAN_3.1</t>
  </si>
  <si>
    <t>PAI_OPLAN_3.2</t>
  </si>
  <si>
    <t>PAI_OPLAN_3.3</t>
  </si>
  <si>
    <t>PAI_OPLAN_3.4</t>
  </si>
  <si>
    <t>PAI_OPLAN_3.5</t>
  </si>
  <si>
    <t>PAI_OPLAN_3.6</t>
  </si>
  <si>
    <t>PAI_OPLAN_4.1</t>
  </si>
  <si>
    <t>PAI_OPLAN_4.2</t>
  </si>
  <si>
    <t>PAI_OPLAN_4.3</t>
  </si>
  <si>
    <t>PAI_OPLAN_5.1</t>
  </si>
  <si>
    <t>PAI_OPLAN_5.2</t>
  </si>
  <si>
    <t>PAI_OPLAN_5.3</t>
  </si>
  <si>
    <t>PAI_OPLAN_5.4</t>
  </si>
  <si>
    <t>PAI_OPLAN_5.5</t>
  </si>
  <si>
    <t>PAI_OPLAN_5.6</t>
  </si>
  <si>
    <t>PAI_OPLAN_6.1</t>
  </si>
  <si>
    <t>PAI_OPLAN_6.2</t>
  </si>
  <si>
    <t>PAI_OPLAN_6.3</t>
  </si>
  <si>
    <t>PAI_OPLAN_7.1</t>
  </si>
  <si>
    <t>PAI_OPLAN_7.2</t>
  </si>
  <si>
    <t>PAI_OPLAN_7.3</t>
  </si>
  <si>
    <t>PAI_OPLAN_8.1</t>
  </si>
  <si>
    <t>PAI_OPLAN_8.2</t>
  </si>
  <si>
    <t>PAI_OPLAN_8.3</t>
  </si>
  <si>
    <t>PAI_OPLAN_9.1</t>
  </si>
  <si>
    <t>PAI_OPLAN_9.2</t>
  </si>
  <si>
    <t>PAI_OPLAN_9.3</t>
  </si>
  <si>
    <t>PAI_OPLAN_10.1</t>
  </si>
  <si>
    <t>PAI_OCI_1.1</t>
  </si>
  <si>
    <t>PAI_OCI_1.2</t>
  </si>
  <si>
    <t>PAI_OCI_2.1</t>
  </si>
  <si>
    <t>PAI_OCI_2.2</t>
  </si>
  <si>
    <t>PAI_OAJ_2.1</t>
  </si>
  <si>
    <t>PAI_OAJ_1.1</t>
  </si>
  <si>
    <t>PAI_OAJ_1.3</t>
  </si>
  <si>
    <t>PAI_OAJ_1.4</t>
  </si>
  <si>
    <t>PAI_OAJ_1.5</t>
  </si>
  <si>
    <t>PAI_OAJ_1.6</t>
  </si>
  <si>
    <t>PAI_OAJ_2.2</t>
  </si>
  <si>
    <t>PAI_OAJ_3.1</t>
  </si>
  <si>
    <t>PAI_OAJ_3.2</t>
  </si>
  <si>
    <t>PAI_OAJ_3.3</t>
  </si>
  <si>
    <t>PAI_OAJ_3.4</t>
  </si>
  <si>
    <t>PAI_OAJ_4.1</t>
  </si>
  <si>
    <t>PAI_OAJ_4.2</t>
  </si>
  <si>
    <t>PAI_OAJ_4.3</t>
  </si>
  <si>
    <t>PAI_OAJ_5.1</t>
  </si>
  <si>
    <t>PAI_OAJ_5.2</t>
  </si>
  <si>
    <t>PAI_OAJ_5.3</t>
  </si>
  <si>
    <t>PAI_OSIS_1.1</t>
  </si>
  <si>
    <t>PAI_OSIS_1.2</t>
  </si>
  <si>
    <t>PAI_OSIS_2.1</t>
  </si>
  <si>
    <t>PAI_OSIS_2.2</t>
  </si>
  <si>
    <t>PAI_OSIS_2.3</t>
  </si>
  <si>
    <t>PAI_OSIS_3.1</t>
  </si>
  <si>
    <t>PAI_OSIS_3.2</t>
  </si>
  <si>
    <t>PAI_OSIS_4.1</t>
  </si>
  <si>
    <t>PAI_OSIS_4.2</t>
  </si>
  <si>
    <t>PAI_SG_ADMI_1.1</t>
  </si>
  <si>
    <t>PAI_SG_ADMI_1.2</t>
  </si>
  <si>
    <t>PAI_SG_ADMI_1.3</t>
  </si>
  <si>
    <t>PAI_SG_FIN_1.1</t>
  </si>
  <si>
    <t>PAI_SG_FIN_1.2</t>
  </si>
  <si>
    <t>PAI_SG_CP_1.1</t>
  </si>
  <si>
    <t>PAI_SG_CP_1.2</t>
  </si>
  <si>
    <t>PAI_SG_CP_1.3</t>
  </si>
  <si>
    <t>PAI_SG_CP_2.1</t>
  </si>
  <si>
    <t>PAI_SG_CP_2.2</t>
  </si>
  <si>
    <t>PAI_SG_CP_2.3</t>
  </si>
  <si>
    <t>PAI_SG_CP_2.4</t>
  </si>
  <si>
    <t>PAI_SG_CP_2.5</t>
  </si>
  <si>
    <t>PAI_SG_GH_1.1</t>
  </si>
  <si>
    <t>PAI_SG_GH_1.2</t>
  </si>
  <si>
    <t>PAI_SG_GH_1.3</t>
  </si>
  <si>
    <t>PAI_SG_GH_2.1</t>
  </si>
  <si>
    <t>PAI_SG_GH_2.2</t>
  </si>
  <si>
    <t>PAI_SG_GH_2.3</t>
  </si>
  <si>
    <t>PAI_SG_GH_2.4</t>
  </si>
  <si>
    <t>PAI_SG_GH_3.1</t>
  </si>
  <si>
    <t>PAI_SG_GH_3.2</t>
  </si>
  <si>
    <t>PAI_SG_GH_3.3</t>
  </si>
  <si>
    <t>PAI_SG_GH_4.1</t>
  </si>
  <si>
    <t>PAI_SG_GH_4.2</t>
  </si>
  <si>
    <t>PAI_SG_GH_4.3</t>
  </si>
  <si>
    <t>PAI_SG_GH_5.1</t>
  </si>
  <si>
    <t>PAI_SG_GH_5.2</t>
  </si>
  <si>
    <t>PAI_SG_GH_5.3</t>
  </si>
  <si>
    <t>PAI_SG_GH_5.4</t>
  </si>
  <si>
    <t>PAI_SUBDI_1.1</t>
  </si>
  <si>
    <t>PAI_SUBDI_1.2</t>
  </si>
  <si>
    <t>PAI_SUBDI_1.3</t>
  </si>
  <si>
    <t>PAI_SUBDI_2.1</t>
  </si>
  <si>
    <t>PAI_SUBDI_2.2</t>
  </si>
  <si>
    <t>PAI_GITLOG_1.1</t>
  </si>
  <si>
    <t>PAI_GITLOG_2.1</t>
  </si>
  <si>
    <t>PAI_GITLOG_2.2</t>
  </si>
  <si>
    <t>PAI_GITLOG_2.3</t>
  </si>
  <si>
    <t>PAI_GITLOG_2.4</t>
  </si>
  <si>
    <t>PAI_GITLOG_3.1</t>
  </si>
  <si>
    <t>PAI_GITLOG_3.2</t>
  </si>
  <si>
    <t>PAI_GITLOG_4.1</t>
  </si>
  <si>
    <t>PAI_GITLOG_4.2</t>
  </si>
  <si>
    <t>PAI_GITLOG_5.1</t>
  </si>
  <si>
    <t>PAI_GITLOG_5.2</t>
  </si>
  <si>
    <t>PAI_GITLOG_5.3</t>
  </si>
  <si>
    <t>PAI_GITLOG_6.1</t>
  </si>
  <si>
    <t>PAI_GITLOG_6.2</t>
  </si>
  <si>
    <t>PAI_GITLOG_6.3</t>
  </si>
  <si>
    <t>PAI_GITLOG_7.1</t>
  </si>
  <si>
    <t>PAI_GITLOG_7.2</t>
  </si>
  <si>
    <t>PAI_GITLOG_7.3</t>
  </si>
  <si>
    <t>PAI_GITLOG_7.4</t>
  </si>
  <si>
    <t>PAI_GITLOG_8.1</t>
  </si>
  <si>
    <t>PAI_GITLOG_8.2</t>
  </si>
  <si>
    <t>PAI_DICE_1.1</t>
  </si>
  <si>
    <t>PAI_DICE_1.2</t>
  </si>
  <si>
    <t>PAI_DICE_1.3</t>
  </si>
  <si>
    <t>PAI_DICE_2.1</t>
  </si>
  <si>
    <t>PAI_DICE_2.2</t>
  </si>
  <si>
    <t>PAI_DICE_2.3</t>
  </si>
  <si>
    <t>PAI_DICE_3.1</t>
  </si>
  <si>
    <t>PAI_DICE_3.2</t>
  </si>
  <si>
    <t>PAI_DICE_4.1</t>
  </si>
  <si>
    <t>PAI_DICE_4.2</t>
  </si>
  <si>
    <t>PAI_DICE_5.1</t>
  </si>
  <si>
    <t>PAI_DICE_5.2</t>
  </si>
  <si>
    <t>PAI_DICE_6.1</t>
  </si>
  <si>
    <t>PAI_DICE_6.2</t>
  </si>
  <si>
    <t>PAI_DICE_7.1</t>
  </si>
  <si>
    <t>PAI_DICE_7.2</t>
  </si>
  <si>
    <t>PAI_DICE_8.1</t>
  </si>
  <si>
    <t>PAI_DICE_8.2</t>
  </si>
  <si>
    <t>PAI_DIRPEN_1.1</t>
  </si>
  <si>
    <t>PAI_DIRPEN_1.2</t>
  </si>
  <si>
    <t>PAI_DIRPEN_1.3</t>
  </si>
  <si>
    <t>PAI_DIRPEN_1.4</t>
  </si>
  <si>
    <t>PAI_DIRPEN_1.5</t>
  </si>
  <si>
    <t>PAI_DIRPEN_1.6</t>
  </si>
  <si>
    <t>PAI_DIRPEN_1.7</t>
  </si>
  <si>
    <t>PAI_DIRPEN_2.1</t>
  </si>
  <si>
    <t>PAI_DIRPEN_2.2</t>
  </si>
  <si>
    <t>PAI_DIRPEN_2.3</t>
  </si>
  <si>
    <t>PAI_DIRPEN_2.4</t>
  </si>
  <si>
    <t>PAI_DIRPEN_3.1</t>
  </si>
  <si>
    <t>PAI_DIRPEN_3.2</t>
  </si>
  <si>
    <t>PAI_DIRPEN_3.3</t>
  </si>
  <si>
    <t>PAI_DIRPEN_3.4</t>
  </si>
  <si>
    <t>PAI_DIRPEN_4.1</t>
  </si>
  <si>
    <t>PAI_DIRPEN_4.2</t>
  </si>
  <si>
    <t>PAI_DIRPEN_4.3</t>
  </si>
  <si>
    <t>PAI_DIRPEN_4.4</t>
  </si>
  <si>
    <t>PAI_DIRPEN_4.5</t>
  </si>
  <si>
    <t>PAI_DIRPEN_4.6</t>
  </si>
  <si>
    <t>PAI_DIRPEN_4.7</t>
  </si>
  <si>
    <t>PAI_DIRPEN_5.1</t>
  </si>
  <si>
    <t>PAI_DIRPEN_5.2</t>
  </si>
  <si>
    <t>PAI_DIRPEN_5.3</t>
  </si>
  <si>
    <t>PAI_DIRPEN_6.1</t>
  </si>
  <si>
    <t>PAI_DIRPEN_6.2</t>
  </si>
  <si>
    <t>PAI_DIRPEN_6.3</t>
  </si>
  <si>
    <t>PAI_DIRPEN_6.4</t>
  </si>
  <si>
    <t>PAI_DIRPEN_6.5</t>
  </si>
  <si>
    <t>PAI_DIRPEN_7.1</t>
  </si>
  <si>
    <t>PAI_DIRPEN_7.2</t>
  </si>
  <si>
    <t>PAI_DIRPEN_7.3</t>
  </si>
  <si>
    <t>PAI_DIRPEN_7.4</t>
  </si>
  <si>
    <t>PAI_DIRPEN_8.1</t>
  </si>
  <si>
    <t>PAI_DIRPEN_8.2</t>
  </si>
  <si>
    <t>PAI_DIRPEN_9.1</t>
  </si>
  <si>
    <t>PAI_DIRPEN_9.2</t>
  </si>
  <si>
    <t>PAI_DIRPEN_9.3</t>
  </si>
  <si>
    <t>PAI_DIRPEN_10.1</t>
  </si>
  <si>
    <t>PAI_DIRPEN_10.2</t>
  </si>
  <si>
    <t>PAI_DIRPEN_10.3</t>
  </si>
  <si>
    <t>PAI_DIRPEN_10.4</t>
  </si>
  <si>
    <t>PAI_DIRPEN_13.1</t>
  </si>
  <si>
    <t>PAI_DIRPEN_13.2</t>
  </si>
  <si>
    <t>PAI_DIRPEN_14.1</t>
  </si>
  <si>
    <t>PAI_DIRPEN_14.2</t>
  </si>
  <si>
    <t>PAI_DIRPEN_15.1</t>
  </si>
  <si>
    <t>PAI_DIRPEN_15.2</t>
  </si>
  <si>
    <t>PAI_DIRPEN_15.3</t>
  </si>
  <si>
    <t>PAI_DIRPEN_16.1</t>
  </si>
  <si>
    <t>PAI_DIRPEN_16.2</t>
  </si>
  <si>
    <t>PAI_DIRPEN_17.1</t>
  </si>
  <si>
    <t>PAI_DIRPEN_17.2</t>
  </si>
  <si>
    <t>PAI_DIRPEN_17.3</t>
  </si>
  <si>
    <t>PAI_DIRPEN_18.1</t>
  </si>
  <si>
    <t>PAI_DIRPEN_18.2</t>
  </si>
  <si>
    <t>PAI_DIG_1.1</t>
  </si>
  <si>
    <t>PAI_DIG_1.2</t>
  </si>
  <si>
    <t>PAI_DIG_2.1</t>
  </si>
  <si>
    <t>PAI_DIG_2.2</t>
  </si>
  <si>
    <t>PAI_DIG_3.1</t>
  </si>
  <si>
    <t>PAI_DIG_4.1</t>
  </si>
  <si>
    <t>PAI_DIG_4.2</t>
  </si>
  <si>
    <t>PAI_DIG_4.3</t>
  </si>
  <si>
    <t>PAI_DIG_4.4</t>
  </si>
  <si>
    <t>PAI_DIG_5.1</t>
  </si>
  <si>
    <t>PAI_DIG_5.2</t>
  </si>
  <si>
    <t>PAI_DIG_5.3</t>
  </si>
  <si>
    <t>PAI_DIG_6.1</t>
  </si>
  <si>
    <t>PAI_DIG_6.2</t>
  </si>
  <si>
    <t>PAI_DIG_6.3</t>
  </si>
  <si>
    <t>PAI_DIG_7.1</t>
  </si>
  <si>
    <t>PAI_DIG_7.2</t>
  </si>
  <si>
    <t>PAI_DIG_7.3</t>
  </si>
  <si>
    <t>PAI_DIG_8.1</t>
  </si>
  <si>
    <t>PAI_DIG_8.2</t>
  </si>
  <si>
    <t>PAI_DCD_13</t>
  </si>
  <si>
    <t>PAI_DCD_1.1</t>
  </si>
  <si>
    <t>PAI_DCD_1.2</t>
  </si>
  <si>
    <t>PAI_DCD_2.1</t>
  </si>
  <si>
    <t>PAI_DCD_2.2</t>
  </si>
  <si>
    <t>PAI_DCD_3.1</t>
  </si>
  <si>
    <t>PAI_DCD_3.4</t>
  </si>
  <si>
    <t>PAI_DCD_3.5</t>
  </si>
  <si>
    <t>PAI_DCD_3.6</t>
  </si>
  <si>
    <t>PAI_DCD_4.1</t>
  </si>
  <si>
    <t>PAI_DCD_4.2</t>
  </si>
  <si>
    <t>PAI_DCD_4.3</t>
  </si>
  <si>
    <t>PAI_DCD_4.4</t>
  </si>
  <si>
    <t>PAI_DCD_4.5</t>
  </si>
  <si>
    <t>PAI_DCD_4.7</t>
  </si>
  <si>
    <t>PAI_DCD_4.8</t>
  </si>
  <si>
    <t>PAI_DCD_5.1</t>
  </si>
  <si>
    <t>PAI_DCD_5.2</t>
  </si>
  <si>
    <t>PAI_DCD_5.3</t>
  </si>
  <si>
    <t>PAI_DCD_5.4</t>
  </si>
  <si>
    <t>PAI_DCD_5.5</t>
  </si>
  <si>
    <t>PAI_DCD_6.1</t>
  </si>
  <si>
    <t>PAI_DCD_6.2</t>
  </si>
  <si>
    <t>PAI_DCD_7.1</t>
  </si>
  <si>
    <t>PAI_DCD_7.2</t>
  </si>
  <si>
    <t>PAI_DCD_8.1</t>
  </si>
  <si>
    <t>PAI_DCD_9.1</t>
  </si>
  <si>
    <t>PAI_DCD_10.1</t>
  </si>
  <si>
    <t>PAI_DCD_10.2</t>
  </si>
  <si>
    <t>PAI_DCD_10.3</t>
  </si>
  <si>
    <t>PAI_DCD_10.4</t>
  </si>
  <si>
    <t>PAI_DCD_10.5</t>
  </si>
  <si>
    <t>PAI_DCD_11.1</t>
  </si>
  <si>
    <t>PAI_DCD_11.2</t>
  </si>
  <si>
    <t>PAI_DCD_11.3</t>
  </si>
  <si>
    <t>PAI_DCD_11.4</t>
  </si>
  <si>
    <t>PAI_DCD_11.5</t>
  </si>
  <si>
    <t>PAI_DCD_12.1</t>
  </si>
  <si>
    <t>PAI_DCD_12.2</t>
  </si>
  <si>
    <t>PAI_DCD_13.1</t>
  </si>
  <si>
    <t>PAI_DCD_13.2</t>
  </si>
  <si>
    <t>PAI_DSCN_10</t>
  </si>
  <si>
    <t>PAI_DSCN_1.1</t>
  </si>
  <si>
    <t>PAI_DSCN_1.2</t>
  </si>
  <si>
    <t>PAI_DSCN_2.1</t>
  </si>
  <si>
    <t>PAI_DSCN_2.2</t>
  </si>
  <si>
    <t>PAI_DSCN_2.3</t>
  </si>
  <si>
    <t>PAI_DSCN_3.1</t>
  </si>
  <si>
    <t>PAI_DSCN_3.2</t>
  </si>
  <si>
    <t>PAI_DSCN_3.3</t>
  </si>
  <si>
    <t>PAI_DSCN_4.1</t>
  </si>
  <si>
    <t>PAI_DSCN_4.2</t>
  </si>
  <si>
    <t>PAI_DSCN_5.1</t>
  </si>
  <si>
    <t>PAI_DSCN_5.2</t>
  </si>
  <si>
    <t>PAI_DSCN_5.3</t>
  </si>
  <si>
    <t>PAI_DSCN_6.1</t>
  </si>
  <si>
    <t>PAI_DSCN_6.2</t>
  </si>
  <si>
    <t>PAI_DSCN_6.3</t>
  </si>
  <si>
    <t>PAI_DSCN_7.1</t>
  </si>
  <si>
    <t>PAI_DSCN_7.2</t>
  </si>
  <si>
    <t>PAI_DSCN_7.3</t>
  </si>
  <si>
    <t>PAI_DSCN_8.1</t>
  </si>
  <si>
    <t>PAI_DSCN_8.2</t>
  </si>
  <si>
    <t>PAI_DSCN_8.3</t>
  </si>
  <si>
    <t>PAI_DSCN_9.1</t>
  </si>
  <si>
    <t>PAI_DSCN_9.2</t>
  </si>
  <si>
    <t>PAI_DSCN_9.3</t>
  </si>
  <si>
    <t>PAI_DSCN_10.1</t>
  </si>
  <si>
    <t>PAI_DSCN_10.2</t>
  </si>
  <si>
    <t>PAI_DSCN_10.3</t>
  </si>
  <si>
    <t>PAI_DIMPE_1.1</t>
  </si>
  <si>
    <t>PAI_DIMPE_1.2</t>
  </si>
  <si>
    <t>PAI_DIMPE_1.3</t>
  </si>
  <si>
    <t>PAI_DIMPE_1.4</t>
  </si>
  <si>
    <t>PAI_DIMPE_1.5</t>
  </si>
  <si>
    <t>PAI_DIMPE_2.1</t>
  </si>
  <si>
    <t>PAI_DIMPE_2.2</t>
  </si>
  <si>
    <t>PAI_DIMPE_3.1</t>
  </si>
  <si>
    <t>PAI_DIMPE_4.1</t>
  </si>
  <si>
    <t>PAI_DIMPE_5.1</t>
  </si>
  <si>
    <t>PAI_DIMPE_5.2</t>
  </si>
  <si>
    <t>PAI_DIMPE_5.3</t>
  </si>
  <si>
    <t>PAI_DIMPE_6.1</t>
  </si>
  <si>
    <t>PAI_DIMPE_6.2</t>
  </si>
  <si>
    <t>PAI_DIMPE_6.3</t>
  </si>
  <si>
    <t>PAI_DIMPE_7.1</t>
  </si>
  <si>
    <t>PAI_DIMPE_7.2</t>
  </si>
  <si>
    <t>PAI_DIMPE_8.1</t>
  </si>
  <si>
    <t>PAI_DIMPE_9.1</t>
  </si>
  <si>
    <t>PAI_DIMPE_11.1</t>
  </si>
  <si>
    <t>PAI_DIMPE_11.2</t>
  </si>
  <si>
    <t>PAI_DIMPE_11.3</t>
  </si>
  <si>
    <t>PAI_DIMPE_11.4</t>
  </si>
  <si>
    <t>PAI_DT_1.1</t>
  </si>
  <si>
    <t>PAI_DT_1.2</t>
  </si>
  <si>
    <t>PAI_DT_1.3</t>
  </si>
  <si>
    <t>PAI_DT_2.1</t>
  </si>
  <si>
    <t>PAI_DT_2.2</t>
  </si>
  <si>
    <t>PAI_DT_2.3</t>
  </si>
  <si>
    <t>PAI_DT_3.1</t>
  </si>
  <si>
    <t>PAI_DT_3.2</t>
  </si>
  <si>
    <t>PAI_DT_3.3</t>
  </si>
  <si>
    <t>PAI_DT_3.4</t>
  </si>
  <si>
    <t>PAI_DT_3.5</t>
  </si>
  <si>
    <t>PAI_DT_4.1</t>
  </si>
  <si>
    <t>PAI_DT_4.2</t>
  </si>
  <si>
    <t>PAI_DT_4.3</t>
  </si>
  <si>
    <t>PAI_DT CALI_1.1</t>
  </si>
  <si>
    <t>PAI_DT CALI_1.2</t>
  </si>
  <si>
    <t>PAI_DT CALI_1.3</t>
  </si>
  <si>
    <t>PAI_DT CALI_1.4</t>
  </si>
  <si>
    <t>PAI_DT CALI_1.5</t>
  </si>
  <si>
    <t>PAI_DT CALI_2.1</t>
  </si>
  <si>
    <t>PAI_DT CALI_2.2</t>
  </si>
  <si>
    <t>PAI_DT CALI_2.3</t>
  </si>
  <si>
    <t>PAI_DT CALI_2.4</t>
  </si>
  <si>
    <t>PAI_FONDANE_1.1</t>
  </si>
  <si>
    <t>PAI_FONDANE_1.2</t>
  </si>
  <si>
    <t>[ID META PO]</t>
  </si>
  <si>
    <t>[ID HITO PO]</t>
  </si>
  <si>
    <t>PO_OPLAN_1</t>
  </si>
  <si>
    <t>PO_OPLAN_2</t>
  </si>
  <si>
    <t>PO_OPLAN_3</t>
  </si>
  <si>
    <t>PO_OPLAN_1.1</t>
  </si>
  <si>
    <t>PO_OPLAN_1.2</t>
  </si>
  <si>
    <t>PO_OPLAN_2.1</t>
  </si>
  <si>
    <t>PO_OPLAN_2.2</t>
  </si>
  <si>
    <t>PO_OPLAN_2.3</t>
  </si>
  <si>
    <t>PO_OPLAN_3.1</t>
  </si>
  <si>
    <t>PO_OPLAN_3.2</t>
  </si>
  <si>
    <t>PO_OSIS_1</t>
  </si>
  <si>
    <t>PO_OSIS_2</t>
  </si>
  <si>
    <t>PO_OSIS_1.1</t>
  </si>
  <si>
    <t>PO_OSIS_1.2</t>
  </si>
  <si>
    <t>PO_OSIS_1.3</t>
  </si>
  <si>
    <t>PO_OSIS_1.4</t>
  </si>
  <si>
    <t>PO_OSIS_2.1</t>
  </si>
  <si>
    <t>PO_SG_ADMI_1</t>
  </si>
  <si>
    <t>PO_SG_ADMI_1.1</t>
  </si>
  <si>
    <t>PO_SG_ADMI_2</t>
  </si>
  <si>
    <t>PO_SG_ADMI_1.2</t>
  </si>
  <si>
    <t>PO_SG_ADMI_1.3</t>
  </si>
  <si>
    <t>PO_SG_ADMI_1.4</t>
  </si>
  <si>
    <t>PO_SG_ADMI_1.5</t>
  </si>
  <si>
    <t>PO_SG_ADMI_2.1</t>
  </si>
  <si>
    <t>PO_SG_ADMI_2.2</t>
  </si>
  <si>
    <t>PO_SG_FIN_1</t>
  </si>
  <si>
    <t>PO_SG_FIN_2</t>
  </si>
  <si>
    <t>PO_SG_FIN_1.1</t>
  </si>
  <si>
    <t>PO_SG_FIN_1.2</t>
  </si>
  <si>
    <t>PO_SG_FIN_1.3</t>
  </si>
  <si>
    <t>PO_SG_FIN_1.4</t>
  </si>
  <si>
    <t>PO_SG_GH_1</t>
  </si>
  <si>
    <t>PO_SG_GH_1.1</t>
  </si>
  <si>
    <t>PO_SG_GH_1.2</t>
  </si>
  <si>
    <t>PO_SG_GH_1.3</t>
  </si>
  <si>
    <t>PO_DICE_1</t>
  </si>
  <si>
    <t>PO_DICE_3</t>
  </si>
  <si>
    <t>PO_DICE_2</t>
  </si>
  <si>
    <t>PO_DICE_1.1</t>
  </si>
  <si>
    <t>PO_DICE_1.2</t>
  </si>
  <si>
    <t>PO_DICE_2.1</t>
  </si>
  <si>
    <t>PO_DICE_2.2</t>
  </si>
  <si>
    <t>PO_DICE_3.1</t>
  </si>
  <si>
    <t>PO_DIRPEN_3</t>
  </si>
  <si>
    <t>PO_DIRPEN_1</t>
  </si>
  <si>
    <t>PO_DIRPEN_2</t>
  </si>
  <si>
    <t>PO_DIRPEN_1.1</t>
  </si>
  <si>
    <t>PO_DIRPEN_2.1</t>
  </si>
  <si>
    <t>PO_DIRPEN_3.1</t>
  </si>
  <si>
    <t>PO_DIRPEN_3.2</t>
  </si>
  <si>
    <t>PO_DIG_1</t>
  </si>
  <si>
    <t>PO_DIG_2</t>
  </si>
  <si>
    <t>PO_DIG_1.1</t>
  </si>
  <si>
    <t>PO_DCD_1</t>
  </si>
  <si>
    <t>PO_DCD_2</t>
  </si>
  <si>
    <t>PO_DCD_3</t>
  </si>
  <si>
    <t>PO_DCD_4</t>
  </si>
  <si>
    <t>PO_DCD_5</t>
  </si>
  <si>
    <t>PO_DCD_6</t>
  </si>
  <si>
    <t>PO_DCD_1.1</t>
  </si>
  <si>
    <t>PO_DCD_1.2</t>
  </si>
  <si>
    <t>PO_DCD_2.1</t>
  </si>
  <si>
    <t>PO_DCD_2.2</t>
  </si>
  <si>
    <t>PO_DCD_3.1</t>
  </si>
  <si>
    <t>PO_DCD_3.2</t>
  </si>
  <si>
    <t>PO_DCD_4.1</t>
  </si>
  <si>
    <t>PO_DCD_4.2</t>
  </si>
  <si>
    <t>PO_DCD_4.3</t>
  </si>
  <si>
    <t>PO_DCD_4.4</t>
  </si>
  <si>
    <t>PO_DCD_4.5</t>
  </si>
  <si>
    <t>PO_DCD_4.6</t>
  </si>
  <si>
    <t>PO_DCD_4.7</t>
  </si>
  <si>
    <t>PO_DCD_5.1</t>
  </si>
  <si>
    <t>PO_DCD_5.2</t>
  </si>
  <si>
    <t>PO_DCD_6.1</t>
  </si>
  <si>
    <t>PO_DCD_6.2</t>
  </si>
  <si>
    <t>PO_DSCN_1</t>
  </si>
  <si>
    <t>PO_DSCN_2</t>
  </si>
  <si>
    <t>PO_DSCN_3</t>
  </si>
  <si>
    <t>PO_DSCN_4</t>
  </si>
  <si>
    <t>PO_DSCN_5</t>
  </si>
  <si>
    <t>PO_DSCN_6</t>
  </si>
  <si>
    <t>PO_DSCN_7</t>
  </si>
  <si>
    <t>PO_DSCN_8</t>
  </si>
  <si>
    <t>PO_DSCN_9</t>
  </si>
  <si>
    <t>PO_DSCN_10</t>
  </si>
  <si>
    <t>PO_DSCN_11</t>
  </si>
  <si>
    <t>PO_DSCN_12</t>
  </si>
  <si>
    <t>PO_DSCN_13</t>
  </si>
  <si>
    <t>PO_DSCN_14</t>
  </si>
  <si>
    <t>PO_DSCN_15</t>
  </si>
  <si>
    <t>PO_DSCN_16</t>
  </si>
  <si>
    <t>PO_DSCN_17</t>
  </si>
  <si>
    <t>PO_DSCN_18</t>
  </si>
  <si>
    <t>PO_DSCN_19</t>
  </si>
  <si>
    <t>PO_DSCN_20</t>
  </si>
  <si>
    <t>PO_DSCN_21</t>
  </si>
  <si>
    <t>PO_DSCN_22</t>
  </si>
  <si>
    <t>PO_DSCN_23</t>
  </si>
  <si>
    <t>PO_DSCN_1.1</t>
  </si>
  <si>
    <t>PO_DSCN_1.2</t>
  </si>
  <si>
    <t>PO_DSCN_2.1</t>
  </si>
  <si>
    <t>PO_DSCN_2.2</t>
  </si>
  <si>
    <t>PO_DSCN_2.3</t>
  </si>
  <si>
    <t>PO_DSCN_3.1</t>
  </si>
  <si>
    <t>PO_DSCN_3.2</t>
  </si>
  <si>
    <t>PO_DSCN_3.3</t>
  </si>
  <si>
    <t>PO_DSCN_4.1</t>
  </si>
  <si>
    <t>PO_DSCN_4.2</t>
  </si>
  <si>
    <t>PO_DSCN_4.3</t>
  </si>
  <si>
    <t>PO_DSCN_5.1</t>
  </si>
  <si>
    <t>PO_DSCN_5.2</t>
  </si>
  <si>
    <t>PO_DSCN_5.3</t>
  </si>
  <si>
    <t>PO_DSCN_6.1</t>
  </si>
  <si>
    <t>PO_DSCN_6.2</t>
  </si>
  <si>
    <t>PO_DSCN_6.3</t>
  </si>
  <si>
    <t>PO_DSCN_7.1</t>
  </si>
  <si>
    <t>PO_DSCN_7.2</t>
  </si>
  <si>
    <t>PO_DSCN_7.3</t>
  </si>
  <si>
    <t>PO_DSCN_8.1</t>
  </si>
  <si>
    <t>PO_DSCN_8.2</t>
  </si>
  <si>
    <t>PO_DSCN_8.3</t>
  </si>
  <si>
    <t>PO_DSCN_9.1</t>
  </si>
  <si>
    <t>PO_DSCN_9.2</t>
  </si>
  <si>
    <t>PO_DSCN_9.3</t>
  </si>
  <si>
    <t>PO_DSCN_10.1</t>
  </si>
  <si>
    <t>PO_DSCN_10.2</t>
  </si>
  <si>
    <t>PO_DSCN_10.3</t>
  </si>
  <si>
    <t>PO_DSCN_11.1</t>
  </si>
  <si>
    <t>PO_DSCN_11.2</t>
  </si>
  <si>
    <t>PO_DSCN_11.3</t>
  </si>
  <si>
    <t>PO_DSCN_12.1</t>
  </si>
  <si>
    <t>PO_DSCN_12.2</t>
  </si>
  <si>
    <t>PO_DSCN_12.3</t>
  </si>
  <si>
    <t>PO_DSCN_12.4</t>
  </si>
  <si>
    <t>PO_DSCN_13.1</t>
  </si>
  <si>
    <t>PO_DSCN_13.2</t>
  </si>
  <si>
    <t>PO_DSCN_14.1</t>
  </si>
  <si>
    <t>PO_DSCN_14.2</t>
  </si>
  <si>
    <t>PO_DSCN_14.3</t>
  </si>
  <si>
    <t>PO_DSCN_15.1</t>
  </si>
  <si>
    <t>PO_DSCN_15.2</t>
  </si>
  <si>
    <t>PO_DSCN_15.3</t>
  </si>
  <si>
    <t>PO_DSCN_16.1</t>
  </si>
  <si>
    <t>PO_DSCN_16.2</t>
  </si>
  <si>
    <t>PO_DSCN_16.3</t>
  </si>
  <si>
    <t>PO_DSCN_17.1</t>
  </si>
  <si>
    <t>PO_DSCN_17.2</t>
  </si>
  <si>
    <t>PO_DSCN_17.3</t>
  </si>
  <si>
    <t>PO_DSCN_18.1</t>
  </si>
  <si>
    <t>PO_DSCN_18.2</t>
  </si>
  <si>
    <t>PO_DSCN_18.3</t>
  </si>
  <si>
    <t>PO_DSCN_19.1</t>
  </si>
  <si>
    <t>PO_DSCN_19.2</t>
  </si>
  <si>
    <t>PO_DSCN_19.3</t>
  </si>
  <si>
    <t>PO_DSCN_20.1</t>
  </si>
  <si>
    <t>PO_DSCN_20.2</t>
  </si>
  <si>
    <t>PO_DSCN_20.3</t>
  </si>
  <si>
    <t>PO_DSCN_21.1</t>
  </si>
  <si>
    <t>PO_DSCN_21.2</t>
  </si>
  <si>
    <t>PO_DSCN_21.3</t>
  </si>
  <si>
    <t>PO_DSCN_22.1</t>
  </si>
  <si>
    <t>PO_DSCN_22.2</t>
  </si>
  <si>
    <t>PO_DSCN_22.3</t>
  </si>
  <si>
    <t>PO_DSCN_23.1</t>
  </si>
  <si>
    <t>PO_DSCN_23.2</t>
  </si>
  <si>
    <t>PO_DSCN_23.3</t>
  </si>
  <si>
    <t>PO_DIMPE_1</t>
  </si>
  <si>
    <t>PO_DIMPE_2</t>
  </si>
  <si>
    <t>PO_DIMPE_3</t>
  </si>
  <si>
    <t>PO_DIMPE_4</t>
  </si>
  <si>
    <t>PO_DIMPE_5</t>
  </si>
  <si>
    <t>PO_DIMPE_6</t>
  </si>
  <si>
    <t>PO_DIMPE_7</t>
  </si>
  <si>
    <t>PO_DIMPE_8</t>
  </si>
  <si>
    <t>PO_DIMPE_9</t>
  </si>
  <si>
    <t>PO_DIMPE_10</t>
  </si>
  <si>
    <t>PO_DIMPE_11</t>
  </si>
  <si>
    <t>PO_DIMPE_13</t>
  </si>
  <si>
    <t>PO_DIMPE_12</t>
  </si>
  <si>
    <t>PO_DIMPE_14</t>
  </si>
  <si>
    <t>PO_DIMPE_15</t>
  </si>
  <si>
    <t>PO_DIMPE_16</t>
  </si>
  <si>
    <t>PO_DIMPE_17</t>
  </si>
  <si>
    <t>PO_DIMPE_1.1</t>
  </si>
  <si>
    <t>PO_DIMPE_1.2</t>
  </si>
  <si>
    <t>PO_DIMPE_1.3</t>
  </si>
  <si>
    <t>PO_DIMPE_1.4</t>
  </si>
  <si>
    <t>PO_DIMPE_1.5</t>
  </si>
  <si>
    <t>PO_DIMPE_1.6</t>
  </si>
  <si>
    <t>PO_DIMPE_2.1</t>
  </si>
  <si>
    <t>PO_DIMPE_2.2</t>
  </si>
  <si>
    <t>PO_DIMPE_2.4</t>
  </si>
  <si>
    <t>PO_DIMPE_2.5</t>
  </si>
  <si>
    <t>PO_DIMPE_3.1</t>
  </si>
  <si>
    <t>PO_DIMPE_3.2</t>
  </si>
  <si>
    <t>PO_DIMPE_3.3</t>
  </si>
  <si>
    <t>PO_DIMPE_3.4</t>
  </si>
  <si>
    <t>PO_DIMPE_3.5</t>
  </si>
  <si>
    <t>PO_DIMPE_3.6</t>
  </si>
  <si>
    <t>PO_DIMPE_4.1</t>
  </si>
  <si>
    <t>PO_DIMPE_4.2</t>
  </si>
  <si>
    <t>PO_DIMPE_4.3</t>
  </si>
  <si>
    <t>PO_DIMPE_4.4</t>
  </si>
  <si>
    <t>PO_DIMPE_4.5</t>
  </si>
  <si>
    <t>PO_DIMPE_4.6</t>
  </si>
  <si>
    <t>PO_DIMPE_5.1</t>
  </si>
  <si>
    <t>PO_DIMPE_5.2</t>
  </si>
  <si>
    <t>PO_DIMPE_5.3</t>
  </si>
  <si>
    <t>PO_DIMPE_5.4</t>
  </si>
  <si>
    <t>PO_DIMPE_6.1</t>
  </si>
  <si>
    <t>PO_DIMPE_6.2</t>
  </si>
  <si>
    <t>PO_DIMPE_7.1</t>
  </si>
  <si>
    <t>PO_DIMPE_7.2</t>
  </si>
  <si>
    <t>PO_DIMPE_7.3</t>
  </si>
  <si>
    <t>PO_DIMPE_7.4</t>
  </si>
  <si>
    <t>PO_DIMPE_7.5</t>
  </si>
  <si>
    <t>PO_DIMPE_7.6</t>
  </si>
  <si>
    <t>PO_DIMPE_8.1</t>
  </si>
  <si>
    <t>PO_DIMPE_8.2</t>
  </si>
  <si>
    <t>PO_DIMPE_8.3</t>
  </si>
  <si>
    <t>PO_DIMPE_8.4</t>
  </si>
  <si>
    <t>PO_DIMPE_8.5</t>
  </si>
  <si>
    <t>PO_DIMPE_8.6</t>
  </si>
  <si>
    <t>PO_DIMPE_9.1</t>
  </si>
  <si>
    <t>PO_DIMPE_9.2</t>
  </si>
  <si>
    <t>PO_DIMPE_9.3</t>
  </si>
  <si>
    <t>PO_DIMPE_9.4</t>
  </si>
  <si>
    <t>PO_DIMPE_9.5</t>
  </si>
  <si>
    <t>PO_DIMPE_10.1</t>
  </si>
  <si>
    <t>PO_DIMPE_10.2</t>
  </si>
  <si>
    <t>PO_DIMPE_10.3</t>
  </si>
  <si>
    <t>PO_DIMPE_10.4</t>
  </si>
  <si>
    <t>PO_DIMPE_11.1</t>
  </si>
  <si>
    <t>PO_DIMPE_11.2</t>
  </si>
  <si>
    <t>PO_DIMPE_11.3</t>
  </si>
  <si>
    <t>PO_DIMPE_11.4</t>
  </si>
  <si>
    <t>PO_DIMPE_11.5</t>
  </si>
  <si>
    <t>PO_DIMPE_11.6</t>
  </si>
  <si>
    <t>PO_DIMPE_12.1</t>
  </si>
  <si>
    <t>PO_DIMPE_12.2</t>
  </si>
  <si>
    <t>PO_DIMPE_12.3</t>
  </si>
  <si>
    <t>PO_DIMPE_12.4</t>
  </si>
  <si>
    <t>PO_DIMPE_12.5</t>
  </si>
  <si>
    <t>PO_DIMPE_12.6</t>
  </si>
  <si>
    <t>PO_DIMPE_13.1</t>
  </si>
  <si>
    <t>PO_DIMPE_13.2</t>
  </si>
  <si>
    <t>PO_DIMPE_13.3</t>
  </si>
  <si>
    <t>PO_DIMPE_13.4</t>
  </si>
  <si>
    <t>PO_DIMPE_13.5</t>
  </si>
  <si>
    <t>PO_DIMPE_13.6</t>
  </si>
  <si>
    <t>PO_DIMPE_14.1</t>
  </si>
  <si>
    <t>PO_DIMPE_14.2</t>
  </si>
  <si>
    <t>PO_DIMPE_14.3</t>
  </si>
  <si>
    <t>PO_DIMPE_14.4</t>
  </si>
  <si>
    <t>PO_DIMPE_14.5</t>
  </si>
  <si>
    <t>PO_DIMPE_14.6</t>
  </si>
  <si>
    <t>PO_DIMPE_15.1</t>
  </si>
  <si>
    <t>PO_DIMPE_15.2</t>
  </si>
  <si>
    <t>PO_DIMPE_15.3</t>
  </si>
  <si>
    <t>PO_DIMPE_15.4</t>
  </si>
  <si>
    <t>PO_DIMPE_15.5</t>
  </si>
  <si>
    <t>PO_DIMPE_16.1</t>
  </si>
  <si>
    <t>PO_DIMPE_16.2</t>
  </si>
  <si>
    <t>PO_DIMPE_16.3</t>
  </si>
  <si>
    <t>PO_DIMPE_16.4</t>
  </si>
  <si>
    <t>PO_DIMPE_16.5</t>
  </si>
  <si>
    <t>PO_DIMPE_16.6</t>
  </si>
  <si>
    <t>PO_DIMPE_17.1</t>
  </si>
  <si>
    <t>PO_DIMPE_17.2</t>
  </si>
  <si>
    <t>PO_DIMPE_17.3</t>
  </si>
  <si>
    <t>PO_DIMPE_17.4</t>
  </si>
  <si>
    <t>PO_DIMPE_17.5</t>
  </si>
  <si>
    <t>PO_DIMPE_17.6</t>
  </si>
  <si>
    <t>PAI_DCD_3.2</t>
  </si>
  <si>
    <t>PAI_DCD_3.3</t>
  </si>
  <si>
    <t>PO_DIG_2.1</t>
  </si>
  <si>
    <t>PAI_OPLAN_10.2</t>
  </si>
  <si>
    <t>PAI_OPLAN_10.3</t>
  </si>
  <si>
    <t>PAI_OAJ_1.2</t>
  </si>
  <si>
    <t>PAI_DT_3.6</t>
  </si>
  <si>
    <t>PO_SG_FIN_2.1</t>
  </si>
  <si>
    <t>Una (1) base de datos con información acopiada para la matriz de usos importados y nacionales finalizada</t>
  </si>
  <si>
    <t>Un (1) archivo de trabajo con el procesamiento de la información acopiada, para la matriz de usos importados y nacionales finalizada</t>
  </si>
  <si>
    <t>Un (1) boletín técnico y 1 anexo de publicación, para la matriz de usos importados y nacionales finalizados</t>
  </si>
  <si>
    <t>Una (1) base de datos con información acopiada para la matriz de trabajo finalizada</t>
  </si>
  <si>
    <t>Un (1) archivo de trabajo con el procesamiento de la información acopiada, para la matriz de trabajo finalizada</t>
  </si>
  <si>
    <t>Un (1) boletín técnico y 1 anexo de publicación, para la matriz de trabajo finalizada</t>
  </si>
  <si>
    <t>Una (1) base de datos con información acopiada para las cuentas anuales de bienes y servicios finalizada</t>
  </si>
  <si>
    <t>Un (1) archivo de trabajo con el procesamiento, consolidación y síntesis, para las cuentas de bienes y servicios finalizada</t>
  </si>
  <si>
    <t>Un (1) boletín técnico y 1 anexo de publicación, para las cuentas de bienes y servicios finalizados</t>
  </si>
  <si>
    <t>Un (1) cronograma de trabajo para el desarrollo de las estimaciones para las cuentas anuales de bienes y servicios para los años 2019 def y 2020 provisional finalizado</t>
  </si>
  <si>
    <t>Un (1) archivo de trabajo con el procesamiento y consolidación de información preliminar, para las cuentas  de bienes y servicios finalizado</t>
  </si>
  <si>
    <t>Un (1) documento metodológico actualizado según las recomendaciones internacionales más recientes, finalizado.</t>
  </si>
  <si>
    <t>Un (1) boletín técnico y sus respectivos anexos estadísticos de publicación, finalizados</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</si>
  <si>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</si>
  <si>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</si>
  <si>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</si>
  <si>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Una (1) base de datos con información acopiada por fuente del gasto por finalidad del gobierno de acuerdo con la clasificación COFOG, finalizada.</t>
  </si>
  <si>
    <t>Un (1) archivo de trabajo con el procesamiento  y consolidación del gasto por finalidad del gobierno de acuerdo con la clasificación COFOG, finalizado.</t>
  </si>
  <si>
    <t>Un (1) boletín técnico y 1 anexo de publicación del gasto por finalidad del gobierno de acuerdo con la clasificación COFOG, finalizados.</t>
  </si>
  <si>
    <t>Una (1) base de datos con información acopiada  del gasto social público y privado de acuerdo con la metodología SOCX-OCDE, finalizada.</t>
  </si>
  <si>
    <t>Un (1) archivo de trabajo con el procesamiento y consolidación del gasto social público y privado de acuerdo con la metodología SOCX-OCDE, finalizado</t>
  </si>
  <si>
    <t>Una (1) base de datos con información acopiada de estadística básica por departamento y municipio, finalizada</t>
  </si>
  <si>
    <t>Un (1) archivo de trabajo analizado y consolidado por departamento y municipio, finalizado.</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</si>
  <si>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</si>
  <si>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</si>
  <si>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</si>
  <si>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Siete (7) bases de datos con información acopiada para las cuentas ambientales y económicas, finalizadas</t>
  </si>
  <si>
    <t>Siete (7) archivos de trabajo con el procesamiento de la información acopiada, para las cuentas ambientales y económicas, finalizados</t>
  </si>
  <si>
    <t>Siete (7) boletines técnicos y siete (7) anexos de publicación para las cuentas ambientales y económicas finalizados</t>
  </si>
  <si>
    <t>Siete (7) documentos metodológicos para las cuentas ambientales finalizados</t>
  </si>
  <si>
    <t>Un (1) archivo de trabajo con el procesamiento de la información acopiada para la CSTIC, finalizado</t>
  </si>
  <si>
    <t>Un (1) boletín técnico y un (1) anexo de publicación de la CSTIC, finalizados</t>
  </si>
  <si>
    <t>Una (1) base de datos con información acopiada para la CST finalizada</t>
  </si>
  <si>
    <t>Un (1) archivo de trabajo con el procesamiento de la información acopiada para la CST finalizada</t>
  </si>
  <si>
    <t>Un (1) boletín técnico y un (1) anexo de publicación de la CST, finalizados</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</si>
  <si>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</si>
  <si>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</si>
  <si>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</si>
  <si>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base de datos con información acopiada para la Cuenta Satélite de la Agroindustria del Arroz, finalizada</t>
  </si>
  <si>
    <t>Un (1) archivo de trabajo con el procesamiento de la información acopiada para la Cuenta Satélite de la Agroindustria del Arroz, finalizado</t>
  </si>
  <si>
    <t>Un (1) boletín técnico y 1 anexo de publicación de la Cuenta Satélite de la Agroindustria del Arroz,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</si>
  <si>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</si>
  <si>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</si>
  <si>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</si>
  <si>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base de datos con información acopiada para la Cuenta Satélite de la Agroindustria Avícola, finalizada</t>
  </si>
  <si>
    <t>Un (1) archivo de trabajo con el procesamiento de la información acopiada para la Cuenta Satélite de la Agroindustria Avícola, finalizado</t>
  </si>
  <si>
    <t>Un (1) boletín técnico y un (1) anexo de publicación de la Cuenta Satélite de la Agroindustria Avícola, finalizados</t>
  </si>
  <si>
    <t>Una (1) base de datos con información acopiada para la CSS finalizada</t>
  </si>
  <si>
    <t>Un (1) archivo de trabajo con el procesamiento de la información acopiada para la CSS finalizado</t>
  </si>
  <si>
    <t>Un (1) boletín técnico y un (1) anexo de publicación de la CSS, finalizados</t>
  </si>
  <si>
    <t>Una (1) base de datos con información acopiada para la Cuenta Satélite de la Agroindustria del Maíz, Sorgo y Soya, finalizada</t>
  </si>
  <si>
    <t>Un (1) archivo de trabajo con el procesamiento de la información acopiada para la Cuenta Satélite de la Agroindustria del Maíz, Sorgo y Soya, finalizado</t>
  </si>
  <si>
    <t>Un (1) boletín técnico y un (1) anexo de publicación de la Cuenta Satélite de la Agroindustria del Maíz, Sorgo y Soya, finalizados</t>
  </si>
  <si>
    <t>Cuatro (4) bases de datos con información acopiada para el enfoque del ingreso y de las cuentas por sector institucional para los periodos: cuarto trimestre de 2020, y los tres primeros trimestre de 2021, finalizadas.</t>
  </si>
  <si>
    <t>Cuatro (4) archivos de trabajo con el procesamiento, consolidación y síntesis  para el enfoque del ingreso y de las cuentas por sector institucional para los periodos: cuarto trimestre de 2020, y los tres primeros trimestre de 2021, finalizadas.</t>
  </si>
  <si>
    <t>Cuatro (4) boletines técnicos y sus respectivos anexos de publicación para el enfoque del ingreso y de las cuentas por sector institucional para los periodos: cuarto trimestre de 2020, y los tres primeros trimestre de 2021, finalizados.</t>
  </si>
  <si>
    <t>Cuatro (4) bases de datos con información acopiada para los enfoques de la producción y el gasto para los periodos: cuarto trimestre de 2020, y los tres primeros trimestre de 2021, finalizadas.</t>
  </si>
  <si>
    <t>Cuatro (4) archivos de trabajo con el procesamiento, consolidación y síntesis  para los enfoques de la producción y el gasto para los periodos: cuarto trimestre de 2020, y los tres primeros trimestre de 2021, finalizadas.</t>
  </si>
  <si>
    <t>Cuatro (4) boletines técnicos y sus respectivos anexos de publicación para los enfoques de la producción y el gasto para los periodos: cuarto trimestre de 2020, y los tres primeros trimestre de 2021, finalizados.</t>
  </si>
  <si>
    <t>Doce (12) bases de datos con información acopiada por actividad económica, para los periodos: noviembre y diciembre de 2020, y los meses de enero a octubre de 2021, finalizadas.</t>
  </si>
  <si>
    <t>Doce (12) archivos de trabajo con el procesamiento, consolidación y síntesis, para los periodos: noviembre y diciembre de 2020, y los meses de enero a octubre de 2021, finalizadas.</t>
  </si>
  <si>
    <t>Doce (12) boletines técnicos y sus respectivos anexos de publicación, para los periodos: noviembre y diciembre de 2020, y los meses de enero a octubre de 2021, finalizadas.</t>
  </si>
  <si>
    <t>Un (1) archivo de trabajo con el procesamiento de la información analizada, para la matriz insumo producto, finalizado</t>
  </si>
  <si>
    <t>Un (1) boletín técnico y los anexos de publicación respectivos, para la matriz insumo producto finalizados</t>
  </si>
  <si>
    <t>Un (1) archivo de trabajo con las variables (dimensiones) para diseñar e implementar un indicador de calidad para las OOEE de cuentas nacionales, finalizado .</t>
  </si>
  <si>
    <t>Una (1) Hoja de vida o ficha técnica del indicador, finalizado.</t>
  </si>
  <si>
    <t>Un (1) cronograma de actividades finalizado</t>
  </si>
  <si>
    <t xml:space="preserve">Un (1) plan general finalizado </t>
  </si>
  <si>
    <t>Un (1) documento metodológico y 1 ficha metodológica finalizados</t>
  </si>
  <si>
    <t>Un (1) archivo de trabajo con el procesamiento de la información analizada, para la matriz de contabilidad social finalizado.</t>
  </si>
  <si>
    <t>Un (1) boletín técnico y los anexo de publicación respectivos, para la matriz de contabilidad social finalizados.</t>
  </si>
  <si>
    <t>Un (1) archivo con la planeación, diseño y diagnóstico, finalizado</t>
  </si>
  <si>
    <t>Una (1) base con el acopio, compilación y centralización  de estadística básica, finalizada</t>
  </si>
  <si>
    <t>Un (1) informe con ejercicios y resultados para un piloto de 8 departamentos (cálculos preliminares), finalizado</t>
  </si>
  <si>
    <t>Un (1) documento metodológico y una (1) ficha metodológica finalizados</t>
  </si>
  <si>
    <t>Un (1) cronograma finalizado</t>
  </si>
  <si>
    <t>Un (1) documento metodológico y una (1) ficha metodológica de la Cuenta Satélite de Bioeconomía, finalizados</t>
  </si>
  <si>
    <t>Dos (2) informes de gestión de la Ley 1413 de 2010 publicados</t>
  </si>
  <si>
    <t>Un (1) documento de diseño metodológico y resultados preliminares de la matriz de contabilidad social ampliada, finalizado</t>
  </si>
  <si>
    <t>Un (1) documento metodológico y una (1) ficha metodológica de la Cuenta Satélite de Economía Circular, finalizados</t>
  </si>
  <si>
    <t>Una (1) actualización documental tipo parámetro y registro asociada al sistema de nómina Kactus para facilitar el desempeño del proceso, finalizada.</t>
  </si>
  <si>
    <t>Bases de datos y procesamientos especializados que permitan visibilizar la información demográfica de grupos étnicos, implementadas.</t>
  </si>
  <si>
    <t>Una (1) módulo de novedades (muestrales, cartográficas y operativas) en el aplicativo de recuento, implementado</t>
  </si>
  <si>
    <t>PAI_GITLOG_3.3</t>
  </si>
  <si>
    <t>PAI_GITLOG_3.4</t>
  </si>
  <si>
    <t>PAI_GITLOG_9</t>
  </si>
  <si>
    <t>PAI_GITLOG_9.1</t>
  </si>
  <si>
    <t>Un (1) rediseño del aplicativo de recolección ELIC - módulo de análisis, validación, cobertura y calidad, finalizado</t>
  </si>
  <si>
    <t>PAI_GITLOG_10</t>
  </si>
  <si>
    <t>PAI_GITLOG_10.1</t>
  </si>
  <si>
    <t>Diseñar los aplicativos web FIVI-CHV de recolección, análisis, cobertura y calidad.</t>
  </si>
  <si>
    <t>PAI_GITLOG_11</t>
  </si>
  <si>
    <t>PAI_GITLOG_11.1</t>
  </si>
  <si>
    <t>PAI_GITLOG_11.2</t>
  </si>
  <si>
    <t>PAI_GITLOG_11.3</t>
  </si>
  <si>
    <t>PAI_GITLOG_12</t>
  </si>
  <si>
    <t>PAI_GITLOG_12.1</t>
  </si>
  <si>
    <t>PAI_GITLOG_12.2</t>
  </si>
  <si>
    <t>PAI_GITLOG_13</t>
  </si>
  <si>
    <t>PAI_GITLOG_13.1</t>
  </si>
  <si>
    <t>PAI_GITLOG_13.2</t>
  </si>
  <si>
    <t>PAI_GITLOG_14</t>
  </si>
  <si>
    <t>PAI_GITLOG_14.1</t>
  </si>
  <si>
    <t>PAI_GITLOG_15</t>
  </si>
  <si>
    <t>PAI_GITLOG_15.1</t>
  </si>
  <si>
    <t>PAI_GITLOG_15.2</t>
  </si>
  <si>
    <t>PAI_GITLOG_15.3</t>
  </si>
  <si>
    <t>PAI_GITLOG_16</t>
  </si>
  <si>
    <t>PAI_GITLOG_16.1</t>
  </si>
  <si>
    <t>PAI_GITLOG_16.2</t>
  </si>
  <si>
    <t>PAI_GITLOG_16.3</t>
  </si>
  <si>
    <t>PAI_GITLOG_17</t>
  </si>
  <si>
    <t>PAI_GITLOG_17.1</t>
  </si>
  <si>
    <t>PAI_GITLOG_17.2</t>
  </si>
  <si>
    <t>PAI_GITLOG_17.3</t>
  </si>
  <si>
    <t>PAI_GITLOG_18</t>
  </si>
  <si>
    <t>PAI_GITLOG_18.1</t>
  </si>
  <si>
    <t>PAI_GITLOG_18.2</t>
  </si>
  <si>
    <t>PAI_GITLOG_19</t>
  </si>
  <si>
    <t>PAI_GITLOG_19.1</t>
  </si>
  <si>
    <t>PAI_GITLOG_19.2</t>
  </si>
  <si>
    <t>PAI_GITLOG_19.3</t>
  </si>
  <si>
    <t>PAI_GITLOG_20</t>
  </si>
  <si>
    <t>PAI_GITLOG_20.1</t>
  </si>
  <si>
    <t>PAI_GITLOG_20.2</t>
  </si>
  <si>
    <t>PAI_GITLOG_21</t>
  </si>
  <si>
    <t>PAI_GITLOG_21.1</t>
  </si>
  <si>
    <t>PAI_GITLOG_22</t>
  </si>
  <si>
    <t>PAI_GITLOG_22.1</t>
  </si>
  <si>
    <t>PAI_GITLOG_22.2</t>
  </si>
  <si>
    <t>PAI_GITLOG_22.3</t>
  </si>
  <si>
    <t>Un (1) operativo de recuento para actualizar las manzanas e incorporar la información en el marco geoestadístico nacional, finalizado</t>
  </si>
  <si>
    <t xml:space="preserve">Un (1) rediseño (pre-operativo, operativo y pos operativo) para la recolección Encuesta Ambiental Industrial, elaborado </t>
  </si>
  <si>
    <t>Una (1) herramienta de costeo para el componente operativo en las operaciones estadísticas, empleada.</t>
  </si>
  <si>
    <t>Un (1) presupuesto de la Encuesta Ambiental Industrial utilizando la herramienta de costeo para el componente operativo, establecido.</t>
  </si>
  <si>
    <t>Un (1) costeo de las rutas que utilizan herramientas geoespaciales en las operaciones estadísticas ECSC, ECP, GEIH Paralela y ECV, establecido</t>
  </si>
  <si>
    <t>Un (1) informe de resultados de prueba de la herramienta de control de indicadores aplicada.</t>
  </si>
  <si>
    <t>Un (1) diseño del programa de monitoreo para la medición del desempeño operativo entregado.</t>
  </si>
  <si>
    <t>Un (1) documento con el procedimiento de la fase de recolección y acopio, con los puntos de control para el establecimiento de indicadores, entregado</t>
  </si>
  <si>
    <t>Un (1) rediseño del aplicativo de recolección IPOC-módulo cobertura y calidad aplicado</t>
  </si>
  <si>
    <t>PAI_GITLOG_9.2</t>
  </si>
  <si>
    <t>PAI_GITLOG_10.2</t>
  </si>
  <si>
    <t>Una (1) base de información de Precios Promedio de ciertos artículos de la canasta, entregada</t>
  </si>
  <si>
    <t>Una (1) base de información con las nuevas fuentes para el fortalecimiento de la canasta a partir de junio de 2021, entregada</t>
  </si>
  <si>
    <t>Una (1) base presupuestal requerida para el rediseño del ICCV, entregada</t>
  </si>
  <si>
    <t>Un (1) manual de especificaciones con nuevos artículos, entregado</t>
  </si>
  <si>
    <t>Un (1) operativo de recolección para la nueva canasta ICCV, finalizado</t>
  </si>
  <si>
    <t>Un (1) operativo de recuento y/o recolección de información de la muestra de arrendamientos, finalizada</t>
  </si>
  <si>
    <t>PAI_GITLOG_14.2</t>
  </si>
  <si>
    <t>Una (1 ) actualización de la muestra de arrendamiento, finalizada</t>
  </si>
  <si>
    <t>Un (1) diseño de la herramienta de acopio , validación y análisis para las operaciones estadísticas de exportaciones e importaciones, finalizado</t>
  </si>
  <si>
    <t>Un (1) documento con las especificaciones para envío al área de sistemas, entregado</t>
  </si>
  <si>
    <t>Un (1) documento con el ajuste al diseño de la herramienta de acuerdo a mesas de trabajo con sistemas, entregado</t>
  </si>
  <si>
    <t>Un (1) instrumento de recolección de cargue masivo para precio de venta de cigarrillos y tabaco, implementado</t>
  </si>
  <si>
    <t>Un (1) documento con los resultados de las pruebas al instrumento de recolección, entregado</t>
  </si>
  <si>
    <t>Una (1) base de datos realizada con el instrumento de recolección, entregado</t>
  </si>
  <si>
    <t xml:space="preserve">Una (1) herramienta de recolección validación y análisis de la Encuesta Anual de Comercio - EAC 2021 , diseñada </t>
  </si>
  <si>
    <t>Un (1) documento con el resultado de las pruebas del diseño de la herramienta, finalizado</t>
  </si>
  <si>
    <t>Un (1) rediseño de la herramienta de recolección, validación y análisis de la Encuesta Anual Manufacturera - EAM 2021, finalizada</t>
  </si>
  <si>
    <t>Una (1)  herramienta de recolección, validación y análisis de la Encuesta Anual de Servicios - EAS 2021, diseñada</t>
  </si>
  <si>
    <t>Un (1) rediseño y mejora al aplicativo de la Encuesta Anual de inversión extranjera y directa, finalizado</t>
  </si>
  <si>
    <t>Un (1) documento de diseño y desarrollo del aplicativo, entregado</t>
  </si>
  <si>
    <t>Un (1) documento de pruebas funcionales, entregado</t>
  </si>
  <si>
    <t>Una  (1) base de datos actualizada , con operativo telefónico de control al directorio, finalizada</t>
  </si>
  <si>
    <t>Un (1) desarrollo del operativo para el rediseño de la Muestra Trimestral de Agencias de viaje - MTA, finalizado</t>
  </si>
  <si>
    <t>Una (1) documentación actualizada del diligenciamiento y crítica para el rediseño de la MTA y del material de aprendizaje y sistema de captura, entregada</t>
  </si>
  <si>
    <t>Una (1) base de datos del operativo de recolección de la MTA, entregada</t>
  </si>
  <si>
    <t>Un (1) operativo sintético para el rediseño de la Muestra Trimestral de Comercio Exterior de Servicios MTCES, realizado.</t>
  </si>
  <si>
    <t>Una (1) documentación actualizada del diligenciamiento y crítica para el rediseño de la MTCES y del material de aprendizaje y sistema de captura, entregada</t>
  </si>
  <si>
    <t>Una (1) base de datos del operativo de recolección de la MTCES, entregada</t>
  </si>
  <si>
    <t>Una (1)  propuesta para implementar las mejoras en los aplicativos de captura y análisis en las investigaciones ESAG y SIPSA, finalizada</t>
  </si>
  <si>
    <t>Un (1) documento según requerimientos necesarios para cada investigación, para la entrega, socialización y articulación con la oficina de sistemas, entregado.</t>
  </si>
  <si>
    <t>Un (1) documento con el desarrollo y/o mejora de los aplicativos, pruebas de escritorio, entregado</t>
  </si>
  <si>
    <t>Un (1) documento con el resultado de las pruebas del diseño de los nuevos instrumentos de recolección, finalizado</t>
  </si>
  <si>
    <t>Un (1) operativo paralelo de abastecimiento SIPSA 7/24 que mida la totalidad de vehículos que ingresan a las centrales mayoristas, finalizado</t>
  </si>
  <si>
    <t>Una (1) documentación de la planeación y desarrollo de instrumentos de captura, entregado</t>
  </si>
  <si>
    <t>Documentación de la convocatoria, entrenamiento, selección y contratación de personal, publicada</t>
  </si>
  <si>
    <t>Una (1) base de datos de la recolección de información, entregada</t>
  </si>
  <si>
    <t>Un (1) fortalecimiento de la capacidad operativa para ampliar la cobertura de recolección de las operaciones estadísticas, mediante los archivos que den cuenta de la ampliación</t>
  </si>
  <si>
    <t>Un (1) archivo con la validación y análisis de la consistencia de información  para la inclusión de 34 municipios adicionales en la cobertura de publicación del CEED, entregado</t>
  </si>
  <si>
    <t>Un (1) archivo con la validar de la información histórica completa, para ampliar la cobertura de la ELIC a 800 municipios, entregada</t>
  </si>
  <si>
    <t>Un (1) informe con la validación de la información histórica completa, para ampliar la cobertura de  FIVI e inclusión de leasing habitacional.</t>
  </si>
  <si>
    <t>Documentación de especificaciones de validación y consistencia para aplicativos web IPOC, ELIC, FIVI - CHV, terminada.</t>
  </si>
  <si>
    <t>PAI_GITLOG_8.3</t>
  </si>
  <si>
    <t>30/092021</t>
  </si>
  <si>
    <t>PAI_GITLOG_9.3</t>
  </si>
  <si>
    <t>PAI_GITLOG_9.4</t>
  </si>
  <si>
    <t>Con la implementación de nuevas herramientas de recolección y acopio se buscar garantizar el fortalecimiento de los atributos de calidad para las operaciones estadísticas.</t>
  </si>
  <si>
    <t>PAI_GITLOG_14.3</t>
  </si>
  <si>
    <t>PAI_GITLOG_20.3</t>
  </si>
  <si>
    <t>Un (1) diagnóstico de las investigaciones del 2021 a las que se puede extender el sistema de monitoreo y control realizado.</t>
  </si>
  <si>
    <t>Un (1) documento metodológico del Censo Minero de acuerdo a las evidencias resultantes de las pruebas focalizadas, actualizado.</t>
  </si>
  <si>
    <t>Un (1) documento de ruta metodológica del proceso de participación del Censo Minero con los grupos étnicos, finalizado</t>
  </si>
  <si>
    <t>PAI_DCD_7.3</t>
  </si>
  <si>
    <t>Una (1) ficha metodológica del Censo Minero actualizada de acuerdo a las evidencias resultantes de las pruebas focalizadas.</t>
  </si>
  <si>
    <t>Cuadros de salida del Censo Minero</t>
  </si>
  <si>
    <t>PAI_DCD_7.4</t>
  </si>
  <si>
    <t>PAI_DCD_7.5</t>
  </si>
  <si>
    <t>PAI_DCD_7.6</t>
  </si>
  <si>
    <t>PAI_DCD_7.7</t>
  </si>
  <si>
    <t>PAI_DCD_7.8</t>
  </si>
  <si>
    <t>Un (1) documento con el presupuesto del Censo Minero desagregado por costos según fase</t>
  </si>
  <si>
    <t>Un (1) documento con el modelo funcional del Censo Minero</t>
  </si>
  <si>
    <t>Un (1) documento con el diseño del sistema de monitoreo y control.</t>
  </si>
  <si>
    <t>PO_DCD_7</t>
  </si>
  <si>
    <t>PO_DCD_7.1</t>
  </si>
  <si>
    <t>PO_DCD_7.2</t>
  </si>
  <si>
    <t>PO_DCD_7.3</t>
  </si>
  <si>
    <t xml:space="preserve">Un (1) visor de información sociodemográfica de pueblos indígenas, elaborado  </t>
  </si>
  <si>
    <t>Un (1)  micrositio de información del pueblo wayuu, elaborado</t>
  </si>
  <si>
    <t>Un (1) visor de información sociodemográfica de población negra, afrocolombiana, raizal y palenquera, elaborado</t>
  </si>
  <si>
    <t>Un (1) levantamiento de requerimientos para el intercambio de información con la Registraduría Nacional del Estado Civil -RNEC bajo el marco de  interoperabilidad del MINTIC, de tal forma que permita la identificación de hechos vitales no reportados en el RUAF-ND a nivel nacional de manera segura y eficiente, finalizado</t>
  </si>
  <si>
    <t>Un (1) informe con el levantamiento de requerimientos, finalizado</t>
  </si>
  <si>
    <t>Un (1) nuevo sistema  de la Encuestas Anual de Comercio y  Un (1)  nuevo sistema de la Encuesta Anual de Servicios,  implementados para pruebas.</t>
  </si>
  <si>
    <t>Un (1)  sistema de información para gestionar los contratos de prestación de servicios del DANE, implementado</t>
  </si>
  <si>
    <t>Un (1) grupo de sistemas de información, aplicativos, componentes, módulos para operaciones estadísticas económicas (servicios, industria, comercio) soportados y mantenidos.</t>
  </si>
  <si>
    <t>Un (1) grupo de sistemas de información, aplicativos, componentes, módulos para operaciones estadísticas sociales, soportados y mantenidos</t>
  </si>
  <si>
    <t>Asistencia del personal de las territoriales al ciclo de capacitación agendado por DANE Central, cumplido</t>
  </si>
  <si>
    <t>Tres (3) mesas de trabajo con las áreas del nivel central, realizadas</t>
  </si>
  <si>
    <t>Dos (2)  jornadas de socialización a las sedes del DANE para la aplicación del procedimiento administrativo sancionatorio a fuentes renuentes, cuando haya lugar, realizadas.</t>
  </si>
  <si>
    <t>Cinco (5) planes de mejora formulados y con seguimiento.</t>
  </si>
  <si>
    <t>Ciento catorce (114) informes finales de evaluación, seguimiento y auditoría  al Sistema de Control Interno (SCI) DANE - FONDANE (Anual) realizados y radicados</t>
  </si>
  <si>
    <t>Un (1) desarrollo de requerimientos, ajustes y pruebas de los diferentes instrumentos de recolección que integran el proceso estadístico, finalizado</t>
  </si>
  <si>
    <t>30/10/2021</t>
  </si>
  <si>
    <t>30/08/2021</t>
  </si>
  <si>
    <t>Un (1) documento para el diseño actualizado.</t>
  </si>
  <si>
    <t>Una (1) base de datos con la actualización y fortalecimiento de la muestra de arrendamientos con la información de Censo de población de 2018</t>
  </si>
  <si>
    <t>Aporte indirecto</t>
  </si>
  <si>
    <t>Un (1) proceso de control y seguimiento a PQRSD del proceso de Gestión Financiera, aplicado.</t>
  </si>
  <si>
    <r>
      <t xml:space="preserve">El aumento en un 8% en las solicitudes de intercambio de conocimientos, y misiones o visitas técnicas por entidades y organismos internacionales aportará 100% al cumplimiento del </t>
    </r>
    <r>
      <rPr>
        <b/>
        <sz val="9"/>
        <color theme="4" tint="-0.499984740745262"/>
        <rFont val="Segoe UI"/>
        <family val="2"/>
      </rPr>
      <t>objetivo estratégico PEI_E18 de una gestión pública admirable</t>
    </r>
    <r>
      <rPr>
        <sz val="9"/>
        <color theme="4" tint="-0.499984740745262"/>
        <rFont val="Segoe UI"/>
        <family val="2"/>
      </rPr>
      <t xml:space="preserve">, que entre otras cosas, busca el mejoramiento institucional en todos los niveles y un posicionamiento estratégico del DANE en escenarios internacionales. </t>
    </r>
  </si>
  <si>
    <r>
      <t>La planeación, ejecución y evaluación de la sesión de la Conferencia Estadística de las Américas de la CEPAL en Bogotá en el 2021</t>
    </r>
    <r>
      <rPr>
        <b/>
        <sz val="9"/>
        <color theme="4" tint="-0.499984740745262"/>
        <rFont val="Segoe UI"/>
        <family val="2"/>
      </rPr>
      <t xml:space="preserve"> aportará 100%  al cumplimiento del objetivo estratégico PEI_E18 de una gestión pública admirable</t>
    </r>
    <r>
      <rPr>
        <sz val="9"/>
        <color theme="4" tint="-0.499984740745262"/>
        <rFont val="Segoe UI"/>
        <family val="2"/>
      </rPr>
      <t>,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r>
  </si>
  <si>
    <r>
      <t xml:space="preserve">La prueba piloto para poner en práctica los instrumentos y herramientas construidas para el operativo del sector construcción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xml:space="preserve"> Por medio de los resultados obtenidos en la prueba piloto, se determinan la información primordial para la constitución de los resultados finales del Censo Económico</t>
    </r>
  </si>
  <si>
    <r>
      <t xml:space="preserve">El archivo con información electrónica de la hoja de vida de cada servidor, </t>
    </r>
    <r>
      <rPr>
        <b/>
        <sz val="9"/>
        <color theme="4" tint="-0.499984740745262"/>
        <rFont val="Segoe UI"/>
        <family val="2"/>
      </rPr>
      <t>aportará al objetivo estratégico PEI_O5 de mejorar el bienestar, las competencias y las habilidades de los servidores de forma directa en un 1,30%,</t>
    </r>
    <r>
      <rPr>
        <sz val="9"/>
        <color theme="4" tint="-0.499984740745262"/>
        <rFont val="Segoe UI"/>
        <family val="2"/>
      </rPr>
      <t xml:space="preserve"> contribuyendo con la puntuación en el autodiagnóstico del MIPG.</t>
    </r>
  </si>
  <si>
    <r>
      <t xml:space="preserve">El Manual de Funciones y de competencias actualizado y unificado </t>
    </r>
    <r>
      <rPr>
        <b/>
        <sz val="9"/>
        <color theme="4" tint="-0.499984740745262"/>
        <rFont val="Segoe UI"/>
        <family val="2"/>
      </rPr>
      <t>aportará 1,29% al cumplimiento del objetivo estratégico PEI_O5 de mejorar el bienestar, las competencias y las habilidades de los servidores</t>
    </r>
    <r>
      <rPr>
        <sz val="9"/>
        <color theme="4" tint="-0.499984740745262"/>
        <rFont val="Segoe UI"/>
        <family val="2"/>
      </rPr>
      <t xml:space="preserve"> y estará ajustado a las directrices vigentes.</t>
    </r>
  </si>
  <si>
    <r>
      <t xml:space="preserve">El proceso de provisión de empleos vacantes para suplir las necesidades del servicio de acuerdo con el  presupuesto asignado, </t>
    </r>
    <r>
      <rPr>
        <b/>
        <sz val="9"/>
        <color theme="4" tint="-0.499984740745262"/>
        <rFont val="Segoe UI"/>
        <family val="2"/>
      </rPr>
      <t xml:space="preserve">aportará un 17% al cumplimiento del objetivo estratégico PEI_O5 de mejorar el bienestar, las competencias y las habilidades de los servidores, </t>
    </r>
    <r>
      <rPr>
        <sz val="9"/>
        <color theme="4" tint="-0.499984740745262"/>
        <rFont val="Segoe UI"/>
        <family val="2"/>
      </rPr>
      <t xml:space="preserve">aumentando el resultado de la Dimensión de Talento Humano
del MIPG. </t>
    </r>
  </si>
  <si>
    <r>
      <t xml:space="preserve">
La actualización documental tipo parámetro y registro asociada al sistema de nómina Kactus para facilitar el desempeño del proceso </t>
    </r>
    <r>
      <rPr>
        <b/>
        <sz val="9"/>
        <color theme="4" tint="-0.499984740745262"/>
        <rFont val="Segoe UI"/>
        <family val="2"/>
      </rPr>
      <t>aportará un 1,29% al cumplimiento del objetivo estratégico PEI_O5 de mejorar el bienestar, las competencias y las habilidades de los servidores,</t>
    </r>
    <r>
      <rPr>
        <sz val="9"/>
        <color theme="4" tint="-0.499984740745262"/>
        <rFont val="Segoe UI"/>
        <family val="2"/>
      </rPr>
      <t xml:space="preserve"> aumentando el resultado de la Dimensión de Talento Humano
del MIPG. 
</t>
    </r>
  </si>
  <si>
    <t>E.Cambio Cultural</t>
  </si>
  <si>
    <t xml:space="preserve">El módulo de novedades de la muestra permite además de  hacer seguimiento a las respuestas de la novedades presentadas en campo, tipificarlas y contribuir a que se dé una respuesta oportuna, brinda el medio de obtención de los indicadores de las operaciones estadísticas necesarias para el mantenimiento y actualización requeridos. </t>
  </si>
  <si>
    <r>
      <t>Los inventarios de las operaciones estadísticas, registros administrativos y demanda</t>
    </r>
    <r>
      <rPr>
        <b/>
        <sz val="9"/>
        <color theme="4" tint="-0.499984740745262"/>
        <rFont val="Segoe UI"/>
        <family val="2"/>
      </rPr>
      <t xml:space="preserve"> aportarán 100% al cumplimiento del indicador del PEI_E11</t>
    </r>
    <r>
      <rPr>
        <sz val="9"/>
        <color theme="4" tint="-0.499984740745262"/>
        <rFont val="Segoe UI"/>
        <family val="2"/>
      </rPr>
      <t xml:space="preserve"> relacionado con: "Disposición y actualización de los inventario de Operaciones Estadísticas y Registros Administrativos"</t>
    </r>
  </si>
  <si>
    <t>A través del plan de fortalecimiento territorial, se brindan herramientas a las entidades territoriales que le permiten mejorar su capacidad estadística a las entidades territorio</t>
  </si>
  <si>
    <t>E. Capacidad metodológica</t>
  </si>
  <si>
    <t>Las revisiones sistémicas aporta indirectamente al cumplimiento del objetivo específico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</si>
  <si>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 xml:space="preserve">Las revisiones focalizadas aportan indirectamente al cumplimento del objetivo específico de asegurar la calidad estadística en procesos y resultados, puesto que identifican causas de problemas identificados en las estadísticas y generan las acciones que permiten resolverlos </t>
  </si>
  <si>
    <t>La implementación del indicador sintético de calidad aporta indirectamente al cumplimiento del objetivo específico de asegurar la calidad estadística en procesos y procedimientos, puesto que generará una innovación en el procedimiento para el análisis de la calidad de los datos</t>
  </si>
  <si>
    <t>PAI_DIRPEN_11.1</t>
  </si>
  <si>
    <t>PAI_DIRPEN_11.2</t>
  </si>
  <si>
    <t>PAI_DIRPEN_12.1</t>
  </si>
  <si>
    <t>PAI_DIRPEN_12.2</t>
  </si>
  <si>
    <t>PAI_DIRPEN_12.3</t>
  </si>
  <si>
    <t>PAI_DIRPEN_12.4</t>
  </si>
  <si>
    <t xml:space="preserve">Fortalecer las competencias de los servidores en cuanto a los principios y riesgos éticos del proceso estadístico, asegurar la integralidad de las operaciones estadísticas, incorporando en la calidad los aspectos éticos y Armonizar los diálogos y valoraciones éticas con las diferentes instancias institucionales </t>
  </si>
  <si>
    <r>
      <t xml:space="preserve">El Marco Maestro Rural Agropecuario </t>
    </r>
    <r>
      <rPr>
        <b/>
        <sz val="9"/>
        <color theme="4" tint="-0.499984740745262"/>
        <rFont val="Segoe UI"/>
        <family val="2"/>
      </rPr>
      <t>aportará al 100% con información al cumplimiento del indicador del objetivo específico PEI_O1,</t>
    </r>
    <r>
      <rPr>
        <sz val="9"/>
        <color theme="4" tint="-0.499984740745262"/>
        <rFont val="Segoe UI"/>
        <family val="2"/>
      </rPr>
      <t xml:space="preserve"> de operaciones estadísticas con atributos de relevancia, oportunidad, exactitud y precisión fortalecidos</t>
    </r>
  </si>
  <si>
    <t>E. Gestión pública admirable</t>
  </si>
  <si>
    <r>
      <t>Operaciones estadísticas que ampliaron su desagregación geográfica a nivel departamental o municipal.</t>
    </r>
    <r>
      <rPr>
        <b/>
        <sz val="9"/>
        <color theme="4" tint="-0.499984740745262"/>
        <rFont val="Segoe UI"/>
        <family val="2"/>
      </rPr>
      <t xml:space="preserve"> Esta meta aporta 100% a la estrategia PEI_E4 de manera directa </t>
    </r>
    <r>
      <rPr>
        <sz val="9"/>
        <color theme="4" tint="-0.499984740745262"/>
        <rFont val="Segoe UI"/>
        <family val="2"/>
      </rPr>
      <t>al desarrollar el entregable: una metodología para identificar la cobertura de las estadísticas vitales.</t>
    </r>
  </si>
  <si>
    <r>
      <t>Generación de información estadística en proyectos de gran impacto a partir del uso de registros administrativos</t>
    </r>
    <r>
      <rPr>
        <b/>
        <sz val="9"/>
        <color theme="4" tint="-0.499984740745262"/>
        <rFont val="Segoe UI"/>
        <family val="2"/>
      </rPr>
      <t>. Esta meta aporta 100% al objetivo específico PEI_O4 con el entregable: series de población de corto plazo a nivel municipal</t>
    </r>
  </si>
  <si>
    <r>
      <t xml:space="preserve">Generación de información estadística en proyectos de gran impacto a partir del uso de registros administrativos. </t>
    </r>
    <r>
      <rPr>
        <b/>
        <sz val="9"/>
        <color theme="4" tint="-0.499984740745262"/>
        <rFont val="Segoe UI"/>
        <family val="2"/>
      </rPr>
      <t>Esta meta aporta 100% al objetivo específico PEI_O4 con el entregable: Series de población de corto plazo a nivel municipal.</t>
    </r>
  </si>
  <si>
    <r>
      <t>El aprovechamiento de registros administrativos en convenio con FEDEGAN en cumplimiento de la NTC PE 1000: 2020,</t>
    </r>
    <r>
      <rPr>
        <b/>
        <sz val="9"/>
        <color theme="4" tint="-0.499984740745262"/>
        <rFont val="Segoe UI"/>
        <family val="2"/>
      </rPr>
      <t xml:space="preserve"> aporta 100% al objetivo específico PEI_O4</t>
    </r>
    <r>
      <rPr>
        <sz val="9"/>
        <color theme="4" tint="-0.499984740745262"/>
        <rFont val="Segoe UI"/>
        <family val="2"/>
      </rPr>
      <t>, dado que permite obtener información estadística con atributos de relevancia, oportunidad, exactitud y precisión fortalecidos.</t>
    </r>
  </si>
  <si>
    <r>
      <rPr>
        <b/>
        <sz val="9"/>
        <color theme="4" tint="-0.499984740745262"/>
        <rFont val="Segoe UI"/>
        <family val="2"/>
      </rPr>
      <t>El ciclo de capacitaciones aporta 100% a la meta PEI_E21</t>
    </r>
    <r>
      <rPr>
        <sz val="9"/>
        <color theme="4" tint="-0.499984740745262"/>
        <rFont val="Segoe UI"/>
        <family val="2"/>
      </rPr>
      <t>, aumentando el conocimiento de los servidores respecto a la misionalidad de la entidad.</t>
    </r>
  </si>
  <si>
    <t>Tres (3) publicaciones (boletín, presentación y cuadros de salida) preliminar 2020 y 2021.</t>
  </si>
  <si>
    <t>Tres (3) bases de datos y dos (2) informes con el seguimiento y las gestiones correspondientes para apoyar la recuperación, que hace el sector salud, de los hechos vitales identificados como faltantes a partir del cruce periódico realizado con la Registraduría Nacional del Estado Civil.</t>
  </si>
  <si>
    <t>Tres (3) cruces de contraste con la RNEC: Reporte Excel trimestral con los hechos vitales que se encuentran en la base de la RNEC y que no se encontraron en las bases de publicación del DANE, para enviar al MSPS entidad que se encargará de la recuperación de estos hechos vitales, realizados</t>
  </si>
  <si>
    <t>Dos (2) informes con los totales de los hechos recuperados e ingresados en la base del RUAF-ND, realizados.</t>
  </si>
  <si>
    <t>Dos (2) jornadas de socialización del procedimiento administrativo sancionatorio, realizadas</t>
  </si>
  <si>
    <r>
      <t xml:space="preserve"> Ajustar la manera como en el departamento se ejecuta la función operativa  salvaguarda los propósitos y objetivos de cada operación estadística, el modelo y los lineamientos de producción estadística adoptados, la forma de trabajo articulado entre los distintos eslabones, en torno a la cadena de valor completa, y la calidad e integridad en el ejercicio de dicha función operativa. </t>
    </r>
    <r>
      <rPr>
        <b/>
        <sz val="9"/>
        <color theme="4" tint="-0.499984740745262"/>
        <rFont val="Segoe UI"/>
        <family val="2"/>
      </rPr>
      <t>Esta meta aporta al objetivo del plan estratégico PEI_O1 en un 95% para su cumplimiento.</t>
    </r>
  </si>
  <si>
    <r>
      <t xml:space="preserve">Un sistema de costeo óptimo, contribuye a la mejor producción de información, pues mejora la exactitud y precisión. </t>
    </r>
    <r>
      <rPr>
        <b/>
        <sz val="9"/>
        <color theme="4" tint="-0.499984740745262"/>
        <rFont val="Segoe UI"/>
        <family val="2"/>
      </rPr>
      <t>Esta meta aporta al objetivo del plan estratégico PEI_O1 en un 90% para su cumplimiento.</t>
    </r>
    <r>
      <rPr>
        <sz val="9"/>
        <color theme="4" tint="-0.499984740745262"/>
        <rFont val="Segoe UI"/>
        <family val="2"/>
      </rPr>
      <t xml:space="preserve"> </t>
    </r>
  </si>
  <si>
    <t>Un (1) sistema de monitoreo y control, extendido a más operaciones estadísticas.</t>
  </si>
  <si>
    <r>
      <t xml:space="preserve">El sistema de monitoreo y control contribuye directamente al objetivo específico, dado que permite llevar un control más oportuno y organizado del avance en los operativos de recolección. </t>
    </r>
    <r>
      <rPr>
        <b/>
        <sz val="9"/>
        <color theme="4" tint="-0.499984740745262"/>
        <rFont val="Segoe UI"/>
        <family val="2"/>
      </rPr>
      <t>Esta meta aporta al objetivo PEI_O1 del plan estratégico en un 90% para su cumplimiento.</t>
    </r>
  </si>
  <si>
    <r>
      <t xml:space="preserve">La recolección de la paralela GEIH rediseñada garantiza el cumplimiento de una meta innegociable definida por el Comité Directivo y </t>
    </r>
    <r>
      <rPr>
        <b/>
        <sz val="9"/>
        <color theme="4" tint="-0.499984740745262"/>
        <rFont val="Segoe UI"/>
        <family val="2"/>
      </rPr>
      <t>tiene un aporte directo al objetivo estratégico PEI_O1, el cual aporta en un 95% de este objetivo.</t>
    </r>
  </si>
  <si>
    <t>Un (1) diseño del módulo incluido en el aplicativo web de recuento para seguimiento a novedades de la muestra implementado</t>
  </si>
  <si>
    <t>Un (1) diseño del programa de monitoreo del área de logística para la mejora del desempeño operativo implementado</t>
  </si>
  <si>
    <r>
      <t xml:space="preserve">El rediseño y actualización de la canasta en la operación del IPP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95% para su cumplimiento.</t>
    </r>
  </si>
  <si>
    <r>
      <t xml:space="preserve">Actualizar la muestra de arrendamientos, mantiene las bases de información de calidad,  con la cobertura y oportunidad requeridas para el alcance del objetivo de la operación. </t>
    </r>
    <r>
      <rPr>
        <b/>
        <sz val="9"/>
        <color theme="4" tint="-0.499984740745262"/>
        <rFont val="Segoe UI"/>
        <family val="2"/>
      </rPr>
      <t xml:space="preserve">Esta meta aporta al objetivo PEI_O1 del plan estratégico en un 95% para su cumplimiento. </t>
    </r>
  </si>
  <si>
    <r>
      <t>Con la implementación de nuevas herramientas de recolección y acopio se buscar garantizar el fortalecimiento de los atributos de calidad para las operaciones estadísticas.</t>
    </r>
    <r>
      <rPr>
        <b/>
        <sz val="9"/>
        <color theme="4" tint="-0.499984740745262"/>
        <rFont val="Segoe UI"/>
        <family val="2"/>
      </rPr>
      <t xml:space="preserve"> Esta meta aporta al objetivo PEI_O1 del plan estratégico en un 98% para su cumplimiento. </t>
    </r>
  </si>
  <si>
    <r>
      <t xml:space="preserve">Con la implementación de nuevas herramientas de recolección y acopio se buscar garantizar el fortalecimiento de los atributos de calidad para las operaciones estadísticas. </t>
    </r>
    <r>
      <rPr>
        <b/>
        <sz val="9"/>
        <color theme="4" tint="-0.499984740745262"/>
        <rFont val="Segoe UI"/>
        <family val="2"/>
      </rPr>
      <t>Esta meta aporta al objetivo PEI_O1 del plan estratégico en un 95% para su cumplimiento.</t>
    </r>
  </si>
  <si>
    <r>
      <t xml:space="preserve">Actualizar o rediseñar las herramientas de recolección y acopio de la información, garantiza que el fortalecimiento de los atributos de calidad estén en constante verificación para su cobertura y oportunidad acorde a los requerido. </t>
    </r>
    <r>
      <rPr>
        <b/>
        <sz val="9"/>
        <color theme="4" tint="-0.499984740745262"/>
        <rFont val="Segoe UI"/>
        <family val="2"/>
      </rPr>
      <t>Esta meta aporta al objetivo PEI_O1 del plan estratégico en un 95% para su cumplimiento.</t>
    </r>
  </si>
  <si>
    <r>
      <t xml:space="preserve">Actualizar o rediseñar las herramientas de recolección y acopio de la información, garantiza que el fortalecimiento de los atributos de calidad estén en constante verificación para su cobertura y oportunidad acorde a los requerido. </t>
    </r>
    <r>
      <rPr>
        <b/>
        <sz val="9"/>
        <color theme="4" tint="-0.499984740745262"/>
        <rFont val="Segoe UI"/>
        <family val="2"/>
      </rPr>
      <t>Esta meta aporta al objetivo PEI_O1 del plan estratégico en un 90% para su cumplimiento.</t>
    </r>
  </si>
  <si>
    <r>
      <t xml:space="preserve">El rediseño de la muestra de trimestral de agencia de viajes,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98% para su cumplimiento.</t>
    </r>
  </si>
  <si>
    <r>
      <t xml:space="preserve">El rediseño de la muestra trimestral de comercio exterior de servicios,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98% para su cumplimiento.</t>
    </r>
  </si>
  <si>
    <r>
      <t xml:space="preserve">El inicio de la recolección paralela de SIPSA 7/24 rediseñada, garantiza el cumplimiento de una meta innegociable y tiene un </t>
    </r>
    <r>
      <rPr>
        <b/>
        <sz val="9"/>
        <color theme="4" tint="-0.499984740745262"/>
        <rFont val="Segoe UI"/>
        <family val="2"/>
      </rPr>
      <t>aporte directo al objetivo PEI_O1 aportando en un 98% para su cumplimiento.</t>
    </r>
  </si>
  <si>
    <t xml:space="preserve">Veinticinco (25) piezas comunicacionales para el fortalecimiento y apropiación del marco ético en el DANE realizadas </t>
  </si>
  <si>
    <t>Cuatro (4) grupos de sistemas de información, aplicativos, componentes, módulos para operaciones estadísticas agropecuarias, ambientales, de curso y capital social, de infraestructura, de mercado laboral, de pobreza, y económicas, soportados y mantenidos (SI y OE)</t>
  </si>
  <si>
    <t>Una (1) estrategia de socialización de la guía "Inclusión del enfoque Diferencial e Interseccional en el proceso de producción estadística del sistema estadístico nacional con las entidades del SEN", de acuerdo con la línea de transversalización de los enfoques en la producción estadística determinada por la estrategia 5 del Plan Estadístico Nacional, implementada.</t>
  </si>
  <si>
    <t>Cinco (5) talleres de socialización de la Guía “Inclusión del Enfoque Diferencial e Interseccional en el proceso de producción estadística del sistema estadístico nacional” realizados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</si>
  <si>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considerando aspectos importantes de su desarrollo como son su edad, localización geográfica, nivel educativo, posición socioeconómico, situación de víctima o migrante, entre otras, y las intersecciones de interés entre estas y otras características.</t>
  </si>
  <si>
    <t>Una (1) herramienta pedagógica para dar a conocer la información contenida en la Guía elaborada</t>
  </si>
  <si>
    <t>Diecisiete (17) propuestas de contenido para el posicionamiento de las temáticas de enfoque diferencian e interseccional a través de las redes sociales del DANE, en reconocimiento de conmemoraciones afirmativas, generadas.</t>
  </si>
  <si>
    <t>Una (1) propuesta de contenido para la conmemoración del Día Mundial de las Habilidades de la Juventud (15 de julio) generada.</t>
  </si>
  <si>
    <t>Una (1) propuesta de contenido para la conmemoración del Día Internacional del Trabajo Doméstico (22 de julio) generada</t>
  </si>
  <si>
    <r>
      <t xml:space="preserve">El Conteo Nacional de Unidades Económicas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xml:space="preserve"> Su aplicación proporcionará la actualización de la información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r>
  </si>
  <si>
    <t>Una (1) Base de datos alfanumérica del Marco Censal finalizado.</t>
  </si>
  <si>
    <t>Un (1) Informe final con los resultados del conteo nacional de unidades económicas.</t>
  </si>
  <si>
    <t>Un (1) Censo Experimental para poner en práctica la totalidad de los procesos, sistemas, instrumentos y estrategias diseñadas para el desarrollo del Censo Económico finalizado.</t>
  </si>
  <si>
    <r>
      <t xml:space="preserve">El Censo Experimental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Por medio de los resultados obtenidos en el operativo se realizan las acciones de mejora y ajustes necesarios para asegurar la mínima ocurrencia de errores o fallas en el operativo del Censo Económico.</t>
    </r>
  </si>
  <si>
    <t>Una (1) Informe final con los resultados del Censo Experimental.</t>
  </si>
  <si>
    <t>El Sistema de Información de Planeación y Gestión Institucional articulado con el SIIF aporta indirectamente a la estrategia de Gestión Pública admirable dado que permite contemplar acciones relacionadas modelo Integrado de Planeación y Gestión y los ajustes institucionales que se requieran</t>
  </si>
  <si>
    <t>La estrategia de capacitación y acompañamiento dirigida a las sedes, que permitirá fortalecer el conocimiento en los procesos presupuestales de la Entidad, aporta indirectamente al objetivo estratégico de modernizar la gestión territorial del DANE dado que permite incrementar el resultado de la medición de la capacidad territorial</t>
  </si>
  <si>
    <t>Un (1) acompañamiento a las áreas en el diligenciamiento del instrumento para la programación de recursos 2022 finalizado</t>
  </si>
  <si>
    <t xml:space="preserve">Un (1) política del Sistema Integrado </t>
  </si>
  <si>
    <t xml:space="preserve">Un (1) proceso precontractual de la auditoria de certificación terminado </t>
  </si>
  <si>
    <t>Ciento treinta y seis (136) informes de evaluación, seguimiento y auditoría al Sistema de Control Interno (SCI) DANE - FONDANE (anual), realizados</t>
  </si>
  <si>
    <t>Veintidós (22) informes preliminares de evaluación, seguimiento y auditoría  al Sistema de Control Interno (SCI) DANE - FONDANE (anual) realizados y radicados</t>
  </si>
  <si>
    <t>La evaluación, seguimiento y auditoria al Sistema de Control Interno del DANE-FONDANE permite identificar fortalezas y debilidades de control y de la eficacia del rol de las línea de defensa; un aporte indirecto al objetivo estratégico dos (2) del PEI.</t>
  </si>
  <si>
    <t>Tres (3) sesiones de aprender haciendo de: Prevención del Riesgo, Análisis Causal y Autocontrol a servidores públicos en DANE - FONDANE realizadas y evaluadas</t>
  </si>
  <si>
    <t>La ejecución del Plan de Prevención del Riesgo y Fortalecimiento del Autocontrol en DANE - FONDANE, permitirá aumentar y afianzar las competencias de los servidores públicos en temas de Riesgos, análisis de causas y temas de autocontrol contribuyendo a mejorar la identificación y monitoreo de riesgos e identificar planes de mejora eficaces que atiendan los hallazgos establecidos.</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</si>
  <si>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</si>
  <si>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Dos  (2)  nuevos sistemas de información críticos para la Encuesta Anual de Comercio - EAC y la Encuesta Anual de Servicios - EAS, implementados para pruebas  y un (1) servicio para la gestión de la contratación, implementado  </t>
  </si>
  <si>
    <t>Secretaria General - GIT Compras Públicas</t>
  </si>
  <si>
    <t>Secretaria General - GIT Gestión Talento Humano</t>
  </si>
  <si>
    <r>
      <t xml:space="preserve">El mejoramiento del clima laboral, </t>
    </r>
    <r>
      <rPr>
        <b/>
        <sz val="9"/>
        <color theme="4" tint="-0.499984740745262"/>
        <rFont val="Segoe UI"/>
        <family val="2"/>
      </rPr>
      <t xml:space="preserve">aportará a la estrategia PEI_E12 cambio cultural en un 7.5%, </t>
    </r>
    <r>
      <rPr>
        <sz val="9"/>
        <color theme="4" tint="-0.499984740745262"/>
        <rFont val="Segoe UI"/>
        <family val="2"/>
      </rPr>
      <t>aumento en el resultado de la medición del clima organizacional y la estabilidad del talento humano.</t>
    </r>
  </si>
  <si>
    <r>
      <t xml:space="preserve">El aporte con las viajes que realizará el Director y el Subdirector a las sedes y subsedes del DANE, </t>
    </r>
    <r>
      <rPr>
        <b/>
        <sz val="9"/>
        <color theme="4" tint="-0.499984740745262"/>
        <rFont val="Segoe UI"/>
        <family val="2"/>
      </rPr>
      <t xml:space="preserve">para la modernización de la gestión será del 100% en el objetivo estratégico PEI_O2, </t>
    </r>
    <r>
      <rPr>
        <sz val="9"/>
        <color theme="4" tint="-0.499984740745262"/>
        <rFont val="Segoe UI"/>
        <family val="2"/>
      </rPr>
      <t>dado que en cada visita, podrán tener un acercamiento directo con las necesidades y oportunidades de mejora que se presente en cada territorial. Directo</t>
    </r>
  </si>
  <si>
    <t>Dos (2) mediciones de los indicadores de las operaciones estadísticas, acordados en la mesas, realizados</t>
  </si>
  <si>
    <t xml:space="preserve"> El propósito del ajuste al procedimiento es garantizar que seleccionamos el mejor capital humano disponible dado que es el primer estabón de la garantía de calidad en la producción estadística.</t>
  </si>
  <si>
    <t>Un (1) diseño de etapa terminado.</t>
  </si>
  <si>
    <t>Una (1) redefinición del alcance del programa propuesto en el plan de acción 2020 finalizado</t>
  </si>
  <si>
    <t>Los aplicativos web IPOC, ELIC, FIVI - CHV contribuye directamente con el objetivo de asegurar la calidad estadística en procesos y resultados porque su proceso cuenta con el rigor y los atributos de relevancia, oportunidad, y principalmente de exactitud y precisión.</t>
  </si>
  <si>
    <r>
      <t xml:space="preserve">La operación de IA contribuye directamente con el objetivo de asegurar la calidad estadística en procesos y resultados porque su proceso cuenta con el rigor y los atributos de relevancia, oportunidad, y principalmente de exactitud y precisión. </t>
    </r>
    <r>
      <rPr>
        <b/>
        <sz val="9"/>
        <color theme="4" tint="-0.499984740745262"/>
        <rFont val="Segoe UI"/>
        <family val="2"/>
      </rPr>
      <t xml:space="preserve">Esta meta aporta al objetivo PEI_O1 del plan estratégico en un 98% para su cumplimiento.  </t>
    </r>
  </si>
  <si>
    <t>Un (1) archivo con las nuevas entidades financiadoras y contratos ingresados en el Directorio Nacional de Infraestructura - DNI</t>
  </si>
  <si>
    <t>Una (1) ampliación de la canasta del Índice de Precios Promedios y mejorar a la recolección de precios, implementada</t>
  </si>
  <si>
    <t xml:space="preserve">Un (1) rediseño de la investigación de Índice de Costos de la Construcción de Vivienda - ICCV, finalizado </t>
  </si>
  <si>
    <r>
      <t xml:space="preserve">Al realizar el rediseño de la investigación de ICCV se busca asegurar en el proceso estadístico que los atributos de relevancia, oportunidad, exactitud y precisión, sean garantizados en los datos resultantes. </t>
    </r>
    <r>
      <rPr>
        <b/>
        <sz val="9"/>
        <color theme="4" tint="-0.499984740745262"/>
        <rFont val="Segoe UI"/>
        <family val="2"/>
      </rPr>
      <t>Esta meta aporta al objetivo PEI_O1 del plan estratégico en un 98% para su cumplimiento.</t>
    </r>
  </si>
  <si>
    <r>
      <t>Las herramientas de visualización de datos</t>
    </r>
    <r>
      <rPr>
        <b/>
        <sz val="9"/>
        <color theme="4" tint="-0.499984740745262"/>
        <rFont val="Segoe UI"/>
        <family val="2"/>
      </rPr>
      <t xml:space="preserve"> aportarán al 100% al cumplimiento de la estrategia  PEI_E23</t>
    </r>
    <r>
      <rPr>
        <sz val="9"/>
        <color theme="4" tint="-0.499984740745262"/>
        <rFont val="Segoe UI"/>
        <family val="2"/>
      </rPr>
      <t>, son uno de los entregables para el cumplimiento de los 15 nuevos productos y servicios que implementan investigación y desarrollo.</t>
    </r>
  </si>
  <si>
    <r>
      <t xml:space="preserve">La APP </t>
    </r>
    <r>
      <rPr>
        <b/>
        <sz val="9"/>
        <color theme="4" tint="-0.499984740745262"/>
        <rFont val="Segoe UI"/>
        <family val="2"/>
      </rPr>
      <t>aporta al 100% en el cumplimiento de las estrategias PEI_E23 y a la creación de nuevos canales de comunicación PEI_E15,</t>
    </r>
    <r>
      <rPr>
        <sz val="9"/>
        <color theme="4" tint="-0.499984740745262"/>
        <rFont val="Segoe UI"/>
        <family val="2"/>
      </rPr>
      <t xml:space="preserve"> es uno de los entregables para el cumplimiento de los 15 nuevos productos y servicios que implementan investigación y desarrollo.</t>
    </r>
  </si>
  <si>
    <r>
      <t xml:space="preserve">El desarrollo de una realidad aumentada </t>
    </r>
    <r>
      <rPr>
        <b/>
        <sz val="9"/>
        <color theme="4" tint="-0.499984740745262"/>
        <rFont val="Segoe UI"/>
        <family val="2"/>
      </rPr>
      <t>aporta al 100% al cumplimiento de la estrategia PEI_E23 de accesibilidad</t>
    </r>
    <r>
      <rPr>
        <sz val="9"/>
        <color theme="4" tint="-0.499984740745262"/>
        <rFont val="Segoe UI"/>
        <family val="2"/>
      </rPr>
      <t xml:space="preserve"> , dado que es uno de los entregables para el cumplimiento de los 15 nuevos productos y servicios que implementan investigación y desarrollo. 
</t>
    </r>
  </si>
  <si>
    <r>
      <rPr>
        <b/>
        <sz val="9"/>
        <color theme="4" tint="-0.499984740745262"/>
        <rFont val="Segoe UI"/>
        <family val="2"/>
      </rPr>
      <t>Esta meta aporta 100% a la estrategia  PEI_E15 de accesibilidad,</t>
    </r>
    <r>
      <rPr>
        <sz val="9"/>
        <color theme="4" tint="-0.499984740745262"/>
        <rFont val="Segoe UI"/>
        <family val="2"/>
      </rPr>
      <t xml:space="preserve"> dado que las nuevas funcionalidades al chat virtual incorporan en sus bases de datos respuestas que permiten al usuario acceder a los documentos técnicos de la operación estadística de la cual requiere información. </t>
    </r>
  </si>
  <si>
    <t>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</si>
  <si>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r>
      <t>La meta de una (1) metodología de relacionamiento con los grupos de interés del DANE</t>
    </r>
    <r>
      <rPr>
        <b/>
        <sz val="9"/>
        <color theme="4" tint="-0.499984740745262"/>
        <rFont val="Segoe UI"/>
        <family val="2"/>
      </rPr>
      <t xml:space="preserve"> aporta al 30% del cumplimiento de la estrategia PEI_E15 de accesibilidad</t>
    </r>
    <r>
      <rPr>
        <sz val="9"/>
        <color theme="4" tint="-0.499984740745262"/>
        <rFont val="Segoe UI"/>
        <family val="2"/>
      </rPr>
      <t>; dado que es insumo necesario para la definición uso y caracterización de los nuevo canales de comunicación.</t>
    </r>
  </si>
  <si>
    <r>
      <t>La meta de una  metodología de relacionamiento con los grupos de interés del DANE</t>
    </r>
    <r>
      <rPr>
        <b/>
        <sz val="9"/>
        <color theme="4" tint="-0.499984740745262"/>
        <rFont val="Segoe UI"/>
        <family val="2"/>
      </rPr>
      <t xml:space="preserve"> aporta al 30% al cumplimiento de la estrategia PEI_E15 de accesibilidad;</t>
    </r>
    <r>
      <rPr>
        <sz val="9"/>
        <color theme="4" tint="-0.499984740745262"/>
        <rFont val="Segoe UI"/>
        <family val="2"/>
      </rPr>
      <t xml:space="preserve"> dado que es insumo necesario para la definición uso y caracterización de los nuevo canales de comunicación.</t>
    </r>
  </si>
  <si>
    <t>Un (1) aplicativo de la clasificación CUOC para su consulta en la web SEN desarrollado</t>
  </si>
  <si>
    <r>
      <t xml:space="preserve">Las herramientas de visualización de datos </t>
    </r>
    <r>
      <rPr>
        <b/>
        <sz val="9"/>
        <color theme="4" tint="-0.499984740745262"/>
        <rFont val="Segoe UI"/>
        <family val="2"/>
      </rPr>
      <t>aportarán al 100% al cumplimiento de la estrategia PEI_E23</t>
    </r>
    <r>
      <rPr>
        <sz val="9"/>
        <color theme="4" tint="-0.499984740745262"/>
        <rFont val="Segoe UI"/>
        <family val="2"/>
      </rPr>
      <t>, son uno de los entregables para el cumplimiento de los 15 nuevos productos y servicios que implementan investigación y desarrollo.</t>
    </r>
  </si>
  <si>
    <t>Un (1) aplicativo de la clasificación CPC 2.1 A.C para su consulta en la web SEN desarrollado</t>
  </si>
  <si>
    <t>Un (1) módulo de caracterización de demandas de información del SEN para su consulta en la web SEN desarrollado</t>
  </si>
  <si>
    <t>Un (1) modulo de revisiones sistémicas para su aplicación a entidades del SEN desarrollado.</t>
  </si>
  <si>
    <r>
      <rPr>
        <b/>
        <sz val="9"/>
        <color theme="4" tint="-0.499984740745262"/>
        <rFont val="Segoe UI"/>
        <family val="2"/>
      </rPr>
      <t>La meta aporta el 25% ala estrategia PEI_E22</t>
    </r>
    <r>
      <rPr>
        <sz val="9"/>
        <color theme="4" tint="-0.499984740745262"/>
        <rFont val="Segoe UI"/>
        <family val="2"/>
      </rPr>
      <t>, planteado para el cuatrienio de tener 32 Registros Administrativos que pasan por el Programa de Fortalecimiento de RRAA.</t>
    </r>
  </si>
  <si>
    <t>Un (1) listado de los estudios de analítica propuestos para 2021 realizado.</t>
  </si>
  <si>
    <t>Ocho (8) fichas de estudios de analítica diligenciadas</t>
  </si>
  <si>
    <t xml:space="preserve">Tres (3) líneas de investigación en cada una de las salas especializadas del CASEN desarrolladas </t>
  </si>
  <si>
    <t>Un (1) repositorio con las memorias de los comités internos de las operaciones estadísticas del DANE, donde participa DIRPEN, consolidado</t>
  </si>
  <si>
    <r>
      <t xml:space="preserve"> El ICET es un indicador multidimensional y sistémico, que permite obtener información comparable entre departamentos y entre municipios (subsistemas departamental y municipal) a nivel global y por dimensiones. </t>
    </r>
    <r>
      <rPr>
        <b/>
        <sz val="9"/>
        <color theme="4" tint="-0.499984740745262"/>
        <rFont val="Segoe UI"/>
        <family val="2"/>
      </rPr>
      <t>Esta meta aporta 100% al indicador del objetivo específico PEI_O2 con el incremento en el resultado de la medición de la capacidad territorial.</t>
    </r>
  </si>
  <si>
    <t>Una (1) política de Gestión de la Información Estadística actualizada</t>
  </si>
  <si>
    <r>
      <t xml:space="preserve">Las evaluaciones de la calidad estadística </t>
    </r>
    <r>
      <rPr>
        <b/>
        <sz val="9"/>
        <color theme="4" tint="-0.499984740745262"/>
        <rFont val="Segoe UI"/>
        <family val="2"/>
      </rPr>
      <t>aportan el 100% al cumplimiento de la estrategia PEI_E7</t>
    </r>
    <r>
      <rPr>
        <sz val="9"/>
        <color theme="4" tint="-0.499984740745262"/>
        <rFont val="Segoe UI"/>
        <family val="2"/>
      </rPr>
      <t xml:space="preserve"> de capacidad metodológica, puesto que a través de este proceso se verifica el cumplimiento de los atributos de la calidad estadística en las diferentes operaciones estadísticas desarrolladas por los miembros del SEN.</t>
    </r>
  </si>
  <si>
    <t>Un (1) informe final de la revisión sistémica finalizado</t>
  </si>
  <si>
    <t>Una (1) guía para el diligenciamiento del formato reporte del problema y guía de uso de la herramienta de apoyo al análisis de revisiones focalizadas</t>
  </si>
  <si>
    <t>A través de la estrategia del Marco de Aseguramiento de la Calidad, se aporta indirectamente al cumplimiento del objetivo específico de asegurar la calidad estadística en procesos y procedimientos, puesto que los miembros del SEN podrán conocer la interacción de cada uno de los instrumentos que lo componen y la forma en que pueden aplicarlos para contribuir con la calidad en el proceso de producción estadística y sus resultados</t>
  </si>
  <si>
    <r>
      <t xml:space="preserve">Permiten el fortalecimiento de la calidad estadística y realizan un </t>
    </r>
    <r>
      <rPr>
        <b/>
        <sz val="9"/>
        <color theme="4" tint="-0.499984740745262"/>
        <rFont val="Segoe UI"/>
        <family val="2"/>
      </rPr>
      <t>aporte directo del 100% a la estrategia PEI_E17</t>
    </r>
  </si>
  <si>
    <r>
      <t xml:space="preserve">Permiten el fortalecimiento de la calidad estadística, </t>
    </r>
    <r>
      <rPr>
        <b/>
        <sz val="9"/>
        <color theme="4" tint="-0.499984740745262"/>
        <rFont val="Segoe UI"/>
        <family val="2"/>
      </rPr>
      <t>con un aporte directo del 100% a las estrategias PEI_E20 y PEI_E21</t>
    </r>
  </si>
  <si>
    <r>
      <t xml:space="preserve">Permiten el fortalecimiento de la calidad estadística, </t>
    </r>
    <r>
      <rPr>
        <b/>
        <sz val="9"/>
        <color theme="4" tint="-0.499984740745262"/>
        <rFont val="Segoe UI"/>
        <family val="2"/>
      </rPr>
      <t>con un aporte directo del 100% a la estrategia PEI_E17</t>
    </r>
  </si>
  <si>
    <t>Un (1)  cuestionario adaptado para los países de la región  en versión definitiva.</t>
  </si>
  <si>
    <t>Al ser un trabajo que parte de un referente internacional y a su vez a una adaptación para la región, el DANE queda alineado a estos estándares internacionales de aseguramiento de calidad de las naciones unidas</t>
  </si>
  <si>
    <t>Una (1) matriz de consolidación de resultados de la aplicación del cuestionario en los países de la región</t>
  </si>
  <si>
    <t>Un (1) documento diagnostico para los países de la  región del marco de aseguramiento de la autoevaluación</t>
  </si>
  <si>
    <t>Un (1) taller de métodos de implementación de marcos de aseguramiento de calidad</t>
  </si>
  <si>
    <t>Un (1) documento con líneas estratégicas de articulación elaborado</t>
  </si>
  <si>
    <r>
      <rPr>
        <b/>
        <sz val="9"/>
        <color theme="4" tint="-0.499984740745262"/>
        <rFont val="Segoe UI"/>
        <family val="2"/>
      </rPr>
      <t>Tiene un aporte directo del 100% a la estrategia PEI_E22,</t>
    </r>
    <r>
      <rPr>
        <sz val="9"/>
        <color theme="4" tint="-0.499984740745262"/>
        <rFont val="Segoe UI"/>
        <family val="2"/>
      </rPr>
      <t xml:space="preserve"> dado que los registros administrativos permiten una interacción y aprovechamiento de los mismos con los proveedores de datos para la producción de estadísticas, mejorando la comunicación y fortaleciendo la relación.</t>
    </r>
  </si>
  <si>
    <r>
      <t xml:space="preserve">Los Directorios </t>
    </r>
    <r>
      <rPr>
        <b/>
        <sz val="9"/>
        <color theme="4" tint="-0.499984740745262"/>
        <rFont val="Segoe UI"/>
        <family val="2"/>
      </rPr>
      <t>aportarán al 100% del indicador de la estrategia PEI_E2, operaciones estadísticas nuevas o rediseñadas que atienden necesidades del país</t>
    </r>
  </si>
  <si>
    <t>Una (1) base de datos del Marco Geoestadístico Nacional cartográfico y temático, actualizado.</t>
  </si>
  <si>
    <t>Un (1) marco geoestadístico nacional en sus componentes cartográficos, temáticos y de la sectorización rural actualizado.</t>
  </si>
  <si>
    <r>
      <t xml:space="preserve">El Marco Geoestadístico Nacional </t>
    </r>
    <r>
      <rPr>
        <b/>
        <sz val="9"/>
        <color theme="4" tint="-0.499984740745262"/>
        <rFont val="Segoe UI"/>
        <family val="2"/>
      </rPr>
      <t>aportarán al 100% del indicador de la estrategia PEI_E2, operaciones estadísticas nuevas o rediseñadas que atienden necesidades del país</t>
    </r>
  </si>
  <si>
    <r>
      <t xml:space="preserve">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t>
    </r>
    <r>
      <rPr>
        <b/>
        <sz val="9"/>
        <color theme="4" tint="-0.499984740745262"/>
        <rFont val="Segoe UI"/>
        <family val="2"/>
      </rPr>
      <t>De esta manera aporta directamente a la estrategia PEI_E21 del Plan Estratégico Institucional.</t>
    </r>
  </si>
  <si>
    <r>
      <rPr>
        <b/>
        <sz val="9"/>
        <color theme="4" tint="-0.499984740745262"/>
        <rFont val="Segoe UI"/>
        <family val="2"/>
      </rPr>
      <t xml:space="preserve">Las estadísticas le aportarán directamente el 50% a la estrategia PEI_E16 asegurar la calidad estadística </t>
    </r>
    <r>
      <rPr>
        <sz val="9"/>
        <color theme="4" tint="-0.499984740745262"/>
        <rFont val="Segoe UI"/>
        <family val="2"/>
      </rPr>
      <t>que  contempla acciones de innovación, tecnología y comunicación orientadas a optimizar la atención de las necesidades de nuestros grupos de interés.</t>
    </r>
  </si>
  <si>
    <r>
      <t>El nuevo geovisor le</t>
    </r>
    <r>
      <rPr>
        <b/>
        <sz val="9"/>
        <color theme="4" tint="-0.499984740745262"/>
        <rFont val="Segoe UI"/>
        <family val="2"/>
      </rPr>
      <t xml:space="preserve"> aportará directamente 50% a la estrategia PEI_E16 de asegurar la calidad estadística en procesos y resultados.</t>
    </r>
  </si>
  <si>
    <r>
      <t xml:space="preserve">La herramienta </t>
    </r>
    <r>
      <rPr>
        <b/>
        <sz val="9"/>
        <color theme="4" tint="-0.499984740745262"/>
        <rFont val="Segoe UI"/>
        <family val="2"/>
      </rPr>
      <t>le aportará directamente en un 50% a la estrategia PEI_E15 de accesibilidad</t>
    </r>
    <r>
      <rPr>
        <sz val="9"/>
        <color theme="4" tint="-0.499984740745262"/>
        <rFont val="Segoe UI"/>
        <family val="2"/>
      </rPr>
      <t xml:space="preserve"> dado que contempla acciones de innovación, tecnología y comunicación orientadas a optimizar la atención de las necesidades de nuestros grupos de interés.</t>
    </r>
  </si>
  <si>
    <t>Un (1) sistema sesión  de información actualizado e  Implementado</t>
  </si>
  <si>
    <t xml:space="preserve">Dos (2) módulos de SIGESCO maestro y servicios asociados al sistema de información de estratificación socioeconómica, desarrollados. </t>
  </si>
  <si>
    <r>
      <rPr>
        <b/>
        <sz val="9"/>
        <color theme="4" tint="-0.499984740745262"/>
        <rFont val="Segoe UI"/>
        <family val="2"/>
      </rPr>
      <t>El SIGESCO le aportará 50% a la estrategia PEI_E15 de accesibilidad</t>
    </r>
    <r>
      <rPr>
        <sz val="9"/>
        <color theme="4" tint="-0.499984740745262"/>
        <rFont val="Segoe UI"/>
        <family val="2"/>
      </rPr>
      <t xml:space="preserve"> frente a nuevos canales de interacción con los grupos de interés.</t>
    </r>
  </si>
  <si>
    <t>Cuatro (4) reuniones entre el equipo de ingenieros de EEVV y el equipo de Gestión de Información de la Oficina de Sistemas para  el levantamiento de requerimientos de acuerdo con el modelo de interoperabilidad del MINTIC, realizadas</t>
  </si>
  <si>
    <r>
      <t xml:space="preserve">Operaciones estadísticas que ampliaron su desagregación geográfica a nivel departamental o municipal. </t>
    </r>
    <r>
      <rPr>
        <b/>
        <sz val="9"/>
        <color theme="4" tint="-0.499984740745262"/>
        <rFont val="Segoe UI"/>
        <family val="2"/>
      </rPr>
      <t>Esta meta aporta 100% a la estrategia PEI_E4 con el entregable:  información resultante del Censo Nacional de Población y Vivienda (estudios postcensales).</t>
    </r>
  </si>
  <si>
    <r>
      <rPr>
        <b/>
        <sz val="9"/>
        <color theme="4" tint="-0.499984740745262"/>
        <rFont val="Segoe UI"/>
        <family val="2"/>
      </rPr>
      <t xml:space="preserve">Esta meta aporta 100% al objetivo específico PEI_O4 </t>
    </r>
    <r>
      <rPr>
        <sz val="9"/>
        <color theme="4" tint="-0.499984740745262"/>
        <rFont val="Segoe UI"/>
        <family val="2"/>
      </rPr>
      <t>con el indicador: generación de información estadística en proyectos de gran impacto a partir del uso de registros administrativos.</t>
    </r>
  </si>
  <si>
    <r>
      <rPr>
        <b/>
        <sz val="9"/>
        <color theme="4" tint="-0.499984740745262"/>
        <rFont val="Segoe UI"/>
        <family val="2"/>
      </rPr>
      <t>Esta meta aporta 100% a la estrategia PEI_E4 con el indicador:</t>
    </r>
    <r>
      <rPr>
        <sz val="9"/>
        <color theme="4" tint="-0.499984740745262"/>
        <rFont val="Segoe UI"/>
        <family val="2"/>
      </rPr>
      <t xml:space="preserve"> Operaciones estadísticas que ampliaron su desagregación geográfica a nivel departamental o municipal.</t>
    </r>
  </si>
  <si>
    <t>Un (1) censo habitantes de la calle en articulación con las administraciones municipales, para facilitar el diseño de políticas públicas en este grupo especial de población, realizado. Censo en 444 municipios: 6 municipios con población de mas de 500 HC, 10 municipio de entre 201 y 500 HC, 87 municipios de entre 1 y 200 HC; 341 municipios que no reportan HC</t>
  </si>
  <si>
    <r>
      <rPr>
        <b/>
        <sz val="9"/>
        <color theme="4" tint="-0.499984740745262"/>
        <rFont val="Segoe UI"/>
        <family val="2"/>
      </rPr>
      <t>Esta meta aporta 100% a la estrategia PEI_E4 con el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</si>
  <si>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Esta meta aporta 100% a la estrategia PEI_E1 con el indicador:</t>
    </r>
    <r>
      <rPr>
        <sz val="9"/>
        <color theme="4" tint="-0.499984740745262"/>
        <rFont val="Segoe UI"/>
        <family val="2"/>
      </rPr>
      <t xml:space="preserve"> Operaciones estadísticas nuevas o rediseñadas que atienden necesidades del país, y el entregable: Censo Minero Nacional</t>
    </r>
  </si>
  <si>
    <t>Un (1) documento con el diseño operativo del Censo Minero con la inclusión de la recolección en físico, Web y por DMC, actualizado.</t>
  </si>
  <si>
    <r>
      <t xml:space="preserve">Operaciones estadísticas que ampliaron su desagregación geográfica a nivel departamental o municipal, </t>
    </r>
    <r>
      <rPr>
        <b/>
        <sz val="9"/>
        <color theme="4" tint="-0.499984740745262"/>
        <rFont val="Segoe UI"/>
        <family val="2"/>
      </rPr>
      <t>aporta 100% a la estrategia PEI_E4 al desarrollo del entregable: Una metodología para identificar la cobertura de las estadísticas vitales.</t>
    </r>
  </si>
  <si>
    <r>
      <rPr>
        <b/>
        <sz val="9"/>
        <color theme="4" tint="-0.499984740745262"/>
        <rFont val="Segoe UI"/>
        <family val="2"/>
      </rPr>
      <t>Esta meta contribuye de manera directa en un 100% a la estrategia PEI_E1 con el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</si>
  <si>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 xml:space="preserve">Esta meta aporta de manera directa con un 100% a la estrategia PEI_E4 al indicador: </t>
    </r>
    <r>
      <rPr>
        <sz val="9"/>
        <color theme="4" tint="-0.499984740745262"/>
        <rFont val="Segoe UI"/>
        <family val="2"/>
      </rPr>
      <t xml:space="preserve">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r>
  </si>
  <si>
    <t>Seis (6) boletines de la dinámica de grandes ciudades y sus áreas metropolitana, en seis (6) ciudades, producidos.</t>
  </si>
  <si>
    <r>
      <rPr>
        <b/>
        <sz val="9"/>
        <color theme="4" tint="-0.499984740745262"/>
        <rFont val="Segoe UI"/>
        <family val="2"/>
      </rPr>
      <t>Esta meta aporta 100% a la estrategia PEI_E1 al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</si>
  <si>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 xml:space="preserve">Esta meta aporta 100% a la estrategia PEI_E13 </t>
    </r>
    <r>
      <rPr>
        <sz val="9"/>
        <color theme="4" tint="-0.499984740745262"/>
        <rFont val="Segoe UI"/>
        <family val="2"/>
      </rPr>
      <t>dado que esta  relacionado con la calidad del proceso de producción estadística de la DSCN a través del diseño de dicho indicador para las OOEE a cargo de esta dirección</t>
    </r>
  </si>
  <si>
    <t>Un (1) documento con las variables y fórmula de cálculo definido, así como pilotos de resultados para dos de las OOEE de cuentas nacionales, finalizado.</t>
  </si>
  <si>
    <r>
      <rPr>
        <b/>
        <sz val="9"/>
        <color theme="4" tint="-0.499984740745262"/>
        <rFont val="Segoe UI"/>
        <family val="2"/>
      </rPr>
      <t xml:space="preserve">El Índice de Producción Industrial aportará directamente 10% al cumplimiento del objetivo específico PEI_E1. </t>
    </r>
    <r>
      <rPr>
        <sz val="9"/>
        <color theme="4" tint="-0.499984740745262"/>
        <rFont val="Segoe UI"/>
        <family val="2"/>
      </rPr>
      <t>Los diferentes componentes articulados producirán la información en términos nominales que los grupos de interés de la Entidad, así como usuarios externos, conocerán, usarán y apropiarán para dar respuestas a sus necesidades de información.</t>
    </r>
  </si>
  <si>
    <t>Las mejoras realizadas a la operación de SIPSA en cumplimiento de la  de la NTC PE 1000: 2020, aporta indirectamente a la estrategia dado que permite obtener información estadística con atributos de relevancia, oportunidad, exactitud y precisión fortalecidos.</t>
  </si>
  <si>
    <t>Un (1) enfoque de informalidad con la GEIH para actualización de nuevos estándares internacionales en materia de medición de la informalidad.</t>
  </si>
  <si>
    <t>El enfoque de informalidad con la GEIH para la  actualización de nuevos estándares internacionales en materia de medición de la informalidad, aporta indirectamente al objetivo dado que permite obtener información estadística con atributos de relevancia, oportunidad, exactitud y precisión fortalecidos.</t>
  </si>
  <si>
    <r>
      <rPr>
        <b/>
        <sz val="9"/>
        <color theme="4" tint="-0.499984740745262"/>
        <rFont val="Segoe UI"/>
        <family val="2"/>
      </rPr>
      <t>El ajuste de la metodología y el formulario aporta 50% a la estrategia PEI_E10</t>
    </r>
    <r>
      <rPr>
        <sz val="9"/>
        <color theme="4" tint="-0.499984740745262"/>
        <rFont val="Segoe UI"/>
        <family val="2"/>
      </rPr>
      <t>, dado que permitirá mejorar la consistencia de la información económica reportada por las empresas que hacen parte del régimen cambiario especial.</t>
    </r>
  </si>
  <si>
    <t>La implementación de la encuesta de levantamiento de directorio, permitirá contar con el listado de empresas que serán objeto de la Encuesta Mensual de Comercio Exterior de Servicios en el año 2022.</t>
  </si>
  <si>
    <t>Aporta indirectamente al PEI_E15, con lo cual se pretende crear espacios de cooperación institucional que brinden a las partes beneficios de carácter misional y operativo</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</si>
  <si>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</si>
  <si>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Aporta indirectamente a la estrategia de capacidad metodológica dada que ayuda en el cumplimiento del indicador de operaciones estadísticas nuevas o rediseñadas que atienden necesidades del país</t>
  </si>
  <si>
    <t>Un (1) grupo de sistemas de información, aplicativos, componentes, módulos para  operaciones estadísticas de infraestructura, soportados y mantenidos</t>
  </si>
  <si>
    <t>Un (1) grupo de sistemas de información de operaciones estadísticas de índices y agropecuarias, soportados y mantenidos</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</si>
  <si>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</si>
  <si>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La meta contribuye al objetivo específico dado que contribuye en la producción del material para el registro de las encuestas realizadas y así  asegurar la calidad estadística en procesos y resultados.</t>
  </si>
  <si>
    <t>La herramienta contribuye al aseguramiento de la calidad en el cumplimiento de las metas de la DIRPEN, generando alertas tempranas para la corrección de posibles desviaciones en la planeación definida para la vigencia</t>
  </si>
  <si>
    <t>Un (1) registro base de inmuebles versión 1.0 alineado con las directrices del Catastro Multipropósito, conformado.</t>
  </si>
  <si>
    <t>Productos a demanda geoespaciales temáticos, geoanalíticos y geovisores para la difusión y geovisualización de resultados de operaciones estadísticas y otras fuentes de información generados.</t>
  </si>
  <si>
    <t>La atención a solicitudes requeridas aportaran 100% a la capacidad metodológica que Contempla acciones integrales relacionadas con el diseño, producción, análisis, difusión y regulación de la información estadística.</t>
  </si>
  <si>
    <t>Plan Estratégico Institucional</t>
  </si>
  <si>
    <t>Una (1) publicación (boletín, presentación y bases de datos) definitiva año 2020</t>
  </si>
  <si>
    <t>Un (1) documento de plan de trabajo que contenga las mejoras y actualizaciones del marco central para las cuentas de bienes y servicios finalizado</t>
  </si>
  <si>
    <t>Una (1) base de datos con información acopiada de estadística básica para las variables relacionadas con capital y trabajo, finalizada</t>
  </si>
  <si>
    <t xml:space="preserve">Una (1) publicación del gasto por finalidad anual 2020 provisional para el gobierno general por subsector central, local y seguridad social según la clasificación COFOG para representar los gastos del gobierno en la economía, analizada. </t>
  </si>
  <si>
    <t>Un (1) cronograma de trabajo para el desarrollo de las estimaciones para las cuentas anuales por sector institucional  para los años 2019 def y 2020 provisional finalizado</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</si>
  <si>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</si>
  <si>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</si>
  <si>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</si>
  <si>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La producción de información recurrente de los índices de precios y costos aporta indirectamente al cumplimiento  de la estrategia de la Capacidad Metodológica, dado que se entregarán las cifras de los Índices de Precios y Costos.</t>
  </si>
  <si>
    <t>La producción de información continua sobre las operaciones estadísticas que se investigan en el sector servicios, entregadas para difusión, aporta indirectamente al cumplimiento  de la estrategia de la Capacidad Metodológica</t>
  </si>
  <si>
    <t>La producción de información de la operación estadística aporta directamente (10%) a la estrategia de la Capacidad Metodológica, debido a que atiende las necesidades de información de los grupos de interés en cuanto a la temática relacionada</t>
  </si>
  <si>
    <t>Un (1) documento metodológico para el diseño ajustado.</t>
  </si>
  <si>
    <t>La producción de información sobre democracia, participación, transparencia y capital social aporta indirectamente al cumplimiento de la estrategia de la Capacidad Metodológica, dado que se entregarán las cifras de cultura política.</t>
  </si>
  <si>
    <t>La producción de información sobre las condiciones de vida de los hogares y personas aporta indirectamente al cumplimiento de la estrategia de la Capacidad Metodológica, dado que se entregarán las cifras con corte longitudinal de la ELCO y se actualizará el marco de la muestra para la próxima aplicación.</t>
  </si>
  <si>
    <t>La producción de información estadística periódica para la medición de la dinámica del sector constructor, aporta indirectamente al cumplimiento de la estrategia de la Capacidad Metodológica, dado que se entregarán las cifras actualizadas.</t>
  </si>
  <si>
    <t>La producción de información coyuntural de exportaciones e importaciones de bienes y servicios, aporta indirectamente al cumplimiento de la estrategia de la capacidad metodológica, dado que proporcionará estadísticas mensuales y anuales que permita conocer la posición internacional del país.</t>
  </si>
  <si>
    <t>La producción de información coyuntural y estructural del comercio interno, aporta indirectamente con el cumplimiento de la estrategia de la Capacidad Metodológica, dado que proporcionará información mensual y anual que permita conocer la dinámica y características del sector comercio en Colombia.</t>
  </si>
  <si>
    <t>La certificación y seguimiento del precio de venta al público de licores, vinos, aperitivos y similares, cigarrillos y tabaco elaborado y precios de artículos de primera necesidad, aporta indirectamente con el cumplimiento de la estrategia de la Capacidad Metodológica, dado que atenderá lo establecido en las leyes 1816 y 1819 de 2016; y en el decreto 507 de 2020.</t>
  </si>
  <si>
    <t>La producción periódica de información de la encuesta ambiental industrial aporta indirectamente al cumplimiento de la estrategia de capacidad metodológica, dado que se entregan cifras sobre el desempeño ambiental de las industrias.</t>
  </si>
  <si>
    <t>Las producciones de información continua sobre las operaciones estadísticas que se investigan en el sector de servicios - EGIT, aporta indirectamente al cumplimiento de la estrategia de capacidad metodológica.</t>
  </si>
  <si>
    <t>Una (1) producción estadística en temas agropecuarios para la ampliación de contenidos temáticos que supla las nuevas necesidades de información de los usuarios, actualizada. Operación continua.</t>
  </si>
  <si>
    <t>Un (1) envío a la OCDE del anexo de gasto social público y privado anual 2020 provisional, de acuerdo con la metodología SOCX-OCDE, entregado.</t>
  </si>
  <si>
    <t>Un (1) envío  a la OCDE del anexo de gasto social público y privado de acuerdo con la metodología SOCX-OCDE, finalizados</t>
  </si>
  <si>
    <t>Un (1) grupo de sistemas de información para el soporte de los procesos administrativo y de apoyo a la gestión de la entidad, soportados y mantenidos</t>
  </si>
  <si>
    <t>Un (1) sistema de información para el soporte de los procesos administrativo y de apoyo a la gestión de la entidad, soportados y mantenidos</t>
  </si>
  <si>
    <t>PROGRAMACIÓN PRESUPUESTAL</t>
  </si>
  <si>
    <t>Valor recursos de FUNCIONAMIENTO (pesos)</t>
  </si>
  <si>
    <t xml:space="preserve">Proyecto de inversión / Concepto de gasto </t>
  </si>
  <si>
    <t>Nombre producto 
Ficha EBI</t>
  </si>
  <si>
    <t xml:space="preserve">Rubro presupuestal </t>
  </si>
  <si>
    <t>LEVANTAMIENTO Y ACTUALIZACIÓN DE ESTADÍSTICAS EN TEMAS SOCIALES NACIONAL</t>
  </si>
  <si>
    <t xml:space="preserve">BOLETINES TÉCNICOS DE LA TEMÁTICA POBREZA Y CONDICIONES DE VIDA </t>
  </si>
  <si>
    <t>C-0401-1003-23-0-0401021-02</t>
  </si>
  <si>
    <t>POBREZA_2021_MEDIDAS_DE_POBREZA</t>
  </si>
  <si>
    <t>Plan</t>
  </si>
  <si>
    <t>Valor recursos de INVERSIÓN
(pesos)</t>
  </si>
  <si>
    <t xml:space="preserve"> CUADROS DE RESULTADOS PARA LA TEMÁTICA DE POBREZA Y CONDICIONES DE VIDA</t>
  </si>
  <si>
    <t>C-0401-1003-23-0-0401037-02</t>
  </si>
  <si>
    <t>CUADROS DE RESULTADOS PARA LA TEMÁTICA DE POBREZA Y CONDICIONES DE VIDA</t>
  </si>
  <si>
    <t>FORTALECIMIENTO DE LA CAPACIDAD DE PRODUCCIÓN DE INFORMACIÓN ESTADÍSTICA DEL SEN. NACIONAL</t>
  </si>
  <si>
    <t>SERVICIO DE INFORMACIÓN DE LAS ESTADÍSITICAS DE LAS ENTIDADES DEL SITEMA ESTAD´SITICO NACIONAL</t>
  </si>
  <si>
    <t>C-0401-1003-3-0-0401090-02</t>
  </si>
  <si>
    <t>SDP_MULTIP_2021_DIMPE</t>
  </si>
  <si>
    <t xml:space="preserve"> FORTALECIMIENTO DE LA PRODUCCIÓN DE ESTADÍSTICAS SUFICIENTES Y DE CALIDAD, MEDIANTE LA COORDINACIÓN Y REGULACIÓN DEL SEN NACIONAL</t>
  </si>
  <si>
    <t xml:space="preserve">SERVICIO DE ARTICULACIÓN DEL SISTEMA ESTADÍSTICO NACIONAL </t>
  </si>
  <si>
    <t>C-0401-1003-26-0-0401096-02</t>
  </si>
  <si>
    <t>DTEC_2021_ARTI_SEN</t>
  </si>
  <si>
    <t>SERVICIO DE INFORMACIÓN DE LAS ESTADÍSITICAS DE LAS ENTIDADES DEL SITEMA ESTADÍSTICO NACIONAL</t>
  </si>
  <si>
    <t>FORTALECIMIENTO DE LA CAPACIDAD TÉCNICA Y ADMINISTRATIVA DE LOS PROCESOS DE LA ENTIDAD NACIONAL</t>
  </si>
  <si>
    <t>DOCUMENTOS DE LINEAMIENTOS TÉCNICOS</t>
  </si>
  <si>
    <t>C-0499-1003-6-0-0499053-02</t>
  </si>
  <si>
    <t>COOP_2021_DLT</t>
  </si>
  <si>
    <t>DESARROLLO CENSO ECONOMICO NACIONAL</t>
  </si>
  <si>
    <t>Bases de Datos del Marco Geoestadístico Nacional CE</t>
  </si>
  <si>
    <t>C-0401-1003-28-0-0401003-02</t>
  </si>
  <si>
    <t>Documentos metodológicos CE</t>
  </si>
  <si>
    <t>CENSO_ECONOMICO_2021_DIG_BDMGN
CENSO_ECONOMICO_2021_DIG_BDMGN
CENSO_ECONOMICO_2021_DIMPE_BDMGN
CENSO_ECONOMICO_2021_DIRPEN_BDMGN
CENSO_ECONOMICO_2021_LOG_BDMGN
CENSO_ECONOMICO_2021_SECGEN_BDMGN
CENSO_ECONOMICO_2021_SISTEMAS_BDMGN</t>
  </si>
  <si>
    <t>CENSO_ECONOMICO_2021_SECGEN_DM
CENSO_ECONOMICO_2021_SISTEMAS_DM</t>
  </si>
  <si>
    <t>-</t>
  </si>
  <si>
    <t>FORTALECIMIENTO DE LA CAPACIDAD TECNICA Y ADMINISTRATIVA</t>
  </si>
  <si>
    <t>Documentos de planeación</t>
  </si>
  <si>
    <t>C-0499-1003-6-0-0499054-02</t>
  </si>
  <si>
    <t>OPLAN_2021_DP</t>
  </si>
  <si>
    <t>Servicio de Implementación Sistemas de Gestión</t>
  </si>
  <si>
    <t>C-0499-1003-6-0-0499060-02</t>
  </si>
  <si>
    <t>OPLAN_2021_SISG</t>
  </si>
  <si>
    <t>OCI_CAPAD_2021</t>
  </si>
  <si>
    <t>Fortalecimiento de la capacidad técnica administrativa</t>
  </si>
  <si>
    <t>DOCUMETOS DE PLANEACIÓN</t>
  </si>
  <si>
    <t>JURIDICA_2021_DP</t>
  </si>
  <si>
    <t>C-0499-1003-6-0-0499054-02-11</t>
  </si>
  <si>
    <t>FORTALECIMIENTO Y MODERNIZACION DE LAS TICS</t>
  </si>
  <si>
    <t>Servicios de información para
la gestión administrativa</t>
  </si>
  <si>
    <t>C-0499-1003-5-0-0499001-02-11</t>
  </si>
  <si>
    <t>ARQ_APL_2021</t>
  </si>
  <si>
    <t>ARQ_TEC_2021
ARQ_APL_2021</t>
  </si>
  <si>
    <t>MEJORAMIENTO INFRAESTRUCTURA Y EQUIPAMIENTO FISICO</t>
  </si>
  <si>
    <t>Sedes mantenidas</t>
  </si>
  <si>
    <t>C-0499-1003-7-0-0499016-02</t>
  </si>
  <si>
    <t>AMFIS_2021</t>
  </si>
  <si>
    <t>Fortalecimento de la Capacidad Técnica y Administrativa</t>
  </si>
  <si>
    <t>Documento de Planeacion</t>
  </si>
  <si>
    <t>SUBDIR_CAPAD_2021</t>
  </si>
  <si>
    <t>Fortalecimiento de la Capacidad  Técnica y Administrativa</t>
  </si>
  <si>
    <t>Proceso de Gestión del Talento Humano</t>
  </si>
  <si>
    <t>Fortalecimiento de la Capacidad Técnica y Administrativa</t>
  </si>
  <si>
    <t>SUBDIR_CAPAD_2021_DP</t>
  </si>
  <si>
    <t>LEVANTAMIENTO DE LA INFORMACIÓN CON CALIDAD, COBERTURA Y OPORTUNIDAD</t>
  </si>
  <si>
    <t>Bases de Datos de la temática de Mercado Laboral</t>
  </si>
  <si>
    <t>C-0401-1003-24-0-0401004-02</t>
  </si>
  <si>
    <t>DIR_SUB_TRV_2021_LOG</t>
  </si>
  <si>
    <t>ADQUISICIÓN DE BIENES Y SERVICIOS - BASES DE DATOS DE LA TEMÁTICA DE COMERCIO INTERNO - LEVANTAMIENTO DE INFORMACIÓN ESTADÍSTICA CON CALIDAD, COBERTURA Y OPORTUNIDAD NACIONAL</t>
  </si>
  <si>
    <t>BASES DE DATOS DE LA TEMÁTICA DE COMERCIO INTERNO
BASES DE DATOS DE LA TEMÁTICA DE POBREZA Y CONDICIONES DE VIDA</t>
  </si>
  <si>
    <t>C-0401-1003-24-0-0401064-02
C-0401-1003-24-0-0401005-02</t>
  </si>
  <si>
    <t xml:space="preserve"> C_INTERNO_2021
POBREZA_2021</t>
  </si>
  <si>
    <t>BASES DE DATOS DE LA TEMÁTICA DE MERCADO
BASES DE DATOS DE LA TEMÁTICA DE POBREZA Y CONDICIONES DE VIDA
BASES DE DATOS DE LA TEMÁTICA DE SEGURIDAD Y DEFENSA
BASES DE DATOS DE LA TEMÁTICA DE CULTURA</t>
  </si>
  <si>
    <t>C-0401-1003-24-0-0401004-02
C-0401-1003-24-0-0401005-02
C-0401-1003-24-0-0401067-02
C-0401-1003-24-0-0401066-02</t>
  </si>
  <si>
    <t>LOG_TRV_2021
POBREZA_2021
SEGURIDAD_2021_ECSC_</t>
  </si>
  <si>
    <t>ADQUISICIÓN DE BIENES Y SERVICIOS - BASES DE DATOS DE LA TEMÁTICA DE CONSTRUCCIÓN - LEVANTAMIENTO DE INFORMACIÓN ESTADÍSTICA CON CALIDAD, COBERTURA Y OPORTUNIDAD NACIONAL</t>
  </si>
  <si>
    <t>BASES DE DATOS DE LA TEMÁTICA DE CONSTRUCCIÓN</t>
  </si>
  <si>
    <t>C-0401-1003-24-0-0401065-02</t>
  </si>
  <si>
    <t>CONSTRUCCION_2021</t>
  </si>
  <si>
    <t>ADQUISICIÓN DE BIENES Y SERVICIOS - BASES DE DATOS DE LA TEMÁTICA DE PRECIOS Y COSTOS - LEVANTAMIENTO DE INFORMACIÓN ESTADÍSTICA CON CALIDAD, COBERTURA Y OPORTUNIDAD NACIONAL</t>
  </si>
  <si>
    <t>BASES DE DATOS DE LA TEMÁTICA DE PRECIOS Y COSTOS</t>
  </si>
  <si>
    <t>C-0401-1003-24-0-0401071-02</t>
  </si>
  <si>
    <t>PRECIOS_2020_IPC</t>
  </si>
  <si>
    <t>BASES DE DATOS DE LA TEMÁTICA DE COMERCIO INTERNO</t>
  </si>
  <si>
    <t>C-0401-1003-24-0-0401064-02</t>
  </si>
  <si>
    <t xml:space="preserve"> C_INTERNO_2021</t>
  </si>
  <si>
    <t>ADQUISICIÓN DE BIENES Y SERVICIOS - BASES DE DATOS DE LA TEMÁTICA DE SERVICIOS - LEVANTAMIENTO DE INFORMACIÓN ESTADÍSTICA CON CALIDAD, COBERTURA Y OPORTUNIDAD NACIONAL</t>
  </si>
  <si>
    <t>BASES DE DATOS DE LA TEMÁTICA DE SERVICIOS</t>
  </si>
  <si>
    <t>C-0401-1003-24-0-0401072-02</t>
  </si>
  <si>
    <t>SERVICIOS_2020</t>
  </si>
  <si>
    <t>ADQUISICIÓN DE BIENES Y SERVICIOS - BASES DE DATOS DE LA TEMÁTICA DE COMERCIO INTERNACIONAL - LEVANTAMIENTO DE INFORMACIÓN ESTADÍSTICA CON CALIDAD, COBERTURA Y OPORTUNIDAD NACIONAL</t>
  </si>
  <si>
    <t>BASES DE DATOS DE LA TEMÁTICA DE COMERCIO INTERNACIONAL</t>
  </si>
  <si>
    <t>C-0401-1003-24-0-0401063-02</t>
  </si>
  <si>
    <t>C_INTERNAL_2021</t>
  </si>
  <si>
    <t>ADQUISICIÓN DE BIENES Y SERVICIOS - BASES DE DATOS DE LA TEMÁTICA AGROPECUARIA - LEVANTAMIENTO DE INFORMACIÓN ESTADÍSTICA CON CALIDAD, COBERTURA Y OPORTUNIDAD NACIONAL</t>
  </si>
  <si>
    <t>BASES DE DATOS DE LA TEMÁTICA AGROPECUARIA</t>
  </si>
  <si>
    <t>C-0401-1003-24-0-0401061-02</t>
  </si>
  <si>
    <t xml:space="preserve">AGROPECUARIA_2019_SIPSA </t>
  </si>
  <si>
    <t>FORTALECIMIENTO DE LA DIFUSIÓN</t>
  </si>
  <si>
    <t xml:space="preserve">SERVICIO DE INFORMACIÓN IMPLEMENTADO </t>
  </si>
  <si>
    <t>C-0401-1003-29-0-0401102-02</t>
  </si>
  <si>
    <t>FORT_DIFUSION_2021_DIF</t>
  </si>
  <si>
    <t>SERVICIO DE INFORMACIÓN IMPLEMENTADO</t>
  </si>
  <si>
    <t>Servicio de información estadística sobre registro y satisfacción ciudadana y atención de trámites y servicios del Estado</t>
  </si>
  <si>
    <t>C-0401-1003-29-0-0401101-02</t>
  </si>
  <si>
    <t>FORT_DIFUSION_2021_COM</t>
  </si>
  <si>
    <t>Documentos Metodológicos</t>
  </si>
  <si>
    <t>C-0401-1003-29-0-0401103-02</t>
  </si>
  <si>
    <t>FORT_DIFUSION_2021_GRUPOS_INTERES</t>
  </si>
  <si>
    <t>COORDINACION Y REGULACION DEL SEN</t>
  </si>
  <si>
    <t>Servicio de articulación del Sistema Estadístico Nacional</t>
  </si>
  <si>
    <t>UAD_2021_ARTI_SEN</t>
  </si>
  <si>
    <t>DTEC_DIRPEN_2021_ARTI_SEN</t>
  </si>
  <si>
    <t>Documentos de diagnóstico del aprovechamiento de registros administrativos</t>
  </si>
  <si>
    <t>C-0401-1003-26-0-0401089-02</t>
  </si>
  <si>
    <t>UAD_2021_FORT_FRA</t>
  </si>
  <si>
    <t>.</t>
  </si>
  <si>
    <t>Servicio de información de las estadísticas de las entidades del Sistema Estadístico Nacional</t>
  </si>
  <si>
    <t>C-0401-1003-26-0-0401090-02</t>
  </si>
  <si>
    <t>PLAYART_2021_INF_SEN</t>
  </si>
  <si>
    <t>Servicio de asistencia técnica para el fortalecimiento de la capacidad estadística</t>
  </si>
  <si>
    <t>C-0401-1003-26-0-0401094-02</t>
  </si>
  <si>
    <t>PLAYART_2021_ASIS_TEC</t>
  </si>
  <si>
    <t>Servicio de evaluación del proceso estadístico</t>
  </si>
  <si>
    <t>C-0401-1003-26-0-0401095-02</t>
  </si>
  <si>
    <t>CAL_2021_EVAL_CAL</t>
  </si>
  <si>
    <t>PLANTA DE PERSONAL</t>
  </si>
  <si>
    <t>N/A</t>
  </si>
  <si>
    <t>A-01-01</t>
  </si>
  <si>
    <t>Documentos de Regulación</t>
  </si>
  <si>
    <t>C-0401-1003-26-0-0401088-02</t>
  </si>
  <si>
    <t>REGU_2021_DOC_REG</t>
  </si>
  <si>
    <t xml:space="preserve">Documentos de diagnóstico del aprovechamiento de registros administrativos </t>
  </si>
  <si>
    <t>INFORMACION GEOESPACIAL</t>
  </si>
  <si>
    <t>Bases de Datos del Marco Geoestadístico Nacional</t>
  </si>
  <si>
    <t>C-0401-1003-21-0-0401003-02</t>
  </si>
  <si>
    <t>BDMGN_2021_ACTUALIZAR_MGN</t>
  </si>
  <si>
    <t xml:space="preserve">BDMGN_2021_INTEGRAR_MGN
BDMGN_2021_GESTIONAR_INFO
</t>
  </si>
  <si>
    <t>BDMGN_2021_INTEGRAR_MGN</t>
  </si>
  <si>
    <t>Servicio de geo información Estadística</t>
  </si>
  <si>
    <t>C-0401-1003-21-0-0401051-02</t>
  </si>
  <si>
    <t>SGEO_2021_GESTION_CONOCIMIENTO</t>
  </si>
  <si>
    <t>SGEO_2021_PLAN_SIGE</t>
  </si>
  <si>
    <t>SGEO_2021_INFO_ESTRATIF</t>
  </si>
  <si>
    <t>CARÁCTER SOCIODEMOGRAFICO</t>
  </si>
  <si>
    <t>Bases de Datos de la temática de salud</t>
  </si>
  <si>
    <t>C-0401-1003-20-0-0401006-02</t>
  </si>
  <si>
    <t>EEVV-201-BD</t>
  </si>
  <si>
    <t>Cuadros de resultados para la temática de demografía y población</t>
  </si>
  <si>
    <t xml:space="preserve"> C-0401-1003-20-0-0401032-02</t>
  </si>
  <si>
    <t>PPED-2021-CR</t>
  </si>
  <si>
    <t>Documentos de estudios postcensales temáticas demográficas y poblacionales</t>
  </si>
  <si>
    <t xml:space="preserve"> C-0401-1003-20-0-0401053-03</t>
  </si>
  <si>
    <t>CSDM-CNPV-2021-DEP</t>
  </si>
  <si>
    <t>Boletines Técnicos de la Temática Demografía y Población</t>
  </si>
  <si>
    <t xml:space="preserve"> C-0401-1003-20-0-0401016-02</t>
  </si>
  <si>
    <t>UERA-2021-BT</t>
  </si>
  <si>
    <t xml:space="preserve">Cuadros de resultados para la temática de demografía y población- </t>
  </si>
  <si>
    <t>C-0401-1003-20-0-0401032-02</t>
  </si>
  <si>
    <t>ETN-2021-CR</t>
  </si>
  <si>
    <t xml:space="preserve">Documentos metodológicos  </t>
  </si>
  <si>
    <t>C-0401-1003-20-0-0401044-02</t>
  </si>
  <si>
    <t>CHC-2021-DM</t>
  </si>
  <si>
    <t>Bases de Datos de la temática  de salud</t>
  </si>
  <si>
    <t xml:space="preserve"> C-0401-1003-20-0-0401006-02</t>
  </si>
  <si>
    <t>EEVV-2021-BD</t>
  </si>
  <si>
    <t xml:space="preserve"> C-0401-1003-20-0-0401053-02</t>
  </si>
  <si>
    <t>CUENTAS NACIONALES Y MACROECONOMIA</t>
  </si>
  <si>
    <t>Boletines Técnicos De Las Cuentas Anuales De Bienes Y Servicios</t>
  </si>
  <si>
    <t>C-0401-1003-25-0-0401075-02</t>
  </si>
  <si>
    <t>CABSS_2021</t>
  </si>
  <si>
    <t>Boletines Técnicos De Las Cuentas Anuales De Sectores Institucionales</t>
  </si>
  <si>
    <t>C-0401-1003-25-0-0401083-02</t>
  </si>
  <si>
    <t>CASIND_2021</t>
  </si>
  <si>
    <t>Boletines Técnicos De Las Cuentas Departamentales</t>
  </si>
  <si>
    <t>C-0401-1003-25-0-0401076-02</t>
  </si>
  <si>
    <t>Boletines Técnicos De La Cuenta Satélite De Medio Ambiente.</t>
  </si>
  <si>
    <t>C-0401-1003-25-0-0401082-02</t>
  </si>
  <si>
    <t>LEVANTAMIENTO Y ACTUALIZACIÓN DE ESTADÍSTICAS EN TEMAS ECONÓMICOS</t>
  </si>
  <si>
    <t>CUADROS DE RESULTADOS PARA LA TEMÁTICA DE PRECIOS Y COSTOS</t>
  </si>
  <si>
    <t>C-0401-1003-22-0-0401038</t>
  </si>
  <si>
    <t>TE_PRECIOS_2021_PPA</t>
  </si>
  <si>
    <t>CUADROS DE RESULTADOS PARA LA TEMÁTICA DE INDUSTRIA</t>
  </si>
  <si>
    <t>C-0401-1003-22-0-0401035</t>
  </si>
  <si>
    <t>TE_INDUSTRIA_2021_IPI</t>
  </si>
  <si>
    <t>BOLETINES TÉCNICOS DE LA TEMÁTICA AGROPECUARIA</t>
  </si>
  <si>
    <t>C-0401-1003-22-0-0401007</t>
  </si>
  <si>
    <t>TE_AGRO_2021_SIPSA_TH</t>
  </si>
  <si>
    <t>CUADROS DE RESULTADOS PARA LA TEMÁTICA AGROPECUARIA</t>
  </si>
  <si>
    <t>C-0401-1003-22-0-0401026</t>
  </si>
  <si>
    <t>TE_AGRO_2021_SIPSA</t>
  </si>
  <si>
    <t>TE_AGRO_2021_ESTUDIOS_AGROPECUARIOS</t>
  </si>
  <si>
    <t>LEVANTAMIENTO Y ACTUALIZACIÓN DE ESTADÍSTICAS EN TEMAS SOCIALES</t>
  </si>
  <si>
    <t>BOLETINES TÉCNICOS TEMÁTICA DE LA SEGURIDAD Y DEFENSA</t>
  </si>
  <si>
    <t xml:space="preserve">
C-0401-1003-23-0-0401023</t>
  </si>
  <si>
    <t xml:space="preserve">
    TS_SEGURIDAD_2021_ECSC
</t>
  </si>
  <si>
    <t xml:space="preserve">CUADROS DE RESULTADOS PARA LA TEMÁTICA DE SEGURIDAD Y DEFENSA
</t>
  </si>
  <si>
    <t>C-0401-1003-23-0-0401040</t>
  </si>
  <si>
    <t xml:space="preserve">   TS_SEGURIDAD_2021_ECSC
</t>
  </si>
  <si>
    <t xml:space="preserve">
CUADROS DE RESULTADOS PARA LA TEMÁTICA DE PRECIOS Y COSTOS
</t>
  </si>
  <si>
    <t>TE_PRECIOS_2021_IPP</t>
  </si>
  <si>
    <t>C-0401-1003-22-0-0401022</t>
  </si>
  <si>
    <t>BOLETINES TÉCNICOS DE LA TEMÁTICA MERCADO LABORAL</t>
  </si>
  <si>
    <t>C-0401-1003-23-0-0401020</t>
  </si>
  <si>
    <t xml:space="preserve">   TS_MERCADO_2021_GEIH_URBANA
</t>
  </si>
  <si>
    <t>TS_MERCADO_2021_GEIH_URBANA</t>
  </si>
  <si>
    <t>BOLETINES TÉCNICOS DE LA TEMÁTICA COMERCIO INTERNACIONAL</t>
  </si>
  <si>
    <t>C-0401-1003-22-0-0401009</t>
  </si>
  <si>
    <t xml:space="preserve">  TE_C_INTERNAL_2021_MTCES
</t>
  </si>
  <si>
    <t>Fortalecimiento y Modernizacion de las TICs</t>
  </si>
  <si>
    <t xml:space="preserve">Servicios de información para la gestión administrativa </t>
  </si>
  <si>
    <t>C-0499-1003-5</t>
  </si>
  <si>
    <t>Fortalecimiento de la capacidad de producción de información estadística del SEN</t>
  </si>
  <si>
    <t>Servicio de información de las estadística de las entidades del sistema estadístico nacional</t>
  </si>
  <si>
    <t>C-0401-1003-3-0-0401095-02</t>
  </si>
  <si>
    <t>Servicios de información actualizados</t>
  </si>
  <si>
    <t>C-0499-1003-6-0-0499062-02</t>
  </si>
  <si>
    <t>CAPAD_2021</t>
  </si>
  <si>
    <t>Servicio de información implementado</t>
  </si>
  <si>
    <t>FORTALECIMIEINTO CAPACIDAD TÉCNICA Y ADMINISTRATIVA</t>
  </si>
  <si>
    <t>COM_2021_SIA</t>
  </si>
  <si>
    <t>Bases de microdatos anonimizados</t>
  </si>
  <si>
    <t>C-0401-1003-26-0-0401091-02</t>
  </si>
  <si>
    <t>UAD_2021_BMA</t>
  </si>
  <si>
    <t>CARÁCTER SOCIODEMOGRÁFICO</t>
  </si>
  <si>
    <t xml:space="preserve"> C-0401-1003-20-0-0401006-03</t>
  </si>
  <si>
    <t xml:space="preserve"> C-0401-1003-20-0-0401006-04</t>
  </si>
  <si>
    <t>C-0401-1003-20-0-0401053-02</t>
  </si>
  <si>
    <t>CD_2021</t>
  </si>
  <si>
    <t>CSA_2021</t>
  </si>
  <si>
    <t>Boletines Técnicos De La Cuenta Satélite De Cultura</t>
  </si>
  <si>
    <t>C-0401-1003-25-0-0401078-02</t>
  </si>
  <si>
    <t>CABBS_2021</t>
  </si>
  <si>
    <t>Boletines Técnicos De La Cuenta Satélite De Turismo</t>
  </si>
  <si>
    <t>C-0401-1003-25-0-0401077-02</t>
  </si>
  <si>
    <t>DSCN_CT_ISE_CABSS_2021</t>
  </si>
  <si>
    <t>Boletines Técnicos De La Cuenta Satélite Piloto De Agroindustria</t>
  </si>
  <si>
    <t>C-0401-1003-25-0-0401080-02</t>
  </si>
  <si>
    <t>CABSS_CSPA_2021</t>
  </si>
  <si>
    <t>Boletines Técnicosdel PIB Nacional</t>
  </si>
  <si>
    <t>C-0401-1003-25-0-0401084-02</t>
  </si>
  <si>
    <t>ISE_CABBS_2021</t>
  </si>
  <si>
    <t>Boletines Técnicos del indicador de Seguimiento a la Economía -ISE</t>
  </si>
  <si>
    <t>C-0401-1003-25-0-0401099-02</t>
  </si>
  <si>
    <t>TE_PRECIOS_2021_IPC
TE_PRECIOS_2021_IPP
TE_PRECIOS_2021_ICCP</t>
  </si>
  <si>
    <t xml:space="preserve">
BOLETINES TÉCNICOS DE LA TEMÁTICA PRECIOS Y COSTOS
</t>
  </si>
  <si>
    <t>TE_PRECIOS_2021_ICCP
TE_PRECIOS_2021_IPC
TE_PRECIOS_2021_IPP</t>
  </si>
  <si>
    <t xml:space="preserve">
BOLETINES TÉCNICOS PARA LA TEMÁTICA DE SERVICIOS
</t>
  </si>
  <si>
    <t>C-0401-1003-22-0-0401015</t>
  </si>
  <si>
    <t xml:space="preserve">
    TE SERVICIOS 2021 EAS
</t>
  </si>
  <si>
    <t>CUADROS DE RESULTADOS PARA LA TEMÁTICA DE SERVICIOS</t>
  </si>
  <si>
    <t>C-0401-1003-22-0-0401041</t>
  </si>
  <si>
    <t>TE_SERVICIOS_2021_EMS</t>
  </si>
  <si>
    <t>C-0401-1003-23-0-0401023</t>
  </si>
  <si>
    <t xml:space="preserve">TS_SEGURIDAD_2021_ECSC
</t>
  </si>
  <si>
    <t>CUADROS DE RESULTADOS PARA LA TEMÁTICA DE SEGURIDAD Y DEFENSA</t>
  </si>
  <si>
    <t>TS_SEGURIDAD_2021_ECSC</t>
  </si>
  <si>
    <t xml:space="preserve">
BOLETINES TÉCNICOS DE LA TEMÁTICA CULTURA
</t>
  </si>
  <si>
    <t>C-0401-1003-23-0-0401014</t>
  </si>
  <si>
    <t xml:space="preserve">    TS_CULTURA_2021_ECP
</t>
  </si>
  <si>
    <t xml:space="preserve">BOLETINES TÉCNICOS TEMÁTICA CONSTRUCCIÓN
</t>
  </si>
  <si>
    <t>C-0401-1003-22-0-0401010</t>
  </si>
  <si>
    <t xml:space="preserve">
    TE_CONSTRUCCION_2021_IIOC
    TE_CONSTRUCCION_2021_IPOC
TE_CONSTRUCCION_2021_CONCRETO
    TE_CONSTRUCCION_2021_CGRIS
    TE_CONSTRUCCION_2021_CEED
    TE_CONSTRUCCION_2021_IEAC
</t>
  </si>
  <si>
    <t xml:space="preserve">BOLETINES TÉCNICOS DE LA TEMÁTICA COMERCIO INTERNACIONAL
</t>
  </si>
  <si>
    <t>TE_C_INTERNAL_2021_EAID</t>
  </si>
  <si>
    <t>CUADROS DE RESULTADOS PARA LA TEMÁTICA DE COMERCIO INTERNACIONAL</t>
  </si>
  <si>
    <t>C-0401-1003-22-0-0401028</t>
  </si>
  <si>
    <t xml:space="preserve">  TE_C_INTERNAL_2021_EXPO_IMPO
</t>
  </si>
  <si>
    <t xml:space="preserve">BOLETINES TÉCNICOS DE LA TEMÁTICA COMERCIO INTERNO
</t>
  </si>
  <si>
    <t>C-0401-1003-22-0-0401012</t>
  </si>
  <si>
    <t xml:space="preserve"> TE_C_INTERNO_2021_EMCM
</t>
  </si>
  <si>
    <t xml:space="preserve">CUADROS DE RESULTADOS PARA LA TEMÁTICA DE PRECIOS Y COSTOS
</t>
  </si>
  <si>
    <t xml:space="preserve">   TE_PRECIOS_2021_PVPLVA
</t>
  </si>
  <si>
    <t xml:space="preserve">BOLETINES TÉCNICOS DE LA TEMÁTICA POBREZA Y CONDICIONES DE VIDA
</t>
  </si>
  <si>
    <t>C-0401-1003-23-0-0401021</t>
  </si>
  <si>
    <t>TS_POBREZA_2021_ENUT</t>
  </si>
  <si>
    <t xml:space="preserve">CUADROS DE RESULTADOS PARA LA TEMÁTICA DE INDUSTRIA
</t>
  </si>
  <si>
    <t xml:space="preserve">C-0401-1003-22-0-0401035
</t>
  </si>
  <si>
    <t>TE_INDUSTRIA_2021_EMMET</t>
  </si>
  <si>
    <t>BOLETINES TÉCNICOS DE LA TEMÁTICA INDUSTRIA</t>
  </si>
  <si>
    <t>C-0401-1003-22-0-0401019</t>
  </si>
  <si>
    <t xml:space="preserve">  TE_INDUSTRIA_2021_ EMMET_
TE_INDUSTRIA 2021 EAM</t>
  </si>
  <si>
    <t>BOLETINES TÉCNICOS DE LA TEMÁTICA AMBIENTAL</t>
  </si>
  <si>
    <t>C-0401-1003-22-0-0401008</t>
  </si>
  <si>
    <t>TE_AMBIENTAL_2021_EAI</t>
  </si>
  <si>
    <t>BOLETINES TÉCNICOS PARA LA TEMÁTICA DE SERVICIOS</t>
  </si>
  <si>
    <t>TS_POBREZA_2021_EGIT</t>
  </si>
  <si>
    <t xml:space="preserve">
BOLETINES TÉCNICOS DE LA TEMÁTICA AGROPECUARIA
</t>
  </si>
  <si>
    <t>TE_AGRO_2021_AGROPECUARIO</t>
  </si>
  <si>
    <t>BOLETINES TÉCNICOS DE LA TEMÁTICA COMERCIO INTERNO</t>
  </si>
  <si>
    <t>TE_INTERNO_2021_EMICRON</t>
  </si>
  <si>
    <t>Un (1) diseño temático para la elaboración del estudio de la migración interna para población étnica y no étnica, elaborado.</t>
  </si>
  <si>
    <t>Un (1) diseño temático de la segunda fase del estudio de autoreconocimiento, como parte del estudio de caracterización étnica, realizado.</t>
  </si>
  <si>
    <t>Un (1) informe de estadística sociodemográfica aplicada, para contribuir al aseguramiento del goce efectivo a los derechos fundamentales de las niñas y niños de la comunidad Wayuu (en cumplimiento de la sentencia T-302- de 2017), realizado.</t>
  </si>
  <si>
    <t>Un (1) diseño temático para la elaboración del estudio post censal de mortalidad indígena, elaborado.</t>
  </si>
  <si>
    <t>PAI_POBREZA_4</t>
  </si>
  <si>
    <t>Un (1) metodología general para la nueva muestra para el rediseño de la OE finalizado.</t>
  </si>
  <si>
    <t>Cinco (5) programas para la automatización en: extracción de reporte jóvenes desde tablero de control, extracción de informe SIRECI desde tablero de control, elaboración de cuentas de cobro contratistas, revisión de documentos pre contractuales y cruce tablero de control vs SECOP II, elaborados.</t>
  </si>
  <si>
    <t>Doce (12) contratos interadministrativos para evaluar las entidades del SEN</t>
  </si>
  <si>
    <t>Un (1) manual de usuario del aplicativo web de novedades con pruebas realizadas, finalizado.</t>
  </si>
  <si>
    <r>
      <t xml:space="preserve">DEPARTAMENTO ADMINISTRATIVO NACIONAL DE ESTADÍSTICA
</t>
    </r>
    <r>
      <rPr>
        <b/>
        <sz val="20"/>
        <color rgb="FFB6004B"/>
        <rFont val="Calibri"/>
        <family val="2"/>
        <scheme val="minor"/>
      </rPr>
      <t xml:space="preserve"> PLAN DE ACCIÓN INSTITUCIONAL 2021</t>
    </r>
    <r>
      <rPr>
        <b/>
        <sz val="20"/>
        <color theme="1"/>
        <rFont val="Calibri"/>
        <family val="2"/>
        <scheme val="minor"/>
      </rPr>
      <t xml:space="preserve"> - VERSIÓN 4</t>
    </r>
  </si>
  <si>
    <t>Una (1) Nota estadística, elaborada</t>
  </si>
  <si>
    <t>Veintinueve (29) evaluaciones de la calidad estadística, para identificar el grado de cumplimiento de los atributos de calidad por parte de las operaciones estadísticas, ejecutadas</t>
  </si>
  <si>
    <t>Veintinueve (29) listas de chequeo consolidadas</t>
  </si>
  <si>
    <t>Veintinueve (29) informes de evaluación de la calidad estadística finalizados</t>
  </si>
  <si>
    <t>Un (1) documento de síntesis que contenga las recomendaciones para el fortalecimiento de los procesos priorizados por el Grupo de GEDI en las sesiones de trabajo y la importancia de las adaptaciones metodológicas y de divulgación generadas por la estrategias del equipo, entregado</t>
  </si>
  <si>
    <t>Cuatro (4) asesorías técnicas y acompañamiento a entidades territoriales realizadas.</t>
  </si>
  <si>
    <t>Tres (3) productos de publicación de indicadores del Índice de Pobreza Multidimensional (IPM): anexo técnico de inasistencia escolar, presentaciones territoriales, presentaciones con enfoque diferencial</t>
  </si>
  <si>
    <t>Registro de los avances de las mesas de discusión de actualización con el Comité de expertos, finalizado.</t>
  </si>
  <si>
    <t>Un (1) documento con los avances y desarrollos del proceso de rediseño de la metodología del IPM</t>
  </si>
  <si>
    <t>Un (1) documento del proceso del proceso de rediseño de la metodología del IPM, realizado</t>
  </si>
  <si>
    <t>PAI_POBREZA_4.1</t>
  </si>
  <si>
    <t>PAI_POBREZA_4.2</t>
  </si>
  <si>
    <t xml:space="preserve"> Un (1) reporte de la estimación de ingreso disponible utilizando encuesta de hogares y registros administrativos.</t>
  </si>
  <si>
    <t>Cálculo preliminar del ingreso disponible incorporando información de registros administrativos relacionados con aportes a seguridad social a la encuesta de hogares.</t>
  </si>
  <si>
    <t>Un (1) documento de metadatos para la construcción del ingreso disposible de acuerdo con las especificaciones definidas por la Organización para la Cooperación y el Desarrollo Económico (OCDE)</t>
  </si>
  <si>
    <t xml:space="preserve"> Un (1) cálculo preliminar del ingreso disponible incorporando información de registros administrativos relacionados con aportes a seguridad social a la encuesta de hogares.</t>
  </si>
  <si>
    <t>Una (1) producción de información estadística sobre temáticas de cultura política para obtener datos relacionados con participación, democracia, transparencia y capital social, actualizada hasta la fase de recolección.</t>
  </si>
  <si>
    <t>Una (1) producción de información estadística de la Encuesta Longitudinal de Colombia, con el fin de obtener datos tipo panel relacionados con las condiciones de vida de los hogares y personas, actualizada hasta la fase de diseño.</t>
  </si>
  <si>
    <t>BOLETINES TÉCNICOS DE LA TEMÁTICA PRECIOS Y COSTOS</t>
  </si>
  <si>
    <t>Un (1) documento o bases de datos con la revisión codificación asignada a las fuentes relevantes (priorizando registros sin correlativa vigente en CPC 2.0). Definición de su inclusion definitiva en el índice  para el caso de la canasta de producidos y consumidos.</t>
  </si>
  <si>
    <t>Un (1) documento o bases de datos con la revisión codificación asignada a las fuentes relevantes (priorizando registros sin correlativa vigente en CPC 2.0). Definición de su inclusion definitiva en el índice  para el caso de la canasta exportados.</t>
  </si>
  <si>
    <t>Un (1) documento o bases de datos con la revisión codificación asignada a las fuentes relevantes (priorizando registros sin correlativa vigente en CPC 2.0). Definición de su inclusion definitiva en el índice  para el caso de la canasta de importados</t>
  </si>
  <si>
    <t>Un (1) documento con  la codificación asignada a las fuentes relevantes para la operación estadistica (IPP) que implemente en su totalidad el uso de la CPC 2 adaptada para Colombia.</t>
  </si>
  <si>
    <t>Un (1)  procesamiento de datos de la operación estadística (IPI) que implementa acciones de mejora en la metodología (procesos e instrumentos) y resultados.</t>
  </si>
  <si>
    <t>Un (1) diagnóstico de fuentes de información en uso e identificación de fuentes alternativas</t>
  </si>
  <si>
    <t>Una (1) solicitud,  análisis y evaluación de información  y aplicación del inflactor</t>
  </si>
  <si>
    <t>Un (1) proceso de análisis preliminar y definición de directorio</t>
  </si>
  <si>
    <t>Un (1) presentación de capacitación y acompañamiento, diseñada</t>
  </si>
  <si>
    <t xml:space="preserve">Una (1) capacitación general, realizada </t>
  </si>
  <si>
    <t xml:space="preserve">Una (1) estrategia de capacitación y acompañamiento, que fortalezca el conocimiento en los procesos presupuestales de la Entidad, finalizada. </t>
  </si>
  <si>
    <t>Cuatro (4) productos de publicación nacional y departamental: anexo, boletín (nota metodológica) , comunicado de prensa y presentación</t>
  </si>
  <si>
    <t>PAI_DIMPE_4.2</t>
  </si>
  <si>
    <t>PAI_DIMPE_4.3</t>
  </si>
  <si>
    <t>PAI_DIMPE_5.4</t>
  </si>
  <si>
    <t>PAI_DIMPE_5.5</t>
  </si>
  <si>
    <t>PAI_DIMPE_9.2</t>
  </si>
  <si>
    <t>Una (1) sesión de entrenamiento en el uso de los aplicativos, ejecutadas.</t>
  </si>
  <si>
    <t xml:space="preserve">
    TE_CONSTRUCCION_2021_IIOC
    TE_CONSTRUCCION_2021_IPOC
TE_CONSTRUCCION_2021_CONCRETO
    TE_CONSTRUCCION_2021_CGRIS
    TE_CONSTRUCCION_2021_CEED
    TE_CONSTRUCCION_2021_IEAC
</t>
  </si>
  <si>
    <t xml:space="preserve">    TE_CONSTRUCCION_2021_IIOC
    TE_CONSTRUCCION_2021_IPOC
TE_CONSTRUCCION_2021_CONCRETO
    TE_CONSTRUCCION_2021_CGRIS
    TE_CONSTRUCCION_2021_CEED
    TE_CONSTRUCCION_2021_IEAC
</t>
  </si>
  <si>
    <t xml:space="preserve">    TE_CONSTRUCCION_2021_IIOC
    TE_CONSTRUCCION_2021_IPOC
TE_CONSTRUCCION_2021_CONCRETO
    TE_CONSTRUCCION_2021_CGRIS
    TE_CONSTRUCCION_2021_CEED
    TE_CONSTRUCCION_2021_IEAC</t>
  </si>
  <si>
    <t xml:space="preserve">
    TE_CONSTRUCCION_2021_IIOC
    TE_CONSTRUCCION_2021_IPOC
TE_CONSTRUCCION_2021_CONCRETO
    TE_CONSTRUCCION_2021_CGRIS
    TE_CONSTRUCCION_2021_CEED
    TE_CONSTRUCCION_2021_IEAC
</t>
  </si>
  <si>
    <t xml:space="preserve">Cinco (5) servicios de intercambio de información e interoperabilidad a través de tecnologías de la información y las comunicaciones prestados por el grupo de gestión de datos,para el fortalecimiento de la producción y difusión de estadística del DANE, implementados </t>
  </si>
  <si>
    <t>Un (1) servicio de custodia, procesamiento y disposición de información prestados por el grupo de gestión de datos para la publicación y difusión de información de OOEE y proyectos misionales, implementado</t>
  </si>
  <si>
    <t>Dos (2) plataformas tecnológicas estandarizadas (Plataforma de Cómputo / almacenamiento y Plataforma de Redes) acorde a las buenas prácticas de operación de TI, soportadas (PT)</t>
  </si>
  <si>
    <t>Veinticuatro (24) convenios y contratos interadministrativos para el sistema estadístico nacional</t>
  </si>
  <si>
    <t>PO_DIMPE_2.6</t>
  </si>
  <si>
    <t>Dos (2) servicios tecnológicos soportados (solución core y seguridad informática)</t>
  </si>
  <si>
    <t>PAI_GITLOG_1.5</t>
  </si>
  <si>
    <t>PAI_GITLOG_1.6</t>
  </si>
  <si>
    <t>PAI_GITLOG_1.7</t>
  </si>
  <si>
    <t>PAI_CE_3.4</t>
  </si>
  <si>
    <t>PAI_CE_3.5</t>
  </si>
  <si>
    <t>Un (1) actividad preoperativas para el inicio de la prueba piloto realizadas</t>
  </si>
  <si>
    <t>Un (1) notificación las empresas seleccionadas para la prueba piloto ejecutada</t>
  </si>
  <si>
    <t>Un (1) informe de sensibilización de las empresas de construcción completado</t>
  </si>
  <si>
    <t>Un (1) informe de cobertura del sondeo de acopio de información por parte de las empresas de construcción finalizado</t>
  </si>
  <si>
    <t>Un (1) informe de resultados del sondeo de acopio de información por parte de las empresas de construcción terminado</t>
  </si>
  <si>
    <t>Una (1) prueba piloto para sensibilizar a las fuentes y recibir retroalimentación sobre los instrumentos y herramientas construidas para el operativo del sector construcción dentro del Censo Económico finalizado</t>
  </si>
  <si>
    <r>
      <t xml:space="preserve">DEPARTAMENTO ADMINISTRATIVO NACIONAL DE ESTADÍSTICA
</t>
    </r>
    <r>
      <rPr>
        <b/>
        <sz val="20"/>
        <color rgb="FFC00000"/>
        <rFont val="Calibri"/>
        <family val="2"/>
        <scheme val="minor"/>
      </rPr>
      <t xml:space="preserve"> </t>
    </r>
    <r>
      <rPr>
        <b/>
        <sz val="20"/>
        <color rgb="FFB6004B"/>
        <rFont val="Calibri"/>
        <family val="2"/>
        <scheme val="minor"/>
      </rPr>
      <t>PLAN OPERATIVO 2021</t>
    </r>
    <r>
      <rPr>
        <b/>
        <sz val="20"/>
        <color theme="1"/>
        <rFont val="Calibri"/>
        <family val="2"/>
        <scheme val="minor"/>
      </rPr>
      <t xml:space="preserve"> - VERSIÓN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</si>
</sst>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43" formatCode="_-* #,##0.00_-;\-* #,##0.00_-;_-* &quot;-&quot;??_-;_-@_-"/>
    <numFmt numFmtId="164" formatCode="dd/mm/yyyy;@"/>
    <numFmt numFmtId="165" formatCode="_-&quot;$&quot;* #,##0_-;\-&quot;$&quot;* #,##0_-;_-&quot;$&quot;* &quot;-&quot;_-;_-@_-"/>
    <numFmt numFmtId="166" formatCode="_-&quot;$&quot;* #,##0.00_-;\-&quot;$&quot;* #,##0.00_-;_-&quot;$&quot;* &quot;-&quot;??_-;_-@_-"/>
    <numFmt numFmtId="167" formatCode="_-[$$-240A]\ * #,##0_-;\-[$$-240A]\ * #,##0_-;_-[$$-240A]\ * &quot;-&quot;??_-;_-@_-"/>
    <numFmt numFmtId="168" formatCode="_-&quot;$&quot;* #,##0_-;\-&quot;$&quot;* #,##0_-;_-&quot;$&quot;* &quot;-&quot;??_-;_-@_-"/>
    <numFmt numFmtId="169" formatCode="[$$-240A]&quot; &quot;#,##0"/>
    <numFmt numFmtId="170" formatCode="&quot;$&quot;#,##0"/>
    <numFmt numFmtId="171" formatCode="_(&quot;$ &quot;* #,##0.00_);_(&quot;$ &quot;* \(#,##0.00\);_(&quot;$ &quot;* \-??_);_(@_)"/>
    <numFmt numFmtId="172" formatCode="_(&quot;$ &quot;* #,##0_);_(&quot;$ &quot;* \(#,##0\);_(&quot;$ &quot;* \-??_);_(@_)"/>
    <numFmt numFmtId="173" formatCode="_-[$$-240A]\ * #,##0.00_-;\-[$$-240A]\ * #,##0.00_-;_-[$$-240A]\ * &quot;-&quot;??_-;_-@_-"/>
    <numFmt numFmtId="174" formatCode="_(&quot;$&quot;\ * #,##0.00_);_(&quot;$&quot;\ * \(#,##0.00\);_(&quot;$&quot;\ * &quot;-&quot;??_);_(@_)"/>
    <numFmt numFmtId="175" formatCode="[$$-240A]\ #,##0"/>
    <numFmt numFmtId="176" formatCode="_(&quot;$&quot;* #,##0.00_);_(&quot;$&quot;* \(#,##0.00\);_(&quot;$&quot;* &quot;-&quot;??_);_(@_)"/>
    <numFmt numFmtId="177" formatCode="_-* #,##0.000_-;\-* #,##0.000_-;_-* &quot;-&quot;??_-;_-@_-"/>
  </numFmts>
  <fonts count="22">
    <font>
      <sz val="11"/>
      <color theme="1"/>
      <name val="Calibri"/>
      <family val="2"/>
      <scheme val="minor"/>
    </font>
    <font>
      <sz val="11"/>
      <color theme="1"/>
      <name val="Calibri"/>
      <family val="2"/>
      <scheme val="minor"/>
    </font>
    <font>
      <b/>
      <sz val="10"/>
      <color theme="0"/>
      <name val="Segoe UI"/>
      <family val="2"/>
    </font>
    <font>
      <b/>
      <sz val="18"/>
      <color theme="1"/>
      <name val="Calibri"/>
      <family val="2"/>
      <scheme val="minor"/>
    </font>
    <font>
      <b/>
      <sz val="11"/>
      <color theme="0"/>
      <name val="Segoe UI"/>
      <family val="2"/>
    </font>
    <font>
      <b/>
      <sz val="20"/>
      <color theme="1"/>
      <name val="Calibri"/>
      <family val="2"/>
      <scheme val="minor"/>
    </font>
    <font>
      <sz val="9"/>
      <color theme="4" tint="-0.499984740745262"/>
      <name val="Segoe UI"/>
      <family val="2"/>
    </font>
    <font>
      <strike/>
      <sz val="9"/>
      <color theme="4" tint="-0.499984740745262"/>
      <name val="Segoe UI"/>
      <family val="2"/>
    </font>
    <font>
      <sz val="12"/>
      <color theme="4" tint="-0.499984740745262"/>
      <name val="Segoe UI"/>
      <family val="2"/>
    </font>
    <font>
      <u/>
      <sz val="9"/>
      <color theme="4" tint="-0.499984740745262"/>
      <name val="Segoe UI"/>
      <family val="2"/>
    </font>
    <font>
      <b/>
      <sz val="9"/>
      <color theme="4" tint="-0.499984740745262"/>
      <name val="Segoe UI"/>
      <family val="2"/>
    </font>
    <font>
      <b/>
      <sz val="20"/>
      <color rgb="FFC00000"/>
      <name val="Calibri"/>
      <family val="2"/>
      <scheme val="minor"/>
    </font>
    <font>
      <b/>
      <sz val="20"/>
      <color rgb="FFB6004B"/>
      <name val="Calibri"/>
      <family val="2"/>
      <scheme val="minor"/>
    </font>
    <font>
      <sz val="12"/>
      <color theme="1"/>
      <name val="Calibri"/>
      <family val="2"/>
      <scheme val="minor"/>
    </font>
    <font>
      <sz val="12"/>
      <color rgb="FF000000"/>
      <name val="Calibri"/>
      <family val="2"/>
      <charset val="1"/>
    </font>
    <font>
      <sz val="8"/>
      <name val="Calibri"/>
      <family val="2"/>
      <scheme val="minor"/>
    </font>
    <font>
      <sz val="11"/>
      <color theme="4" tint="-0.499984740745262"/>
      <name val="Calibri"/>
      <family val="2"/>
      <scheme val="minor"/>
    </font>
    <font>
      <sz val="9"/>
      <color theme="4" tint="-0.499984740745262"/>
      <name val="Segoe IU"/>
    </font>
    <font>
      <b/>
      <sz val="11"/>
      <color theme="1"/>
      <name val="Calibri"/>
      <family val="2"/>
      <scheme val="minor"/>
    </font>
    <font>
      <sz val="9"/>
      <color rgb="FF002060"/>
      <name val="Segoe UI"/>
      <family val="2"/>
    </font>
    <font>
      <b/>
      <sz val="9"/>
      <color theme="3"/>
      <name val="Segoe UI"/>
      <family val="2"/>
    </font>
    <font>
      <sz val="9"/>
      <color theme="3"/>
      <name val="Segoe UI"/>
      <family val="2"/>
    </font>
  </fonts>
  <fills count="10">
    <fill>
      <patternFill patternType="none"/>
    </fill>
    <fill>
      <patternFill patternType="gray125"/>
    </fill>
    <fill>
      <patternFill patternType="solid">
        <fgColor rgb="FF486995"/>
        <bgColor rgb="FF000000"/>
      </patternFill>
    </fill>
    <fill>
      <patternFill patternType="solid">
        <fgColor rgb="FF48699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E2F0D9"/>
      </patternFill>
    </fill>
    <fill>
      <patternFill patternType="solid">
        <fgColor theme="0"/>
        <bgColor rgb="FFD6DCE4"/>
      </patternFill>
    </fill>
    <fill>
      <patternFill patternType="solid">
        <fgColor theme="0"/>
        <bgColor rgb="FF000000"/>
      </patternFill>
    </fill>
  </fills>
  <borders count="18">
    <border>
      <left/>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indexed="64"/>
      </right>
      <top style="hair">
        <color indexed="64"/>
      </top>
      <bottom/>
      <diagonal/>
    </border>
    <border>
      <left/>
      <right/>
      <top style="hair">
        <color indexed="64"/>
      </top>
      <bottom/>
      <diagonal/>
    </border>
    <border>
      <left/>
      <right style="hair">
        <color auto="1"/>
      </right>
      <top/>
      <bottom/>
      <diagonal/>
    </border>
    <border>
      <left style="hair">
        <color auto="1"/>
      </left>
      <right/>
      <top style="hair">
        <color auto="1"/>
      </top>
      <bottom style="thin">
        <color theme="0"/>
      </bottom>
      <diagonal/>
    </border>
    <border>
      <left/>
      <right/>
      <top style="hair">
        <color auto="1"/>
      </top>
      <bottom style="thin">
        <color theme="0"/>
      </bottom>
      <diagonal/>
    </border>
  </borders>
  <cellStyleXfs count="16">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1" fontId="14" fillId="0" borderId="0" applyBorder="0" applyProtection="0"/>
    <xf numFmtId="9" fontId="14" fillId="0" borderId="0" applyBorder="0" applyProtection="0"/>
    <xf numFmtId="0" fontId="14" fillId="0" borderId="0"/>
    <xf numFmtId="174" fontId="1" fillId="0" borderId="0" applyFont="0" applyFill="0" applyBorder="0" applyAlignment="0" applyProtection="0"/>
    <xf numFmtId="0" fontId="1" fillId="0" borderId="0"/>
  </cellStyleXfs>
  <cellXfs count="455">
    <xf numFmtId="0" fontId="0" fillId="0" borderId="0" xfId="0"/>
    <xf numFmtId="0" fontId="2" fillId="2" borderId="0" xfId="0" applyFont="1" applyFill="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0" fontId="2" fillId="2" borderId="0" xfId="2" applyFont="1" applyFill="1" applyAlignment="1" applyProtection="1">
      <alignment horizontal="center" vertical="center" wrapText="1"/>
      <protection locked="0"/>
    </xf>
    <xf numFmtId="164" fontId="2" fillId="2" borderId="0" xfId="2" applyNumberFormat="1" applyFont="1" applyFill="1" applyAlignment="1" applyProtection="1">
      <alignment horizontal="center" vertical="center" wrapText="1"/>
      <protection locked="0"/>
    </xf>
    <xf numFmtId="0" fontId="3" fillId="0" borderId="0" xfId="0" applyFont="1" applyAlignment="1">
      <alignment vertical="center" wrapText="1"/>
    </xf>
    <xf numFmtId="0" fontId="5" fillId="0" borderId="0" xfId="0" applyFont="1" applyAlignment="1">
      <alignment vertical="center" wrapText="1"/>
    </xf>
    <xf numFmtId="0" fontId="6" fillId="0" borderId="7" xfId="0" applyFont="1" applyBorder="1" applyAlignment="1" applyProtection="1">
      <alignment horizontal="center" vertical="center" wrapText="1"/>
      <protection locked="0"/>
    </xf>
    <xf numFmtId="0" fontId="6" fillId="0" borderId="7" xfId="2" applyFont="1" applyBorder="1" applyAlignment="1" applyProtection="1">
      <alignment horizontal="center" vertical="center" wrapText="1"/>
      <protection locked="0"/>
    </xf>
    <xf numFmtId="164" fontId="6" fillId="0" borderId="7" xfId="2" applyNumberFormat="1" applyFont="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9" fontId="6" fillId="0" borderId="7" xfId="1" applyFont="1" applyFill="1" applyBorder="1" applyAlignment="1" applyProtection="1">
      <alignment horizontal="center" vertical="center" wrapText="1"/>
      <protection locked="0"/>
    </xf>
    <xf numFmtId="9" fontId="6" fillId="0" borderId="7" xfId="0" applyNumberFormat="1" applyFont="1" applyBorder="1" applyAlignment="1" applyProtection="1">
      <alignment horizontal="center" vertical="center" wrapText="1"/>
      <protection locked="0"/>
    </xf>
    <xf numFmtId="9" fontId="6" fillId="0" borderId="7" xfId="2" applyNumberFormat="1" applyFont="1" applyBorder="1" applyAlignment="1" applyProtection="1">
      <alignment horizontal="center" vertical="center" wrapText="1"/>
      <protection locked="0"/>
    </xf>
    <xf numFmtId="164" fontId="6" fillId="4" borderId="7" xfId="2" applyNumberFormat="1" applyFont="1" applyFill="1" applyBorder="1" applyAlignment="1" applyProtection="1">
      <alignment horizontal="center" vertical="center" wrapText="1"/>
      <protection locked="0"/>
    </xf>
    <xf numFmtId="9" fontId="6" fillId="4" borderId="7" xfId="2" applyNumberFormat="1" applyFont="1" applyFill="1" applyBorder="1" applyAlignment="1" applyProtection="1">
      <alignment horizontal="center" vertical="center" wrapText="1"/>
      <protection locked="0"/>
    </xf>
    <xf numFmtId="9" fontId="6" fillId="0" borderId="3" xfId="2" applyNumberFormat="1" applyFont="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9" fontId="6" fillId="4" borderId="7" xfId="0" applyNumberFormat="1" applyFont="1" applyFill="1" applyBorder="1" applyAlignment="1" applyProtection="1">
      <alignment horizontal="center" vertical="center" wrapText="1"/>
      <protection locked="0"/>
    </xf>
    <xf numFmtId="164" fontId="6" fillId="4" borderId="0" xfId="2" applyNumberFormat="1" applyFont="1" applyFill="1" applyAlignment="1" applyProtection="1">
      <alignment horizontal="center" vertical="center" wrapText="1"/>
      <protection locked="0"/>
    </xf>
    <xf numFmtId="9" fontId="6" fillId="4" borderId="5" xfId="2" applyNumberFormat="1" applyFont="1" applyFill="1" applyBorder="1" applyAlignment="1" applyProtection="1">
      <alignment horizontal="center" vertical="center" wrapText="1"/>
      <protection locked="0"/>
    </xf>
    <xf numFmtId="9" fontId="6" fillId="4" borderId="3" xfId="2" applyNumberFormat="1" applyFont="1" applyFill="1" applyBorder="1" applyAlignment="1" applyProtection="1">
      <alignment horizontal="center" vertical="center" wrapText="1"/>
      <protection locked="0"/>
    </xf>
    <xf numFmtId="14" fontId="6" fillId="0" borderId="7" xfId="0" applyNumberFormat="1" applyFont="1" applyBorder="1" applyAlignment="1">
      <alignment horizontal="center" vertical="center" wrapText="1"/>
    </xf>
    <xf numFmtId="164" fontId="6" fillId="4" borderId="8" xfId="2" applyNumberFormat="1" applyFont="1" applyFill="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wrapText="1"/>
      <protection locked="0"/>
    </xf>
    <xf numFmtId="9" fontId="6" fillId="0" borderId="13"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6" xfId="0" applyNumberFormat="1" applyFont="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protection locked="0"/>
    </xf>
    <xf numFmtId="9" fontId="6" fillId="4" borderId="6" xfId="0" applyNumberFormat="1" applyFont="1" applyFill="1" applyBorder="1" applyAlignment="1" applyProtection="1">
      <alignment horizontal="center" vertical="center" wrapText="1"/>
      <protection locked="0"/>
    </xf>
    <xf numFmtId="9" fontId="6" fillId="4" borderId="6" xfId="2" applyNumberFormat="1" applyFont="1" applyFill="1" applyBorder="1" applyAlignment="1" applyProtection="1">
      <alignment horizontal="center" vertical="center" wrapText="1"/>
      <protection locked="0"/>
    </xf>
    <xf numFmtId="164" fontId="6" fillId="0" borderId="6" xfId="2" applyNumberFormat="1" applyFont="1" applyBorder="1" applyAlignment="1" applyProtection="1">
      <alignment horizontal="center" vertical="center" wrapText="1"/>
      <protection locked="0"/>
    </xf>
    <xf numFmtId="9" fontId="6" fillId="0" borderId="3" xfId="1" applyFont="1" applyFill="1" applyBorder="1" applyAlignment="1" applyProtection="1">
      <alignment horizontal="center" vertical="center" wrapText="1"/>
      <protection locked="0"/>
    </xf>
    <xf numFmtId="0" fontId="6" fillId="0" borderId="7" xfId="3" applyFont="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9" fontId="6" fillId="4" borderId="3" xfId="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0" fontId="6" fillId="4" borderId="0" xfId="0" applyFont="1" applyFill="1" applyAlignment="1" applyProtection="1">
      <alignment horizontal="center" vertical="center" wrapText="1"/>
      <protection locked="0"/>
    </xf>
    <xf numFmtId="0" fontId="6" fillId="5" borderId="7" xfId="2" applyFont="1" applyFill="1" applyBorder="1" applyAlignment="1" applyProtection="1">
      <alignment horizontal="center" vertical="center" wrapText="1"/>
      <protection locked="0"/>
    </xf>
    <xf numFmtId="164" fontId="6" fillId="5" borderId="7" xfId="2" applyNumberFormat="1" applyFont="1" applyFill="1" applyBorder="1" applyAlignment="1" applyProtection="1">
      <alignment horizontal="center" vertical="center" wrapText="1"/>
      <protection locked="0"/>
    </xf>
    <xf numFmtId="9" fontId="6" fillId="5" borderId="3" xfId="1"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9" fontId="6" fillId="5" borderId="7" xfId="0" applyNumberFormat="1" applyFont="1" applyFill="1" applyBorder="1" applyAlignment="1" applyProtection="1">
      <alignment horizontal="center" vertical="center" wrapText="1"/>
      <protection locked="0"/>
    </xf>
    <xf numFmtId="9" fontId="6" fillId="5" borderId="7" xfId="2" applyNumberFormat="1" applyFont="1" applyFill="1" applyBorder="1" applyAlignment="1" applyProtection="1">
      <alignment horizontal="center" vertical="center" wrapText="1"/>
      <protection locked="0"/>
    </xf>
    <xf numFmtId="9" fontId="6" fillId="5" borderId="3" xfId="2" applyNumberFormat="1" applyFont="1" applyFill="1" applyBorder="1" applyAlignment="1" applyProtection="1">
      <alignment horizontal="center" vertical="center" wrapText="1"/>
      <protection locked="0"/>
    </xf>
    <xf numFmtId="9" fontId="6" fillId="5" borderId="6" xfId="0" applyNumberFormat="1" applyFont="1" applyFill="1" applyBorder="1" applyAlignment="1" applyProtection="1">
      <alignment horizontal="center" vertical="center" wrapText="1"/>
      <protection locked="0"/>
    </xf>
    <xf numFmtId="164" fontId="6" fillId="5" borderId="6" xfId="2" applyNumberFormat="1" applyFont="1" applyFill="1" applyBorder="1" applyAlignment="1" applyProtection="1">
      <alignment horizontal="center" vertical="center" wrapText="1"/>
      <protection locked="0"/>
    </xf>
    <xf numFmtId="9" fontId="6" fillId="5" borderId="6" xfId="2" applyNumberFormat="1" applyFont="1" applyFill="1" applyBorder="1" applyAlignment="1" applyProtection="1">
      <alignment horizontal="center" vertical="center" wrapText="1"/>
      <protection locked="0"/>
    </xf>
    <xf numFmtId="9" fontId="6" fillId="5" borderId="10" xfId="2" applyNumberFormat="1" applyFont="1" applyFill="1" applyBorder="1" applyAlignment="1" applyProtection="1">
      <alignment horizontal="center" vertical="center" wrapText="1"/>
      <protection locked="0"/>
    </xf>
    <xf numFmtId="164" fontId="6" fillId="5" borderId="8" xfId="2" applyNumberFormat="1" applyFont="1" applyFill="1" applyBorder="1" applyAlignment="1" applyProtection="1">
      <alignment horizontal="center" vertical="center" wrapText="1"/>
      <protection locked="0"/>
    </xf>
    <xf numFmtId="9" fontId="6" fillId="5" borderId="12" xfId="1" applyFont="1" applyFill="1" applyBorder="1" applyAlignment="1" applyProtection="1">
      <alignment horizontal="center" vertical="center" wrapText="1"/>
      <protection locked="0"/>
    </xf>
    <xf numFmtId="9" fontId="6" fillId="5" borderId="8" xfId="0" applyNumberFormat="1" applyFont="1" applyFill="1" applyBorder="1" applyAlignment="1" applyProtection="1">
      <alignment horizontal="center" vertical="center" wrapText="1"/>
      <protection locked="0"/>
    </xf>
    <xf numFmtId="0" fontId="8" fillId="5" borderId="7" xfId="0" applyFont="1" applyFill="1" applyBorder="1" applyProtection="1">
      <protection locked="0"/>
    </xf>
    <xf numFmtId="0" fontId="6" fillId="5" borderId="7" xfId="0"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164" fontId="6" fillId="5" borderId="7" xfId="2" applyNumberFormat="1" applyFont="1" applyFill="1" applyBorder="1" applyAlignment="1">
      <alignment horizontal="center" vertical="center" wrapText="1"/>
    </xf>
    <xf numFmtId="9" fontId="6" fillId="5" borderId="7" xfId="2"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xf>
    <xf numFmtId="0" fontId="6" fillId="5" borderId="7" xfId="4" applyFont="1" applyFill="1" applyBorder="1" applyAlignment="1" applyProtection="1">
      <alignment horizontal="center" vertical="center" wrapText="1"/>
      <protection locked="0"/>
    </xf>
    <xf numFmtId="164" fontId="6" fillId="5" borderId="7" xfId="4" applyNumberFormat="1" applyFont="1" applyFill="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164" fontId="6" fillId="0" borderId="7" xfId="4" applyNumberFormat="1" applyFont="1" applyBorder="1" applyAlignment="1" applyProtection="1">
      <alignment horizontal="center" vertical="center" wrapText="1"/>
      <protection locked="0"/>
    </xf>
    <xf numFmtId="0" fontId="6" fillId="4" borderId="7" xfId="4" applyFont="1" applyFill="1" applyBorder="1" applyAlignment="1" applyProtection="1">
      <alignment horizontal="center" vertical="center" wrapText="1"/>
      <protection locked="0"/>
    </xf>
    <xf numFmtId="164" fontId="6" fillId="4" borderId="7" xfId="4"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6" fillId="0" borderId="7" xfId="4" applyFont="1" applyFill="1" applyBorder="1" applyAlignment="1" applyProtection="1">
      <alignment horizontal="center" vertical="center" wrapText="1"/>
      <protection locked="0"/>
    </xf>
    <xf numFmtId="164" fontId="6" fillId="0" borderId="7" xfId="4" applyNumberFormat="1"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9" fontId="6" fillId="0" borderId="4" xfId="1" applyFont="1" applyFill="1" applyBorder="1" applyAlignment="1" applyProtection="1">
      <alignment horizontal="center" vertical="center" wrapText="1"/>
      <protection locked="0"/>
    </xf>
    <xf numFmtId="9" fontId="6" fillId="0" borderId="14" xfId="1" applyFont="1" applyFill="1" applyBorder="1" applyAlignment="1" applyProtection="1">
      <alignment horizontal="center" vertical="center" wrapText="1"/>
      <protection locked="0"/>
    </xf>
    <xf numFmtId="9" fontId="6" fillId="0" borderId="13" xfId="1" applyFont="1" applyFill="1" applyBorder="1" applyAlignment="1" applyProtection="1">
      <alignment horizontal="center" vertical="center" wrapText="1"/>
      <protection locked="0"/>
    </xf>
    <xf numFmtId="164" fontId="6" fillId="0" borderId="6" xfId="4" applyNumberFormat="1" applyFont="1" applyBorder="1" applyAlignment="1" applyProtection="1">
      <alignment horizontal="center" vertical="center" wrapText="1"/>
      <protection locked="0"/>
    </xf>
    <xf numFmtId="9" fontId="6" fillId="0" borderId="10" xfId="1" applyFont="1" applyBorder="1" applyAlignment="1" applyProtection="1">
      <alignment horizontal="center" vertical="center" wrapText="1"/>
      <protection locked="0"/>
    </xf>
    <xf numFmtId="164" fontId="6" fillId="5" borderId="8" xfId="4" applyNumberFormat="1"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9" fontId="6" fillId="4" borderId="5" xfId="1" applyFont="1" applyFill="1" applyBorder="1" applyAlignment="1" applyProtection="1">
      <alignment horizontal="center" vertical="center" wrapText="1"/>
      <protection locked="0"/>
    </xf>
    <xf numFmtId="9" fontId="6" fillId="0" borderId="3" xfId="1" applyFont="1" applyBorder="1" applyAlignment="1">
      <alignment horizontal="center" vertical="center" wrapText="1"/>
    </xf>
    <xf numFmtId="9" fontId="6" fillId="0" borderId="7" xfId="1" applyFont="1" applyBorder="1" applyAlignment="1">
      <alignment horizontal="center" vertical="center" wrapText="1"/>
    </xf>
    <xf numFmtId="9" fontId="6" fillId="0" borderId="7"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9" fontId="6" fillId="0" borderId="10" xfId="1" applyFont="1" applyBorder="1" applyAlignment="1">
      <alignment horizontal="center" vertical="center" wrapText="1"/>
    </xf>
    <xf numFmtId="9" fontId="6" fillId="0" borderId="10" xfId="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9" fontId="6" fillId="0" borderId="6" xfId="2" applyNumberFormat="1" applyFont="1" applyBorder="1" applyAlignment="1" applyProtection="1">
      <alignment horizontal="center" vertical="center" wrapText="1"/>
      <protection locked="0"/>
    </xf>
    <xf numFmtId="164" fontId="6" fillId="0" borderId="7" xfId="2"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0" fontId="6" fillId="0" borderId="3" xfId="2" applyFont="1" applyFill="1" applyBorder="1" applyAlignment="1" applyProtection="1">
      <alignment horizontal="center" vertical="center" wrapText="1"/>
      <protection locked="0"/>
    </xf>
    <xf numFmtId="0" fontId="6" fillId="0" borderId="10" xfId="2" applyFont="1" applyFill="1" applyBorder="1" applyAlignment="1" applyProtection="1">
      <alignment horizontal="center" vertical="center" wrapText="1"/>
      <protection locked="0"/>
    </xf>
    <xf numFmtId="0" fontId="6" fillId="0" borderId="12" xfId="2"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164" fontId="6" fillId="0" borderId="8" xfId="2" applyNumberFormat="1" applyFont="1" applyBorder="1" applyAlignment="1" applyProtection="1">
      <alignment horizontal="center" vertical="center" wrapText="1"/>
      <protection locked="0"/>
    </xf>
    <xf numFmtId="9" fontId="6" fillId="0" borderId="8" xfId="0" applyNumberFormat="1" applyFont="1" applyBorder="1" applyAlignment="1">
      <alignment horizontal="center" vertical="center" wrapText="1"/>
    </xf>
    <xf numFmtId="9" fontId="6" fillId="0" borderId="8" xfId="2" applyNumberFormat="1" applyFont="1" applyBorder="1" applyAlignment="1" applyProtection="1">
      <alignment horizontal="center" vertical="center" wrapText="1"/>
      <protection locked="0"/>
    </xf>
    <xf numFmtId="9" fontId="6" fillId="0" borderId="12" xfId="1" applyFont="1" applyFill="1" applyBorder="1" applyAlignment="1" applyProtection="1">
      <alignment horizontal="center" vertical="center" wrapText="1"/>
      <protection locked="0"/>
    </xf>
    <xf numFmtId="9" fontId="6" fillId="0" borderId="2" xfId="1" applyFont="1" applyFill="1" applyBorder="1" applyAlignment="1" applyProtection="1">
      <alignment horizontal="center" vertical="center" wrapText="1"/>
      <protection locked="0"/>
    </xf>
    <xf numFmtId="9" fontId="6" fillId="0" borderId="7" xfId="6" applyFont="1" applyBorder="1" applyAlignment="1" applyProtection="1">
      <alignment horizontal="center" vertical="center" wrapText="1"/>
      <protection locked="0"/>
    </xf>
    <xf numFmtId="9" fontId="6" fillId="0" borderId="3" xfId="6" applyFont="1" applyBorder="1" applyAlignment="1" applyProtection="1">
      <alignment horizontal="center" vertical="center" wrapText="1"/>
      <protection locked="0"/>
    </xf>
    <xf numFmtId="9" fontId="6" fillId="0" borderId="6" xfId="6" applyFont="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9" fontId="6" fillId="4" borderId="10" xfId="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9" fontId="6" fillId="5" borderId="7" xfId="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49" fontId="6" fillId="5" borderId="7" xfId="0" applyNumberFormat="1" applyFont="1" applyFill="1" applyBorder="1" applyAlignment="1">
      <alignment horizontal="center" vertical="center" wrapText="1"/>
    </xf>
    <xf numFmtId="9" fontId="6" fillId="5" borderId="10" xfId="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9" fontId="6" fillId="0" borderId="7" xfId="6" applyFont="1" applyFill="1" applyBorder="1" applyAlignment="1" applyProtection="1">
      <alignment horizontal="center" vertical="center" wrapText="1"/>
      <protection locked="0"/>
    </xf>
    <xf numFmtId="0" fontId="6" fillId="9" borderId="7" xfId="0" applyFont="1" applyFill="1" applyBorder="1" applyAlignment="1">
      <alignment horizontal="center" vertical="center" wrapText="1"/>
    </xf>
    <xf numFmtId="165" fontId="6" fillId="5" borderId="7" xfId="9" applyFont="1" applyFill="1" applyBorder="1" applyAlignment="1">
      <alignment vertical="center" wrapText="1"/>
    </xf>
    <xf numFmtId="0" fontId="6" fillId="5" borderId="7" xfId="5" applyFont="1" applyFill="1" applyBorder="1" applyAlignment="1">
      <alignment horizontal="center" vertical="center" wrapText="1"/>
    </xf>
    <xf numFmtId="9" fontId="6" fillId="5" borderId="7" xfId="0" applyNumberFormat="1" applyFont="1" applyFill="1" applyBorder="1" applyAlignment="1" applyProtection="1">
      <alignment horizontal="center" vertical="center"/>
      <protection locked="0"/>
    </xf>
    <xf numFmtId="165" fontId="6" fillId="0" borderId="7" xfId="9" applyFont="1" applyFill="1" applyBorder="1" applyAlignment="1">
      <alignment vertical="center"/>
    </xf>
    <xf numFmtId="0" fontId="6" fillId="0" borderId="7" xfId="5" applyFont="1" applyFill="1" applyBorder="1" applyAlignment="1" applyProtection="1">
      <alignment horizontal="center" vertical="center" wrapText="1"/>
      <protection locked="0"/>
    </xf>
    <xf numFmtId="0" fontId="6" fillId="0" borderId="7" xfId="5" applyFont="1" applyFill="1" applyBorder="1" applyAlignment="1">
      <alignment horizontal="center" vertical="center" wrapText="1"/>
    </xf>
    <xf numFmtId="165" fontId="6" fillId="0" borderId="6" xfId="9" applyFont="1" applyFill="1" applyBorder="1" applyAlignment="1">
      <alignment vertical="center"/>
    </xf>
    <xf numFmtId="0" fontId="6" fillId="0" borderId="6" xfId="5" applyFont="1" applyFill="1" applyBorder="1" applyAlignment="1" applyProtection="1">
      <alignment horizontal="center" vertical="center" wrapText="1"/>
      <protection locked="0"/>
    </xf>
    <xf numFmtId="0" fontId="6" fillId="0" borderId="6" xfId="5" applyFont="1" applyFill="1" applyBorder="1" applyAlignment="1">
      <alignment horizontal="center" vertical="center" wrapText="1"/>
    </xf>
    <xf numFmtId="9" fontId="6" fillId="4" borderId="3" xfId="0" applyNumberFormat="1" applyFont="1" applyFill="1" applyBorder="1" applyAlignment="1" applyProtection="1">
      <alignment horizontal="center" vertical="center" wrapText="1"/>
      <protection locked="0"/>
    </xf>
    <xf numFmtId="9" fontId="6" fillId="0" borderId="14" xfId="0" applyNumberFormat="1" applyFont="1" applyBorder="1" applyAlignment="1">
      <alignment horizontal="center" vertical="center" wrapText="1"/>
    </xf>
    <xf numFmtId="42" fontId="6" fillId="4" borderId="7" xfId="8" applyFont="1" applyFill="1" applyBorder="1" applyAlignment="1">
      <alignment vertical="center"/>
    </xf>
    <xf numFmtId="42" fontId="6"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xf>
    <xf numFmtId="0" fontId="16" fillId="0" borderId="0" xfId="0" applyFont="1"/>
    <xf numFmtId="42" fontId="6" fillId="5" borderId="6" xfId="8" applyFont="1" applyFill="1" applyBorder="1" applyAlignment="1">
      <alignment vertical="center"/>
    </xf>
    <xf numFmtId="42" fontId="6" fillId="6" borderId="6" xfId="8" applyFont="1" applyFill="1" applyBorder="1" applyAlignment="1">
      <alignment horizontal="center" vertical="center" wrapText="1"/>
    </xf>
    <xf numFmtId="42" fontId="6" fillId="6" borderId="6" xfId="8" applyFont="1" applyFill="1" applyBorder="1" applyAlignment="1">
      <alignment horizontal="center" vertical="center"/>
    </xf>
    <xf numFmtId="42" fontId="6" fillId="5" borderId="7" xfId="8" applyFont="1" applyFill="1" applyBorder="1" applyAlignment="1">
      <alignment vertical="center"/>
    </xf>
    <xf numFmtId="42" fontId="6" fillId="5" borderId="7" xfId="8" applyFont="1" applyFill="1" applyBorder="1" applyAlignment="1">
      <alignment horizontal="center" vertical="center" wrapText="1"/>
    </xf>
    <xf numFmtId="42" fontId="6" fillId="5" borderId="7" xfId="8" applyFont="1" applyFill="1" applyBorder="1" applyAlignment="1">
      <alignment horizontal="center" vertical="center"/>
    </xf>
    <xf numFmtId="42" fontId="6" fillId="4" borderId="7" xfId="8" applyFont="1" applyFill="1" applyBorder="1" applyAlignment="1">
      <alignment horizontal="center" vertical="center"/>
    </xf>
    <xf numFmtId="42" fontId="6" fillId="4" borderId="7" xfId="8" applyFont="1" applyFill="1" applyBorder="1" applyAlignment="1" applyProtection="1">
      <alignment horizontal="center" vertical="center" wrapText="1"/>
      <protection locked="0"/>
    </xf>
    <xf numFmtId="165" fontId="6" fillId="4" borderId="7" xfId="9" applyFont="1" applyFill="1" applyBorder="1" applyAlignment="1">
      <alignment horizontal="center" vertical="center" wrapText="1"/>
    </xf>
    <xf numFmtId="165" fontId="6" fillId="4" borderId="7" xfId="9" applyFont="1" applyFill="1" applyBorder="1" applyAlignment="1">
      <alignment vertical="center"/>
    </xf>
    <xf numFmtId="0" fontId="6" fillId="4" borderId="7" xfId="0" applyFont="1" applyFill="1" applyBorder="1" applyAlignment="1">
      <alignment wrapText="1"/>
    </xf>
    <xf numFmtId="0" fontId="6" fillId="4" borderId="7" xfId="5" applyFont="1" applyFill="1" applyBorder="1" applyAlignment="1" applyProtection="1">
      <alignment horizontal="center" vertical="center" wrapText="1"/>
      <protection locked="0"/>
    </xf>
    <xf numFmtId="0" fontId="6" fillId="4" borderId="7" xfId="5" applyFont="1" applyFill="1" applyBorder="1" applyAlignment="1">
      <alignment horizontal="center" vertical="center" wrapText="1"/>
    </xf>
    <xf numFmtId="165" fontId="6" fillId="4" borderId="7" xfId="9" applyFont="1" applyFill="1" applyBorder="1" applyAlignment="1">
      <alignment horizontal="center" vertical="center"/>
    </xf>
    <xf numFmtId="0" fontId="6" fillId="4" borderId="7" xfId="5" applyFont="1" applyFill="1" applyBorder="1" applyAlignment="1">
      <alignment horizontal="center" vertical="center"/>
    </xf>
    <xf numFmtId="0" fontId="6" fillId="5" borderId="7" xfId="5" applyFont="1" applyFill="1" applyBorder="1" applyAlignment="1" applyProtection="1">
      <alignment horizontal="center" vertical="center" wrapText="1"/>
      <protection locked="0"/>
    </xf>
    <xf numFmtId="42" fontId="6" fillId="5" borderId="7" xfId="5" applyNumberFormat="1" applyFont="1" applyFill="1" applyBorder="1" applyAlignment="1">
      <alignment horizontal="center" vertical="center" wrapText="1"/>
    </xf>
    <xf numFmtId="165" fontId="6" fillId="5" borderId="6" xfId="9" applyFont="1" applyFill="1" applyBorder="1" applyAlignment="1">
      <alignment vertical="center" wrapText="1"/>
    </xf>
    <xf numFmtId="0" fontId="6" fillId="5" borderId="6" xfId="5" applyFont="1" applyFill="1" applyBorder="1" applyAlignment="1" applyProtection="1">
      <alignment horizontal="center" vertical="center" wrapText="1"/>
      <protection locked="0"/>
    </xf>
    <xf numFmtId="0" fontId="6" fillId="5" borderId="6" xfId="2" applyFont="1" applyFill="1" applyBorder="1" applyAlignment="1" applyProtection="1">
      <alignment vertical="center" wrapText="1"/>
      <protection locked="0"/>
    </xf>
    <xf numFmtId="42" fontId="6" fillId="5" borderId="6" xfId="5" applyNumberFormat="1" applyFont="1" applyFill="1" applyBorder="1" applyAlignment="1">
      <alignment horizontal="center" vertical="center" wrapText="1"/>
    </xf>
    <xf numFmtId="0" fontId="6" fillId="5" borderId="6" xfId="5" applyFont="1" applyFill="1" applyBorder="1" applyAlignment="1">
      <alignment horizontal="center" vertical="center" wrapText="1"/>
    </xf>
    <xf numFmtId="0" fontId="16" fillId="4" borderId="0" xfId="0" applyFont="1" applyFill="1"/>
    <xf numFmtId="165" fontId="6" fillId="0" borderId="7" xfId="9" applyFont="1" applyFill="1" applyBorder="1" applyAlignment="1">
      <alignment horizontal="center" vertical="center"/>
    </xf>
    <xf numFmtId="165" fontId="6" fillId="0" borderId="7" xfId="9" applyFont="1" applyFill="1" applyBorder="1" applyAlignment="1" applyProtection="1">
      <alignment horizontal="center" vertical="center" wrapText="1"/>
      <protection locked="0"/>
    </xf>
    <xf numFmtId="165" fontId="6" fillId="0" borderId="6" xfId="9" applyFont="1" applyFill="1" applyBorder="1" applyAlignment="1">
      <alignment horizontal="center" vertical="center"/>
    </xf>
    <xf numFmtId="0" fontId="6" fillId="0" borderId="6" xfId="2" applyFont="1" applyFill="1" applyBorder="1" applyAlignment="1" applyProtection="1">
      <alignment horizontal="center" vertical="center" wrapText="1"/>
      <protection locked="0"/>
    </xf>
    <xf numFmtId="165" fontId="6" fillId="0" borderId="6" xfId="9" applyFont="1" applyFill="1" applyBorder="1" applyAlignment="1" applyProtection="1">
      <alignment horizontal="center" vertical="center" wrapText="1"/>
      <protection locked="0"/>
    </xf>
    <xf numFmtId="165" fontId="6" fillId="5" borderId="7" xfId="9" applyFont="1" applyFill="1" applyBorder="1" applyAlignment="1" applyProtection="1">
      <alignment horizontal="center" vertical="center" wrapText="1"/>
      <protection locked="0"/>
    </xf>
    <xf numFmtId="172" fontId="6" fillId="8" borderId="7" xfId="11" applyNumberFormat="1" applyFont="1" applyFill="1" applyBorder="1" applyAlignment="1" applyProtection="1">
      <alignment horizontal="center" vertical="center" wrapText="1"/>
    </xf>
    <xf numFmtId="9" fontId="6" fillId="7" borderId="7" xfId="12" applyFont="1" applyFill="1" applyBorder="1" applyAlignment="1" applyProtection="1">
      <alignment horizontal="center" vertical="center" wrapText="1"/>
    </xf>
    <xf numFmtId="0" fontId="6" fillId="8" borderId="7" xfId="13" applyFont="1" applyFill="1" applyBorder="1" applyAlignment="1">
      <alignment horizontal="center" vertical="center" wrapText="1"/>
    </xf>
    <xf numFmtId="172" fontId="6" fillId="7" borderId="7" xfId="11" applyNumberFormat="1" applyFont="1" applyFill="1" applyBorder="1" applyAlignment="1" applyProtection="1">
      <alignment horizontal="center" vertical="center" wrapText="1"/>
    </xf>
    <xf numFmtId="0" fontId="6" fillId="7" borderId="7" xfId="13" applyFont="1" applyFill="1" applyBorder="1" applyAlignment="1">
      <alignment horizontal="center" vertical="center" wrapText="1"/>
    </xf>
    <xf numFmtId="166" fontId="6" fillId="9" borderId="7" xfId="14" applyNumberFormat="1" applyFont="1" applyFill="1" applyBorder="1" applyAlignment="1">
      <alignment horizontal="center" vertical="center"/>
    </xf>
    <xf numFmtId="42" fontId="6" fillId="9" borderId="7" xfId="8" applyFont="1" applyFill="1" applyBorder="1" applyAlignment="1">
      <alignment horizontal="center" vertical="center"/>
    </xf>
    <xf numFmtId="42" fontId="18" fillId="0" borderId="0" xfId="8" applyFont="1" applyAlignment="1">
      <alignment vertical="center" wrapText="1"/>
    </xf>
    <xf numFmtId="0" fontId="19" fillId="0" borderId="7" xfId="2" applyFont="1" applyBorder="1" applyAlignment="1" applyProtection="1">
      <alignment horizontal="center" vertical="center" wrapText="1"/>
      <protection locked="0"/>
    </xf>
    <xf numFmtId="9" fontId="19" fillId="0" borderId="6" xfId="1" applyFont="1" applyFill="1" applyBorder="1" applyAlignment="1" applyProtection="1">
      <alignment horizontal="center" vertical="center" wrapText="1"/>
      <protection locked="0"/>
    </xf>
    <xf numFmtId="9" fontId="19" fillId="5" borderId="6" xfId="1" applyFont="1" applyFill="1" applyBorder="1" applyAlignment="1" applyProtection="1">
      <alignment horizontal="center" vertical="center" wrapText="1"/>
      <protection locked="0"/>
    </xf>
    <xf numFmtId="9" fontId="19" fillId="4" borderId="6" xfId="1" applyFont="1" applyFill="1" applyBorder="1" applyAlignment="1" applyProtection="1">
      <alignment horizontal="center" vertical="center" wrapText="1"/>
      <protection locked="0"/>
    </xf>
    <xf numFmtId="9" fontId="19" fillId="0" borderId="6" xfId="1" applyFont="1" applyBorder="1" applyAlignment="1" applyProtection="1">
      <alignment horizontal="center" vertical="center" wrapText="1"/>
      <protection locked="0"/>
    </xf>
    <xf numFmtId="9" fontId="19" fillId="0" borderId="7" xfId="1" applyFont="1" applyBorder="1" applyAlignment="1" applyProtection="1">
      <alignment horizontal="center" vertical="center" wrapText="1"/>
      <protection locked="0"/>
    </xf>
    <xf numFmtId="9" fontId="19" fillId="5" borderId="7" xfId="1" applyFont="1" applyFill="1" applyBorder="1" applyAlignment="1" applyProtection="1">
      <alignment horizontal="center" vertical="center" wrapText="1"/>
      <protection locked="0"/>
    </xf>
    <xf numFmtId="9" fontId="19" fillId="4" borderId="6" xfId="1" applyFont="1" applyFill="1" applyBorder="1" applyAlignment="1" applyProtection="1">
      <alignment horizontal="center" vertical="center"/>
      <protection locked="0"/>
    </xf>
    <xf numFmtId="9" fontId="19" fillId="0" borderId="7" xfId="6" applyFont="1" applyFill="1" applyBorder="1" applyAlignment="1" applyProtection="1">
      <alignment horizontal="center" vertical="center" wrapText="1"/>
      <protection locked="0"/>
    </xf>
    <xf numFmtId="9" fontId="19" fillId="0" borderId="7" xfId="1"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1" fillId="0" borderId="7" xfId="2" applyFont="1" applyBorder="1" applyAlignment="1" applyProtection="1">
      <alignment horizontal="center" vertical="center" wrapText="1"/>
      <protection locked="0"/>
    </xf>
    <xf numFmtId="9" fontId="21" fillId="0" borderId="7" xfId="1" applyFont="1" applyBorder="1" applyAlignment="1" applyProtection="1">
      <alignment horizontal="center" vertical="center" wrapText="1"/>
      <protection locked="0"/>
    </xf>
    <xf numFmtId="164" fontId="21" fillId="0" borderId="7" xfId="2" applyNumberFormat="1" applyFont="1" applyBorder="1" applyAlignment="1" applyProtection="1">
      <alignment horizontal="center" vertical="center" wrapText="1"/>
      <protection locked="0"/>
    </xf>
    <xf numFmtId="9" fontId="21" fillId="0" borderId="3" xfId="1" applyFont="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49" fontId="6" fillId="5" borderId="9" xfId="0" applyNumberFormat="1" applyFont="1" applyFill="1" applyBorder="1" applyAlignment="1" applyProtection="1">
      <alignment horizontal="center" vertical="center" wrapText="1"/>
      <protection locked="0"/>
    </xf>
    <xf numFmtId="49" fontId="6" fillId="5" borderId="8" xfId="0" applyNumberFormat="1" applyFont="1" applyFill="1" applyBorder="1" applyAlignment="1" applyProtection="1">
      <alignment horizontal="center" vertical="center" wrapText="1"/>
      <protection locked="0"/>
    </xf>
    <xf numFmtId="0" fontId="6" fillId="5" borderId="7" xfId="5" applyFont="1" applyFill="1" applyBorder="1" applyAlignment="1">
      <alignment horizontal="right" vertical="center"/>
    </xf>
    <xf numFmtId="0" fontId="6" fillId="4" borderId="7" xfId="5" applyFont="1" applyFill="1" applyBorder="1" applyAlignment="1">
      <alignment horizontal="center" vertical="center"/>
    </xf>
    <xf numFmtId="0" fontId="6" fillId="4" borderId="7" xfId="5" applyFont="1" applyFill="1" applyBorder="1" applyAlignment="1">
      <alignment horizontal="center" vertical="center" wrapText="1"/>
    </xf>
    <xf numFmtId="0" fontId="6" fillId="5" borderId="7" xfId="5" applyFont="1" applyFill="1" applyBorder="1" applyAlignment="1" applyProtection="1">
      <alignment horizontal="center" vertical="center" wrapText="1"/>
      <protection locked="0"/>
    </xf>
    <xf numFmtId="165" fontId="6" fillId="5" borderId="7" xfId="9" applyFont="1" applyFill="1" applyBorder="1" applyAlignment="1">
      <alignment horizontal="center" vertical="center"/>
    </xf>
    <xf numFmtId="165" fontId="6" fillId="4" borderId="7" xfId="5" applyNumberFormat="1" applyFont="1" applyFill="1" applyBorder="1" applyAlignment="1">
      <alignment horizontal="center" vertical="center"/>
    </xf>
    <xf numFmtId="176" fontId="6" fillId="5" borderId="7" xfId="2" applyNumberFormat="1" applyFont="1" applyFill="1" applyBorder="1" applyAlignment="1" applyProtection="1">
      <alignment horizontal="center" vertical="center" wrapText="1"/>
      <protection locked="0"/>
    </xf>
    <xf numFmtId="165" fontId="6" fillId="4" borderId="7" xfId="9" applyFont="1" applyFill="1" applyBorder="1" applyAlignment="1">
      <alignment horizontal="center" vertical="center"/>
    </xf>
    <xf numFmtId="0" fontId="6" fillId="5" borderId="6" xfId="5" applyFont="1" applyFill="1" applyBorder="1" applyAlignment="1">
      <alignment horizontal="right" vertical="center"/>
    </xf>
    <xf numFmtId="0" fontId="6" fillId="5" borderId="9" xfId="5" applyFont="1" applyFill="1" applyBorder="1" applyAlignment="1">
      <alignment horizontal="right" vertical="center"/>
    </xf>
    <xf numFmtId="0" fontId="6" fillId="5" borderId="8" xfId="5" applyFont="1" applyFill="1" applyBorder="1" applyAlignment="1">
      <alignment horizontal="right" vertical="center"/>
    </xf>
    <xf numFmtId="0" fontId="6" fillId="9" borderId="7" xfId="0" applyFont="1" applyFill="1" applyBorder="1" applyAlignment="1">
      <alignment horizontal="center" vertical="center" wrapText="1"/>
    </xf>
    <xf numFmtId="42" fontId="6" fillId="5" borderId="7" xfId="8" applyFont="1" applyFill="1" applyBorder="1" applyAlignment="1">
      <alignment horizontal="center" vertical="center"/>
    </xf>
    <xf numFmtId="42" fontId="6" fillId="5" borderId="6" xfId="8" applyFont="1" applyFill="1" applyBorder="1" applyAlignment="1">
      <alignment horizontal="center" vertical="center"/>
    </xf>
    <xf numFmtId="166" fontId="6" fillId="9" borderId="7" xfId="14" applyNumberFormat="1" applyFont="1" applyFill="1" applyBorder="1" applyAlignment="1">
      <alignment horizontal="center" vertical="center" wrapText="1"/>
    </xf>
    <xf numFmtId="166" fontId="6" fillId="9" borderId="7" xfId="14" applyNumberFormat="1" applyFont="1" applyFill="1" applyBorder="1" applyAlignment="1">
      <alignment horizontal="center" vertical="center"/>
    </xf>
    <xf numFmtId="175" fontId="6" fillId="9" borderId="7" xfId="0" applyNumberFormat="1" applyFont="1" applyFill="1" applyBorder="1" applyAlignment="1">
      <alignment horizontal="center" vertical="center"/>
    </xf>
    <xf numFmtId="0" fontId="6" fillId="9" borderId="7" xfId="0" applyFont="1" applyFill="1" applyBorder="1" applyAlignment="1">
      <alignment horizontal="center" vertical="center"/>
    </xf>
    <xf numFmtId="42" fontId="6" fillId="9" borderId="7" xfId="8" applyFont="1" applyFill="1" applyBorder="1" applyAlignment="1">
      <alignment horizontal="center" vertical="center"/>
    </xf>
    <xf numFmtId="0" fontId="6" fillId="5" borderId="6" xfId="5" applyFont="1" applyFill="1" applyBorder="1" applyAlignment="1" applyProtection="1">
      <alignment horizontal="center" vertical="center" wrapText="1"/>
      <protection locked="0"/>
    </xf>
    <xf numFmtId="0" fontId="6" fillId="5" borderId="7" xfId="5" applyFont="1" applyFill="1" applyBorder="1" applyAlignment="1">
      <alignment horizontal="center" vertical="center"/>
    </xf>
    <xf numFmtId="0" fontId="6" fillId="5" borderId="6" xfId="5" applyFont="1" applyFill="1" applyBorder="1" applyAlignment="1">
      <alignment horizontal="center" vertical="center"/>
    </xf>
    <xf numFmtId="173" fontId="6" fillId="5" borderId="7" xfId="9" applyNumberFormat="1" applyFont="1" applyFill="1" applyBorder="1" applyAlignment="1">
      <alignment horizontal="center" vertical="center"/>
    </xf>
    <xf numFmtId="173" fontId="6" fillId="5" borderId="6" xfId="9" applyNumberFormat="1" applyFont="1" applyFill="1" applyBorder="1" applyAlignment="1">
      <alignment horizontal="center" vertical="center"/>
    </xf>
    <xf numFmtId="165" fontId="6" fillId="5" borderId="6" xfId="9" applyFont="1" applyFill="1" applyBorder="1" applyAlignment="1">
      <alignment horizontal="center" vertical="center"/>
    </xf>
    <xf numFmtId="0" fontId="6" fillId="5" borderId="7" xfId="2" applyFont="1" applyFill="1" applyBorder="1" applyAlignment="1" applyProtection="1">
      <alignment horizontal="center" vertical="center" wrapText="1"/>
      <protection locked="0"/>
    </xf>
    <xf numFmtId="0" fontId="6" fillId="5" borderId="7" xfId="5" applyFont="1" applyFill="1" applyBorder="1" applyAlignment="1">
      <alignment horizontal="center" vertical="center" wrapText="1"/>
    </xf>
    <xf numFmtId="9" fontId="6" fillId="7" borderId="7" xfId="12" applyFont="1" applyFill="1" applyBorder="1" applyAlignment="1" applyProtection="1">
      <alignment horizontal="center" vertical="center" wrapText="1"/>
    </xf>
    <xf numFmtId="9" fontId="6" fillId="8" borderId="7" xfId="12" applyFont="1" applyFill="1" applyBorder="1" applyAlignment="1" applyProtection="1">
      <alignment horizontal="center" vertical="center" wrapText="1"/>
    </xf>
    <xf numFmtId="0" fontId="6" fillId="8" borderId="7" xfId="13" applyFont="1" applyFill="1" applyBorder="1" applyAlignment="1">
      <alignment horizontal="center" vertical="center" wrapText="1"/>
    </xf>
    <xf numFmtId="9" fontId="6" fillId="7" borderId="6" xfId="12" applyFont="1" applyFill="1" applyBorder="1" applyAlignment="1" applyProtection="1">
      <alignment horizontal="center" vertical="center" wrapText="1"/>
    </xf>
    <xf numFmtId="0" fontId="6" fillId="7" borderId="7" xfId="13" applyFont="1" applyFill="1" applyBorder="1" applyAlignment="1">
      <alignment horizontal="center" vertical="center" wrapText="1"/>
    </xf>
    <xf numFmtId="172" fontId="6" fillId="8" borderId="7" xfId="11" applyNumberFormat="1" applyFont="1" applyFill="1" applyBorder="1" applyAlignment="1" applyProtection="1">
      <alignment horizontal="center" vertical="center" wrapText="1"/>
    </xf>
    <xf numFmtId="172" fontId="6" fillId="7" borderId="7" xfId="11" applyNumberFormat="1" applyFont="1" applyFill="1" applyBorder="1" applyAlignment="1" applyProtection="1">
      <alignment horizontal="center" vertical="center" wrapText="1"/>
    </xf>
    <xf numFmtId="172" fontId="6" fillId="7" borderId="6" xfId="11" applyNumberFormat="1" applyFont="1" applyFill="1" applyBorder="1" applyAlignment="1" applyProtection="1">
      <alignment horizontal="center" vertical="center" wrapText="1"/>
    </xf>
    <xf numFmtId="165" fontId="6" fillId="5" borderId="7" xfId="9" applyFont="1" applyFill="1" applyBorder="1" applyAlignment="1" applyProtection="1">
      <alignment horizontal="center" vertical="center" wrapText="1"/>
      <protection locked="0"/>
    </xf>
    <xf numFmtId="165" fontId="6" fillId="5" borderId="6" xfId="9"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165" fontId="6" fillId="5" borderId="7" xfId="9" applyFont="1" applyFill="1" applyBorder="1" applyAlignment="1">
      <alignment horizontal="center" vertical="center" wrapText="1"/>
    </xf>
    <xf numFmtId="0" fontId="6" fillId="0" borderId="7" xfId="5"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wrapText="1"/>
      <protection locked="0"/>
    </xf>
    <xf numFmtId="0" fontId="6" fillId="0" borderId="7" xfId="5" applyFont="1" applyFill="1" applyBorder="1" applyAlignment="1">
      <alignment horizontal="center" vertical="center" wrapText="1"/>
    </xf>
    <xf numFmtId="0" fontId="6" fillId="5" borderId="6" xfId="0"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6" xfId="0" applyFont="1" applyFill="1" applyBorder="1" applyAlignment="1">
      <alignment horizontal="center" vertical="center" wrapText="1"/>
    </xf>
    <xf numFmtId="165" fontId="6" fillId="0" borderId="7" xfId="9" applyFont="1" applyFill="1" applyBorder="1" applyAlignment="1" applyProtection="1">
      <alignment horizontal="center" vertical="center" wrapText="1"/>
      <protection locked="0"/>
    </xf>
    <xf numFmtId="0" fontId="6" fillId="0" borderId="6" xfId="5" applyFont="1" applyFill="1" applyBorder="1" applyAlignment="1" applyProtection="1">
      <alignment horizontal="center" vertical="center" wrapText="1"/>
      <protection locked="0"/>
    </xf>
    <xf numFmtId="165" fontId="6" fillId="0" borderId="7" xfId="5" applyNumberFormat="1" applyFont="1" applyFill="1" applyBorder="1" applyAlignment="1">
      <alignment horizontal="center" vertical="center"/>
    </xf>
    <xf numFmtId="0" fontId="6" fillId="0" borderId="7" xfId="5" applyFont="1" applyFill="1" applyBorder="1" applyAlignment="1">
      <alignment horizontal="center" vertical="center"/>
    </xf>
    <xf numFmtId="165" fontId="6" fillId="0" borderId="7" xfId="9" applyFont="1" applyFill="1" applyBorder="1" applyAlignment="1">
      <alignment horizontal="center" vertical="center"/>
    </xf>
    <xf numFmtId="165" fontId="6" fillId="0" borderId="6" xfId="9" applyFont="1" applyFill="1" applyBorder="1" applyAlignment="1">
      <alignment horizontal="center" vertical="center"/>
    </xf>
    <xf numFmtId="1" fontId="6" fillId="5" borderId="7" xfId="10" applyNumberFormat="1" applyFont="1" applyFill="1" applyBorder="1" applyAlignment="1">
      <alignment horizontal="center" vertical="center" wrapText="1"/>
    </xf>
    <xf numFmtId="0" fontId="6" fillId="5" borderId="6" xfId="5" applyFont="1" applyFill="1" applyBorder="1" applyAlignment="1">
      <alignment horizontal="center" vertical="center" wrapText="1"/>
    </xf>
    <xf numFmtId="42" fontId="6" fillId="0" borderId="7" xfId="8" applyFont="1" applyFill="1" applyBorder="1" applyAlignment="1">
      <alignment horizontal="center" vertical="center" wrapText="1"/>
    </xf>
    <xf numFmtId="0" fontId="6" fillId="0" borderId="6" xfId="5" applyFont="1" applyFill="1" applyBorder="1" applyAlignment="1">
      <alignment horizontal="center" vertical="center" wrapText="1"/>
    </xf>
    <xf numFmtId="42" fontId="6" fillId="0" borderId="7" xfId="8" applyFont="1" applyFill="1" applyBorder="1" applyAlignment="1">
      <alignment horizontal="center" vertical="center"/>
    </xf>
    <xf numFmtId="42" fontId="6" fillId="0" borderId="6" xfId="8" applyFont="1" applyFill="1" applyBorder="1" applyAlignment="1">
      <alignment horizontal="center" vertical="center" wrapText="1"/>
    </xf>
    <xf numFmtId="9" fontId="6" fillId="0" borderId="7" xfId="6" applyFont="1" applyFill="1" applyBorder="1" applyAlignment="1">
      <alignment horizontal="center" vertical="center" wrapText="1"/>
    </xf>
    <xf numFmtId="9" fontId="6" fillId="0" borderId="7" xfId="6" applyFont="1" applyFill="1" applyBorder="1" applyAlignment="1">
      <alignment horizontal="center" vertical="center"/>
    </xf>
    <xf numFmtId="168" fontId="6" fillId="0" borderId="7" xfId="10" applyNumberFormat="1" applyFont="1" applyFill="1" applyBorder="1" applyAlignment="1">
      <alignment horizontal="center" vertical="center"/>
    </xf>
    <xf numFmtId="168" fontId="6" fillId="0" borderId="6" xfId="10" applyNumberFormat="1" applyFont="1" applyFill="1" applyBorder="1" applyAlignment="1">
      <alignment horizontal="center" vertical="center"/>
    </xf>
    <xf numFmtId="170" fontId="6" fillId="0" borderId="7" xfId="6" applyNumberFormat="1" applyFont="1" applyFill="1" applyBorder="1" applyAlignment="1">
      <alignment horizontal="center" vertical="center"/>
    </xf>
    <xf numFmtId="42" fontId="6" fillId="5" borderId="7" xfId="5" applyNumberFormat="1" applyFont="1" applyFill="1" applyBorder="1" applyAlignment="1">
      <alignment horizontal="center" vertical="center" wrapText="1"/>
    </xf>
    <xf numFmtId="0" fontId="6" fillId="4" borderId="7" xfId="5" applyFont="1" applyFill="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165" fontId="6" fillId="4" borderId="7" xfId="9" applyFont="1" applyFill="1" applyBorder="1" applyAlignment="1" applyProtection="1">
      <alignment horizontal="center" vertical="center" wrapText="1"/>
      <protection locked="0"/>
    </xf>
    <xf numFmtId="0" fontId="6" fillId="4" borderId="6" xfId="5" applyFont="1" applyFill="1" applyBorder="1" applyAlignment="1" applyProtection="1">
      <alignment horizontal="center" vertical="center" wrapText="1"/>
      <protection locked="0"/>
    </xf>
    <xf numFmtId="0" fontId="6" fillId="4" borderId="6" xfId="2" applyFont="1" applyFill="1" applyBorder="1" applyAlignment="1" applyProtection="1">
      <alignment horizontal="center" vertical="center" wrapText="1"/>
      <protection locked="0"/>
    </xf>
    <xf numFmtId="0" fontId="6" fillId="4" borderId="6" xfId="5" applyFont="1" applyFill="1" applyBorder="1" applyAlignment="1">
      <alignment horizontal="center" vertical="center" wrapText="1"/>
    </xf>
    <xf numFmtId="165" fontId="6" fillId="4" borderId="6" xfId="9" applyFont="1" applyFill="1" applyBorder="1" applyAlignment="1" applyProtection="1">
      <alignment horizontal="center" vertical="center" wrapText="1"/>
      <protection locked="0"/>
    </xf>
    <xf numFmtId="165" fontId="6" fillId="5" borderId="7" xfId="5" applyNumberFormat="1" applyFont="1" applyFill="1" applyBorder="1" applyAlignment="1">
      <alignment horizontal="center" vertical="center"/>
    </xf>
    <xf numFmtId="168" fontId="6" fillId="4" borderId="7" xfId="10" applyNumberFormat="1" applyFont="1" applyFill="1" applyBorder="1" applyAlignment="1">
      <alignment horizontal="center" vertical="center"/>
    </xf>
    <xf numFmtId="168" fontId="6" fillId="4" borderId="6" xfId="10" applyNumberFormat="1" applyFont="1" applyFill="1" applyBorder="1" applyAlignment="1">
      <alignment horizontal="center" vertical="center"/>
    </xf>
    <xf numFmtId="165" fontId="17" fillId="0" borderId="7" xfId="9" applyFont="1" applyFill="1" applyBorder="1" applyAlignment="1">
      <alignment horizontal="center" vertical="center"/>
    </xf>
    <xf numFmtId="165" fontId="17" fillId="0" borderId="6" xfId="9" applyFont="1" applyFill="1" applyBorder="1" applyAlignment="1">
      <alignment horizontal="center" vertical="center"/>
    </xf>
    <xf numFmtId="0" fontId="17" fillId="0" borderId="7" xfId="5" applyFont="1" applyFill="1" applyBorder="1" applyAlignment="1" applyProtection="1">
      <alignment horizontal="center" vertical="center" wrapText="1"/>
      <protection locked="0"/>
    </xf>
    <xf numFmtId="0" fontId="17" fillId="0" borderId="7" xfId="2" applyFont="1" applyFill="1" applyBorder="1" applyAlignment="1" applyProtection="1">
      <alignment horizontal="center" vertical="center" wrapText="1"/>
      <protection locked="0"/>
    </xf>
    <xf numFmtId="0" fontId="17" fillId="0" borderId="6" xfId="5" applyFont="1" applyFill="1" applyBorder="1" applyAlignment="1" applyProtection="1">
      <alignment horizontal="center" vertical="center" wrapText="1"/>
      <protection locked="0"/>
    </xf>
    <xf numFmtId="0" fontId="17" fillId="0" borderId="6" xfId="2" applyFont="1" applyFill="1" applyBorder="1" applyAlignment="1" applyProtection="1">
      <alignment horizontal="center" vertical="center" wrapText="1"/>
      <protection locked="0"/>
    </xf>
    <xf numFmtId="42" fontId="6" fillId="4" borderId="7" xfId="8" applyFont="1" applyFill="1" applyBorder="1" applyAlignment="1">
      <alignment horizontal="center" vertical="center"/>
    </xf>
    <xf numFmtId="169" fontId="6" fillId="4" borderId="7" xfId="5" applyNumberFormat="1" applyFont="1" applyFill="1" applyBorder="1" applyAlignment="1" applyProtection="1">
      <alignment horizontal="center" vertical="center" wrapText="1"/>
      <protection locked="0"/>
    </xf>
    <xf numFmtId="42" fontId="6" fillId="4" borderId="6" xfId="8" applyFont="1" applyFill="1" applyBorder="1" applyAlignment="1">
      <alignment horizontal="center" vertical="center"/>
    </xf>
    <xf numFmtId="42" fontId="6" fillId="4" borderId="7" xfId="8" applyFont="1" applyFill="1" applyBorder="1" applyAlignment="1">
      <alignment horizontal="right" vertical="center"/>
    </xf>
    <xf numFmtId="42" fontId="6" fillId="4" borderId="6" xfId="8" applyFont="1" applyFill="1" applyBorder="1" applyAlignment="1">
      <alignment horizontal="right" vertical="center"/>
    </xf>
    <xf numFmtId="42" fontId="6" fillId="5" borderId="7" xfId="5" applyNumberFormat="1" applyFont="1" applyFill="1" applyBorder="1" applyAlignment="1">
      <alignment horizontal="center" vertical="center"/>
    </xf>
    <xf numFmtId="165" fontId="6" fillId="4" borderId="7" xfId="9" applyFont="1" applyFill="1" applyBorder="1" applyAlignment="1">
      <alignment horizontal="center" vertical="center" wrapText="1"/>
    </xf>
    <xf numFmtId="165" fontId="6" fillId="4" borderId="6" xfId="9" applyFont="1" applyFill="1" applyBorder="1" applyAlignment="1">
      <alignment horizontal="center" vertical="center"/>
    </xf>
    <xf numFmtId="165" fontId="6" fillId="4" borderId="7" xfId="9" applyFont="1" applyFill="1" applyBorder="1" applyAlignment="1">
      <alignment horizontal="right" vertical="center"/>
    </xf>
    <xf numFmtId="165" fontId="6" fillId="4" borderId="6" xfId="9" applyFont="1" applyFill="1" applyBorder="1" applyAlignment="1">
      <alignment horizontal="right" vertical="center"/>
    </xf>
    <xf numFmtId="167" fontId="6" fillId="5" borderId="7" xfId="10" applyNumberFormat="1" applyFont="1" applyFill="1" applyBorder="1" applyAlignment="1">
      <alignment horizontal="center" vertical="center"/>
    </xf>
    <xf numFmtId="167" fontId="6" fillId="5" borderId="6" xfId="10" applyNumberFormat="1" applyFont="1" applyFill="1" applyBorder="1" applyAlignment="1">
      <alignment horizontal="center" vertical="center"/>
    </xf>
    <xf numFmtId="166" fontId="6" fillId="5" borderId="7" xfId="10" applyFont="1" applyFill="1" applyBorder="1" applyAlignment="1">
      <alignment horizontal="center" vertical="center"/>
    </xf>
    <xf numFmtId="166" fontId="6" fillId="5" borderId="6" xfId="10" applyFont="1" applyFill="1" applyBorder="1" applyAlignment="1">
      <alignment horizontal="center" vertical="center"/>
    </xf>
    <xf numFmtId="168" fontId="6" fillId="5" borderId="7" xfId="10" applyNumberFormat="1" applyFont="1" applyFill="1" applyBorder="1" applyAlignment="1">
      <alignment horizontal="center" vertical="center" wrapText="1"/>
    </xf>
    <xf numFmtId="165" fontId="6" fillId="0" borderId="7" xfId="9" applyFont="1" applyFill="1" applyBorder="1" applyAlignment="1">
      <alignment horizontal="center" vertical="center" wrapText="1"/>
    </xf>
    <xf numFmtId="165" fontId="6" fillId="0" borderId="6" xfId="9" applyFont="1" applyFill="1" applyBorder="1" applyAlignment="1">
      <alignment horizontal="center" vertical="center" wrapText="1"/>
    </xf>
    <xf numFmtId="9" fontId="6" fillId="5" borderId="7" xfId="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42" fontId="6" fillId="6" borderId="7" xfId="8" applyFont="1" applyFill="1" applyBorder="1" applyAlignment="1">
      <alignment horizontal="center" vertical="center" wrapText="1"/>
    </xf>
    <xf numFmtId="42" fontId="6" fillId="6" borderId="7" xfId="8" applyFont="1" applyFill="1" applyBorder="1" applyAlignment="1">
      <alignment horizontal="center" vertical="center"/>
    </xf>
    <xf numFmtId="0" fontId="6" fillId="6" borderId="7" xfId="0" applyFont="1" applyFill="1" applyBorder="1" applyAlignment="1">
      <alignment horizontal="center" vertical="center" wrapText="1"/>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42" fontId="6" fillId="5" borderId="7" xfId="8"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9" fontId="6" fillId="4" borderId="9" xfId="1" applyFont="1" applyFill="1" applyBorder="1" applyAlignment="1" applyProtection="1">
      <alignment horizontal="center" vertical="center" wrapText="1"/>
      <protection locked="0"/>
    </xf>
    <xf numFmtId="9" fontId="6" fillId="4" borderId="8" xfId="1" applyFont="1" applyFill="1" applyBorder="1" applyAlignment="1" applyProtection="1">
      <alignment horizontal="center" vertical="center" wrapText="1"/>
      <protection locked="0"/>
    </xf>
    <xf numFmtId="42" fontId="6" fillId="5" borderId="6" xfId="8"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49" fontId="6" fillId="0" borderId="9" xfId="0" applyNumberFormat="1" applyFont="1" applyBorder="1" applyAlignment="1" applyProtection="1">
      <alignment horizontal="center" vertical="center" wrapText="1"/>
      <protection locked="0"/>
    </xf>
    <xf numFmtId="0" fontId="6" fillId="5" borderId="9" xfId="2"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49" fontId="21" fillId="0" borderId="7" xfId="0" applyNumberFormat="1" applyFont="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6" fillId="4" borderId="6"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8"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9" fontId="6" fillId="0" borderId="9" xfId="0"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9" fontId="6" fillId="4" borderId="7" xfId="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49" fontId="6" fillId="5" borderId="7" xfId="0" applyNumberFormat="1" applyFont="1" applyFill="1" applyBorder="1" applyAlignment="1">
      <alignment horizontal="center" vertical="center" wrapText="1"/>
    </xf>
    <xf numFmtId="9" fontId="6" fillId="5" borderId="10" xfId="1" applyFont="1" applyFill="1" applyBorder="1" applyAlignment="1" applyProtection="1">
      <alignment horizontal="center" vertical="center" wrapText="1"/>
      <protection locked="0"/>
    </xf>
    <xf numFmtId="9" fontId="6" fillId="5" borderId="11" xfId="1" applyFont="1" applyFill="1" applyBorder="1" applyAlignment="1" applyProtection="1">
      <alignment horizontal="center" vertical="center" wrapText="1"/>
      <protection locked="0"/>
    </xf>
    <xf numFmtId="49" fontId="6" fillId="9" borderId="7" xfId="9" applyNumberFormat="1" applyFont="1" applyFill="1" applyBorder="1" applyAlignment="1">
      <alignment horizontal="right" vertical="center"/>
    </xf>
    <xf numFmtId="165" fontId="6" fillId="9" borderId="7" xfId="9" applyFont="1" applyFill="1" applyBorder="1" applyAlignment="1">
      <alignment horizontal="center" vertical="center"/>
    </xf>
    <xf numFmtId="0" fontId="6" fillId="4" borderId="7" xfId="2" applyFont="1" applyFill="1" applyBorder="1" applyAlignment="1">
      <alignment horizontal="center" vertical="center" wrapText="1"/>
    </xf>
    <xf numFmtId="175" fontId="6" fillId="4" borderId="7" xfId="2" applyNumberFormat="1" applyFont="1" applyFill="1" applyBorder="1" applyAlignment="1" applyProtection="1">
      <alignment horizontal="center" vertical="center" wrapText="1"/>
      <protection locked="0"/>
    </xf>
    <xf numFmtId="165" fontId="6" fillId="9" borderId="7" xfId="9" applyFont="1" applyFill="1" applyBorder="1" applyAlignment="1">
      <alignment horizontal="center" vertical="center" wrapText="1"/>
    </xf>
    <xf numFmtId="0" fontId="6" fillId="4" borderId="7" xfId="4" applyFont="1" applyFill="1" applyBorder="1" applyAlignment="1">
      <alignment horizontal="center" vertical="center" wrapText="1"/>
    </xf>
    <xf numFmtId="0" fontId="6" fillId="4" borderId="6" xfId="4" applyFont="1" applyFill="1" applyBorder="1" applyAlignment="1">
      <alignment horizontal="center" vertical="center" wrapText="1"/>
    </xf>
    <xf numFmtId="171" fontId="6" fillId="4" borderId="7" xfId="4" applyNumberFormat="1" applyFont="1" applyFill="1" applyBorder="1" applyAlignment="1">
      <alignment horizontal="center" vertical="center" wrapText="1"/>
    </xf>
    <xf numFmtId="171" fontId="6" fillId="8" borderId="7" xfId="11" applyFont="1" applyFill="1" applyBorder="1" applyAlignment="1" applyProtection="1">
      <alignment horizontal="center" vertical="center" wrapText="1"/>
    </xf>
    <xf numFmtId="165" fontId="6" fillId="8" borderId="7" xfId="9" applyFont="1" applyFill="1" applyBorder="1" applyAlignment="1" applyProtection="1">
      <alignment horizontal="center" vertical="center" wrapText="1"/>
    </xf>
    <xf numFmtId="165" fontId="6" fillId="8" borderId="6" xfId="9"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42" fontId="6" fillId="4" borderId="7" xfId="8" applyFont="1" applyFill="1" applyBorder="1" applyAlignment="1" applyProtection="1">
      <alignment horizontal="center" vertical="center" wrapText="1"/>
      <protection locked="0"/>
    </xf>
    <xf numFmtId="172" fontId="6" fillId="4" borderId="7" xfId="4" applyNumberFormat="1" applyFont="1" applyFill="1" applyBorder="1" applyAlignment="1">
      <alignment horizontal="center" vertical="center" wrapText="1"/>
    </xf>
    <xf numFmtId="42" fontId="6" fillId="5" borderId="7" xfId="8" applyFont="1" applyFill="1" applyBorder="1" applyAlignment="1">
      <alignment horizontal="center" vertical="center" wrapText="1"/>
    </xf>
    <xf numFmtId="177" fontId="6" fillId="6" borderId="7" xfId="7" applyNumberFormat="1" applyFont="1" applyFill="1" applyBorder="1" applyAlignment="1">
      <alignment horizontal="center" vertical="center"/>
    </xf>
    <xf numFmtId="42" fontId="6" fillId="4" borderId="7" xfId="0" applyNumberFormat="1" applyFont="1" applyFill="1" applyBorder="1" applyAlignment="1">
      <alignment horizontal="center" vertical="center" wrapText="1"/>
    </xf>
    <xf numFmtId="42" fontId="6" fillId="6" borderId="7" xfId="0" applyNumberFormat="1" applyFont="1" applyFill="1" applyBorder="1" applyAlignment="1">
      <alignment horizontal="center" vertical="center"/>
    </xf>
    <xf numFmtId="0" fontId="6" fillId="6" borderId="7" xfId="0" applyFont="1" applyFill="1" applyBorder="1" applyAlignment="1">
      <alignment horizontal="center" vertical="center"/>
    </xf>
    <xf numFmtId="42" fontId="6" fillId="4" borderId="7" xfId="8" applyFont="1" applyFill="1" applyBorder="1" applyAlignment="1">
      <alignment horizontal="center" vertical="center" wrapText="1"/>
    </xf>
    <xf numFmtId="174" fontId="6" fillId="4" borderId="7" xfId="14" applyFont="1" applyFill="1" applyBorder="1" applyAlignment="1">
      <alignment horizontal="center" vertical="center" wrapText="1"/>
    </xf>
    <xf numFmtId="42" fontId="6" fillId="4" borderId="7" xfId="0" applyNumberFormat="1" applyFont="1" applyFill="1" applyBorder="1" applyAlignment="1">
      <alignment horizontal="center" vertical="center"/>
    </xf>
    <xf numFmtId="0" fontId="5" fillId="0" borderId="0" xfId="0" applyFont="1" applyAlignment="1">
      <alignment horizontal="center" wrapText="1"/>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 fillId="5" borderId="9" xfId="4"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0" borderId="7" xfId="6" applyFont="1" applyFill="1" applyBorder="1" applyAlignment="1" applyProtection="1">
      <alignment horizontal="center" vertical="center" wrapText="1"/>
      <protection locked="0"/>
    </xf>
  </cellXfs>
  <cellStyles count="16">
    <cellStyle name="Millares" xfId="7" builtinId="3"/>
    <cellStyle name="Moneda [0]" xfId="8" builtinId="7"/>
    <cellStyle name="Moneda [0] 2" xfId="9" xr:uid="{1B680478-8EE4-4FC0-9D5A-3B6D73D17C0C}"/>
    <cellStyle name="Moneda 2" xfId="14" xr:uid="{2919AC59-7EB6-42E0-8824-78D17D53E8E3}"/>
    <cellStyle name="Moneda 2 2" xfId="11" xr:uid="{FF608D0B-278E-4C18-9EF1-62D938FF78F0}"/>
    <cellStyle name="Moneda 3" xfId="10" xr:uid="{A33C2E4F-D66E-4B23-B926-2AA4818DD7DD}"/>
    <cellStyle name="Normal" xfId="0" builtinId="0"/>
    <cellStyle name="Normal 2" xfId="5" xr:uid="{5B407B43-6B72-444D-9EEC-79B88EE7AFE5}"/>
    <cellStyle name="Normal 3" xfId="13" xr:uid="{B482B0DD-F994-472A-9680-03DD390C0246}"/>
    <cellStyle name="Normal 3 2" xfId="2" xr:uid="{A8AD06CE-48AA-42D2-B5B8-56E0AAC21A19}"/>
    <cellStyle name="Normal 3 2 2" xfId="3" xr:uid="{5E7036AB-6FB6-4D53-BA08-4AA3DDFB1416}"/>
    <cellStyle name="Normal 3 2 3" xfId="4" xr:uid="{AAEA6F68-82F5-4088-B7F6-5255CF9A0129}"/>
    <cellStyle name="Normal 3 4 2" xfId="15" xr:uid="{5153967E-066C-467A-B249-B325423B252E}"/>
    <cellStyle name="Porcentaje" xfId="1" builtinId="5"/>
    <cellStyle name="Porcentaje 2" xfId="6" xr:uid="{10B5CB01-1ADB-4FB6-876A-CC87AFBCBCB9}"/>
    <cellStyle name="Porcentaje 3" xfId="12" xr:uid="{87C39A8A-7EF8-4FF3-8AD2-70CECD488847}"/>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23812</xdr:rowOff>
    </xdr:from>
    <xdr:to>
      <xdr:col>4</xdr:col>
      <xdr:colOff>1881187</xdr:colOff>
      <xdr:row>4</xdr:row>
      <xdr:rowOff>180088</xdr:rowOff>
    </xdr:to>
    <xdr:pic>
      <xdr:nvPicPr>
        <xdr:cNvPr id="2" name="Imagen 1">
          <a:extLst>
            <a:ext uri="{FF2B5EF4-FFF2-40B4-BE49-F238E27FC236}">
              <a16:creationId xmlns:a16="http://schemas.microsoft.com/office/drawing/2014/main" id="{8CAE9294-C9A1-4C6E-9B59-0C5664060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3812"/>
          <a:ext cx="1881187" cy="1025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1065979</xdr:colOff>
      <xdr:row>0</xdr:row>
      <xdr:rowOff>84665</xdr:rowOff>
    </xdr:from>
    <xdr:to>
      <xdr:col>4</xdr:col>
      <xdr:colOff>2653771</xdr:colOff>
      <xdr:row>2</xdr:row>
      <xdr:rowOff>222250</xdr:rowOff>
    </xdr:to>
    <xdr:pic>
      <xdr:nvPicPr>
        <xdr:cNvPr id="2" name="Imagen 1">
          <a:extLst>
            <a:ext uri="{FF2B5EF4-FFF2-40B4-BE49-F238E27FC236}">
              <a16:creationId xmlns:a16="http://schemas.microsoft.com/office/drawing/2014/main" id="{D54CEED1-3225-45E2-9BA8-9D1EF3975E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1562" y="84665"/>
          <a:ext cx="1587792" cy="751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s%20Molina\AppData\Local\Microsoft\Windows\INetCache\Content.Outlook\YQFKOHX1\Plan%20de%20Acci&#243;n%20Institucional%202021%20DANE%20-%20FONDANE_V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my.sharepoint.com/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LAN DE ACCIÓN INSTITUCIONAL"/>
      <sheetName val="PLAN OPERATIVO"/>
      <sheetName val="METAS SIN FINALIZAR 2021"/>
      <sheetName val="Hoja5"/>
      <sheetName val="BASE"/>
      <sheetName val="BASE2"/>
      <sheetName val="LISTAS"/>
      <sheetName val="ASIGNACION POR PROYEC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 val="LISTAS"/>
      <sheetName val="LISTAS PE"/>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2BE4-A3D2-411E-B83A-04BC5EAE6889}">
  <dimension ref="B1:AB460"/>
  <sheetViews>
    <sheetView showGridLines="0" topLeftCell="C1" zoomScale="90" zoomScaleNormal="90" workbookViewId="0">
      <pane ySplit="8" topLeftCell="A9" activePane="bottomLeft" state="frozen"/>
      <selection pane="bottomLeft" activeCell="C1" sqref="C1"/>
    </sheetView>
  </sheetViews>
  <sheetFormatPr baseColWidth="10" defaultRowHeight="15"/>
  <cols>
    <col min="1" max="1" width="6.28515625" customWidth="1"/>
    <col min="2" max="2" width="25.28515625" customWidth="1"/>
    <col min="3" max="3" width="27.85546875" customWidth="1"/>
    <col min="4" max="4" width="16.28515625" hidden="1" customWidth="1"/>
    <col min="5" max="5" width="48" customWidth="1"/>
    <col min="6" max="6" width="18.140625" customWidth="1"/>
    <col min="7" max="7" width="26.140625" customWidth="1"/>
    <col min="8" max="8" width="39.28515625" style="97" customWidth="1"/>
    <col min="9" max="9" width="22.5703125" customWidth="1"/>
    <col min="10" max="10" width="16.140625" customWidth="1"/>
    <col min="11" max="11" width="17.5703125" customWidth="1"/>
    <col min="15" max="15" width="11.28515625" customWidth="1"/>
    <col min="16" max="16" width="36.140625" customWidth="1"/>
    <col min="17" max="17" width="20.5703125" customWidth="1"/>
    <col min="18" max="18" width="52.42578125" style="97" customWidth="1"/>
    <col min="19" max="19" width="21.140625" customWidth="1"/>
    <col min="20" max="20" width="24.28515625" customWidth="1"/>
    <col min="21" max="21" width="25" customWidth="1"/>
    <col min="22" max="22" width="15.5703125" customWidth="1"/>
    <col min="23" max="24" width="19.5703125" customWidth="1"/>
    <col min="25" max="25" width="29.5703125" customWidth="1"/>
    <col min="26" max="26" width="26.42578125" customWidth="1"/>
    <col min="27" max="27" width="25.85546875" customWidth="1"/>
    <col min="28" max="28" width="37.42578125" customWidth="1"/>
  </cols>
  <sheetData>
    <row r="1" spans="2:28" ht="23.25" customHeight="1">
      <c r="E1" s="411" t="s">
        <v>2177</v>
      </c>
      <c r="F1" s="411"/>
      <c r="G1" s="411"/>
      <c r="H1" s="411"/>
      <c r="I1" s="411"/>
      <c r="J1" s="411"/>
      <c r="K1" s="411"/>
      <c r="L1" s="411"/>
      <c r="M1" s="411"/>
      <c r="N1" s="411"/>
      <c r="O1" s="6"/>
      <c r="P1" s="6"/>
      <c r="Q1" s="5"/>
      <c r="R1" s="96"/>
      <c r="S1" s="5"/>
      <c r="T1" s="5"/>
      <c r="U1" s="5"/>
      <c r="V1" s="5"/>
    </row>
    <row r="2" spans="2:28" ht="15" customHeight="1">
      <c r="E2" s="411"/>
      <c r="F2" s="411"/>
      <c r="G2" s="411"/>
      <c r="H2" s="411"/>
      <c r="I2" s="411"/>
      <c r="J2" s="411"/>
      <c r="K2" s="411"/>
      <c r="L2" s="411"/>
      <c r="M2" s="411"/>
      <c r="N2" s="411"/>
      <c r="O2" s="6"/>
      <c r="P2" s="6"/>
      <c r="Q2" s="5"/>
      <c r="R2" s="96"/>
      <c r="S2" s="5"/>
      <c r="T2" s="5"/>
      <c r="U2" s="5"/>
      <c r="V2" s="5"/>
    </row>
    <row r="3" spans="2:28" ht="15" customHeight="1">
      <c r="E3" s="411"/>
      <c r="F3" s="411"/>
      <c r="G3" s="411"/>
      <c r="H3" s="411"/>
      <c r="I3" s="411"/>
      <c r="J3" s="411"/>
      <c r="K3" s="411"/>
      <c r="L3" s="411"/>
      <c r="M3" s="411"/>
      <c r="N3" s="411"/>
      <c r="O3" s="210"/>
      <c r="P3" s="6"/>
      <c r="Q3" s="5"/>
      <c r="R3" s="96"/>
      <c r="S3" s="5"/>
      <c r="T3" s="5"/>
      <c r="U3" s="5"/>
      <c r="V3" s="5"/>
    </row>
    <row r="4" spans="2:28" ht="15" customHeight="1">
      <c r="E4" s="411"/>
      <c r="F4" s="411"/>
      <c r="G4" s="411"/>
      <c r="H4" s="411"/>
      <c r="I4" s="411"/>
      <c r="J4" s="411"/>
      <c r="K4" s="411"/>
      <c r="L4" s="411"/>
      <c r="M4" s="411"/>
      <c r="N4" s="411"/>
      <c r="O4" s="6"/>
      <c r="P4" s="6"/>
      <c r="Q4" s="5"/>
      <c r="R4" s="96"/>
      <c r="S4" s="5"/>
      <c r="T4" s="5"/>
      <c r="U4" s="5"/>
      <c r="V4" s="5"/>
    </row>
    <row r="5" spans="2:28">
      <c r="E5" s="411"/>
      <c r="F5" s="411"/>
      <c r="G5" s="411"/>
      <c r="H5" s="411"/>
      <c r="I5" s="411"/>
      <c r="J5" s="411"/>
      <c r="K5" s="411"/>
      <c r="L5" s="411"/>
      <c r="M5" s="411"/>
      <c r="N5" s="411"/>
    </row>
    <row r="7" spans="2:28" ht="37.5" customHeight="1">
      <c r="B7" s="380" t="s">
        <v>0</v>
      </c>
      <c r="C7" s="380"/>
      <c r="D7" s="380"/>
      <c r="E7" s="380"/>
      <c r="F7" s="380"/>
      <c r="G7" s="380"/>
      <c r="H7" s="380"/>
      <c r="I7" s="380"/>
      <c r="J7" s="380"/>
      <c r="K7" s="381"/>
      <c r="L7" s="382" t="s">
        <v>1</v>
      </c>
      <c r="M7" s="383"/>
      <c r="N7" s="383"/>
      <c r="O7" s="384"/>
      <c r="P7" s="385" t="s">
        <v>2</v>
      </c>
      <c r="Q7" s="386"/>
      <c r="R7" s="386"/>
      <c r="S7" s="386"/>
      <c r="T7" s="386"/>
      <c r="U7" s="386"/>
      <c r="V7" s="386"/>
      <c r="W7" s="341" t="s">
        <v>1879</v>
      </c>
      <c r="X7" s="342"/>
      <c r="Y7" s="342"/>
      <c r="Z7" s="342"/>
      <c r="AA7" s="342"/>
      <c r="AB7" s="342"/>
    </row>
    <row r="8" spans="2:28" ht="42.75" customHeight="1">
      <c r="B8" s="1" t="s">
        <v>3</v>
      </c>
      <c r="C8" s="1" t="s">
        <v>663</v>
      </c>
      <c r="D8" s="1" t="s">
        <v>4</v>
      </c>
      <c r="E8" s="2" t="s">
        <v>5</v>
      </c>
      <c r="F8" s="1" t="s">
        <v>6</v>
      </c>
      <c r="G8" s="1" t="s">
        <v>779</v>
      </c>
      <c r="H8" s="3" t="s">
        <v>7</v>
      </c>
      <c r="I8" s="3" t="s">
        <v>8</v>
      </c>
      <c r="J8" s="4" t="s">
        <v>9</v>
      </c>
      <c r="K8" s="4" t="s">
        <v>10</v>
      </c>
      <c r="L8" s="3" t="s">
        <v>11</v>
      </c>
      <c r="M8" s="3" t="s">
        <v>12</v>
      </c>
      <c r="N8" s="3" t="s">
        <v>13</v>
      </c>
      <c r="O8" s="3" t="s">
        <v>14</v>
      </c>
      <c r="P8" s="1" t="s">
        <v>15</v>
      </c>
      <c r="Q8" s="1" t="s">
        <v>16</v>
      </c>
      <c r="R8" s="1" t="s">
        <v>17</v>
      </c>
      <c r="S8" s="1" t="s">
        <v>18</v>
      </c>
      <c r="T8" s="1" t="s">
        <v>19</v>
      </c>
      <c r="U8" s="1" t="s">
        <v>20</v>
      </c>
      <c r="V8" s="1" t="s">
        <v>21</v>
      </c>
      <c r="W8" s="1" t="s">
        <v>1880</v>
      </c>
      <c r="X8" s="1" t="s">
        <v>1889</v>
      </c>
      <c r="Y8" s="1" t="s">
        <v>1881</v>
      </c>
      <c r="Z8" s="1" t="s">
        <v>1882</v>
      </c>
      <c r="AA8" s="1" t="s">
        <v>1883</v>
      </c>
      <c r="AB8" s="1" t="s">
        <v>1888</v>
      </c>
    </row>
    <row r="9" spans="2:28" s="173" customFormat="1" ht="36" customHeight="1">
      <c r="B9" s="137" t="s">
        <v>22</v>
      </c>
      <c r="C9" s="232" t="s">
        <v>780</v>
      </c>
      <c r="D9" s="282">
        <v>271</v>
      </c>
      <c r="E9" s="235" t="s">
        <v>23</v>
      </c>
      <c r="F9" s="282" t="s">
        <v>24</v>
      </c>
      <c r="G9" s="128" t="s">
        <v>783</v>
      </c>
      <c r="H9" s="42" t="s">
        <v>624</v>
      </c>
      <c r="I9" s="148">
        <v>0.8</v>
      </c>
      <c r="J9" s="43">
        <v>44197</v>
      </c>
      <c r="K9" s="43">
        <v>44280</v>
      </c>
      <c r="L9" s="148">
        <v>1</v>
      </c>
      <c r="M9" s="148">
        <v>0</v>
      </c>
      <c r="N9" s="148">
        <v>0</v>
      </c>
      <c r="O9" s="44">
        <v>0</v>
      </c>
      <c r="P9" s="134" t="s">
        <v>25</v>
      </c>
      <c r="Q9" s="134" t="s">
        <v>26</v>
      </c>
      <c r="R9" s="337" t="s">
        <v>27</v>
      </c>
      <c r="S9" s="148" t="s">
        <v>28</v>
      </c>
      <c r="T9" s="148" t="s">
        <v>28</v>
      </c>
      <c r="U9" s="148" t="s">
        <v>29</v>
      </c>
      <c r="V9" s="148" t="s">
        <v>30</v>
      </c>
      <c r="W9" s="343">
        <v>142965927.69999999</v>
      </c>
      <c r="X9" s="343">
        <v>51924199.658</v>
      </c>
      <c r="Y9" s="336" t="s">
        <v>1884</v>
      </c>
      <c r="Z9" s="336" t="s">
        <v>1885</v>
      </c>
      <c r="AA9" s="336" t="s">
        <v>1886</v>
      </c>
      <c r="AB9" s="336" t="s">
        <v>1887</v>
      </c>
    </row>
    <row r="10" spans="2:28" s="173" customFormat="1" ht="81.75" customHeight="1">
      <c r="B10" s="137" t="s">
        <v>22</v>
      </c>
      <c r="C10" s="234"/>
      <c r="D10" s="379"/>
      <c r="E10" s="237"/>
      <c r="F10" s="379"/>
      <c r="G10" s="128" t="s">
        <v>784</v>
      </c>
      <c r="H10" s="42" t="s">
        <v>2184</v>
      </c>
      <c r="I10" s="148">
        <v>0.2</v>
      </c>
      <c r="J10" s="43">
        <v>44280</v>
      </c>
      <c r="K10" s="43">
        <v>44526</v>
      </c>
      <c r="L10" s="148">
        <v>0</v>
      </c>
      <c r="M10" s="148">
        <v>0</v>
      </c>
      <c r="N10" s="148">
        <v>0.8</v>
      </c>
      <c r="O10" s="44">
        <v>1</v>
      </c>
      <c r="P10" s="134" t="s">
        <v>25</v>
      </c>
      <c r="Q10" s="134" t="s">
        <v>26</v>
      </c>
      <c r="R10" s="375"/>
      <c r="S10" s="148" t="s">
        <v>28</v>
      </c>
      <c r="T10" s="148" t="s">
        <v>28</v>
      </c>
      <c r="U10" s="148" t="s">
        <v>29</v>
      </c>
      <c r="V10" s="148" t="s">
        <v>30</v>
      </c>
      <c r="W10" s="343"/>
      <c r="X10" s="343"/>
      <c r="Y10" s="336"/>
      <c r="Z10" s="336"/>
      <c r="AA10" s="336"/>
      <c r="AB10" s="336"/>
    </row>
    <row r="11" spans="2:28" s="173" customFormat="1" ht="48">
      <c r="B11" s="137" t="s">
        <v>22</v>
      </c>
      <c r="C11" s="232" t="s">
        <v>781</v>
      </c>
      <c r="D11" s="282">
        <v>256</v>
      </c>
      <c r="E11" s="235" t="s">
        <v>625</v>
      </c>
      <c r="F11" s="282" t="s">
        <v>24</v>
      </c>
      <c r="G11" s="128" t="s">
        <v>785</v>
      </c>
      <c r="H11" s="42" t="s">
        <v>2208</v>
      </c>
      <c r="I11" s="148">
        <v>0.8</v>
      </c>
      <c r="J11" s="43">
        <v>44197</v>
      </c>
      <c r="K11" s="43">
        <v>44316</v>
      </c>
      <c r="L11" s="148">
        <v>0.5</v>
      </c>
      <c r="M11" s="148">
        <v>1</v>
      </c>
      <c r="N11" s="148">
        <v>1</v>
      </c>
      <c r="O11" s="44">
        <v>1</v>
      </c>
      <c r="P11" s="134" t="s">
        <v>25</v>
      </c>
      <c r="Q11" s="134" t="s">
        <v>26</v>
      </c>
      <c r="R11" s="337" t="s">
        <v>27</v>
      </c>
      <c r="S11" s="148" t="s">
        <v>28</v>
      </c>
      <c r="T11" s="148" t="s">
        <v>28</v>
      </c>
      <c r="U11" s="148" t="s">
        <v>29</v>
      </c>
      <c r="V11" s="148" t="s">
        <v>30</v>
      </c>
      <c r="W11" s="343">
        <v>53183173.700000003</v>
      </c>
      <c r="X11" s="159">
        <v>92436122</v>
      </c>
      <c r="Y11" s="336" t="s">
        <v>1884</v>
      </c>
      <c r="Z11" s="160" t="s">
        <v>1890</v>
      </c>
      <c r="AA11" s="160" t="s">
        <v>1891</v>
      </c>
      <c r="AB11" s="278" t="s">
        <v>1887</v>
      </c>
    </row>
    <row r="12" spans="2:28" s="173" customFormat="1" ht="68.25" customHeight="1">
      <c r="B12" s="137" t="s">
        <v>22</v>
      </c>
      <c r="C12" s="234"/>
      <c r="D12" s="379"/>
      <c r="E12" s="237"/>
      <c r="F12" s="379"/>
      <c r="G12" s="128" t="s">
        <v>786</v>
      </c>
      <c r="H12" s="42" t="s">
        <v>31</v>
      </c>
      <c r="I12" s="148">
        <v>0.2</v>
      </c>
      <c r="J12" s="43">
        <v>44287</v>
      </c>
      <c r="K12" s="43">
        <v>44316</v>
      </c>
      <c r="L12" s="148">
        <v>0</v>
      </c>
      <c r="M12" s="148">
        <v>1</v>
      </c>
      <c r="N12" s="148">
        <v>1</v>
      </c>
      <c r="O12" s="44">
        <v>1</v>
      </c>
      <c r="P12" s="134" t="s">
        <v>25</v>
      </c>
      <c r="Q12" s="134" t="s">
        <v>26</v>
      </c>
      <c r="R12" s="375"/>
      <c r="S12" s="148" t="s">
        <v>28</v>
      </c>
      <c r="T12" s="148" t="s">
        <v>28</v>
      </c>
      <c r="U12" s="148" t="s">
        <v>29</v>
      </c>
      <c r="V12" s="148" t="s">
        <v>30</v>
      </c>
      <c r="W12" s="343"/>
      <c r="X12" s="159">
        <v>77995208</v>
      </c>
      <c r="Y12" s="336"/>
      <c r="Z12" s="160" t="s">
        <v>1885</v>
      </c>
      <c r="AA12" s="160" t="s">
        <v>1886</v>
      </c>
      <c r="AB12" s="278"/>
    </row>
    <row r="13" spans="2:28" s="173" customFormat="1" ht="36" customHeight="1">
      <c r="B13" s="137" t="s">
        <v>22</v>
      </c>
      <c r="C13" s="232" t="s">
        <v>782</v>
      </c>
      <c r="D13" s="282">
        <v>252</v>
      </c>
      <c r="E13" s="235" t="s">
        <v>2187</v>
      </c>
      <c r="F13" s="45" t="s">
        <v>32</v>
      </c>
      <c r="G13" s="128" t="s">
        <v>787</v>
      </c>
      <c r="H13" s="42" t="s">
        <v>2185</v>
      </c>
      <c r="I13" s="148">
        <v>0.7</v>
      </c>
      <c r="J13" s="43">
        <v>44228</v>
      </c>
      <c r="K13" s="43">
        <v>44547</v>
      </c>
      <c r="L13" s="148">
        <v>0.3</v>
      </c>
      <c r="M13" s="148">
        <v>0.6</v>
      </c>
      <c r="N13" s="148">
        <v>0.65</v>
      </c>
      <c r="O13" s="44">
        <v>1</v>
      </c>
      <c r="P13" s="134" t="s">
        <v>33</v>
      </c>
      <c r="Q13" s="134" t="s">
        <v>26</v>
      </c>
      <c r="R13" s="337" t="s">
        <v>34</v>
      </c>
      <c r="S13" s="148" t="s">
        <v>28</v>
      </c>
      <c r="T13" s="148" t="s">
        <v>28</v>
      </c>
      <c r="U13" s="148" t="s">
        <v>29</v>
      </c>
      <c r="V13" s="148" t="s">
        <v>35</v>
      </c>
      <c r="W13" s="343">
        <v>53180344.700000003</v>
      </c>
      <c r="X13" s="343">
        <v>15079632</v>
      </c>
      <c r="Y13" s="336" t="s">
        <v>1884</v>
      </c>
      <c r="Z13" s="336" t="s">
        <v>1892</v>
      </c>
      <c r="AA13" s="336" t="s">
        <v>1891</v>
      </c>
      <c r="AB13" s="336" t="s">
        <v>1887</v>
      </c>
    </row>
    <row r="14" spans="2:28" s="173" customFormat="1" ht="36">
      <c r="B14" s="137" t="s">
        <v>22</v>
      </c>
      <c r="C14" s="234"/>
      <c r="D14" s="379"/>
      <c r="E14" s="237"/>
      <c r="F14" s="45" t="s">
        <v>32</v>
      </c>
      <c r="G14" s="128" t="s">
        <v>788</v>
      </c>
      <c r="H14" s="42" t="s">
        <v>2186</v>
      </c>
      <c r="I14" s="148">
        <v>0.3</v>
      </c>
      <c r="J14" s="43">
        <v>44392</v>
      </c>
      <c r="K14" s="43">
        <v>44547</v>
      </c>
      <c r="L14" s="148">
        <v>0</v>
      </c>
      <c r="M14" s="148">
        <v>0.3</v>
      </c>
      <c r="N14" s="148">
        <v>0.35</v>
      </c>
      <c r="O14" s="44">
        <v>1</v>
      </c>
      <c r="P14" s="134" t="s">
        <v>25</v>
      </c>
      <c r="Q14" s="134" t="s">
        <v>26</v>
      </c>
      <c r="R14" s="375"/>
      <c r="S14" s="148" t="s">
        <v>28</v>
      </c>
      <c r="T14" s="148" t="s">
        <v>28</v>
      </c>
      <c r="U14" s="148" t="s">
        <v>29</v>
      </c>
      <c r="V14" s="148" t="s">
        <v>35</v>
      </c>
      <c r="W14" s="357"/>
      <c r="X14" s="357"/>
      <c r="Y14" s="337"/>
      <c r="Z14" s="337"/>
      <c r="AA14" s="337"/>
      <c r="AB14" s="337"/>
    </row>
    <row r="15" spans="2:28" s="173" customFormat="1" ht="76.5" customHeight="1">
      <c r="B15" s="137" t="s">
        <v>22</v>
      </c>
      <c r="C15" s="232" t="s">
        <v>2172</v>
      </c>
      <c r="D15" s="117"/>
      <c r="E15" s="283" t="s">
        <v>2190</v>
      </c>
      <c r="F15" s="45" t="s">
        <v>71</v>
      </c>
      <c r="G15" s="126" t="s">
        <v>2188</v>
      </c>
      <c r="H15" s="45" t="s">
        <v>2192</v>
      </c>
      <c r="I15" s="161">
        <v>0.5</v>
      </c>
      <c r="J15" s="43">
        <v>44291</v>
      </c>
      <c r="K15" s="43">
        <v>44469</v>
      </c>
      <c r="L15" s="161">
        <v>0</v>
      </c>
      <c r="M15" s="148">
        <v>0.25</v>
      </c>
      <c r="N15" s="148">
        <v>1</v>
      </c>
      <c r="O15" s="148">
        <v>1</v>
      </c>
      <c r="P15" s="134" t="s">
        <v>381</v>
      </c>
      <c r="Q15" s="134" t="s">
        <v>26</v>
      </c>
      <c r="R15" s="336" t="s">
        <v>2191</v>
      </c>
      <c r="S15" s="148" t="s">
        <v>28</v>
      </c>
      <c r="T15" s="148" t="s">
        <v>28</v>
      </c>
      <c r="U15" s="148" t="s">
        <v>39</v>
      </c>
      <c r="V15" s="44" t="s">
        <v>86</v>
      </c>
      <c r="W15" s="338">
        <v>16426313.65</v>
      </c>
      <c r="X15" s="339">
        <v>22317855</v>
      </c>
      <c r="Y15" s="340" t="s">
        <v>1884</v>
      </c>
      <c r="Z15" s="340" t="s">
        <v>1892</v>
      </c>
      <c r="AA15" s="340" t="s">
        <v>1891</v>
      </c>
      <c r="AB15" s="340" t="s">
        <v>1887</v>
      </c>
    </row>
    <row r="16" spans="2:28" s="173" customFormat="1" ht="61.5" customHeight="1">
      <c r="B16" s="137" t="s">
        <v>22</v>
      </c>
      <c r="C16" s="233"/>
      <c r="D16" s="117"/>
      <c r="E16" s="388"/>
      <c r="F16" s="45" t="s">
        <v>71</v>
      </c>
      <c r="G16" s="126" t="s">
        <v>2189</v>
      </c>
      <c r="H16" s="45" t="s">
        <v>2193</v>
      </c>
      <c r="I16" s="148">
        <v>0.5</v>
      </c>
      <c r="J16" s="43">
        <v>44378</v>
      </c>
      <c r="K16" s="43">
        <v>44469</v>
      </c>
      <c r="L16" s="148">
        <v>0</v>
      </c>
      <c r="M16" s="148">
        <v>0</v>
      </c>
      <c r="N16" s="148">
        <v>1</v>
      </c>
      <c r="O16" s="148">
        <v>1</v>
      </c>
      <c r="P16" s="134" t="s">
        <v>381</v>
      </c>
      <c r="Q16" s="134" t="s">
        <v>26</v>
      </c>
      <c r="R16" s="336"/>
      <c r="S16" s="148" t="s">
        <v>28</v>
      </c>
      <c r="T16" s="148" t="s">
        <v>28</v>
      </c>
      <c r="U16" s="148" t="s">
        <v>39</v>
      </c>
      <c r="V16" s="44" t="s">
        <v>86</v>
      </c>
      <c r="W16" s="339"/>
      <c r="X16" s="339"/>
      <c r="Y16" s="340"/>
      <c r="Z16" s="340"/>
      <c r="AA16" s="340"/>
      <c r="AB16" s="340"/>
    </row>
    <row r="17" spans="2:28" s="173" customFormat="1" ht="81.75" customHeight="1">
      <c r="B17" s="155" t="s">
        <v>36</v>
      </c>
      <c r="C17" s="367" t="s">
        <v>789</v>
      </c>
      <c r="D17" s="344"/>
      <c r="E17" s="373" t="s">
        <v>1738</v>
      </c>
      <c r="F17" s="7" t="s">
        <v>37</v>
      </c>
      <c r="G17" s="127" t="s">
        <v>790</v>
      </c>
      <c r="H17" s="8" t="s">
        <v>1739</v>
      </c>
      <c r="I17" s="121">
        <v>0.5</v>
      </c>
      <c r="J17" s="9">
        <v>44228</v>
      </c>
      <c r="K17" s="9">
        <v>44377</v>
      </c>
      <c r="L17" s="121">
        <v>0.5</v>
      </c>
      <c r="M17" s="121">
        <v>1</v>
      </c>
      <c r="N17" s="121">
        <v>1</v>
      </c>
      <c r="O17" s="10">
        <v>1</v>
      </c>
      <c r="P17" s="122" t="s">
        <v>38</v>
      </c>
      <c r="Q17" s="125" t="s">
        <v>26</v>
      </c>
      <c r="R17" s="351" t="s">
        <v>1740</v>
      </c>
      <c r="S17" s="121" t="s">
        <v>28</v>
      </c>
      <c r="T17" s="121" t="s">
        <v>28</v>
      </c>
      <c r="U17" s="121" t="s">
        <v>39</v>
      </c>
      <c r="V17" s="10" t="s">
        <v>35</v>
      </c>
      <c r="W17" s="245">
        <v>11481904</v>
      </c>
      <c r="X17" s="183">
        <v>6798000</v>
      </c>
      <c r="Y17" s="185" t="s">
        <v>1893</v>
      </c>
      <c r="Z17" s="185" t="s">
        <v>1894</v>
      </c>
      <c r="AA17" s="186" t="s">
        <v>1895</v>
      </c>
      <c r="AB17" s="186" t="s">
        <v>1896</v>
      </c>
    </row>
    <row r="18" spans="2:28" s="173" customFormat="1" ht="68.25" customHeight="1">
      <c r="B18" s="155" t="s">
        <v>36</v>
      </c>
      <c r="C18" s="368"/>
      <c r="D18" s="346"/>
      <c r="E18" s="374"/>
      <c r="F18" s="7" t="s">
        <v>37</v>
      </c>
      <c r="G18" s="127" t="s">
        <v>791</v>
      </c>
      <c r="H18" s="8" t="s">
        <v>1741</v>
      </c>
      <c r="I18" s="121">
        <v>0.5</v>
      </c>
      <c r="J18" s="9">
        <v>44228</v>
      </c>
      <c r="K18" s="9">
        <v>44377</v>
      </c>
      <c r="L18" s="121">
        <v>0.5</v>
      </c>
      <c r="M18" s="121">
        <v>1</v>
      </c>
      <c r="N18" s="121">
        <v>1</v>
      </c>
      <c r="O18" s="121">
        <v>1</v>
      </c>
      <c r="P18" s="122" t="s">
        <v>38</v>
      </c>
      <c r="Q18" s="125" t="s">
        <v>26</v>
      </c>
      <c r="R18" s="353"/>
      <c r="S18" s="121" t="s">
        <v>28</v>
      </c>
      <c r="T18" s="121" t="s">
        <v>28</v>
      </c>
      <c r="U18" s="121" t="s">
        <v>39</v>
      </c>
      <c r="V18" s="10" t="s">
        <v>35</v>
      </c>
      <c r="W18" s="245"/>
      <c r="X18" s="183">
        <v>11490800</v>
      </c>
      <c r="Y18" s="185" t="s">
        <v>1897</v>
      </c>
      <c r="Z18" s="185" t="s">
        <v>1898</v>
      </c>
      <c r="AA18" s="186" t="s">
        <v>1899</v>
      </c>
      <c r="AB18" s="186" t="s">
        <v>1900</v>
      </c>
    </row>
    <row r="19" spans="2:28" s="173" customFormat="1" ht="36" customHeight="1">
      <c r="B19" s="155" t="s">
        <v>36</v>
      </c>
      <c r="C19" s="367" t="s">
        <v>792</v>
      </c>
      <c r="D19" s="344"/>
      <c r="E19" s="373" t="s">
        <v>40</v>
      </c>
      <c r="F19" s="7" t="s">
        <v>37</v>
      </c>
      <c r="G19" s="127" t="s">
        <v>793</v>
      </c>
      <c r="H19" s="8" t="s">
        <v>41</v>
      </c>
      <c r="I19" s="121">
        <v>0.1</v>
      </c>
      <c r="J19" s="9">
        <v>44211</v>
      </c>
      <c r="K19" s="9">
        <v>44286</v>
      </c>
      <c r="L19" s="121">
        <v>0.25</v>
      </c>
      <c r="M19" s="121">
        <v>0.5</v>
      </c>
      <c r="N19" s="121">
        <v>1</v>
      </c>
      <c r="O19" s="121">
        <v>1</v>
      </c>
      <c r="P19" s="122" t="s">
        <v>38</v>
      </c>
      <c r="Q19" s="125" t="s">
        <v>26</v>
      </c>
      <c r="R19" s="351" t="s">
        <v>42</v>
      </c>
      <c r="S19" s="121" t="s">
        <v>28</v>
      </c>
      <c r="T19" s="121" t="s">
        <v>28</v>
      </c>
      <c r="U19" s="121" t="s">
        <v>39</v>
      </c>
      <c r="V19" s="10" t="s">
        <v>30</v>
      </c>
      <c r="W19" s="245">
        <v>0</v>
      </c>
      <c r="X19" s="245">
        <v>6798000</v>
      </c>
      <c r="Y19" s="325" t="s">
        <v>1893</v>
      </c>
      <c r="Z19" s="325" t="s">
        <v>1901</v>
      </c>
      <c r="AA19" s="325" t="s">
        <v>1895</v>
      </c>
      <c r="AB19" s="245" t="s">
        <v>1896</v>
      </c>
    </row>
    <row r="20" spans="2:28" s="173" customFormat="1" ht="36">
      <c r="B20" s="155" t="s">
        <v>36</v>
      </c>
      <c r="C20" s="369"/>
      <c r="D20" s="345"/>
      <c r="E20" s="387"/>
      <c r="F20" s="7" t="s">
        <v>37</v>
      </c>
      <c r="G20" s="127" t="s">
        <v>794</v>
      </c>
      <c r="H20" s="8" t="s">
        <v>43</v>
      </c>
      <c r="I20" s="121">
        <v>0.1</v>
      </c>
      <c r="J20" s="9">
        <v>44287</v>
      </c>
      <c r="K20" s="9">
        <v>44377</v>
      </c>
      <c r="L20" s="121">
        <v>0</v>
      </c>
      <c r="M20" s="121">
        <v>1</v>
      </c>
      <c r="N20" s="121">
        <v>1</v>
      </c>
      <c r="O20" s="121">
        <v>1</v>
      </c>
      <c r="P20" s="122" t="s">
        <v>38</v>
      </c>
      <c r="Q20" s="125" t="s">
        <v>26</v>
      </c>
      <c r="R20" s="352"/>
      <c r="S20" s="121" t="s">
        <v>28</v>
      </c>
      <c r="T20" s="121" t="s">
        <v>28</v>
      </c>
      <c r="U20" s="121" t="s">
        <v>39</v>
      </c>
      <c r="V20" s="10" t="s">
        <v>30</v>
      </c>
      <c r="W20" s="245"/>
      <c r="X20" s="245"/>
      <c r="Y20" s="325"/>
      <c r="Z20" s="325" t="s">
        <v>1894</v>
      </c>
      <c r="AA20" s="325" t="s">
        <v>1895</v>
      </c>
      <c r="AB20" s="245"/>
    </row>
    <row r="21" spans="2:28" s="173" customFormat="1" ht="36">
      <c r="B21" s="155" t="s">
        <v>36</v>
      </c>
      <c r="C21" s="369"/>
      <c r="D21" s="345"/>
      <c r="E21" s="387"/>
      <c r="F21" s="7" t="s">
        <v>37</v>
      </c>
      <c r="G21" s="127" t="s">
        <v>795</v>
      </c>
      <c r="H21" s="8" t="s">
        <v>44</v>
      </c>
      <c r="I21" s="121">
        <v>0.12</v>
      </c>
      <c r="J21" s="9">
        <v>44378</v>
      </c>
      <c r="K21" s="9">
        <v>44469</v>
      </c>
      <c r="L21" s="121">
        <v>0</v>
      </c>
      <c r="M21" s="121">
        <v>0</v>
      </c>
      <c r="N21" s="121">
        <v>1</v>
      </c>
      <c r="O21" s="121">
        <v>1</v>
      </c>
      <c r="P21" s="122" t="s">
        <v>38</v>
      </c>
      <c r="Q21" s="125" t="s">
        <v>26</v>
      </c>
      <c r="R21" s="352"/>
      <c r="S21" s="121" t="s">
        <v>28</v>
      </c>
      <c r="T21" s="121" t="s">
        <v>28</v>
      </c>
      <c r="U21" s="121" t="s">
        <v>39</v>
      </c>
      <c r="V21" s="10" t="s">
        <v>30</v>
      </c>
      <c r="W21" s="245"/>
      <c r="X21" s="245"/>
      <c r="Y21" s="325"/>
      <c r="Z21" s="325" t="s">
        <v>1894</v>
      </c>
      <c r="AA21" s="325" t="s">
        <v>1895</v>
      </c>
      <c r="AB21" s="245"/>
    </row>
    <row r="22" spans="2:28" s="173" customFormat="1" ht="36">
      <c r="B22" s="155" t="s">
        <v>36</v>
      </c>
      <c r="C22" s="369"/>
      <c r="D22" s="345"/>
      <c r="E22" s="387"/>
      <c r="F22" s="7" t="s">
        <v>37</v>
      </c>
      <c r="G22" s="127" t="s">
        <v>796</v>
      </c>
      <c r="H22" s="8" t="s">
        <v>45</v>
      </c>
      <c r="I22" s="121">
        <v>0.14000000000000001</v>
      </c>
      <c r="J22" s="9">
        <v>44470</v>
      </c>
      <c r="K22" s="9">
        <v>44561</v>
      </c>
      <c r="L22" s="121">
        <v>0</v>
      </c>
      <c r="M22" s="121">
        <v>0</v>
      </c>
      <c r="N22" s="121">
        <v>0</v>
      </c>
      <c r="O22" s="10">
        <v>1</v>
      </c>
      <c r="P22" s="122" t="s">
        <v>38</v>
      </c>
      <c r="Q22" s="125" t="s">
        <v>26</v>
      </c>
      <c r="R22" s="352"/>
      <c r="S22" s="121" t="s">
        <v>28</v>
      </c>
      <c r="T22" s="121" t="s">
        <v>28</v>
      </c>
      <c r="U22" s="121" t="s">
        <v>39</v>
      </c>
      <c r="V22" s="10" t="s">
        <v>30</v>
      </c>
      <c r="W22" s="245"/>
      <c r="X22" s="245"/>
      <c r="Y22" s="325"/>
      <c r="Z22" s="325" t="s">
        <v>1894</v>
      </c>
      <c r="AA22" s="325" t="s">
        <v>1895</v>
      </c>
      <c r="AB22" s="245"/>
    </row>
    <row r="23" spans="2:28" s="173" customFormat="1" ht="48">
      <c r="B23" s="155" t="s">
        <v>36</v>
      </c>
      <c r="C23" s="369"/>
      <c r="D23" s="345"/>
      <c r="E23" s="387"/>
      <c r="F23" s="7" t="s">
        <v>37</v>
      </c>
      <c r="G23" s="127" t="s">
        <v>797</v>
      </c>
      <c r="H23" s="8" t="s">
        <v>46</v>
      </c>
      <c r="I23" s="121">
        <v>0.16</v>
      </c>
      <c r="J23" s="9">
        <v>44228</v>
      </c>
      <c r="K23" s="9">
        <v>44347</v>
      </c>
      <c r="L23" s="121">
        <v>0.5</v>
      </c>
      <c r="M23" s="121">
        <v>1</v>
      </c>
      <c r="N23" s="121">
        <v>1</v>
      </c>
      <c r="O23" s="121">
        <v>1</v>
      </c>
      <c r="P23" s="122" t="s">
        <v>38</v>
      </c>
      <c r="Q23" s="125" t="s">
        <v>26</v>
      </c>
      <c r="R23" s="352"/>
      <c r="S23" s="121" t="s">
        <v>28</v>
      </c>
      <c r="T23" s="121" t="s">
        <v>28</v>
      </c>
      <c r="U23" s="121" t="s">
        <v>39</v>
      </c>
      <c r="V23" s="10" t="s">
        <v>30</v>
      </c>
      <c r="W23" s="245"/>
      <c r="X23" s="245">
        <v>11490800</v>
      </c>
      <c r="Y23" s="303" t="s">
        <v>1897</v>
      </c>
      <c r="Z23" s="303" t="s">
        <v>1898</v>
      </c>
      <c r="AA23" s="303" t="s">
        <v>1899</v>
      </c>
      <c r="AB23" s="245" t="s">
        <v>1900</v>
      </c>
    </row>
    <row r="24" spans="2:28" s="173" customFormat="1" ht="48">
      <c r="B24" s="155" t="s">
        <v>36</v>
      </c>
      <c r="C24" s="369"/>
      <c r="D24" s="345"/>
      <c r="E24" s="387"/>
      <c r="F24" s="7" t="s">
        <v>37</v>
      </c>
      <c r="G24" s="127" t="s">
        <v>798</v>
      </c>
      <c r="H24" s="8" t="s">
        <v>46</v>
      </c>
      <c r="I24" s="121">
        <v>0.18</v>
      </c>
      <c r="J24" s="9">
        <v>44348</v>
      </c>
      <c r="K24" s="9">
        <v>44439</v>
      </c>
      <c r="L24" s="121">
        <v>0</v>
      </c>
      <c r="M24" s="121">
        <v>0.25</v>
      </c>
      <c r="N24" s="121">
        <v>1</v>
      </c>
      <c r="O24" s="121">
        <v>1</v>
      </c>
      <c r="P24" s="122" t="s">
        <v>38</v>
      </c>
      <c r="Q24" s="125" t="s">
        <v>26</v>
      </c>
      <c r="R24" s="352"/>
      <c r="S24" s="121" t="s">
        <v>28</v>
      </c>
      <c r="T24" s="121" t="s">
        <v>28</v>
      </c>
      <c r="U24" s="121" t="s">
        <v>39</v>
      </c>
      <c r="V24" s="10" t="s">
        <v>30</v>
      </c>
      <c r="W24" s="245"/>
      <c r="X24" s="245"/>
      <c r="Y24" s="303"/>
      <c r="Z24" s="303" t="s">
        <v>1898</v>
      </c>
      <c r="AA24" s="303" t="s">
        <v>1899</v>
      </c>
      <c r="AB24" s="245"/>
    </row>
    <row r="25" spans="2:28" s="173" customFormat="1" ht="48">
      <c r="B25" s="155" t="s">
        <v>36</v>
      </c>
      <c r="C25" s="368"/>
      <c r="D25" s="346"/>
      <c r="E25" s="374"/>
      <c r="F25" s="7" t="s">
        <v>37</v>
      </c>
      <c r="G25" s="127" t="s">
        <v>799</v>
      </c>
      <c r="H25" s="8" t="s">
        <v>46</v>
      </c>
      <c r="I25" s="121">
        <v>0.2</v>
      </c>
      <c r="J25" s="9">
        <v>44440</v>
      </c>
      <c r="K25" s="9">
        <v>44561</v>
      </c>
      <c r="L25" s="121">
        <v>0</v>
      </c>
      <c r="M25" s="121">
        <v>0</v>
      </c>
      <c r="N25" s="121">
        <v>0.25</v>
      </c>
      <c r="O25" s="10">
        <v>1</v>
      </c>
      <c r="P25" s="122" t="s">
        <v>38</v>
      </c>
      <c r="Q25" s="125" t="s">
        <v>26</v>
      </c>
      <c r="R25" s="353"/>
      <c r="S25" s="121" t="s">
        <v>28</v>
      </c>
      <c r="T25" s="121" t="s">
        <v>28</v>
      </c>
      <c r="U25" s="121" t="s">
        <v>39</v>
      </c>
      <c r="V25" s="10" t="s">
        <v>30</v>
      </c>
      <c r="W25" s="326"/>
      <c r="X25" s="326"/>
      <c r="Y25" s="306"/>
      <c r="Z25" s="306" t="s">
        <v>1898</v>
      </c>
      <c r="AA25" s="306" t="s">
        <v>1899</v>
      </c>
      <c r="AB25" s="326"/>
    </row>
    <row r="26" spans="2:28" s="173" customFormat="1" ht="36" customHeight="1">
      <c r="B26" s="155" t="s">
        <v>36</v>
      </c>
      <c r="C26" s="367" t="s">
        <v>800</v>
      </c>
      <c r="D26" s="344"/>
      <c r="E26" s="373" t="s">
        <v>1742</v>
      </c>
      <c r="F26" s="7" t="s">
        <v>37</v>
      </c>
      <c r="G26" s="127" t="s">
        <v>801</v>
      </c>
      <c r="H26" s="8" t="s">
        <v>47</v>
      </c>
      <c r="I26" s="121">
        <v>7.0000000000000007E-2</v>
      </c>
      <c r="J26" s="9">
        <v>44228</v>
      </c>
      <c r="K26" s="9">
        <v>44286</v>
      </c>
      <c r="L26" s="121">
        <v>1</v>
      </c>
      <c r="M26" s="121">
        <v>1</v>
      </c>
      <c r="N26" s="121">
        <v>1</v>
      </c>
      <c r="O26" s="121">
        <v>1</v>
      </c>
      <c r="P26" s="122" t="s">
        <v>38</v>
      </c>
      <c r="Q26" s="122" t="s">
        <v>26</v>
      </c>
      <c r="R26" s="351" t="s">
        <v>42</v>
      </c>
      <c r="S26" s="121" t="s">
        <v>28</v>
      </c>
      <c r="T26" s="121" t="s">
        <v>28</v>
      </c>
      <c r="U26" s="121" t="s">
        <v>39</v>
      </c>
      <c r="V26" s="10" t="s">
        <v>30</v>
      </c>
      <c r="W26" s="289">
        <v>0</v>
      </c>
      <c r="X26" s="289">
        <v>11330000</v>
      </c>
      <c r="Y26" s="334" t="s">
        <v>1893</v>
      </c>
      <c r="Z26" s="334" t="s">
        <v>1894</v>
      </c>
      <c r="AA26" s="334" t="s">
        <v>1895</v>
      </c>
      <c r="AB26" s="334" t="s">
        <v>1896</v>
      </c>
    </row>
    <row r="27" spans="2:28" s="173" customFormat="1" ht="36">
      <c r="B27" s="155" t="s">
        <v>36</v>
      </c>
      <c r="C27" s="369"/>
      <c r="D27" s="345"/>
      <c r="E27" s="387"/>
      <c r="F27" s="7" t="s">
        <v>37</v>
      </c>
      <c r="G27" s="127" t="s">
        <v>802</v>
      </c>
      <c r="H27" s="8" t="s">
        <v>49</v>
      </c>
      <c r="I27" s="121">
        <v>7.0000000000000007E-2</v>
      </c>
      <c r="J27" s="9">
        <v>44228</v>
      </c>
      <c r="K27" s="9">
        <v>44286</v>
      </c>
      <c r="L27" s="121">
        <v>1</v>
      </c>
      <c r="M27" s="121">
        <v>1</v>
      </c>
      <c r="N27" s="121">
        <v>1</v>
      </c>
      <c r="O27" s="121">
        <v>1</v>
      </c>
      <c r="P27" s="122" t="s">
        <v>38</v>
      </c>
      <c r="Q27" s="122" t="s">
        <v>26</v>
      </c>
      <c r="R27" s="352"/>
      <c r="S27" s="121" t="s">
        <v>28</v>
      </c>
      <c r="T27" s="121" t="s">
        <v>28</v>
      </c>
      <c r="U27" s="121" t="s">
        <v>39</v>
      </c>
      <c r="V27" s="10" t="s">
        <v>30</v>
      </c>
      <c r="W27" s="289"/>
      <c r="X27" s="289"/>
      <c r="Y27" s="334" t="s">
        <v>1893</v>
      </c>
      <c r="Z27" s="334" t="s">
        <v>1894</v>
      </c>
      <c r="AA27" s="334" t="s">
        <v>1895</v>
      </c>
      <c r="AB27" s="334"/>
    </row>
    <row r="28" spans="2:28" s="173" customFormat="1" ht="48">
      <c r="B28" s="155" t="s">
        <v>36</v>
      </c>
      <c r="C28" s="369"/>
      <c r="D28" s="345"/>
      <c r="E28" s="387"/>
      <c r="F28" s="7" t="s">
        <v>37</v>
      </c>
      <c r="G28" s="127" t="s">
        <v>803</v>
      </c>
      <c r="H28" s="8" t="s">
        <v>50</v>
      </c>
      <c r="I28" s="121">
        <v>0.05</v>
      </c>
      <c r="J28" s="9">
        <v>44287</v>
      </c>
      <c r="K28" s="9">
        <v>44316</v>
      </c>
      <c r="L28" s="121">
        <v>0</v>
      </c>
      <c r="M28" s="121">
        <v>1</v>
      </c>
      <c r="N28" s="121">
        <v>1</v>
      </c>
      <c r="O28" s="121">
        <v>1</v>
      </c>
      <c r="P28" s="122" t="s">
        <v>38</v>
      </c>
      <c r="Q28" s="122" t="s">
        <v>26</v>
      </c>
      <c r="R28" s="352"/>
      <c r="S28" s="121" t="s">
        <v>28</v>
      </c>
      <c r="T28" s="121" t="s">
        <v>28</v>
      </c>
      <c r="U28" s="121" t="s">
        <v>39</v>
      </c>
      <c r="V28" s="10" t="s">
        <v>30</v>
      </c>
      <c r="W28" s="289"/>
      <c r="X28" s="289"/>
      <c r="Y28" s="334" t="s">
        <v>1893</v>
      </c>
      <c r="Z28" s="334" t="s">
        <v>1894</v>
      </c>
      <c r="AA28" s="334" t="s">
        <v>1895</v>
      </c>
      <c r="AB28" s="334"/>
    </row>
    <row r="29" spans="2:28" s="173" customFormat="1" ht="48">
      <c r="B29" s="155" t="s">
        <v>36</v>
      </c>
      <c r="C29" s="369"/>
      <c r="D29" s="345"/>
      <c r="E29" s="387"/>
      <c r="F29" s="7" t="s">
        <v>37</v>
      </c>
      <c r="G29" s="127" t="s">
        <v>804</v>
      </c>
      <c r="H29" s="8" t="s">
        <v>51</v>
      </c>
      <c r="I29" s="121">
        <v>0.06</v>
      </c>
      <c r="J29" s="9">
        <v>44287</v>
      </c>
      <c r="K29" s="9">
        <v>44316</v>
      </c>
      <c r="L29" s="121">
        <v>0</v>
      </c>
      <c r="M29" s="121">
        <v>1</v>
      </c>
      <c r="N29" s="121">
        <v>1</v>
      </c>
      <c r="O29" s="121">
        <v>1</v>
      </c>
      <c r="P29" s="122" t="s">
        <v>38</v>
      </c>
      <c r="Q29" s="122" t="s">
        <v>26</v>
      </c>
      <c r="R29" s="352"/>
      <c r="S29" s="121" t="s">
        <v>28</v>
      </c>
      <c r="T29" s="121" t="s">
        <v>28</v>
      </c>
      <c r="U29" s="121" t="s">
        <v>39</v>
      </c>
      <c r="V29" s="10" t="s">
        <v>30</v>
      </c>
      <c r="W29" s="289"/>
      <c r="X29" s="289"/>
      <c r="Y29" s="334" t="s">
        <v>1893</v>
      </c>
      <c r="Z29" s="334" t="s">
        <v>1894</v>
      </c>
      <c r="AA29" s="334" t="s">
        <v>1895</v>
      </c>
      <c r="AB29" s="334"/>
    </row>
    <row r="30" spans="2:28" s="173" customFormat="1" ht="36">
      <c r="B30" s="155" t="s">
        <v>36</v>
      </c>
      <c r="C30" s="369"/>
      <c r="D30" s="345"/>
      <c r="E30" s="387"/>
      <c r="F30" s="7" t="s">
        <v>37</v>
      </c>
      <c r="G30" s="127" t="s">
        <v>805</v>
      </c>
      <c r="H30" s="8" t="s">
        <v>52</v>
      </c>
      <c r="I30" s="121">
        <v>7.0000000000000007E-2</v>
      </c>
      <c r="J30" s="9">
        <v>44317</v>
      </c>
      <c r="K30" s="9">
        <v>44347</v>
      </c>
      <c r="L30" s="121">
        <v>0</v>
      </c>
      <c r="M30" s="121">
        <v>1</v>
      </c>
      <c r="N30" s="121">
        <v>1</v>
      </c>
      <c r="O30" s="121">
        <v>1</v>
      </c>
      <c r="P30" s="122" t="s">
        <v>38</v>
      </c>
      <c r="Q30" s="122" t="s">
        <v>26</v>
      </c>
      <c r="R30" s="352"/>
      <c r="S30" s="121" t="s">
        <v>28</v>
      </c>
      <c r="T30" s="121" t="s">
        <v>28</v>
      </c>
      <c r="U30" s="121" t="s">
        <v>39</v>
      </c>
      <c r="V30" s="10" t="s">
        <v>30</v>
      </c>
      <c r="W30" s="289"/>
      <c r="X30" s="289"/>
      <c r="Y30" s="334" t="s">
        <v>1893</v>
      </c>
      <c r="Z30" s="334" t="s">
        <v>1894</v>
      </c>
      <c r="AA30" s="334" t="s">
        <v>1895</v>
      </c>
      <c r="AB30" s="334"/>
    </row>
    <row r="31" spans="2:28" s="173" customFormat="1" ht="36">
      <c r="B31" s="155" t="s">
        <v>36</v>
      </c>
      <c r="C31" s="369"/>
      <c r="D31" s="345"/>
      <c r="E31" s="387"/>
      <c r="F31" s="7" t="s">
        <v>37</v>
      </c>
      <c r="G31" s="127" t="s">
        <v>806</v>
      </c>
      <c r="H31" s="8" t="s">
        <v>53</v>
      </c>
      <c r="I31" s="121">
        <v>7.0000000000000007E-2</v>
      </c>
      <c r="J31" s="9">
        <v>44348</v>
      </c>
      <c r="K31" s="9">
        <v>44377</v>
      </c>
      <c r="L31" s="121">
        <v>0</v>
      </c>
      <c r="M31" s="121">
        <v>1</v>
      </c>
      <c r="N31" s="121">
        <v>1</v>
      </c>
      <c r="O31" s="121">
        <v>1</v>
      </c>
      <c r="P31" s="122" t="s">
        <v>38</v>
      </c>
      <c r="Q31" s="122" t="s">
        <v>26</v>
      </c>
      <c r="R31" s="352"/>
      <c r="S31" s="121" t="s">
        <v>28</v>
      </c>
      <c r="T31" s="121" t="s">
        <v>28</v>
      </c>
      <c r="U31" s="121" t="s">
        <v>39</v>
      </c>
      <c r="V31" s="10" t="s">
        <v>30</v>
      </c>
      <c r="W31" s="289"/>
      <c r="X31" s="289"/>
      <c r="Y31" s="334" t="s">
        <v>1893</v>
      </c>
      <c r="Z31" s="334" t="s">
        <v>1894</v>
      </c>
      <c r="AA31" s="334" t="s">
        <v>1895</v>
      </c>
      <c r="AB31" s="334"/>
    </row>
    <row r="32" spans="2:28" s="173" customFormat="1" ht="36">
      <c r="B32" s="155" t="s">
        <v>36</v>
      </c>
      <c r="C32" s="369"/>
      <c r="D32" s="345"/>
      <c r="E32" s="387"/>
      <c r="F32" s="7" t="s">
        <v>37</v>
      </c>
      <c r="G32" s="127" t="s">
        <v>807</v>
      </c>
      <c r="H32" s="8" t="s">
        <v>1743</v>
      </c>
      <c r="I32" s="121">
        <v>0.05</v>
      </c>
      <c r="J32" s="9">
        <v>44348</v>
      </c>
      <c r="K32" s="9">
        <v>44377</v>
      </c>
      <c r="L32" s="121">
        <v>0</v>
      </c>
      <c r="M32" s="121">
        <v>1</v>
      </c>
      <c r="N32" s="121">
        <v>1</v>
      </c>
      <c r="O32" s="121">
        <v>1</v>
      </c>
      <c r="P32" s="122" t="s">
        <v>38</v>
      </c>
      <c r="Q32" s="122" t="s">
        <v>26</v>
      </c>
      <c r="R32" s="352"/>
      <c r="S32" s="121" t="s">
        <v>28</v>
      </c>
      <c r="T32" s="121" t="s">
        <v>28</v>
      </c>
      <c r="U32" s="121" t="s">
        <v>39</v>
      </c>
      <c r="V32" s="10" t="s">
        <v>30</v>
      </c>
      <c r="W32" s="289"/>
      <c r="X32" s="289"/>
      <c r="Y32" s="334" t="s">
        <v>1893</v>
      </c>
      <c r="Z32" s="334" t="s">
        <v>1894</v>
      </c>
      <c r="AA32" s="334" t="s">
        <v>1895</v>
      </c>
      <c r="AB32" s="334"/>
    </row>
    <row r="33" spans="2:28" s="173" customFormat="1" ht="36">
      <c r="B33" s="155" t="s">
        <v>36</v>
      </c>
      <c r="C33" s="369"/>
      <c r="D33" s="345"/>
      <c r="E33" s="387"/>
      <c r="F33" s="7" t="s">
        <v>37</v>
      </c>
      <c r="G33" s="127" t="s">
        <v>808</v>
      </c>
      <c r="H33" s="8" t="s">
        <v>1744</v>
      </c>
      <c r="I33" s="121">
        <v>0.05</v>
      </c>
      <c r="J33" s="9">
        <v>44378</v>
      </c>
      <c r="K33" s="9">
        <v>44408</v>
      </c>
      <c r="L33" s="121">
        <v>0</v>
      </c>
      <c r="M33" s="121">
        <v>0</v>
      </c>
      <c r="N33" s="121">
        <v>1</v>
      </c>
      <c r="O33" s="121">
        <v>1</v>
      </c>
      <c r="P33" s="122" t="s">
        <v>38</v>
      </c>
      <c r="Q33" s="122" t="s">
        <v>26</v>
      </c>
      <c r="R33" s="352"/>
      <c r="S33" s="121" t="s">
        <v>28</v>
      </c>
      <c r="T33" s="121" t="s">
        <v>28</v>
      </c>
      <c r="U33" s="121" t="s">
        <v>39</v>
      </c>
      <c r="V33" s="10" t="s">
        <v>30</v>
      </c>
      <c r="W33" s="289"/>
      <c r="X33" s="289"/>
      <c r="Y33" s="334" t="s">
        <v>1893</v>
      </c>
      <c r="Z33" s="334" t="s">
        <v>1894</v>
      </c>
      <c r="AA33" s="334" t="s">
        <v>1895</v>
      </c>
      <c r="AB33" s="334"/>
    </row>
    <row r="34" spans="2:28" s="173" customFormat="1" ht="48">
      <c r="B34" s="155" t="s">
        <v>36</v>
      </c>
      <c r="C34" s="369"/>
      <c r="D34" s="345"/>
      <c r="E34" s="387"/>
      <c r="F34" s="7" t="s">
        <v>37</v>
      </c>
      <c r="G34" s="127" t="s">
        <v>809</v>
      </c>
      <c r="H34" s="8" t="s">
        <v>54</v>
      </c>
      <c r="I34" s="121">
        <v>0.06</v>
      </c>
      <c r="J34" s="9">
        <v>44378</v>
      </c>
      <c r="K34" s="9">
        <v>44408</v>
      </c>
      <c r="L34" s="121">
        <v>0</v>
      </c>
      <c r="M34" s="121">
        <v>0</v>
      </c>
      <c r="N34" s="121">
        <v>1</v>
      </c>
      <c r="O34" s="121">
        <v>1</v>
      </c>
      <c r="P34" s="122" t="s">
        <v>38</v>
      </c>
      <c r="Q34" s="122" t="s">
        <v>26</v>
      </c>
      <c r="R34" s="352"/>
      <c r="S34" s="121" t="s">
        <v>28</v>
      </c>
      <c r="T34" s="121" t="s">
        <v>28</v>
      </c>
      <c r="U34" s="121" t="s">
        <v>39</v>
      </c>
      <c r="V34" s="10" t="s">
        <v>30</v>
      </c>
      <c r="W34" s="289"/>
      <c r="X34" s="289">
        <v>31699400</v>
      </c>
      <c r="Y34" s="334" t="s">
        <v>1897</v>
      </c>
      <c r="Z34" s="334" t="s">
        <v>1898</v>
      </c>
      <c r="AA34" s="334" t="s">
        <v>1899</v>
      </c>
      <c r="AB34" s="334" t="s">
        <v>1900</v>
      </c>
    </row>
    <row r="35" spans="2:28" s="173" customFormat="1" ht="36">
      <c r="B35" s="155" t="s">
        <v>36</v>
      </c>
      <c r="C35" s="369"/>
      <c r="D35" s="345"/>
      <c r="E35" s="387"/>
      <c r="F35" s="7" t="s">
        <v>37</v>
      </c>
      <c r="G35" s="127" t="s">
        <v>810</v>
      </c>
      <c r="H35" s="8" t="s">
        <v>55</v>
      </c>
      <c r="I35" s="121">
        <v>7.0000000000000007E-2</v>
      </c>
      <c r="J35" s="9">
        <v>44409</v>
      </c>
      <c r="K35" s="9">
        <v>44439</v>
      </c>
      <c r="L35" s="121">
        <v>0</v>
      </c>
      <c r="M35" s="121">
        <v>0</v>
      </c>
      <c r="N35" s="121">
        <v>1</v>
      </c>
      <c r="O35" s="121">
        <v>1</v>
      </c>
      <c r="P35" s="122" t="s">
        <v>38</v>
      </c>
      <c r="Q35" s="122" t="s">
        <v>26</v>
      </c>
      <c r="R35" s="352"/>
      <c r="S35" s="121" t="s">
        <v>28</v>
      </c>
      <c r="T35" s="121" t="s">
        <v>28</v>
      </c>
      <c r="U35" s="121" t="s">
        <v>39</v>
      </c>
      <c r="V35" s="10" t="s">
        <v>30</v>
      </c>
      <c r="W35" s="289"/>
      <c r="X35" s="289"/>
      <c r="Y35" s="334" t="s">
        <v>1897</v>
      </c>
      <c r="Z35" s="334" t="s">
        <v>1898</v>
      </c>
      <c r="AA35" s="334" t="s">
        <v>1899</v>
      </c>
      <c r="AB35" s="334"/>
    </row>
    <row r="36" spans="2:28" s="173" customFormat="1" ht="36">
      <c r="B36" s="155" t="s">
        <v>36</v>
      </c>
      <c r="C36" s="369"/>
      <c r="D36" s="345"/>
      <c r="E36" s="387"/>
      <c r="F36" s="7" t="s">
        <v>37</v>
      </c>
      <c r="G36" s="127" t="s">
        <v>811</v>
      </c>
      <c r="H36" s="8" t="s">
        <v>56</v>
      </c>
      <c r="I36" s="121">
        <v>0.05</v>
      </c>
      <c r="J36" s="9">
        <v>44440</v>
      </c>
      <c r="K36" s="9">
        <v>44469</v>
      </c>
      <c r="L36" s="121">
        <v>0</v>
      </c>
      <c r="M36" s="121">
        <v>0</v>
      </c>
      <c r="N36" s="121">
        <v>1</v>
      </c>
      <c r="O36" s="121">
        <v>1</v>
      </c>
      <c r="P36" s="122" t="s">
        <v>38</v>
      </c>
      <c r="Q36" s="122" t="s">
        <v>26</v>
      </c>
      <c r="R36" s="352"/>
      <c r="S36" s="121" t="s">
        <v>28</v>
      </c>
      <c r="T36" s="121" t="s">
        <v>28</v>
      </c>
      <c r="U36" s="121" t="s">
        <v>39</v>
      </c>
      <c r="V36" s="10" t="s">
        <v>30</v>
      </c>
      <c r="W36" s="289"/>
      <c r="X36" s="289"/>
      <c r="Y36" s="334" t="s">
        <v>1897</v>
      </c>
      <c r="Z36" s="334" t="s">
        <v>1898</v>
      </c>
      <c r="AA36" s="334" t="s">
        <v>1899</v>
      </c>
      <c r="AB36" s="334"/>
    </row>
    <row r="37" spans="2:28" s="173" customFormat="1" ht="36">
      <c r="B37" s="155" t="s">
        <v>36</v>
      </c>
      <c r="C37" s="369"/>
      <c r="D37" s="345"/>
      <c r="E37" s="387"/>
      <c r="F37" s="7" t="s">
        <v>37</v>
      </c>
      <c r="G37" s="127" t="s">
        <v>812</v>
      </c>
      <c r="H37" s="75" t="s">
        <v>2178</v>
      </c>
      <c r="I37" s="121">
        <v>0.05</v>
      </c>
      <c r="J37" s="9">
        <v>44440</v>
      </c>
      <c r="K37" s="9">
        <v>44500</v>
      </c>
      <c r="L37" s="121">
        <v>0</v>
      </c>
      <c r="M37" s="121">
        <v>0</v>
      </c>
      <c r="N37" s="121">
        <v>0</v>
      </c>
      <c r="O37" s="10">
        <v>1</v>
      </c>
      <c r="P37" s="122" t="s">
        <v>38</v>
      </c>
      <c r="Q37" s="122" t="s">
        <v>26</v>
      </c>
      <c r="R37" s="352"/>
      <c r="S37" s="121" t="s">
        <v>28</v>
      </c>
      <c r="T37" s="121" t="s">
        <v>28</v>
      </c>
      <c r="U37" s="121" t="s">
        <v>39</v>
      </c>
      <c r="V37" s="10" t="s">
        <v>30</v>
      </c>
      <c r="W37" s="289"/>
      <c r="X37" s="289"/>
      <c r="Y37" s="334" t="s">
        <v>1897</v>
      </c>
      <c r="Z37" s="334" t="s">
        <v>1898</v>
      </c>
      <c r="AA37" s="334" t="s">
        <v>1899</v>
      </c>
      <c r="AB37" s="334"/>
    </row>
    <row r="38" spans="2:28" s="173" customFormat="1" ht="36">
      <c r="B38" s="155" t="s">
        <v>36</v>
      </c>
      <c r="C38" s="369"/>
      <c r="D38" s="345"/>
      <c r="E38" s="387"/>
      <c r="F38" s="7" t="s">
        <v>37</v>
      </c>
      <c r="G38" s="127" t="s">
        <v>813</v>
      </c>
      <c r="H38" s="8" t="s">
        <v>57</v>
      </c>
      <c r="I38" s="121">
        <v>0.05</v>
      </c>
      <c r="J38" s="9">
        <v>44470</v>
      </c>
      <c r="K38" s="9">
        <v>44500</v>
      </c>
      <c r="L38" s="121">
        <v>0</v>
      </c>
      <c r="M38" s="121">
        <v>0</v>
      </c>
      <c r="N38" s="121">
        <v>0</v>
      </c>
      <c r="O38" s="10">
        <v>1</v>
      </c>
      <c r="P38" s="122" t="s">
        <v>38</v>
      </c>
      <c r="Q38" s="122" t="s">
        <v>26</v>
      </c>
      <c r="R38" s="352"/>
      <c r="S38" s="121" t="s">
        <v>28</v>
      </c>
      <c r="T38" s="121" t="s">
        <v>28</v>
      </c>
      <c r="U38" s="121" t="s">
        <v>39</v>
      </c>
      <c r="V38" s="10" t="s">
        <v>30</v>
      </c>
      <c r="W38" s="289"/>
      <c r="X38" s="289"/>
      <c r="Y38" s="334" t="s">
        <v>1897</v>
      </c>
      <c r="Z38" s="334" t="s">
        <v>1898</v>
      </c>
      <c r="AA38" s="334" t="s">
        <v>1899</v>
      </c>
      <c r="AB38" s="334"/>
    </row>
    <row r="39" spans="2:28" s="173" customFormat="1" ht="36">
      <c r="B39" s="155" t="s">
        <v>36</v>
      </c>
      <c r="C39" s="369"/>
      <c r="D39" s="345"/>
      <c r="E39" s="387"/>
      <c r="F39" s="7" t="s">
        <v>37</v>
      </c>
      <c r="G39" s="127" t="s">
        <v>814</v>
      </c>
      <c r="H39" s="8" t="s">
        <v>58</v>
      </c>
      <c r="I39" s="121">
        <v>0.06</v>
      </c>
      <c r="J39" s="9">
        <v>44470</v>
      </c>
      <c r="K39" s="9">
        <v>44500</v>
      </c>
      <c r="L39" s="121">
        <v>0</v>
      </c>
      <c r="M39" s="121">
        <v>0</v>
      </c>
      <c r="N39" s="121">
        <v>0</v>
      </c>
      <c r="O39" s="10">
        <v>1</v>
      </c>
      <c r="P39" s="122" t="s">
        <v>38</v>
      </c>
      <c r="Q39" s="122" t="s">
        <v>26</v>
      </c>
      <c r="R39" s="352"/>
      <c r="S39" s="121" t="s">
        <v>28</v>
      </c>
      <c r="T39" s="121" t="s">
        <v>28</v>
      </c>
      <c r="U39" s="121" t="s">
        <v>39</v>
      </c>
      <c r="V39" s="10" t="s">
        <v>30</v>
      </c>
      <c r="W39" s="289"/>
      <c r="X39" s="289"/>
      <c r="Y39" s="334" t="s">
        <v>1897</v>
      </c>
      <c r="Z39" s="334" t="s">
        <v>1898</v>
      </c>
      <c r="AA39" s="334" t="s">
        <v>1899</v>
      </c>
      <c r="AB39" s="334"/>
    </row>
    <row r="40" spans="2:28" s="173" customFormat="1" ht="36">
      <c r="B40" s="155" t="s">
        <v>36</v>
      </c>
      <c r="C40" s="369"/>
      <c r="D40" s="345"/>
      <c r="E40" s="387"/>
      <c r="F40" s="7" t="s">
        <v>37</v>
      </c>
      <c r="G40" s="127" t="s">
        <v>815</v>
      </c>
      <c r="H40" s="8" t="s">
        <v>59</v>
      </c>
      <c r="I40" s="121">
        <v>7.0000000000000007E-2</v>
      </c>
      <c r="J40" s="9">
        <v>44501</v>
      </c>
      <c r="K40" s="9">
        <v>44530</v>
      </c>
      <c r="L40" s="121">
        <v>0</v>
      </c>
      <c r="M40" s="121">
        <v>0</v>
      </c>
      <c r="N40" s="121">
        <v>0</v>
      </c>
      <c r="O40" s="10">
        <v>1</v>
      </c>
      <c r="P40" s="122" t="s">
        <v>38</v>
      </c>
      <c r="Q40" s="122" t="s">
        <v>26</v>
      </c>
      <c r="R40" s="352"/>
      <c r="S40" s="121" t="s">
        <v>28</v>
      </c>
      <c r="T40" s="121" t="s">
        <v>28</v>
      </c>
      <c r="U40" s="121" t="s">
        <v>39</v>
      </c>
      <c r="V40" s="10" t="s">
        <v>30</v>
      </c>
      <c r="W40" s="289"/>
      <c r="X40" s="289"/>
      <c r="Y40" s="334" t="s">
        <v>1897</v>
      </c>
      <c r="Z40" s="334" t="s">
        <v>1898</v>
      </c>
      <c r="AA40" s="334" t="s">
        <v>1899</v>
      </c>
      <c r="AB40" s="334"/>
    </row>
    <row r="41" spans="2:28" s="173" customFormat="1" ht="48">
      <c r="B41" s="155" t="s">
        <v>36</v>
      </c>
      <c r="C41" s="369"/>
      <c r="D41" s="345"/>
      <c r="E41" s="387"/>
      <c r="F41" s="7" t="s">
        <v>37</v>
      </c>
      <c r="G41" s="127" t="s">
        <v>816</v>
      </c>
      <c r="H41" s="8" t="s">
        <v>60</v>
      </c>
      <c r="I41" s="121">
        <v>0.05</v>
      </c>
      <c r="J41" s="9">
        <v>44515</v>
      </c>
      <c r="K41" s="9">
        <v>44545</v>
      </c>
      <c r="L41" s="121">
        <v>0</v>
      </c>
      <c r="M41" s="121">
        <v>0</v>
      </c>
      <c r="N41" s="121">
        <v>0</v>
      </c>
      <c r="O41" s="10">
        <v>1</v>
      </c>
      <c r="P41" s="122" t="s">
        <v>38</v>
      </c>
      <c r="Q41" s="122" t="s">
        <v>26</v>
      </c>
      <c r="R41" s="352"/>
      <c r="S41" s="121" t="s">
        <v>28</v>
      </c>
      <c r="T41" s="121" t="s">
        <v>28</v>
      </c>
      <c r="U41" s="121" t="s">
        <v>39</v>
      </c>
      <c r="V41" s="10" t="s">
        <v>30</v>
      </c>
      <c r="W41" s="289"/>
      <c r="X41" s="289"/>
      <c r="Y41" s="334" t="s">
        <v>1897</v>
      </c>
      <c r="Z41" s="334" t="s">
        <v>1898</v>
      </c>
      <c r="AA41" s="334" t="s">
        <v>1899</v>
      </c>
      <c r="AB41" s="334"/>
    </row>
    <row r="42" spans="2:28" s="173" customFormat="1" ht="48">
      <c r="B42" s="155" t="s">
        <v>36</v>
      </c>
      <c r="C42" s="368"/>
      <c r="D42" s="346"/>
      <c r="E42" s="374"/>
      <c r="F42" s="7" t="s">
        <v>37</v>
      </c>
      <c r="G42" s="127" t="s">
        <v>817</v>
      </c>
      <c r="H42" s="8" t="s">
        <v>61</v>
      </c>
      <c r="I42" s="121">
        <v>0.05</v>
      </c>
      <c r="J42" s="9">
        <v>44515</v>
      </c>
      <c r="K42" s="9">
        <v>44545</v>
      </c>
      <c r="L42" s="121">
        <v>0</v>
      </c>
      <c r="M42" s="121">
        <v>0</v>
      </c>
      <c r="N42" s="121">
        <v>0</v>
      </c>
      <c r="O42" s="10">
        <v>1</v>
      </c>
      <c r="P42" s="122" t="s">
        <v>38</v>
      </c>
      <c r="Q42" s="122" t="s">
        <v>26</v>
      </c>
      <c r="R42" s="353"/>
      <c r="S42" s="121" t="s">
        <v>28</v>
      </c>
      <c r="T42" s="121" t="s">
        <v>28</v>
      </c>
      <c r="U42" s="121" t="s">
        <v>39</v>
      </c>
      <c r="V42" s="10" t="s">
        <v>30</v>
      </c>
      <c r="W42" s="290"/>
      <c r="X42" s="290"/>
      <c r="Y42" s="335" t="s">
        <v>1897</v>
      </c>
      <c r="Z42" s="335" t="s">
        <v>1898</v>
      </c>
      <c r="AA42" s="335" t="s">
        <v>1899</v>
      </c>
      <c r="AB42" s="335"/>
    </row>
    <row r="43" spans="2:28" s="173" customFormat="1" ht="36" customHeight="1">
      <c r="B43" s="155" t="s">
        <v>36</v>
      </c>
      <c r="C43" s="367" t="s">
        <v>818</v>
      </c>
      <c r="D43" s="344"/>
      <c r="E43" s="373" t="s">
        <v>62</v>
      </c>
      <c r="F43" s="7" t="s">
        <v>37</v>
      </c>
      <c r="G43" s="127" t="s">
        <v>819</v>
      </c>
      <c r="H43" s="8" t="s">
        <v>63</v>
      </c>
      <c r="I43" s="121">
        <v>0.5</v>
      </c>
      <c r="J43" s="9">
        <v>44228</v>
      </c>
      <c r="K43" s="9">
        <v>44561</v>
      </c>
      <c r="L43" s="121">
        <v>0.25</v>
      </c>
      <c r="M43" s="121">
        <v>0.5</v>
      </c>
      <c r="N43" s="121">
        <v>0.75</v>
      </c>
      <c r="O43" s="10">
        <v>1</v>
      </c>
      <c r="P43" s="122" t="s">
        <v>38</v>
      </c>
      <c r="Q43" s="122" t="s">
        <v>26</v>
      </c>
      <c r="R43" s="351" t="s">
        <v>48</v>
      </c>
      <c r="S43" s="121" t="s">
        <v>28</v>
      </c>
      <c r="T43" s="121" t="s">
        <v>28</v>
      </c>
      <c r="U43" s="121" t="s">
        <v>39</v>
      </c>
      <c r="V43" s="10" t="s">
        <v>30</v>
      </c>
      <c r="W43" s="289">
        <v>0</v>
      </c>
      <c r="X43" s="162">
        <v>11330000</v>
      </c>
      <c r="Y43" s="163" t="s">
        <v>1893</v>
      </c>
      <c r="Z43" s="163" t="s">
        <v>1894</v>
      </c>
      <c r="AA43" s="164" t="s">
        <v>1895</v>
      </c>
      <c r="AB43" s="164" t="s">
        <v>1896</v>
      </c>
    </row>
    <row r="44" spans="2:28" s="173" customFormat="1" ht="60">
      <c r="B44" s="155" t="s">
        <v>36</v>
      </c>
      <c r="C44" s="368"/>
      <c r="D44" s="346"/>
      <c r="E44" s="374"/>
      <c r="F44" s="7" t="s">
        <v>37</v>
      </c>
      <c r="G44" s="127" t="s">
        <v>820</v>
      </c>
      <c r="H44" s="8" t="s">
        <v>64</v>
      </c>
      <c r="I44" s="121">
        <v>0.5</v>
      </c>
      <c r="J44" s="9">
        <v>44228</v>
      </c>
      <c r="K44" s="9">
        <v>44561</v>
      </c>
      <c r="L44" s="121">
        <v>0.25</v>
      </c>
      <c r="M44" s="121">
        <v>0.5</v>
      </c>
      <c r="N44" s="121">
        <v>0.75</v>
      </c>
      <c r="O44" s="10">
        <v>1</v>
      </c>
      <c r="P44" s="122" t="s">
        <v>38</v>
      </c>
      <c r="Q44" s="122" t="s">
        <v>26</v>
      </c>
      <c r="R44" s="353"/>
      <c r="S44" s="121" t="s">
        <v>28</v>
      </c>
      <c r="T44" s="121" t="s">
        <v>28</v>
      </c>
      <c r="U44" s="121" t="s">
        <v>39</v>
      </c>
      <c r="V44" s="10" t="s">
        <v>30</v>
      </c>
      <c r="W44" s="290"/>
      <c r="X44" s="165">
        <v>1149800</v>
      </c>
      <c r="Y44" s="166" t="s">
        <v>1897</v>
      </c>
      <c r="Z44" s="166" t="s">
        <v>1898</v>
      </c>
      <c r="AA44" s="167" t="s">
        <v>1899</v>
      </c>
      <c r="AB44" s="167" t="s">
        <v>1900</v>
      </c>
    </row>
    <row r="45" spans="2:28" s="173" customFormat="1" ht="36" customHeight="1">
      <c r="B45" s="155" t="s">
        <v>36</v>
      </c>
      <c r="C45" s="367" t="s">
        <v>821</v>
      </c>
      <c r="D45" s="344"/>
      <c r="E45" s="373" t="s">
        <v>65</v>
      </c>
      <c r="F45" s="7" t="s">
        <v>37</v>
      </c>
      <c r="G45" s="127" t="s">
        <v>822</v>
      </c>
      <c r="H45" s="8" t="s">
        <v>66</v>
      </c>
      <c r="I45" s="121">
        <v>0.75</v>
      </c>
      <c r="J45" s="9">
        <v>44228</v>
      </c>
      <c r="K45" s="9">
        <v>44561</v>
      </c>
      <c r="L45" s="121">
        <v>0.3</v>
      </c>
      <c r="M45" s="121">
        <v>0</v>
      </c>
      <c r="N45" s="121">
        <v>0.65</v>
      </c>
      <c r="O45" s="10">
        <v>1</v>
      </c>
      <c r="P45" s="122" t="s">
        <v>38</v>
      </c>
      <c r="Q45" s="122" t="s">
        <v>26</v>
      </c>
      <c r="R45" s="351" t="s">
        <v>48</v>
      </c>
      <c r="S45" s="121" t="s">
        <v>28</v>
      </c>
      <c r="T45" s="121" t="s">
        <v>28</v>
      </c>
      <c r="U45" s="121" t="s">
        <v>39</v>
      </c>
      <c r="V45" s="10" t="s">
        <v>67</v>
      </c>
      <c r="W45" s="289">
        <v>1627100</v>
      </c>
      <c r="X45" s="162">
        <v>9064000</v>
      </c>
      <c r="Y45" s="163" t="s">
        <v>1893</v>
      </c>
      <c r="Z45" s="163" t="s">
        <v>1894</v>
      </c>
      <c r="AA45" s="164" t="s">
        <v>1895</v>
      </c>
      <c r="AB45" s="164" t="s">
        <v>1896</v>
      </c>
    </row>
    <row r="46" spans="2:28" s="173" customFormat="1" ht="60">
      <c r="B46" s="155" t="s">
        <v>36</v>
      </c>
      <c r="C46" s="368"/>
      <c r="D46" s="346"/>
      <c r="E46" s="374"/>
      <c r="F46" s="7" t="s">
        <v>37</v>
      </c>
      <c r="G46" s="127" t="s">
        <v>823</v>
      </c>
      <c r="H46" s="8" t="s">
        <v>68</v>
      </c>
      <c r="I46" s="121">
        <v>0.25</v>
      </c>
      <c r="J46" s="9">
        <v>44228</v>
      </c>
      <c r="K46" s="9">
        <v>44561</v>
      </c>
      <c r="L46" s="121">
        <v>0.5</v>
      </c>
      <c r="M46" s="121">
        <v>1</v>
      </c>
      <c r="N46" s="121">
        <v>1</v>
      </c>
      <c r="O46" s="121">
        <v>1</v>
      </c>
      <c r="P46" s="122" t="s">
        <v>38</v>
      </c>
      <c r="Q46" s="122" t="s">
        <v>26</v>
      </c>
      <c r="R46" s="353"/>
      <c r="S46" s="121" t="s">
        <v>28</v>
      </c>
      <c r="T46" s="121" t="s">
        <v>28</v>
      </c>
      <c r="U46" s="121" t="s">
        <v>39</v>
      </c>
      <c r="V46" s="10" t="s">
        <v>35</v>
      </c>
      <c r="W46" s="290"/>
      <c r="X46" s="165">
        <v>13736200</v>
      </c>
      <c r="Y46" s="166" t="s">
        <v>1897</v>
      </c>
      <c r="Z46" s="166" t="s">
        <v>1898</v>
      </c>
      <c r="AA46" s="167" t="s">
        <v>1899</v>
      </c>
      <c r="AB46" s="167" t="s">
        <v>1900</v>
      </c>
    </row>
    <row r="47" spans="2:28" s="173" customFormat="1" ht="36" customHeight="1">
      <c r="B47" s="137" t="s">
        <v>69</v>
      </c>
      <c r="C47" s="362" t="s">
        <v>824</v>
      </c>
      <c r="D47" s="282">
        <v>224</v>
      </c>
      <c r="E47" s="235" t="s">
        <v>70</v>
      </c>
      <c r="F47" s="45" t="s">
        <v>71</v>
      </c>
      <c r="G47" s="128" t="s">
        <v>825</v>
      </c>
      <c r="H47" s="42" t="s">
        <v>72</v>
      </c>
      <c r="I47" s="148">
        <v>0.75</v>
      </c>
      <c r="J47" s="43">
        <v>44197</v>
      </c>
      <c r="K47" s="43">
        <v>44561</v>
      </c>
      <c r="L47" s="148">
        <v>0.25</v>
      </c>
      <c r="M47" s="148">
        <v>0.5</v>
      </c>
      <c r="N47" s="148">
        <v>0.75</v>
      </c>
      <c r="O47" s="44">
        <v>1</v>
      </c>
      <c r="P47" s="134" t="s">
        <v>73</v>
      </c>
      <c r="Q47" s="134" t="s">
        <v>74</v>
      </c>
      <c r="R47" s="337" t="s">
        <v>1686</v>
      </c>
      <c r="S47" s="148" t="s">
        <v>28</v>
      </c>
      <c r="T47" s="148" t="s">
        <v>28</v>
      </c>
      <c r="U47" s="148" t="s">
        <v>75</v>
      </c>
      <c r="V47" s="44" t="s">
        <v>35</v>
      </c>
      <c r="W47" s="329">
        <v>48813036</v>
      </c>
      <c r="X47" s="242">
        <v>58702500</v>
      </c>
      <c r="Y47" s="264" t="s">
        <v>1902</v>
      </c>
      <c r="Z47" s="264" t="s">
        <v>1903</v>
      </c>
      <c r="AA47" s="264" t="s">
        <v>1904</v>
      </c>
      <c r="AB47" s="331" t="s">
        <v>1905</v>
      </c>
    </row>
    <row r="48" spans="2:28" s="173" customFormat="1" ht="24">
      <c r="B48" s="137" t="s">
        <v>69</v>
      </c>
      <c r="C48" s="362"/>
      <c r="D48" s="379"/>
      <c r="E48" s="237"/>
      <c r="F48" s="45" t="s">
        <v>71</v>
      </c>
      <c r="G48" s="128" t="s">
        <v>826</v>
      </c>
      <c r="H48" s="42" t="s">
        <v>76</v>
      </c>
      <c r="I48" s="148">
        <v>0.25</v>
      </c>
      <c r="J48" s="43">
        <v>44228</v>
      </c>
      <c r="K48" s="43">
        <v>44561</v>
      </c>
      <c r="L48" s="148">
        <v>0.25</v>
      </c>
      <c r="M48" s="148">
        <v>0.5</v>
      </c>
      <c r="N48" s="148">
        <v>0.75</v>
      </c>
      <c r="O48" s="44">
        <v>1</v>
      </c>
      <c r="P48" s="134" t="s">
        <v>73</v>
      </c>
      <c r="Q48" s="134" t="s">
        <v>74</v>
      </c>
      <c r="R48" s="375"/>
      <c r="S48" s="148" t="s">
        <v>28</v>
      </c>
      <c r="T48" s="148" t="s">
        <v>28</v>
      </c>
      <c r="U48" s="148" t="s">
        <v>75</v>
      </c>
      <c r="V48" s="44" t="s">
        <v>35</v>
      </c>
      <c r="W48" s="330"/>
      <c r="X48" s="262"/>
      <c r="Y48" s="292"/>
      <c r="Z48" s="292"/>
      <c r="AA48" s="292"/>
      <c r="AB48" s="332"/>
    </row>
    <row r="49" spans="2:28" s="173" customFormat="1" ht="59.25" customHeight="1">
      <c r="B49" s="137" t="s">
        <v>69</v>
      </c>
      <c r="C49" s="362" t="s">
        <v>827</v>
      </c>
      <c r="D49" s="389"/>
      <c r="E49" s="235" t="s">
        <v>77</v>
      </c>
      <c r="F49" s="46" t="s">
        <v>71</v>
      </c>
      <c r="G49" s="70" t="s">
        <v>828</v>
      </c>
      <c r="H49" s="42" t="s">
        <v>626</v>
      </c>
      <c r="I49" s="148">
        <v>0.55000000000000004</v>
      </c>
      <c r="J49" s="43">
        <v>44378</v>
      </c>
      <c r="K49" s="43">
        <v>44501</v>
      </c>
      <c r="L49" s="148">
        <v>0</v>
      </c>
      <c r="M49" s="148">
        <v>0</v>
      </c>
      <c r="N49" s="148">
        <v>0.5</v>
      </c>
      <c r="O49" s="44">
        <v>1</v>
      </c>
      <c r="P49" s="134" t="s">
        <v>73</v>
      </c>
      <c r="Q49" s="134" t="s">
        <v>74</v>
      </c>
      <c r="R49" s="337" t="s">
        <v>1687</v>
      </c>
      <c r="S49" s="148" t="s">
        <v>28</v>
      </c>
      <c r="T49" s="148" t="s">
        <v>28</v>
      </c>
      <c r="U49" s="148" t="s">
        <v>75</v>
      </c>
      <c r="V49" s="44" t="s">
        <v>35</v>
      </c>
      <c r="W49" s="333">
        <v>48813036</v>
      </c>
      <c r="X49" s="331">
        <v>172395000</v>
      </c>
      <c r="Y49" s="264" t="s">
        <v>1902</v>
      </c>
      <c r="Z49" s="264" t="s">
        <v>1903</v>
      </c>
      <c r="AA49" s="264" t="s">
        <v>1904</v>
      </c>
      <c r="AB49" s="331" t="s">
        <v>1905</v>
      </c>
    </row>
    <row r="50" spans="2:28" s="173" customFormat="1" ht="59.25" customHeight="1">
      <c r="B50" s="137" t="s">
        <v>69</v>
      </c>
      <c r="C50" s="362"/>
      <c r="D50" s="390"/>
      <c r="E50" s="237"/>
      <c r="F50" s="46" t="s">
        <v>71</v>
      </c>
      <c r="G50" s="70" t="s">
        <v>829</v>
      </c>
      <c r="H50" s="42" t="s">
        <v>79</v>
      </c>
      <c r="I50" s="148">
        <v>0.45</v>
      </c>
      <c r="J50" s="43">
        <v>44470</v>
      </c>
      <c r="K50" s="43">
        <v>44531</v>
      </c>
      <c r="L50" s="148">
        <v>0</v>
      </c>
      <c r="M50" s="148">
        <v>0</v>
      </c>
      <c r="N50" s="148">
        <v>0</v>
      </c>
      <c r="O50" s="44">
        <v>1</v>
      </c>
      <c r="P50" s="134" t="s">
        <v>73</v>
      </c>
      <c r="Q50" s="134" t="s">
        <v>74</v>
      </c>
      <c r="R50" s="375"/>
      <c r="S50" s="148" t="s">
        <v>28</v>
      </c>
      <c r="T50" s="148" t="s">
        <v>28</v>
      </c>
      <c r="U50" s="148" t="s">
        <v>75</v>
      </c>
      <c r="V50" s="44" t="s">
        <v>35</v>
      </c>
      <c r="W50" s="333"/>
      <c r="X50" s="331"/>
      <c r="Y50" s="264"/>
      <c r="Z50" s="264"/>
      <c r="AA50" s="264"/>
      <c r="AB50" s="331"/>
    </row>
    <row r="51" spans="2:28" s="173" customFormat="1" ht="24" customHeight="1">
      <c r="B51" s="116" t="s">
        <v>80</v>
      </c>
      <c r="C51" s="370" t="s">
        <v>664</v>
      </c>
      <c r="D51" s="391">
        <v>104</v>
      </c>
      <c r="E51" s="394" t="s">
        <v>81</v>
      </c>
      <c r="F51" s="11" t="s">
        <v>82</v>
      </c>
      <c r="G51" s="71" t="s">
        <v>830</v>
      </c>
      <c r="H51" s="8" t="s">
        <v>83</v>
      </c>
      <c r="I51" s="121">
        <v>0.2</v>
      </c>
      <c r="J51" s="9">
        <v>44242</v>
      </c>
      <c r="K51" s="9">
        <v>44316</v>
      </c>
      <c r="L51" s="121">
        <v>0.7</v>
      </c>
      <c r="M51" s="121">
        <v>1</v>
      </c>
      <c r="N51" s="121">
        <v>1</v>
      </c>
      <c r="O51" s="121">
        <v>1</v>
      </c>
      <c r="P51" s="122" t="s">
        <v>25</v>
      </c>
      <c r="Q51" s="122" t="s">
        <v>74</v>
      </c>
      <c r="R51" s="351" t="s">
        <v>1745</v>
      </c>
      <c r="S51" s="121" t="s">
        <v>28</v>
      </c>
      <c r="T51" s="121" t="s">
        <v>28</v>
      </c>
      <c r="U51" s="121" t="s">
        <v>39</v>
      </c>
      <c r="V51" s="10" t="s">
        <v>84</v>
      </c>
      <c r="W51" s="245">
        <v>0</v>
      </c>
      <c r="X51" s="245">
        <v>25923486757</v>
      </c>
      <c r="Y51" s="240" t="s">
        <v>1906</v>
      </c>
      <c r="Z51" s="240" t="s">
        <v>1907</v>
      </c>
      <c r="AA51" s="239" t="s">
        <v>1908</v>
      </c>
      <c r="AB51" s="325" t="s">
        <v>1910</v>
      </c>
    </row>
    <row r="52" spans="2:28" s="173" customFormat="1" ht="24">
      <c r="B52" s="116" t="s">
        <v>80</v>
      </c>
      <c r="C52" s="371"/>
      <c r="D52" s="392"/>
      <c r="E52" s="394"/>
      <c r="F52" s="11" t="s">
        <v>82</v>
      </c>
      <c r="G52" s="71" t="s">
        <v>831</v>
      </c>
      <c r="H52" s="8" t="s">
        <v>1746</v>
      </c>
      <c r="I52" s="121">
        <v>0.6</v>
      </c>
      <c r="J52" s="9">
        <v>44331</v>
      </c>
      <c r="K52" s="9">
        <v>44407</v>
      </c>
      <c r="L52" s="121">
        <v>0</v>
      </c>
      <c r="M52" s="121">
        <v>0.9</v>
      </c>
      <c r="N52" s="121">
        <v>1</v>
      </c>
      <c r="O52" s="121">
        <v>1</v>
      </c>
      <c r="P52" s="122" t="s">
        <v>25</v>
      </c>
      <c r="Q52" s="122" t="s">
        <v>74</v>
      </c>
      <c r="R52" s="352"/>
      <c r="S52" s="121" t="s">
        <v>28</v>
      </c>
      <c r="T52" s="121" t="s">
        <v>28</v>
      </c>
      <c r="U52" s="121" t="s">
        <v>39</v>
      </c>
      <c r="V52" s="10" t="s">
        <v>85</v>
      </c>
      <c r="W52" s="245"/>
      <c r="X52" s="245"/>
      <c r="Y52" s="240"/>
      <c r="Z52" s="240"/>
      <c r="AA52" s="239"/>
      <c r="AB52" s="245"/>
    </row>
    <row r="53" spans="2:28" s="173" customFormat="1" ht="24">
      <c r="B53" s="116" t="s">
        <v>80</v>
      </c>
      <c r="C53" s="372"/>
      <c r="D53" s="393"/>
      <c r="E53" s="394"/>
      <c r="F53" s="11" t="s">
        <v>82</v>
      </c>
      <c r="G53" s="71" t="s">
        <v>832</v>
      </c>
      <c r="H53" s="8" t="s">
        <v>1747</v>
      </c>
      <c r="I53" s="121">
        <v>0.2</v>
      </c>
      <c r="J53" s="9">
        <v>44331</v>
      </c>
      <c r="K53" s="9">
        <v>44407</v>
      </c>
      <c r="L53" s="121">
        <v>0</v>
      </c>
      <c r="M53" s="121">
        <v>0.9</v>
      </c>
      <c r="N53" s="12">
        <v>1</v>
      </c>
      <c r="O53" s="121">
        <v>1</v>
      </c>
      <c r="P53" s="122" t="s">
        <v>25</v>
      </c>
      <c r="Q53" s="122" t="s">
        <v>74</v>
      </c>
      <c r="R53" s="353"/>
      <c r="S53" s="121" t="s">
        <v>28</v>
      </c>
      <c r="T53" s="121" t="s">
        <v>28</v>
      </c>
      <c r="U53" s="121" t="s">
        <v>39</v>
      </c>
      <c r="V53" s="10" t="s">
        <v>86</v>
      </c>
      <c r="W53" s="245"/>
      <c r="X53" s="187">
        <v>576513243</v>
      </c>
      <c r="Y53" s="186" t="s">
        <v>1906</v>
      </c>
      <c r="Z53" s="186" t="s">
        <v>1909</v>
      </c>
      <c r="AA53" s="188" t="s">
        <v>1908</v>
      </c>
      <c r="AB53" s="182" t="s">
        <v>1911</v>
      </c>
    </row>
    <row r="54" spans="2:28" s="173" customFormat="1" ht="24" customHeight="1">
      <c r="B54" s="116" t="s">
        <v>80</v>
      </c>
      <c r="C54" s="363" t="s">
        <v>665</v>
      </c>
      <c r="D54" s="140" t="s">
        <v>80</v>
      </c>
      <c r="E54" s="394" t="s">
        <v>1748</v>
      </c>
      <c r="F54" s="11" t="s">
        <v>82</v>
      </c>
      <c r="G54" s="71" t="s">
        <v>833</v>
      </c>
      <c r="H54" s="8" t="s">
        <v>87</v>
      </c>
      <c r="I54" s="121">
        <v>0.3</v>
      </c>
      <c r="J54" s="9">
        <v>44484</v>
      </c>
      <c r="K54" s="9">
        <v>44540</v>
      </c>
      <c r="L54" s="121">
        <v>0</v>
      </c>
      <c r="M54" s="121">
        <v>0</v>
      </c>
      <c r="N54" s="121">
        <v>0</v>
      </c>
      <c r="O54" s="10">
        <v>1</v>
      </c>
      <c r="P54" s="122" t="s">
        <v>25</v>
      </c>
      <c r="Q54" s="122" t="s">
        <v>74</v>
      </c>
      <c r="R54" s="351" t="s">
        <v>1749</v>
      </c>
      <c r="S54" s="121" t="s">
        <v>28</v>
      </c>
      <c r="T54" s="121" t="s">
        <v>28</v>
      </c>
      <c r="U54" s="121" t="s">
        <v>39</v>
      </c>
      <c r="V54" s="10" t="s">
        <v>67</v>
      </c>
      <c r="W54" s="245">
        <v>0</v>
      </c>
      <c r="X54" s="245">
        <v>0</v>
      </c>
      <c r="Y54" s="327" t="s">
        <v>1912</v>
      </c>
      <c r="Z54" s="327" t="s">
        <v>1912</v>
      </c>
      <c r="AA54" s="327" t="s">
        <v>1912</v>
      </c>
      <c r="AB54" s="327" t="s">
        <v>1912</v>
      </c>
    </row>
    <row r="55" spans="2:28" s="173" customFormat="1" ht="24">
      <c r="B55" s="116" t="s">
        <v>80</v>
      </c>
      <c r="C55" s="364"/>
      <c r="D55" s="140" t="s">
        <v>80</v>
      </c>
      <c r="E55" s="394"/>
      <c r="F55" s="11" t="s">
        <v>82</v>
      </c>
      <c r="G55" s="71" t="s">
        <v>834</v>
      </c>
      <c r="H55" s="8" t="s">
        <v>1750</v>
      </c>
      <c r="I55" s="121">
        <v>0.3</v>
      </c>
      <c r="J55" s="9">
        <v>44491</v>
      </c>
      <c r="K55" s="9">
        <v>44557</v>
      </c>
      <c r="L55" s="121">
        <v>0</v>
      </c>
      <c r="M55" s="121">
        <v>0</v>
      </c>
      <c r="N55" s="121">
        <v>0</v>
      </c>
      <c r="O55" s="10">
        <v>1</v>
      </c>
      <c r="P55" s="122" t="s">
        <v>25</v>
      </c>
      <c r="Q55" s="122" t="s">
        <v>74</v>
      </c>
      <c r="R55" s="352"/>
      <c r="S55" s="121" t="s">
        <v>28</v>
      </c>
      <c r="T55" s="121" t="s">
        <v>28</v>
      </c>
      <c r="U55" s="121" t="s">
        <v>39</v>
      </c>
      <c r="V55" s="10" t="s">
        <v>67</v>
      </c>
      <c r="W55" s="245"/>
      <c r="X55" s="245"/>
      <c r="Y55" s="327"/>
      <c r="Z55" s="327"/>
      <c r="AA55" s="327"/>
      <c r="AB55" s="327"/>
    </row>
    <row r="56" spans="2:28" s="173" customFormat="1" ht="24">
      <c r="B56" s="116" t="s">
        <v>80</v>
      </c>
      <c r="C56" s="365"/>
      <c r="D56" s="140" t="s">
        <v>80</v>
      </c>
      <c r="E56" s="394"/>
      <c r="F56" s="11" t="s">
        <v>82</v>
      </c>
      <c r="G56" s="71" t="s">
        <v>835</v>
      </c>
      <c r="H56" s="8" t="s">
        <v>88</v>
      </c>
      <c r="I56" s="121">
        <v>0.4</v>
      </c>
      <c r="J56" s="9">
        <v>44491</v>
      </c>
      <c r="K56" s="9">
        <v>44557</v>
      </c>
      <c r="L56" s="121">
        <v>0</v>
      </c>
      <c r="M56" s="121">
        <v>0</v>
      </c>
      <c r="N56" s="121">
        <v>0</v>
      </c>
      <c r="O56" s="10">
        <v>1</v>
      </c>
      <c r="P56" s="122" t="s">
        <v>25</v>
      </c>
      <c r="Q56" s="122" t="s">
        <v>74</v>
      </c>
      <c r="R56" s="353"/>
      <c r="S56" s="121" t="s">
        <v>28</v>
      </c>
      <c r="T56" s="121" t="s">
        <v>28</v>
      </c>
      <c r="U56" s="121" t="s">
        <v>39</v>
      </c>
      <c r="V56" s="10" t="s">
        <v>67</v>
      </c>
      <c r="W56" s="245"/>
      <c r="X56" s="245"/>
      <c r="Y56" s="327"/>
      <c r="Z56" s="327"/>
      <c r="AA56" s="327"/>
      <c r="AB56" s="327"/>
    </row>
    <row r="57" spans="2:28" s="173" customFormat="1" ht="36" customHeight="1">
      <c r="B57" s="116" t="s">
        <v>80</v>
      </c>
      <c r="C57" s="376" t="s">
        <v>666</v>
      </c>
      <c r="D57" s="225" t="s">
        <v>80</v>
      </c>
      <c r="E57" s="399" t="s">
        <v>2235</v>
      </c>
      <c r="F57" s="226" t="s">
        <v>82</v>
      </c>
      <c r="G57" s="227" t="s">
        <v>836</v>
      </c>
      <c r="H57" s="228" t="s">
        <v>2230</v>
      </c>
      <c r="I57" s="229">
        <v>0.1</v>
      </c>
      <c r="J57" s="230">
        <v>44378</v>
      </c>
      <c r="K57" s="230">
        <v>44561</v>
      </c>
      <c r="L57" s="229">
        <v>0</v>
      </c>
      <c r="M57" s="229">
        <v>0</v>
      </c>
      <c r="N57" s="229">
        <v>0</v>
      </c>
      <c r="O57" s="231">
        <v>1</v>
      </c>
      <c r="P57" s="122" t="s">
        <v>25</v>
      </c>
      <c r="Q57" s="122" t="s">
        <v>74</v>
      </c>
      <c r="R57" s="351" t="s">
        <v>1688</v>
      </c>
      <c r="S57" s="121" t="s">
        <v>28</v>
      </c>
      <c r="T57" s="121" t="s">
        <v>28</v>
      </c>
      <c r="U57" s="121" t="s">
        <v>39</v>
      </c>
      <c r="V57" s="10" t="s">
        <v>67</v>
      </c>
      <c r="W57" s="245">
        <v>0</v>
      </c>
      <c r="X57" s="245">
        <v>0</v>
      </c>
      <c r="Y57" s="327" t="s">
        <v>1912</v>
      </c>
      <c r="Z57" s="327" t="s">
        <v>1912</v>
      </c>
      <c r="AA57" s="327" t="s">
        <v>1912</v>
      </c>
      <c r="AB57" s="327" t="s">
        <v>1912</v>
      </c>
    </row>
    <row r="58" spans="2:28" s="173" customFormat="1" ht="24">
      <c r="B58" s="222" t="s">
        <v>80</v>
      </c>
      <c r="C58" s="377"/>
      <c r="D58" s="225" t="s">
        <v>80</v>
      </c>
      <c r="E58" s="399"/>
      <c r="F58" s="226" t="s">
        <v>82</v>
      </c>
      <c r="G58" s="227" t="s">
        <v>837</v>
      </c>
      <c r="H58" s="228" t="s">
        <v>2231</v>
      </c>
      <c r="I58" s="229">
        <v>0.05</v>
      </c>
      <c r="J58" s="230">
        <v>44501</v>
      </c>
      <c r="K58" s="230">
        <v>44561</v>
      </c>
      <c r="L58" s="229">
        <v>0</v>
      </c>
      <c r="M58" s="229">
        <v>0</v>
      </c>
      <c r="N58" s="229">
        <v>0</v>
      </c>
      <c r="O58" s="231">
        <v>1</v>
      </c>
      <c r="P58" s="122" t="s">
        <v>25</v>
      </c>
      <c r="Q58" s="122" t="s">
        <v>74</v>
      </c>
      <c r="R58" s="352"/>
      <c r="S58" s="121" t="s">
        <v>28</v>
      </c>
      <c r="T58" s="121" t="s">
        <v>28</v>
      </c>
      <c r="U58" s="121" t="s">
        <v>39</v>
      </c>
      <c r="V58" s="10" t="s">
        <v>84</v>
      </c>
      <c r="W58" s="245"/>
      <c r="X58" s="245"/>
      <c r="Y58" s="327"/>
      <c r="Z58" s="327"/>
      <c r="AA58" s="327"/>
      <c r="AB58" s="327"/>
    </row>
    <row r="59" spans="2:28" s="173" customFormat="1" ht="28.5" customHeight="1">
      <c r="B59" s="222" t="s">
        <v>80</v>
      </c>
      <c r="C59" s="377"/>
      <c r="D59" s="225"/>
      <c r="E59" s="399"/>
      <c r="F59" s="226" t="s">
        <v>82</v>
      </c>
      <c r="G59" s="227" t="s">
        <v>838</v>
      </c>
      <c r="H59" s="228" t="s">
        <v>2232</v>
      </c>
      <c r="I59" s="229">
        <v>0.4</v>
      </c>
      <c r="J59" s="230">
        <v>44378</v>
      </c>
      <c r="K59" s="230">
        <v>44561</v>
      </c>
      <c r="L59" s="229">
        <v>0</v>
      </c>
      <c r="M59" s="229">
        <v>0</v>
      </c>
      <c r="N59" s="229">
        <v>0</v>
      </c>
      <c r="O59" s="231">
        <v>1</v>
      </c>
      <c r="P59" s="223" t="s">
        <v>25</v>
      </c>
      <c r="Q59" s="223" t="s">
        <v>74</v>
      </c>
      <c r="R59" s="352"/>
      <c r="S59" s="224" t="s">
        <v>28</v>
      </c>
      <c r="T59" s="224" t="s">
        <v>28</v>
      </c>
      <c r="U59" s="224" t="s">
        <v>39</v>
      </c>
      <c r="V59" s="10" t="s">
        <v>84</v>
      </c>
      <c r="W59" s="326"/>
      <c r="X59" s="326"/>
      <c r="Y59" s="328"/>
      <c r="Z59" s="328"/>
      <c r="AA59" s="328"/>
      <c r="AB59" s="328"/>
    </row>
    <row r="60" spans="2:28" s="173" customFormat="1" ht="42.75" customHeight="1">
      <c r="B60" s="222" t="s">
        <v>80</v>
      </c>
      <c r="C60" s="377"/>
      <c r="D60" s="225"/>
      <c r="E60" s="399"/>
      <c r="F60" s="226" t="s">
        <v>82</v>
      </c>
      <c r="G60" s="227" t="s">
        <v>2228</v>
      </c>
      <c r="H60" s="228" t="s">
        <v>2233</v>
      </c>
      <c r="I60" s="229">
        <v>0.35</v>
      </c>
      <c r="J60" s="230">
        <v>44470</v>
      </c>
      <c r="K60" s="230">
        <v>44561</v>
      </c>
      <c r="L60" s="229">
        <v>0</v>
      </c>
      <c r="M60" s="229">
        <v>0</v>
      </c>
      <c r="N60" s="229">
        <v>0</v>
      </c>
      <c r="O60" s="231">
        <v>1</v>
      </c>
      <c r="P60" s="223" t="s">
        <v>25</v>
      </c>
      <c r="Q60" s="223" t="s">
        <v>74</v>
      </c>
      <c r="R60" s="352"/>
      <c r="S60" s="224" t="s">
        <v>28</v>
      </c>
      <c r="T60" s="224" t="s">
        <v>28</v>
      </c>
      <c r="U60" s="224" t="s">
        <v>39</v>
      </c>
      <c r="V60" s="10" t="s">
        <v>84</v>
      </c>
      <c r="W60" s="326"/>
      <c r="X60" s="326"/>
      <c r="Y60" s="328"/>
      <c r="Z60" s="328"/>
      <c r="AA60" s="328"/>
      <c r="AB60" s="328"/>
    </row>
    <row r="61" spans="2:28" s="173" customFormat="1" ht="39.75" customHeight="1">
      <c r="B61" s="116" t="s">
        <v>80</v>
      </c>
      <c r="C61" s="378"/>
      <c r="D61" s="225" t="s">
        <v>80</v>
      </c>
      <c r="E61" s="399"/>
      <c r="F61" s="226" t="s">
        <v>82</v>
      </c>
      <c r="G61" s="227" t="s">
        <v>2229</v>
      </c>
      <c r="H61" s="228" t="s">
        <v>2234</v>
      </c>
      <c r="I61" s="229">
        <v>0.1</v>
      </c>
      <c r="J61" s="230">
        <v>44470</v>
      </c>
      <c r="K61" s="230">
        <v>44561</v>
      </c>
      <c r="L61" s="229">
        <v>0</v>
      </c>
      <c r="M61" s="229">
        <v>0</v>
      </c>
      <c r="N61" s="229">
        <v>0</v>
      </c>
      <c r="O61" s="231">
        <v>1</v>
      </c>
      <c r="P61" s="122" t="s">
        <v>25</v>
      </c>
      <c r="Q61" s="122" t="s">
        <v>74</v>
      </c>
      <c r="R61" s="353"/>
      <c r="S61" s="121" t="s">
        <v>28</v>
      </c>
      <c r="T61" s="121" t="s">
        <v>28</v>
      </c>
      <c r="U61" s="121" t="s">
        <v>39</v>
      </c>
      <c r="V61" s="10" t="s">
        <v>86</v>
      </c>
      <c r="W61" s="326"/>
      <c r="X61" s="326"/>
      <c r="Y61" s="328"/>
      <c r="Z61" s="328"/>
      <c r="AA61" s="328"/>
      <c r="AB61" s="328"/>
    </row>
    <row r="62" spans="2:28" s="173" customFormat="1" ht="24" customHeight="1">
      <c r="B62" s="137" t="s">
        <v>89</v>
      </c>
      <c r="C62" s="232" t="s">
        <v>667</v>
      </c>
      <c r="D62" s="395">
        <v>199</v>
      </c>
      <c r="E62" s="396" t="s">
        <v>90</v>
      </c>
      <c r="F62" s="46" t="s">
        <v>71</v>
      </c>
      <c r="G62" s="70" t="s">
        <v>839</v>
      </c>
      <c r="H62" s="42" t="s">
        <v>91</v>
      </c>
      <c r="I62" s="148">
        <v>0.25</v>
      </c>
      <c r="J62" s="43">
        <v>44211</v>
      </c>
      <c r="K62" s="43">
        <v>44560</v>
      </c>
      <c r="L62" s="148">
        <v>0</v>
      </c>
      <c r="M62" s="148">
        <v>0.6</v>
      </c>
      <c r="N62" s="148">
        <v>0.7</v>
      </c>
      <c r="O62" s="148">
        <v>1</v>
      </c>
      <c r="P62" s="134" t="s">
        <v>73</v>
      </c>
      <c r="Q62" s="134" t="s">
        <v>26</v>
      </c>
      <c r="R62" s="337" t="s">
        <v>1751</v>
      </c>
      <c r="S62" s="148" t="s">
        <v>28</v>
      </c>
      <c r="T62" s="148" t="s">
        <v>28</v>
      </c>
      <c r="U62" s="148" t="s">
        <v>92</v>
      </c>
      <c r="V62" s="44" t="s">
        <v>35</v>
      </c>
      <c r="W62" s="242">
        <v>57692122.800000004</v>
      </c>
      <c r="X62" s="242">
        <v>69424960</v>
      </c>
      <c r="Y62" s="264" t="s">
        <v>1913</v>
      </c>
      <c r="Z62" s="264" t="s">
        <v>1914</v>
      </c>
      <c r="AA62" s="324" t="s">
        <v>1915</v>
      </c>
      <c r="AB62" s="324" t="s">
        <v>1916</v>
      </c>
    </row>
    <row r="63" spans="2:28" s="173" customFormat="1" ht="24">
      <c r="B63" s="137" t="s">
        <v>89</v>
      </c>
      <c r="C63" s="233"/>
      <c r="D63" s="389"/>
      <c r="E63" s="396"/>
      <c r="F63" s="46" t="s">
        <v>71</v>
      </c>
      <c r="G63" s="70" t="s">
        <v>840</v>
      </c>
      <c r="H63" s="42" t="s">
        <v>93</v>
      </c>
      <c r="I63" s="148">
        <v>0.25</v>
      </c>
      <c r="J63" s="43">
        <v>44228</v>
      </c>
      <c r="K63" s="43">
        <v>44560</v>
      </c>
      <c r="L63" s="148">
        <v>0</v>
      </c>
      <c r="M63" s="148">
        <v>0.4</v>
      </c>
      <c r="N63" s="148">
        <v>0.5</v>
      </c>
      <c r="O63" s="148">
        <v>1</v>
      </c>
      <c r="P63" s="134" t="s">
        <v>73</v>
      </c>
      <c r="Q63" s="134" t="s">
        <v>26</v>
      </c>
      <c r="R63" s="397"/>
      <c r="S63" s="148" t="s">
        <v>28</v>
      </c>
      <c r="T63" s="148" t="s">
        <v>28</v>
      </c>
      <c r="U63" s="148" t="s">
        <v>92</v>
      </c>
      <c r="V63" s="44" t="s">
        <v>35</v>
      </c>
      <c r="W63" s="242"/>
      <c r="X63" s="242"/>
      <c r="Y63" s="264"/>
      <c r="Z63" s="264"/>
      <c r="AA63" s="258"/>
      <c r="AB63" s="258"/>
    </row>
    <row r="64" spans="2:28" s="173" customFormat="1" ht="36">
      <c r="B64" s="137" t="s">
        <v>89</v>
      </c>
      <c r="C64" s="233"/>
      <c r="D64" s="389"/>
      <c r="E64" s="396"/>
      <c r="F64" s="46" t="s">
        <v>71</v>
      </c>
      <c r="G64" s="70" t="s">
        <v>841</v>
      </c>
      <c r="H64" s="42" t="s">
        <v>94</v>
      </c>
      <c r="I64" s="148">
        <v>0.25</v>
      </c>
      <c r="J64" s="43">
        <v>44256</v>
      </c>
      <c r="K64" s="43">
        <v>44469</v>
      </c>
      <c r="L64" s="148">
        <v>0</v>
      </c>
      <c r="M64" s="148">
        <v>0.9</v>
      </c>
      <c r="N64" s="148">
        <v>1</v>
      </c>
      <c r="O64" s="148">
        <v>1</v>
      </c>
      <c r="P64" s="134" t="s">
        <v>73</v>
      </c>
      <c r="Q64" s="134" t="s">
        <v>26</v>
      </c>
      <c r="R64" s="397"/>
      <c r="S64" s="148" t="s">
        <v>28</v>
      </c>
      <c r="T64" s="148" t="s">
        <v>28</v>
      </c>
      <c r="U64" s="148" t="s">
        <v>92</v>
      </c>
      <c r="V64" s="44" t="s">
        <v>35</v>
      </c>
      <c r="W64" s="242"/>
      <c r="X64" s="242"/>
      <c r="Y64" s="264"/>
      <c r="Z64" s="264"/>
      <c r="AA64" s="258"/>
      <c r="AB64" s="258"/>
    </row>
    <row r="65" spans="2:28" s="173" customFormat="1" ht="24">
      <c r="B65" s="137" t="s">
        <v>89</v>
      </c>
      <c r="C65" s="234"/>
      <c r="D65" s="390"/>
      <c r="E65" s="396"/>
      <c r="F65" s="46" t="s">
        <v>71</v>
      </c>
      <c r="G65" s="70" t="s">
        <v>842</v>
      </c>
      <c r="H65" s="42" t="s">
        <v>95</v>
      </c>
      <c r="I65" s="148">
        <v>0.25</v>
      </c>
      <c r="J65" s="43">
        <v>44206</v>
      </c>
      <c r="K65" s="43">
        <v>44560</v>
      </c>
      <c r="L65" s="148">
        <v>0</v>
      </c>
      <c r="M65" s="148">
        <v>0.1</v>
      </c>
      <c r="N65" s="148">
        <v>0.2</v>
      </c>
      <c r="O65" s="148">
        <v>1</v>
      </c>
      <c r="P65" s="134" t="s">
        <v>73</v>
      </c>
      <c r="Q65" s="134" t="s">
        <v>26</v>
      </c>
      <c r="R65" s="375"/>
      <c r="S65" s="148" t="s">
        <v>28</v>
      </c>
      <c r="T65" s="148" t="s">
        <v>28</v>
      </c>
      <c r="U65" s="148" t="s">
        <v>92</v>
      </c>
      <c r="V65" s="44" t="s">
        <v>35</v>
      </c>
      <c r="W65" s="242"/>
      <c r="X65" s="242"/>
      <c r="Y65" s="264"/>
      <c r="Z65" s="264"/>
      <c r="AA65" s="258"/>
      <c r="AB65" s="258"/>
    </row>
    <row r="66" spans="2:28" s="173" customFormat="1" ht="24" customHeight="1">
      <c r="B66" s="137" t="s">
        <v>89</v>
      </c>
      <c r="C66" s="232" t="s">
        <v>668</v>
      </c>
      <c r="D66" s="282">
        <v>89</v>
      </c>
      <c r="E66" s="235" t="s">
        <v>2207</v>
      </c>
      <c r="F66" s="45" t="s">
        <v>71</v>
      </c>
      <c r="G66" s="128" t="s">
        <v>843</v>
      </c>
      <c r="H66" s="42" t="s">
        <v>2205</v>
      </c>
      <c r="I66" s="148">
        <v>0.3</v>
      </c>
      <c r="J66" s="43">
        <v>44470</v>
      </c>
      <c r="K66" s="43">
        <v>44560</v>
      </c>
      <c r="L66" s="148">
        <v>0</v>
      </c>
      <c r="M66" s="148">
        <v>0</v>
      </c>
      <c r="N66" s="148">
        <v>0.5</v>
      </c>
      <c r="O66" s="148">
        <v>1</v>
      </c>
      <c r="P66" s="134" t="s">
        <v>96</v>
      </c>
      <c r="Q66" s="134" t="s">
        <v>26</v>
      </c>
      <c r="R66" s="337" t="s">
        <v>1752</v>
      </c>
      <c r="S66" s="148" t="s">
        <v>97</v>
      </c>
      <c r="T66" s="148" t="s">
        <v>28</v>
      </c>
      <c r="U66" s="148" t="s">
        <v>92</v>
      </c>
      <c r="V66" s="44" t="s">
        <v>35</v>
      </c>
      <c r="W66" s="242">
        <v>0</v>
      </c>
      <c r="X66" s="242">
        <v>53721600</v>
      </c>
      <c r="Y66" s="264" t="s">
        <v>1913</v>
      </c>
      <c r="Z66" s="264" t="s">
        <v>1914</v>
      </c>
      <c r="AA66" s="324" t="s">
        <v>1915</v>
      </c>
      <c r="AB66" s="324" t="s">
        <v>1916</v>
      </c>
    </row>
    <row r="67" spans="2:28" s="173" customFormat="1" ht="24">
      <c r="B67" s="137" t="s">
        <v>89</v>
      </c>
      <c r="C67" s="233"/>
      <c r="D67" s="398"/>
      <c r="E67" s="236"/>
      <c r="F67" s="45" t="s">
        <v>71</v>
      </c>
      <c r="G67" s="128" t="s">
        <v>844</v>
      </c>
      <c r="H67" s="42" t="s">
        <v>2206</v>
      </c>
      <c r="I67" s="148">
        <v>0.7</v>
      </c>
      <c r="J67" s="43">
        <v>44470</v>
      </c>
      <c r="K67" s="43">
        <v>44560</v>
      </c>
      <c r="L67" s="148">
        <v>0</v>
      </c>
      <c r="M67" s="148">
        <v>0</v>
      </c>
      <c r="N67" s="148">
        <v>0</v>
      </c>
      <c r="O67" s="148">
        <v>1</v>
      </c>
      <c r="P67" s="134" t="s">
        <v>96</v>
      </c>
      <c r="Q67" s="134" t="s">
        <v>26</v>
      </c>
      <c r="R67" s="397"/>
      <c r="S67" s="148" t="s">
        <v>97</v>
      </c>
      <c r="T67" s="148" t="s">
        <v>28</v>
      </c>
      <c r="U67" s="148" t="s">
        <v>92</v>
      </c>
      <c r="V67" s="44" t="s">
        <v>35</v>
      </c>
      <c r="W67" s="242"/>
      <c r="X67" s="242"/>
      <c r="Y67" s="264"/>
      <c r="Z67" s="264"/>
      <c r="AA67" s="258"/>
      <c r="AB67" s="258"/>
    </row>
    <row r="68" spans="2:28" s="173" customFormat="1" ht="24">
      <c r="B68" s="137" t="s">
        <v>89</v>
      </c>
      <c r="C68" s="232" t="s">
        <v>669</v>
      </c>
      <c r="D68" s="398"/>
      <c r="E68" s="235" t="s">
        <v>98</v>
      </c>
      <c r="F68" s="45" t="s">
        <v>82</v>
      </c>
      <c r="G68" s="128" t="s">
        <v>845</v>
      </c>
      <c r="H68" s="42" t="s">
        <v>99</v>
      </c>
      <c r="I68" s="148">
        <v>0.2</v>
      </c>
      <c r="J68" s="43">
        <v>44256</v>
      </c>
      <c r="K68" s="43">
        <v>44286</v>
      </c>
      <c r="L68" s="148">
        <v>1</v>
      </c>
      <c r="M68" s="148">
        <v>1</v>
      </c>
      <c r="N68" s="148">
        <v>1</v>
      </c>
      <c r="O68" s="148">
        <v>1</v>
      </c>
      <c r="P68" s="134" t="s">
        <v>73</v>
      </c>
      <c r="Q68" s="134" t="s">
        <v>26</v>
      </c>
      <c r="R68" s="397"/>
      <c r="S68" s="134" t="s">
        <v>28</v>
      </c>
      <c r="T68" s="134" t="s">
        <v>28</v>
      </c>
      <c r="U68" s="134" t="s">
        <v>92</v>
      </c>
      <c r="V68" s="152" t="s">
        <v>35</v>
      </c>
      <c r="W68" s="242"/>
      <c r="X68" s="242"/>
      <c r="Y68" s="264"/>
      <c r="Z68" s="264"/>
      <c r="AA68" s="258"/>
      <c r="AB68" s="258"/>
    </row>
    <row r="69" spans="2:28" s="173" customFormat="1" ht="36.75" customHeight="1">
      <c r="B69" s="137" t="s">
        <v>89</v>
      </c>
      <c r="C69" s="233"/>
      <c r="D69" s="398"/>
      <c r="E69" s="236"/>
      <c r="F69" s="45" t="s">
        <v>82</v>
      </c>
      <c r="G69" s="128" t="s">
        <v>846</v>
      </c>
      <c r="H69" s="42" t="s">
        <v>100</v>
      </c>
      <c r="I69" s="148">
        <v>0.2</v>
      </c>
      <c r="J69" s="43">
        <v>44287</v>
      </c>
      <c r="K69" s="43">
        <v>44347</v>
      </c>
      <c r="L69" s="148">
        <v>0</v>
      </c>
      <c r="M69" s="148">
        <v>1</v>
      </c>
      <c r="N69" s="148">
        <v>1</v>
      </c>
      <c r="O69" s="148">
        <v>1</v>
      </c>
      <c r="P69" s="148" t="s">
        <v>73</v>
      </c>
      <c r="Q69" s="148" t="s">
        <v>26</v>
      </c>
      <c r="R69" s="397"/>
      <c r="S69" s="148" t="s">
        <v>28</v>
      </c>
      <c r="T69" s="148" t="s">
        <v>28</v>
      </c>
      <c r="U69" s="148" t="s">
        <v>92</v>
      </c>
      <c r="V69" s="44" t="s">
        <v>35</v>
      </c>
      <c r="W69" s="242"/>
      <c r="X69" s="242"/>
      <c r="Y69" s="264"/>
      <c r="Z69" s="264"/>
      <c r="AA69" s="258"/>
      <c r="AB69" s="258"/>
    </row>
    <row r="70" spans="2:28" s="173" customFormat="1" ht="37.5" customHeight="1">
      <c r="B70" s="137" t="s">
        <v>89</v>
      </c>
      <c r="C70" s="233"/>
      <c r="D70" s="398"/>
      <c r="E70" s="236"/>
      <c r="F70" s="45" t="s">
        <v>82</v>
      </c>
      <c r="G70" s="128" t="s">
        <v>847</v>
      </c>
      <c r="H70" s="42" t="s">
        <v>101</v>
      </c>
      <c r="I70" s="148">
        <v>0.2</v>
      </c>
      <c r="J70" s="43">
        <v>44319</v>
      </c>
      <c r="K70" s="43">
        <v>44347</v>
      </c>
      <c r="L70" s="148">
        <v>0</v>
      </c>
      <c r="M70" s="148">
        <v>1</v>
      </c>
      <c r="N70" s="148">
        <v>1</v>
      </c>
      <c r="O70" s="148">
        <v>1</v>
      </c>
      <c r="P70" s="148" t="s">
        <v>73</v>
      </c>
      <c r="Q70" s="148" t="s">
        <v>26</v>
      </c>
      <c r="R70" s="397"/>
      <c r="S70" s="148" t="s">
        <v>28</v>
      </c>
      <c r="T70" s="148" t="s">
        <v>28</v>
      </c>
      <c r="U70" s="148" t="s">
        <v>92</v>
      </c>
      <c r="V70" s="44" t="s">
        <v>35</v>
      </c>
      <c r="W70" s="242"/>
      <c r="X70" s="242"/>
      <c r="Y70" s="264"/>
      <c r="Z70" s="264"/>
      <c r="AA70" s="258"/>
      <c r="AB70" s="258"/>
    </row>
    <row r="71" spans="2:28" s="173" customFormat="1" ht="24">
      <c r="B71" s="137" t="s">
        <v>89</v>
      </c>
      <c r="C71" s="233"/>
      <c r="D71" s="398"/>
      <c r="E71" s="236"/>
      <c r="F71" s="45" t="s">
        <v>82</v>
      </c>
      <c r="G71" s="128" t="s">
        <v>848</v>
      </c>
      <c r="H71" s="42" t="s">
        <v>102</v>
      </c>
      <c r="I71" s="148">
        <v>0.1</v>
      </c>
      <c r="J71" s="43">
        <v>44378</v>
      </c>
      <c r="K71" s="43">
        <v>44439</v>
      </c>
      <c r="L71" s="148">
        <v>0</v>
      </c>
      <c r="M71" s="148">
        <v>0</v>
      </c>
      <c r="N71" s="148">
        <v>1</v>
      </c>
      <c r="O71" s="148">
        <v>1</v>
      </c>
      <c r="P71" s="148" t="s">
        <v>73</v>
      </c>
      <c r="Q71" s="148" t="s">
        <v>26</v>
      </c>
      <c r="R71" s="397"/>
      <c r="S71" s="148" t="s">
        <v>28</v>
      </c>
      <c r="T71" s="148" t="s">
        <v>28</v>
      </c>
      <c r="U71" s="148" t="s">
        <v>92</v>
      </c>
      <c r="V71" s="44" t="s">
        <v>35</v>
      </c>
      <c r="W71" s="242"/>
      <c r="X71" s="242"/>
      <c r="Y71" s="264"/>
      <c r="Z71" s="264"/>
      <c r="AA71" s="258"/>
      <c r="AB71" s="258"/>
    </row>
    <row r="72" spans="2:28" s="173" customFormat="1" ht="36">
      <c r="B72" s="137" t="s">
        <v>89</v>
      </c>
      <c r="C72" s="233"/>
      <c r="D72" s="379"/>
      <c r="E72" s="236"/>
      <c r="F72" s="45" t="s">
        <v>82</v>
      </c>
      <c r="G72" s="128" t="s">
        <v>849</v>
      </c>
      <c r="H72" s="42" t="s">
        <v>1753</v>
      </c>
      <c r="I72" s="148">
        <v>0.1</v>
      </c>
      <c r="J72" s="43">
        <v>44470</v>
      </c>
      <c r="K72" s="43">
        <v>44531</v>
      </c>
      <c r="L72" s="148">
        <v>0</v>
      </c>
      <c r="M72" s="148">
        <v>0</v>
      </c>
      <c r="N72" s="148">
        <v>0</v>
      </c>
      <c r="O72" s="44">
        <v>1</v>
      </c>
      <c r="P72" s="148" t="s">
        <v>73</v>
      </c>
      <c r="Q72" s="148" t="s">
        <v>26</v>
      </c>
      <c r="R72" s="397"/>
      <c r="S72" s="148" t="s">
        <v>28</v>
      </c>
      <c r="T72" s="148" t="s">
        <v>28</v>
      </c>
      <c r="U72" s="148" t="s">
        <v>92</v>
      </c>
      <c r="V72" s="44" t="s">
        <v>35</v>
      </c>
      <c r="W72" s="242"/>
      <c r="X72" s="242"/>
      <c r="Y72" s="264"/>
      <c r="Z72" s="264"/>
      <c r="AA72" s="258"/>
      <c r="AB72" s="258"/>
    </row>
    <row r="73" spans="2:28" s="173" customFormat="1" ht="24">
      <c r="B73" s="137" t="s">
        <v>89</v>
      </c>
      <c r="C73" s="234"/>
      <c r="D73" s="144"/>
      <c r="E73" s="237"/>
      <c r="F73" s="45" t="s">
        <v>82</v>
      </c>
      <c r="G73" s="128" t="s">
        <v>850</v>
      </c>
      <c r="H73" s="42" t="s">
        <v>103</v>
      </c>
      <c r="I73" s="148">
        <v>0.2</v>
      </c>
      <c r="J73" s="43">
        <v>44531</v>
      </c>
      <c r="K73" s="43">
        <v>44561</v>
      </c>
      <c r="L73" s="148">
        <v>0</v>
      </c>
      <c r="M73" s="148">
        <v>0</v>
      </c>
      <c r="N73" s="148">
        <v>0</v>
      </c>
      <c r="O73" s="44">
        <v>1</v>
      </c>
      <c r="P73" s="148" t="s">
        <v>73</v>
      </c>
      <c r="Q73" s="148" t="s">
        <v>26</v>
      </c>
      <c r="R73" s="397"/>
      <c r="S73" s="148" t="s">
        <v>28</v>
      </c>
      <c r="T73" s="148" t="s">
        <v>28</v>
      </c>
      <c r="U73" s="148" t="s">
        <v>92</v>
      </c>
      <c r="V73" s="44" t="s">
        <v>35</v>
      </c>
      <c r="W73" s="242"/>
      <c r="X73" s="242"/>
      <c r="Y73" s="264"/>
      <c r="Z73" s="264"/>
      <c r="AA73" s="258"/>
      <c r="AB73" s="258"/>
    </row>
    <row r="74" spans="2:28" s="173" customFormat="1" ht="36">
      <c r="B74" s="137" t="s">
        <v>89</v>
      </c>
      <c r="C74" s="232" t="s">
        <v>670</v>
      </c>
      <c r="D74" s="282">
        <v>184</v>
      </c>
      <c r="E74" s="235" t="s">
        <v>104</v>
      </c>
      <c r="F74" s="45" t="s">
        <v>71</v>
      </c>
      <c r="G74" s="128" t="s">
        <v>851</v>
      </c>
      <c r="H74" s="42" t="s">
        <v>105</v>
      </c>
      <c r="I74" s="148">
        <v>0.2</v>
      </c>
      <c r="J74" s="43">
        <v>44211</v>
      </c>
      <c r="K74" s="43">
        <v>44270</v>
      </c>
      <c r="L74" s="148">
        <v>1</v>
      </c>
      <c r="M74" s="148">
        <v>1</v>
      </c>
      <c r="N74" s="148">
        <v>1</v>
      </c>
      <c r="O74" s="148">
        <v>1</v>
      </c>
      <c r="P74" s="143" t="s">
        <v>73</v>
      </c>
      <c r="Q74" s="143" t="s">
        <v>26</v>
      </c>
      <c r="R74" s="397" t="s">
        <v>106</v>
      </c>
      <c r="S74" s="135" t="s">
        <v>28</v>
      </c>
      <c r="T74" s="135" t="s">
        <v>28</v>
      </c>
      <c r="U74" s="135" t="s">
        <v>92</v>
      </c>
      <c r="V74" s="55" t="s">
        <v>35</v>
      </c>
      <c r="W74" s="242">
        <v>18191080.800000001</v>
      </c>
      <c r="X74" s="242">
        <v>50437480</v>
      </c>
      <c r="Y74" s="264" t="s">
        <v>1913</v>
      </c>
      <c r="Z74" s="264" t="s">
        <v>1914</v>
      </c>
      <c r="AA74" s="324" t="s">
        <v>1915</v>
      </c>
      <c r="AB74" s="324" t="s">
        <v>1916</v>
      </c>
    </row>
    <row r="75" spans="2:28" s="173" customFormat="1" ht="36" customHeight="1">
      <c r="B75" s="137" t="s">
        <v>89</v>
      </c>
      <c r="C75" s="233"/>
      <c r="D75" s="398"/>
      <c r="E75" s="236"/>
      <c r="F75" s="45" t="s">
        <v>71</v>
      </c>
      <c r="G75" s="128" t="s">
        <v>852</v>
      </c>
      <c r="H75" s="42" t="s">
        <v>107</v>
      </c>
      <c r="I75" s="148">
        <v>0.4</v>
      </c>
      <c r="J75" s="43">
        <v>44228</v>
      </c>
      <c r="K75" s="43" t="s">
        <v>108</v>
      </c>
      <c r="L75" s="148">
        <v>1</v>
      </c>
      <c r="M75" s="148">
        <v>1</v>
      </c>
      <c r="N75" s="148">
        <v>1</v>
      </c>
      <c r="O75" s="148">
        <v>1</v>
      </c>
      <c r="P75" s="134" t="s">
        <v>73</v>
      </c>
      <c r="Q75" s="134" t="s">
        <v>26</v>
      </c>
      <c r="R75" s="397"/>
      <c r="S75" s="148" t="s">
        <v>28</v>
      </c>
      <c r="T75" s="148" t="s">
        <v>28</v>
      </c>
      <c r="U75" s="148" t="s">
        <v>92</v>
      </c>
      <c r="V75" s="44" t="s">
        <v>35</v>
      </c>
      <c r="W75" s="242"/>
      <c r="X75" s="242"/>
      <c r="Y75" s="264"/>
      <c r="Z75" s="264"/>
      <c r="AA75" s="258"/>
      <c r="AB75" s="258"/>
    </row>
    <row r="76" spans="2:28" s="173" customFormat="1" ht="36" customHeight="1">
      <c r="B76" s="137" t="s">
        <v>89</v>
      </c>
      <c r="C76" s="234"/>
      <c r="D76" s="379"/>
      <c r="E76" s="237"/>
      <c r="F76" s="45" t="s">
        <v>71</v>
      </c>
      <c r="G76" s="128" t="s">
        <v>853</v>
      </c>
      <c r="H76" s="42" t="s">
        <v>109</v>
      </c>
      <c r="I76" s="148">
        <v>0.4</v>
      </c>
      <c r="J76" s="43">
        <v>44287</v>
      </c>
      <c r="K76" s="43">
        <v>44560</v>
      </c>
      <c r="L76" s="148">
        <v>0</v>
      </c>
      <c r="M76" s="148">
        <v>0.5</v>
      </c>
      <c r="N76" s="148">
        <v>0.75</v>
      </c>
      <c r="O76" s="44">
        <v>1</v>
      </c>
      <c r="P76" s="134" t="s">
        <v>73</v>
      </c>
      <c r="Q76" s="134" t="s">
        <v>26</v>
      </c>
      <c r="R76" s="375"/>
      <c r="S76" s="148" t="s">
        <v>28</v>
      </c>
      <c r="T76" s="148" t="s">
        <v>28</v>
      </c>
      <c r="U76" s="148" t="s">
        <v>92</v>
      </c>
      <c r="V76" s="44" t="s">
        <v>35</v>
      </c>
      <c r="W76" s="242"/>
      <c r="X76" s="242"/>
      <c r="Y76" s="264"/>
      <c r="Z76" s="264"/>
      <c r="AA76" s="258"/>
      <c r="AB76" s="258"/>
    </row>
    <row r="77" spans="2:28" s="173" customFormat="1" ht="36" customHeight="1">
      <c r="B77" s="137" t="s">
        <v>89</v>
      </c>
      <c r="C77" s="232" t="s">
        <v>671</v>
      </c>
      <c r="D77" s="282">
        <v>204</v>
      </c>
      <c r="E77" s="235" t="s">
        <v>110</v>
      </c>
      <c r="F77" s="45" t="s">
        <v>82</v>
      </c>
      <c r="G77" s="128" t="s">
        <v>854</v>
      </c>
      <c r="H77" s="42" t="s">
        <v>111</v>
      </c>
      <c r="I77" s="148">
        <v>0.1</v>
      </c>
      <c r="J77" s="43">
        <v>44207</v>
      </c>
      <c r="K77" s="43">
        <v>44285</v>
      </c>
      <c r="L77" s="148">
        <v>1</v>
      </c>
      <c r="M77" s="148">
        <v>1</v>
      </c>
      <c r="N77" s="148">
        <v>1</v>
      </c>
      <c r="O77" s="148">
        <v>1</v>
      </c>
      <c r="P77" s="134" t="s">
        <v>112</v>
      </c>
      <c r="Q77" s="134" t="s">
        <v>26</v>
      </c>
      <c r="R77" s="337" t="s">
        <v>113</v>
      </c>
      <c r="S77" s="148" t="s">
        <v>28</v>
      </c>
      <c r="T77" s="148" t="s">
        <v>28</v>
      </c>
      <c r="U77" s="148" t="s">
        <v>114</v>
      </c>
      <c r="V77" s="44" t="s">
        <v>35</v>
      </c>
      <c r="W77" s="242">
        <v>46159639.200000003</v>
      </c>
      <c r="X77" s="242">
        <v>14850000</v>
      </c>
      <c r="Y77" s="264" t="s">
        <v>1913</v>
      </c>
      <c r="Z77" s="264" t="s">
        <v>1917</v>
      </c>
      <c r="AA77" s="324" t="s">
        <v>1918</v>
      </c>
      <c r="AB77" s="324" t="s">
        <v>1919</v>
      </c>
    </row>
    <row r="78" spans="2:28" s="173" customFormat="1" ht="36">
      <c r="B78" s="137" t="s">
        <v>89</v>
      </c>
      <c r="C78" s="233"/>
      <c r="D78" s="398"/>
      <c r="E78" s="236"/>
      <c r="F78" s="45" t="s">
        <v>82</v>
      </c>
      <c r="G78" s="128" t="s">
        <v>855</v>
      </c>
      <c r="H78" s="42" t="s">
        <v>1754</v>
      </c>
      <c r="I78" s="148">
        <v>0.2</v>
      </c>
      <c r="J78" s="43">
        <v>44207</v>
      </c>
      <c r="K78" s="43">
        <v>44560</v>
      </c>
      <c r="L78" s="148">
        <v>0.4</v>
      </c>
      <c r="M78" s="148">
        <v>0.5</v>
      </c>
      <c r="N78" s="148">
        <v>0.6</v>
      </c>
      <c r="O78" s="44">
        <v>1</v>
      </c>
      <c r="P78" s="134" t="s">
        <v>112</v>
      </c>
      <c r="Q78" s="134" t="s">
        <v>26</v>
      </c>
      <c r="R78" s="397"/>
      <c r="S78" s="148" t="s">
        <v>28</v>
      </c>
      <c r="T78" s="148" t="s">
        <v>28</v>
      </c>
      <c r="U78" s="148" t="s">
        <v>114</v>
      </c>
      <c r="V78" s="44" t="s">
        <v>35</v>
      </c>
      <c r="W78" s="242"/>
      <c r="X78" s="242"/>
      <c r="Y78" s="264"/>
      <c r="Z78" s="264"/>
      <c r="AA78" s="258"/>
      <c r="AB78" s="258"/>
    </row>
    <row r="79" spans="2:28" s="173" customFormat="1" ht="36">
      <c r="B79" s="137" t="s">
        <v>89</v>
      </c>
      <c r="C79" s="233"/>
      <c r="D79" s="398"/>
      <c r="E79" s="236"/>
      <c r="F79" s="45" t="s">
        <v>82</v>
      </c>
      <c r="G79" s="128" t="s">
        <v>856</v>
      </c>
      <c r="H79" s="42" t="s">
        <v>116</v>
      </c>
      <c r="I79" s="148">
        <v>0.2</v>
      </c>
      <c r="J79" s="43">
        <v>44207</v>
      </c>
      <c r="K79" s="43">
        <v>44560</v>
      </c>
      <c r="L79" s="148">
        <v>0.4</v>
      </c>
      <c r="M79" s="148">
        <v>0.8</v>
      </c>
      <c r="N79" s="148">
        <v>0.85</v>
      </c>
      <c r="O79" s="44">
        <v>1</v>
      </c>
      <c r="P79" s="134" t="s">
        <v>112</v>
      </c>
      <c r="Q79" s="134" t="s">
        <v>26</v>
      </c>
      <c r="R79" s="397"/>
      <c r="S79" s="148" t="s">
        <v>28</v>
      </c>
      <c r="T79" s="148" t="s">
        <v>28</v>
      </c>
      <c r="U79" s="148" t="s">
        <v>114</v>
      </c>
      <c r="V79" s="44" t="s">
        <v>35</v>
      </c>
      <c r="W79" s="242"/>
      <c r="X79" s="242"/>
      <c r="Y79" s="264"/>
      <c r="Z79" s="264"/>
      <c r="AA79" s="258"/>
      <c r="AB79" s="258"/>
    </row>
    <row r="80" spans="2:28" s="173" customFormat="1" ht="36">
      <c r="B80" s="137" t="s">
        <v>89</v>
      </c>
      <c r="C80" s="233"/>
      <c r="D80" s="398"/>
      <c r="E80" s="236"/>
      <c r="F80" s="45" t="s">
        <v>82</v>
      </c>
      <c r="G80" s="128" t="s">
        <v>857</v>
      </c>
      <c r="H80" s="42" t="s">
        <v>117</v>
      </c>
      <c r="I80" s="148">
        <v>0.15</v>
      </c>
      <c r="J80" s="43">
        <v>44207</v>
      </c>
      <c r="K80" s="43" t="s">
        <v>115</v>
      </c>
      <c r="L80" s="148">
        <v>0.4</v>
      </c>
      <c r="M80" s="148">
        <v>1</v>
      </c>
      <c r="N80" s="148">
        <v>1</v>
      </c>
      <c r="O80" s="148">
        <v>1</v>
      </c>
      <c r="P80" s="134" t="s">
        <v>112</v>
      </c>
      <c r="Q80" s="134" t="s">
        <v>26</v>
      </c>
      <c r="R80" s="397"/>
      <c r="S80" s="148" t="s">
        <v>28</v>
      </c>
      <c r="T80" s="148" t="s">
        <v>28</v>
      </c>
      <c r="U80" s="148" t="s">
        <v>114</v>
      </c>
      <c r="V80" s="44" t="s">
        <v>35</v>
      </c>
      <c r="W80" s="242"/>
      <c r="X80" s="242"/>
      <c r="Y80" s="264"/>
      <c r="Z80" s="264"/>
      <c r="AA80" s="258"/>
      <c r="AB80" s="258"/>
    </row>
    <row r="81" spans="2:28" s="173" customFormat="1" ht="36">
      <c r="B81" s="137" t="s">
        <v>89</v>
      </c>
      <c r="C81" s="233"/>
      <c r="D81" s="398"/>
      <c r="E81" s="236"/>
      <c r="F81" s="45" t="s">
        <v>82</v>
      </c>
      <c r="G81" s="128" t="s">
        <v>858</v>
      </c>
      <c r="H81" s="42" t="s">
        <v>627</v>
      </c>
      <c r="I81" s="148">
        <v>0.2</v>
      </c>
      <c r="J81" s="43">
        <v>44207</v>
      </c>
      <c r="K81" s="43">
        <v>44560</v>
      </c>
      <c r="L81" s="148">
        <v>0.3</v>
      </c>
      <c r="M81" s="148">
        <v>0.6</v>
      </c>
      <c r="N81" s="148">
        <v>0.7</v>
      </c>
      <c r="O81" s="44">
        <v>1</v>
      </c>
      <c r="P81" s="134" t="s">
        <v>112</v>
      </c>
      <c r="Q81" s="134" t="s">
        <v>26</v>
      </c>
      <c r="R81" s="397"/>
      <c r="S81" s="148" t="s">
        <v>28</v>
      </c>
      <c r="T81" s="148" t="s">
        <v>28</v>
      </c>
      <c r="U81" s="148" t="s">
        <v>114</v>
      </c>
      <c r="V81" s="44" t="s">
        <v>35</v>
      </c>
      <c r="W81" s="242"/>
      <c r="X81" s="242"/>
      <c r="Y81" s="264"/>
      <c r="Z81" s="264"/>
      <c r="AA81" s="258"/>
      <c r="AB81" s="258"/>
    </row>
    <row r="82" spans="2:28" s="173" customFormat="1" ht="36">
      <c r="B82" s="137" t="s">
        <v>89</v>
      </c>
      <c r="C82" s="234"/>
      <c r="D82" s="379"/>
      <c r="E82" s="237"/>
      <c r="F82" s="45" t="s">
        <v>82</v>
      </c>
      <c r="G82" s="128" t="s">
        <v>859</v>
      </c>
      <c r="H82" s="42" t="s">
        <v>119</v>
      </c>
      <c r="I82" s="148">
        <v>0.15</v>
      </c>
      <c r="J82" s="43">
        <v>44207</v>
      </c>
      <c r="K82" s="43" t="s">
        <v>115</v>
      </c>
      <c r="L82" s="148">
        <v>0.4</v>
      </c>
      <c r="M82" s="148">
        <v>1</v>
      </c>
      <c r="N82" s="148">
        <v>1</v>
      </c>
      <c r="O82" s="148">
        <v>1</v>
      </c>
      <c r="P82" s="134" t="s">
        <v>112</v>
      </c>
      <c r="Q82" s="134" t="s">
        <v>26</v>
      </c>
      <c r="R82" s="375"/>
      <c r="S82" s="148" t="s">
        <v>28</v>
      </c>
      <c r="T82" s="148" t="s">
        <v>28</v>
      </c>
      <c r="U82" s="148" t="s">
        <v>114</v>
      </c>
      <c r="V82" s="44" t="s">
        <v>35</v>
      </c>
      <c r="W82" s="242"/>
      <c r="X82" s="242"/>
      <c r="Y82" s="264"/>
      <c r="Z82" s="264"/>
      <c r="AA82" s="258"/>
      <c r="AB82" s="258"/>
    </row>
    <row r="83" spans="2:28" s="173" customFormat="1" ht="36">
      <c r="B83" s="137" t="s">
        <v>89</v>
      </c>
      <c r="C83" s="232" t="s">
        <v>672</v>
      </c>
      <c r="D83" s="282">
        <v>163</v>
      </c>
      <c r="E83" s="235" t="s">
        <v>120</v>
      </c>
      <c r="F83" s="45" t="s">
        <v>71</v>
      </c>
      <c r="G83" s="128" t="s">
        <v>860</v>
      </c>
      <c r="H83" s="42" t="s">
        <v>1677</v>
      </c>
      <c r="I83" s="148">
        <v>0.25</v>
      </c>
      <c r="J83" s="43">
        <v>44207</v>
      </c>
      <c r="K83" s="43" t="s">
        <v>115</v>
      </c>
      <c r="L83" s="148">
        <v>0.3</v>
      </c>
      <c r="M83" s="148">
        <v>1</v>
      </c>
      <c r="N83" s="148">
        <v>1</v>
      </c>
      <c r="O83" s="148">
        <v>1</v>
      </c>
      <c r="P83" s="134" t="s">
        <v>73</v>
      </c>
      <c r="Q83" s="134" t="s">
        <v>26</v>
      </c>
      <c r="R83" s="337" t="s">
        <v>121</v>
      </c>
      <c r="S83" s="148" t="s">
        <v>28</v>
      </c>
      <c r="T83" s="148" t="s">
        <v>28</v>
      </c>
      <c r="U83" s="148" t="s">
        <v>114</v>
      </c>
      <c r="V83" s="44" t="s">
        <v>35</v>
      </c>
      <c r="W83" s="242">
        <v>149575826.40000001</v>
      </c>
      <c r="X83" s="242">
        <v>169706000</v>
      </c>
      <c r="Y83" s="264" t="s">
        <v>1913</v>
      </c>
      <c r="Z83" s="264" t="s">
        <v>1917</v>
      </c>
      <c r="AA83" s="324" t="s">
        <v>1918</v>
      </c>
      <c r="AB83" s="324" t="s">
        <v>1919</v>
      </c>
    </row>
    <row r="84" spans="2:28" s="173" customFormat="1" ht="36">
      <c r="B84" s="137" t="s">
        <v>89</v>
      </c>
      <c r="C84" s="233"/>
      <c r="D84" s="398"/>
      <c r="E84" s="236"/>
      <c r="F84" s="45" t="s">
        <v>71</v>
      </c>
      <c r="G84" s="128" t="s">
        <v>861</v>
      </c>
      <c r="H84" s="42" t="s">
        <v>1755</v>
      </c>
      <c r="I84" s="148">
        <v>0.25</v>
      </c>
      <c r="J84" s="43">
        <v>44207</v>
      </c>
      <c r="K84" s="43">
        <v>44560</v>
      </c>
      <c r="L84" s="148">
        <v>0</v>
      </c>
      <c r="M84" s="148">
        <v>0.7</v>
      </c>
      <c r="N84" s="148">
        <v>0.8</v>
      </c>
      <c r="O84" s="44">
        <v>1</v>
      </c>
      <c r="P84" s="134" t="s">
        <v>73</v>
      </c>
      <c r="Q84" s="134" t="s">
        <v>26</v>
      </c>
      <c r="R84" s="397"/>
      <c r="S84" s="148" t="s">
        <v>28</v>
      </c>
      <c r="T84" s="148" t="s">
        <v>28</v>
      </c>
      <c r="U84" s="148" t="s">
        <v>114</v>
      </c>
      <c r="V84" s="44" t="s">
        <v>35</v>
      </c>
      <c r="W84" s="242"/>
      <c r="X84" s="242"/>
      <c r="Y84" s="264"/>
      <c r="Z84" s="264"/>
      <c r="AA84" s="258"/>
      <c r="AB84" s="258"/>
    </row>
    <row r="85" spans="2:28" s="173" customFormat="1" ht="36">
      <c r="B85" s="137" t="s">
        <v>89</v>
      </c>
      <c r="C85" s="234"/>
      <c r="D85" s="379"/>
      <c r="E85" s="236"/>
      <c r="F85" s="45" t="s">
        <v>71</v>
      </c>
      <c r="G85" s="128" t="s">
        <v>862</v>
      </c>
      <c r="H85" s="42" t="s">
        <v>122</v>
      </c>
      <c r="I85" s="148">
        <v>0.5</v>
      </c>
      <c r="J85" s="43">
        <v>44207</v>
      </c>
      <c r="K85" s="43">
        <v>44560</v>
      </c>
      <c r="L85" s="148">
        <v>0</v>
      </c>
      <c r="M85" s="148">
        <v>0</v>
      </c>
      <c r="N85" s="148">
        <v>0</v>
      </c>
      <c r="O85" s="44">
        <v>1</v>
      </c>
      <c r="P85" s="134" t="s">
        <v>73</v>
      </c>
      <c r="Q85" s="134" t="s">
        <v>26</v>
      </c>
      <c r="R85" s="375"/>
      <c r="S85" s="148" t="s">
        <v>28</v>
      </c>
      <c r="T85" s="148" t="s">
        <v>28</v>
      </c>
      <c r="U85" s="148" t="s">
        <v>114</v>
      </c>
      <c r="V85" s="44" t="s">
        <v>35</v>
      </c>
      <c r="W85" s="242"/>
      <c r="X85" s="242"/>
      <c r="Y85" s="264"/>
      <c r="Z85" s="264"/>
      <c r="AA85" s="258"/>
      <c r="AB85" s="258"/>
    </row>
    <row r="86" spans="2:28" s="173" customFormat="1" ht="36">
      <c r="B86" s="137" t="s">
        <v>89</v>
      </c>
      <c r="C86" s="232" t="s">
        <v>673</v>
      </c>
      <c r="D86" s="282">
        <v>143</v>
      </c>
      <c r="E86" s="235" t="s">
        <v>123</v>
      </c>
      <c r="F86" s="45" t="s">
        <v>71</v>
      </c>
      <c r="G86" s="128" t="s">
        <v>863</v>
      </c>
      <c r="H86" s="42" t="s">
        <v>124</v>
      </c>
      <c r="I86" s="148">
        <v>0.4</v>
      </c>
      <c r="J86" s="43" t="s">
        <v>125</v>
      </c>
      <c r="K86" s="43" t="s">
        <v>115</v>
      </c>
      <c r="L86" s="148">
        <v>0.4</v>
      </c>
      <c r="M86" s="148">
        <v>1</v>
      </c>
      <c r="N86" s="148">
        <v>1</v>
      </c>
      <c r="O86" s="148">
        <v>1</v>
      </c>
      <c r="P86" s="134" t="s">
        <v>73</v>
      </c>
      <c r="Q86" s="134" t="s">
        <v>26</v>
      </c>
      <c r="R86" s="337" t="s">
        <v>121</v>
      </c>
      <c r="S86" s="148" t="s">
        <v>28</v>
      </c>
      <c r="T86" s="148" t="s">
        <v>28</v>
      </c>
      <c r="U86" s="148" t="s">
        <v>114</v>
      </c>
      <c r="V86" s="44" t="s">
        <v>35</v>
      </c>
      <c r="W86" s="242">
        <v>12944055.6</v>
      </c>
      <c r="X86" s="242">
        <v>7178000</v>
      </c>
      <c r="Y86" s="264" t="s">
        <v>1913</v>
      </c>
      <c r="Z86" s="264" t="s">
        <v>1917</v>
      </c>
      <c r="AA86" s="324" t="s">
        <v>1918</v>
      </c>
      <c r="AB86" s="324" t="s">
        <v>1919</v>
      </c>
    </row>
    <row r="87" spans="2:28" s="173" customFormat="1" ht="36">
      <c r="B87" s="137" t="s">
        <v>89</v>
      </c>
      <c r="C87" s="233"/>
      <c r="D87" s="398"/>
      <c r="E87" s="236"/>
      <c r="F87" s="45" t="s">
        <v>71</v>
      </c>
      <c r="G87" s="128" t="s">
        <v>864</v>
      </c>
      <c r="H87" s="42" t="s">
        <v>126</v>
      </c>
      <c r="I87" s="148">
        <v>0.2</v>
      </c>
      <c r="J87" s="43" t="s">
        <v>125</v>
      </c>
      <c r="K87" s="43" t="s">
        <v>115</v>
      </c>
      <c r="L87" s="148">
        <v>0.4</v>
      </c>
      <c r="M87" s="148">
        <v>1</v>
      </c>
      <c r="N87" s="148">
        <v>1</v>
      </c>
      <c r="O87" s="148">
        <v>1</v>
      </c>
      <c r="P87" s="134" t="s">
        <v>73</v>
      </c>
      <c r="Q87" s="134" t="s">
        <v>26</v>
      </c>
      <c r="R87" s="397"/>
      <c r="S87" s="148" t="s">
        <v>28</v>
      </c>
      <c r="T87" s="148" t="s">
        <v>28</v>
      </c>
      <c r="U87" s="148" t="s">
        <v>114</v>
      </c>
      <c r="V87" s="44" t="s">
        <v>35</v>
      </c>
      <c r="W87" s="242"/>
      <c r="X87" s="242"/>
      <c r="Y87" s="264"/>
      <c r="Z87" s="264"/>
      <c r="AA87" s="324"/>
      <c r="AB87" s="258"/>
    </row>
    <row r="88" spans="2:28" s="173" customFormat="1" ht="36">
      <c r="B88" s="137" t="s">
        <v>89</v>
      </c>
      <c r="C88" s="234"/>
      <c r="D88" s="379"/>
      <c r="E88" s="237"/>
      <c r="F88" s="45" t="s">
        <v>71</v>
      </c>
      <c r="G88" s="128" t="s">
        <v>865</v>
      </c>
      <c r="H88" s="42" t="s">
        <v>127</v>
      </c>
      <c r="I88" s="148">
        <v>0.4</v>
      </c>
      <c r="J88" s="43">
        <v>44378</v>
      </c>
      <c r="K88" s="43">
        <v>44560</v>
      </c>
      <c r="L88" s="148">
        <v>0</v>
      </c>
      <c r="M88" s="148">
        <v>0</v>
      </c>
      <c r="N88" s="148">
        <v>0.2</v>
      </c>
      <c r="O88" s="44">
        <v>1</v>
      </c>
      <c r="P88" s="134" t="s">
        <v>73</v>
      </c>
      <c r="Q88" s="134" t="s">
        <v>26</v>
      </c>
      <c r="R88" s="375"/>
      <c r="S88" s="148" t="s">
        <v>28</v>
      </c>
      <c r="T88" s="148" t="s">
        <v>28</v>
      </c>
      <c r="U88" s="148" t="s">
        <v>114</v>
      </c>
      <c r="V88" s="44" t="s">
        <v>35</v>
      </c>
      <c r="W88" s="242"/>
      <c r="X88" s="242"/>
      <c r="Y88" s="264"/>
      <c r="Z88" s="264"/>
      <c r="AA88" s="324"/>
      <c r="AB88" s="258"/>
    </row>
    <row r="89" spans="2:28" s="173" customFormat="1" ht="36">
      <c r="B89" s="137" t="s">
        <v>89</v>
      </c>
      <c r="C89" s="232" t="s">
        <v>674</v>
      </c>
      <c r="D89" s="282">
        <v>182</v>
      </c>
      <c r="E89" s="235" t="s">
        <v>128</v>
      </c>
      <c r="F89" s="45" t="s">
        <v>71</v>
      </c>
      <c r="G89" s="128" t="s">
        <v>866</v>
      </c>
      <c r="H89" s="42" t="s">
        <v>124</v>
      </c>
      <c r="I89" s="148">
        <v>0.4</v>
      </c>
      <c r="J89" s="43" t="s">
        <v>125</v>
      </c>
      <c r="K89" s="43" t="s">
        <v>115</v>
      </c>
      <c r="L89" s="148">
        <v>0.4</v>
      </c>
      <c r="M89" s="148">
        <v>1</v>
      </c>
      <c r="N89" s="148">
        <v>1</v>
      </c>
      <c r="O89" s="148">
        <v>1</v>
      </c>
      <c r="P89" s="134" t="s">
        <v>73</v>
      </c>
      <c r="Q89" s="134" t="s">
        <v>26</v>
      </c>
      <c r="R89" s="337" t="s">
        <v>121</v>
      </c>
      <c r="S89" s="148" t="s">
        <v>28</v>
      </c>
      <c r="T89" s="148" t="s">
        <v>28</v>
      </c>
      <c r="U89" s="148" t="s">
        <v>114</v>
      </c>
      <c r="V89" s="44" t="s">
        <v>35</v>
      </c>
      <c r="W89" s="242">
        <v>24099730.199999999</v>
      </c>
      <c r="X89" s="242">
        <v>27584000</v>
      </c>
      <c r="Y89" s="264" t="s">
        <v>1913</v>
      </c>
      <c r="Z89" s="264" t="s">
        <v>1917</v>
      </c>
      <c r="AA89" s="324" t="s">
        <v>1918</v>
      </c>
      <c r="AB89" s="324" t="s">
        <v>1919</v>
      </c>
    </row>
    <row r="90" spans="2:28" s="173" customFormat="1" ht="36">
      <c r="B90" s="137" t="s">
        <v>89</v>
      </c>
      <c r="C90" s="233"/>
      <c r="D90" s="398"/>
      <c r="E90" s="236"/>
      <c r="F90" s="45" t="s">
        <v>71</v>
      </c>
      <c r="G90" s="128" t="s">
        <v>867</v>
      </c>
      <c r="H90" s="42" t="s">
        <v>126</v>
      </c>
      <c r="I90" s="148">
        <v>0.2</v>
      </c>
      <c r="J90" s="43" t="s">
        <v>125</v>
      </c>
      <c r="K90" s="43" t="s">
        <v>115</v>
      </c>
      <c r="L90" s="148">
        <v>0.4</v>
      </c>
      <c r="M90" s="148">
        <v>1</v>
      </c>
      <c r="N90" s="148">
        <v>1</v>
      </c>
      <c r="O90" s="148">
        <v>1</v>
      </c>
      <c r="P90" s="134" t="s">
        <v>73</v>
      </c>
      <c r="Q90" s="134" t="s">
        <v>26</v>
      </c>
      <c r="R90" s="397"/>
      <c r="S90" s="148" t="s">
        <v>28</v>
      </c>
      <c r="T90" s="148" t="s">
        <v>28</v>
      </c>
      <c r="U90" s="148" t="s">
        <v>114</v>
      </c>
      <c r="V90" s="44" t="s">
        <v>35</v>
      </c>
      <c r="W90" s="242"/>
      <c r="X90" s="242"/>
      <c r="Y90" s="264"/>
      <c r="Z90" s="264"/>
      <c r="AA90" s="324"/>
      <c r="AB90" s="258"/>
    </row>
    <row r="91" spans="2:28" s="173" customFormat="1" ht="36">
      <c r="B91" s="137" t="s">
        <v>89</v>
      </c>
      <c r="C91" s="234"/>
      <c r="D91" s="379"/>
      <c r="E91" s="237"/>
      <c r="F91" s="45" t="s">
        <v>71</v>
      </c>
      <c r="G91" s="128" t="s">
        <v>868</v>
      </c>
      <c r="H91" s="42" t="s">
        <v>127</v>
      </c>
      <c r="I91" s="148">
        <v>0.4</v>
      </c>
      <c r="J91" s="43">
        <v>44378</v>
      </c>
      <c r="K91" s="43">
        <v>44560</v>
      </c>
      <c r="L91" s="148">
        <v>0</v>
      </c>
      <c r="M91" s="148">
        <v>0</v>
      </c>
      <c r="N91" s="148">
        <v>0.2</v>
      </c>
      <c r="O91" s="44">
        <v>1</v>
      </c>
      <c r="P91" s="134" t="s">
        <v>73</v>
      </c>
      <c r="Q91" s="134" t="s">
        <v>26</v>
      </c>
      <c r="R91" s="375"/>
      <c r="S91" s="148" t="s">
        <v>28</v>
      </c>
      <c r="T91" s="148" t="s">
        <v>28</v>
      </c>
      <c r="U91" s="148" t="s">
        <v>114</v>
      </c>
      <c r="V91" s="44" t="s">
        <v>35</v>
      </c>
      <c r="W91" s="242"/>
      <c r="X91" s="242"/>
      <c r="Y91" s="264"/>
      <c r="Z91" s="264"/>
      <c r="AA91" s="324"/>
      <c r="AB91" s="258"/>
    </row>
    <row r="92" spans="2:28" s="173" customFormat="1" ht="36">
      <c r="B92" s="137" t="s">
        <v>89</v>
      </c>
      <c r="C92" s="232" t="s">
        <v>675</v>
      </c>
      <c r="D92" s="282">
        <v>183</v>
      </c>
      <c r="E92" s="235" t="s">
        <v>129</v>
      </c>
      <c r="F92" s="45" t="s">
        <v>71</v>
      </c>
      <c r="G92" s="128" t="s">
        <v>869</v>
      </c>
      <c r="H92" s="42" t="s">
        <v>124</v>
      </c>
      <c r="I92" s="148">
        <v>0.4</v>
      </c>
      <c r="J92" s="43" t="s">
        <v>125</v>
      </c>
      <c r="K92" s="43" t="s">
        <v>115</v>
      </c>
      <c r="L92" s="148">
        <v>0</v>
      </c>
      <c r="M92" s="148">
        <v>0.4</v>
      </c>
      <c r="N92" s="148">
        <v>1</v>
      </c>
      <c r="O92" s="148">
        <v>1</v>
      </c>
      <c r="P92" s="134" t="s">
        <v>73</v>
      </c>
      <c r="Q92" s="134" t="s">
        <v>26</v>
      </c>
      <c r="R92" s="337" t="s">
        <v>121</v>
      </c>
      <c r="S92" s="148" t="s">
        <v>28</v>
      </c>
      <c r="T92" s="148" t="s">
        <v>28</v>
      </c>
      <c r="U92" s="148" t="s">
        <v>114</v>
      </c>
      <c r="V92" s="44" t="s">
        <v>35</v>
      </c>
      <c r="W92" s="242">
        <v>117572130.60000001</v>
      </c>
      <c r="X92" s="242">
        <v>3178000</v>
      </c>
      <c r="Y92" s="264" t="s">
        <v>1913</v>
      </c>
      <c r="Z92" s="264" t="s">
        <v>1917</v>
      </c>
      <c r="AA92" s="324" t="s">
        <v>1918</v>
      </c>
      <c r="AB92" s="324" t="s">
        <v>1919</v>
      </c>
    </row>
    <row r="93" spans="2:28" s="173" customFormat="1" ht="36">
      <c r="B93" s="137" t="s">
        <v>89</v>
      </c>
      <c r="C93" s="233"/>
      <c r="D93" s="398"/>
      <c r="E93" s="236"/>
      <c r="F93" s="45" t="s">
        <v>71</v>
      </c>
      <c r="G93" s="128" t="s">
        <v>870</v>
      </c>
      <c r="H93" s="42" t="s">
        <v>126</v>
      </c>
      <c r="I93" s="148">
        <v>0.2</v>
      </c>
      <c r="J93" s="43" t="s">
        <v>125</v>
      </c>
      <c r="K93" s="43">
        <v>44469</v>
      </c>
      <c r="L93" s="148">
        <v>0</v>
      </c>
      <c r="M93" s="148">
        <v>0.4</v>
      </c>
      <c r="N93" s="148">
        <v>1</v>
      </c>
      <c r="O93" s="148">
        <v>1</v>
      </c>
      <c r="P93" s="134" t="s">
        <v>73</v>
      </c>
      <c r="Q93" s="134" t="s">
        <v>26</v>
      </c>
      <c r="R93" s="397"/>
      <c r="S93" s="148" t="s">
        <v>28</v>
      </c>
      <c r="T93" s="148" t="s">
        <v>28</v>
      </c>
      <c r="U93" s="148" t="s">
        <v>114</v>
      </c>
      <c r="V93" s="44" t="s">
        <v>35</v>
      </c>
      <c r="W93" s="242"/>
      <c r="X93" s="242"/>
      <c r="Y93" s="264"/>
      <c r="Z93" s="264"/>
      <c r="AA93" s="324"/>
      <c r="AB93" s="258"/>
    </row>
    <row r="94" spans="2:28" s="173" customFormat="1" ht="36">
      <c r="B94" s="137" t="s">
        <v>89</v>
      </c>
      <c r="C94" s="234"/>
      <c r="D94" s="379"/>
      <c r="E94" s="237"/>
      <c r="F94" s="45" t="s">
        <v>71</v>
      </c>
      <c r="G94" s="128" t="s">
        <v>871</v>
      </c>
      <c r="H94" s="42" t="s">
        <v>127</v>
      </c>
      <c r="I94" s="148">
        <v>0.4</v>
      </c>
      <c r="J94" s="43">
        <v>44378</v>
      </c>
      <c r="K94" s="43">
        <v>44560</v>
      </c>
      <c r="L94" s="148">
        <v>0</v>
      </c>
      <c r="M94" s="148">
        <v>0</v>
      </c>
      <c r="N94" s="148">
        <v>0.2</v>
      </c>
      <c r="O94" s="44">
        <v>1</v>
      </c>
      <c r="P94" s="134" t="s">
        <v>73</v>
      </c>
      <c r="Q94" s="134" t="s">
        <v>26</v>
      </c>
      <c r="R94" s="375"/>
      <c r="S94" s="148" t="s">
        <v>28</v>
      </c>
      <c r="T94" s="148" t="s">
        <v>28</v>
      </c>
      <c r="U94" s="148" t="s">
        <v>114</v>
      </c>
      <c r="V94" s="44" t="s">
        <v>35</v>
      </c>
      <c r="W94" s="242"/>
      <c r="X94" s="242"/>
      <c r="Y94" s="264"/>
      <c r="Z94" s="264"/>
      <c r="AA94" s="324"/>
      <c r="AB94" s="258"/>
    </row>
    <row r="95" spans="2:28" s="173" customFormat="1" ht="36">
      <c r="B95" s="137" t="s">
        <v>89</v>
      </c>
      <c r="C95" s="232" t="s">
        <v>676</v>
      </c>
      <c r="D95" s="282">
        <v>201</v>
      </c>
      <c r="E95" s="235" t="s">
        <v>130</v>
      </c>
      <c r="F95" s="45" t="s">
        <v>71</v>
      </c>
      <c r="G95" s="128" t="s">
        <v>872</v>
      </c>
      <c r="H95" s="42" t="s">
        <v>628</v>
      </c>
      <c r="I95" s="148">
        <v>0.3</v>
      </c>
      <c r="J95" s="43">
        <v>44287</v>
      </c>
      <c r="K95" s="43">
        <v>44377</v>
      </c>
      <c r="L95" s="148">
        <v>0</v>
      </c>
      <c r="M95" s="148">
        <v>1</v>
      </c>
      <c r="N95" s="148">
        <v>1</v>
      </c>
      <c r="O95" s="148">
        <v>1</v>
      </c>
      <c r="P95" s="134" t="s">
        <v>73</v>
      </c>
      <c r="Q95" s="134" t="s">
        <v>26</v>
      </c>
      <c r="R95" s="337" t="s">
        <v>131</v>
      </c>
      <c r="S95" s="148" t="s">
        <v>97</v>
      </c>
      <c r="T95" s="148" t="s">
        <v>28</v>
      </c>
      <c r="U95" s="148" t="s">
        <v>132</v>
      </c>
      <c r="V95" s="44" t="s">
        <v>35</v>
      </c>
      <c r="W95" s="242">
        <v>7862299.1999999993</v>
      </c>
      <c r="X95" s="242">
        <v>6000000</v>
      </c>
      <c r="Y95" s="264" t="s">
        <v>1913</v>
      </c>
      <c r="Z95" s="264" t="s">
        <v>1917</v>
      </c>
      <c r="AA95" s="324" t="s">
        <v>1918</v>
      </c>
      <c r="AB95" s="324" t="s">
        <v>1919</v>
      </c>
    </row>
    <row r="96" spans="2:28" s="173" customFormat="1" ht="36">
      <c r="B96" s="137" t="s">
        <v>89</v>
      </c>
      <c r="C96" s="233"/>
      <c r="D96" s="398"/>
      <c r="E96" s="236"/>
      <c r="F96" s="45" t="s">
        <v>71</v>
      </c>
      <c r="G96" s="128" t="s">
        <v>1452</v>
      </c>
      <c r="H96" s="42" t="s">
        <v>133</v>
      </c>
      <c r="I96" s="148">
        <v>0.3</v>
      </c>
      <c r="J96" s="43">
        <v>44378</v>
      </c>
      <c r="K96" s="43">
        <v>44469</v>
      </c>
      <c r="L96" s="148">
        <v>0</v>
      </c>
      <c r="M96" s="148">
        <v>0</v>
      </c>
      <c r="N96" s="148">
        <v>1</v>
      </c>
      <c r="O96" s="148">
        <v>1</v>
      </c>
      <c r="P96" s="134" t="s">
        <v>73</v>
      </c>
      <c r="Q96" s="134" t="s">
        <v>26</v>
      </c>
      <c r="R96" s="397"/>
      <c r="S96" s="148" t="s">
        <v>97</v>
      </c>
      <c r="T96" s="148" t="s">
        <v>28</v>
      </c>
      <c r="U96" s="148" t="s">
        <v>132</v>
      </c>
      <c r="V96" s="44" t="s">
        <v>35</v>
      </c>
      <c r="W96" s="242"/>
      <c r="X96" s="242"/>
      <c r="Y96" s="264"/>
      <c r="Z96" s="264"/>
      <c r="AA96" s="258"/>
      <c r="AB96" s="258"/>
    </row>
    <row r="97" spans="2:28" s="173" customFormat="1" ht="36">
      <c r="B97" s="137" t="s">
        <v>89</v>
      </c>
      <c r="C97" s="234"/>
      <c r="D97" s="379"/>
      <c r="E97" s="237"/>
      <c r="F97" s="45" t="s">
        <v>71</v>
      </c>
      <c r="G97" s="128" t="s">
        <v>1453</v>
      </c>
      <c r="H97" s="42" t="s">
        <v>134</v>
      </c>
      <c r="I97" s="148">
        <v>0.4</v>
      </c>
      <c r="J97" s="43">
        <v>44488</v>
      </c>
      <c r="K97" s="43" t="s">
        <v>135</v>
      </c>
      <c r="L97" s="148">
        <v>0</v>
      </c>
      <c r="M97" s="148">
        <v>0</v>
      </c>
      <c r="N97" s="148">
        <v>0.3</v>
      </c>
      <c r="O97" s="44">
        <v>1</v>
      </c>
      <c r="P97" s="134" t="s">
        <v>73</v>
      </c>
      <c r="Q97" s="134" t="s">
        <v>26</v>
      </c>
      <c r="R97" s="375"/>
      <c r="S97" s="148" t="s">
        <v>97</v>
      </c>
      <c r="T97" s="148" t="s">
        <v>28</v>
      </c>
      <c r="U97" s="148" t="s">
        <v>132</v>
      </c>
      <c r="V97" s="44" t="s">
        <v>35</v>
      </c>
      <c r="W97" s="262"/>
      <c r="X97" s="262"/>
      <c r="Y97" s="292"/>
      <c r="Z97" s="292"/>
      <c r="AA97" s="259"/>
      <c r="AB97" s="259"/>
    </row>
    <row r="98" spans="2:28" s="173" customFormat="1" ht="63" customHeight="1">
      <c r="B98" s="116" t="s">
        <v>136</v>
      </c>
      <c r="C98" s="363" t="s">
        <v>677</v>
      </c>
      <c r="D98" s="344">
        <v>288</v>
      </c>
      <c r="E98" s="373" t="s">
        <v>1756</v>
      </c>
      <c r="F98" s="7" t="s">
        <v>71</v>
      </c>
      <c r="G98" s="127" t="s">
        <v>873</v>
      </c>
      <c r="H98" s="8" t="s">
        <v>1757</v>
      </c>
      <c r="I98" s="121">
        <v>0.5</v>
      </c>
      <c r="J98" s="9">
        <v>44200</v>
      </c>
      <c r="K98" s="9">
        <v>44560</v>
      </c>
      <c r="L98" s="121">
        <v>0.4</v>
      </c>
      <c r="M98" s="121">
        <v>0.52</v>
      </c>
      <c r="N98" s="121">
        <v>0.8</v>
      </c>
      <c r="O98" s="10">
        <v>1</v>
      </c>
      <c r="P98" s="122" t="s">
        <v>96</v>
      </c>
      <c r="Q98" s="122" t="s">
        <v>26</v>
      </c>
      <c r="R98" s="351" t="s">
        <v>1758</v>
      </c>
      <c r="S98" s="121" t="s">
        <v>137</v>
      </c>
      <c r="T98" s="121" t="s">
        <v>137</v>
      </c>
      <c r="U98" s="121" t="s">
        <v>138</v>
      </c>
      <c r="V98" s="10" t="s">
        <v>35</v>
      </c>
      <c r="W98" s="319">
        <v>212282880</v>
      </c>
      <c r="X98" s="319">
        <v>90706950</v>
      </c>
      <c r="Y98" s="303" t="s">
        <v>1913</v>
      </c>
      <c r="Z98" s="303" t="s">
        <v>1914</v>
      </c>
      <c r="AA98" s="240" t="s">
        <v>1915</v>
      </c>
      <c r="AB98" s="320" t="s">
        <v>1920</v>
      </c>
    </row>
    <row r="99" spans="2:28" s="173" customFormat="1" ht="48">
      <c r="B99" s="116" t="s">
        <v>136</v>
      </c>
      <c r="C99" s="365"/>
      <c r="D99" s="346"/>
      <c r="E99" s="374"/>
      <c r="F99" s="7" t="s">
        <v>71</v>
      </c>
      <c r="G99" s="127" t="s">
        <v>874</v>
      </c>
      <c r="H99" s="8" t="s">
        <v>1678</v>
      </c>
      <c r="I99" s="121">
        <v>0.5</v>
      </c>
      <c r="J99" s="9">
        <v>44200</v>
      </c>
      <c r="K99" s="9">
        <v>44560</v>
      </c>
      <c r="L99" s="121">
        <v>0.4</v>
      </c>
      <c r="M99" s="121">
        <v>0.52</v>
      </c>
      <c r="N99" s="121">
        <v>0.8</v>
      </c>
      <c r="O99" s="10">
        <v>1</v>
      </c>
      <c r="P99" s="122" t="s">
        <v>96</v>
      </c>
      <c r="Q99" s="122" t="s">
        <v>26</v>
      </c>
      <c r="R99" s="353"/>
      <c r="S99" s="121" t="s">
        <v>137</v>
      </c>
      <c r="T99" s="121" t="s">
        <v>137</v>
      </c>
      <c r="U99" s="121" t="s">
        <v>138</v>
      </c>
      <c r="V99" s="10" t="s">
        <v>35</v>
      </c>
      <c r="W99" s="319"/>
      <c r="X99" s="319"/>
      <c r="Y99" s="303"/>
      <c r="Z99" s="303"/>
      <c r="AA99" s="240"/>
      <c r="AB99" s="320"/>
    </row>
    <row r="100" spans="2:28" s="173" customFormat="1" ht="54" customHeight="1">
      <c r="B100" s="116" t="s">
        <v>136</v>
      </c>
      <c r="C100" s="363" t="s">
        <v>678</v>
      </c>
      <c r="D100" s="344">
        <v>286</v>
      </c>
      <c r="E100" s="373" t="s">
        <v>139</v>
      </c>
      <c r="F100" s="7" t="s">
        <v>71</v>
      </c>
      <c r="G100" s="127" t="s">
        <v>875</v>
      </c>
      <c r="H100" s="8" t="s">
        <v>1759</v>
      </c>
      <c r="I100" s="121">
        <v>0.5</v>
      </c>
      <c r="J100" s="9">
        <v>44291</v>
      </c>
      <c r="K100" s="9">
        <v>44499</v>
      </c>
      <c r="L100" s="150">
        <v>0</v>
      </c>
      <c r="M100" s="121">
        <v>0.38</v>
      </c>
      <c r="N100" s="121">
        <v>0.88</v>
      </c>
      <c r="O100" s="10">
        <v>1</v>
      </c>
      <c r="P100" s="122" t="s">
        <v>140</v>
      </c>
      <c r="Q100" s="122" t="s">
        <v>26</v>
      </c>
      <c r="R100" s="351" t="s">
        <v>1760</v>
      </c>
      <c r="S100" s="121" t="s">
        <v>137</v>
      </c>
      <c r="T100" s="121" t="s">
        <v>137</v>
      </c>
      <c r="U100" s="121" t="s">
        <v>138</v>
      </c>
      <c r="V100" s="10" t="s">
        <v>35</v>
      </c>
      <c r="W100" s="319">
        <v>50000000</v>
      </c>
      <c r="X100" s="319">
        <v>0</v>
      </c>
      <c r="Y100" s="322" t="s">
        <v>1912</v>
      </c>
      <c r="Z100" s="322" t="s">
        <v>1912</v>
      </c>
      <c r="AA100" s="322" t="s">
        <v>1912</v>
      </c>
      <c r="AB100" s="322" t="s">
        <v>1912</v>
      </c>
    </row>
    <row r="101" spans="2:28" s="173" customFormat="1" ht="39.75" customHeight="1">
      <c r="B101" s="116" t="s">
        <v>136</v>
      </c>
      <c r="C101" s="365"/>
      <c r="D101" s="346"/>
      <c r="E101" s="374"/>
      <c r="F101" s="7" t="s">
        <v>71</v>
      </c>
      <c r="G101" s="127" t="s">
        <v>876</v>
      </c>
      <c r="H101" s="8" t="s">
        <v>141</v>
      </c>
      <c r="I101" s="121">
        <v>0.5</v>
      </c>
      <c r="J101" s="9">
        <v>44291</v>
      </c>
      <c r="K101" s="9">
        <v>44499</v>
      </c>
      <c r="L101" s="150">
        <v>0</v>
      </c>
      <c r="M101" s="121">
        <v>0.38</v>
      </c>
      <c r="N101" s="121">
        <v>0.88</v>
      </c>
      <c r="O101" s="10">
        <v>1</v>
      </c>
      <c r="P101" s="122" t="s">
        <v>140</v>
      </c>
      <c r="Q101" s="122" t="s">
        <v>26</v>
      </c>
      <c r="R101" s="353"/>
      <c r="S101" s="121" t="s">
        <v>137</v>
      </c>
      <c r="T101" s="121" t="s">
        <v>137</v>
      </c>
      <c r="U101" s="121" t="s">
        <v>138</v>
      </c>
      <c r="V101" s="10" t="s">
        <v>35</v>
      </c>
      <c r="W101" s="321"/>
      <c r="X101" s="321"/>
      <c r="Y101" s="323"/>
      <c r="Z101" s="323"/>
      <c r="AA101" s="323"/>
      <c r="AB101" s="323"/>
    </row>
    <row r="102" spans="2:28" s="173" customFormat="1" ht="30" customHeight="1">
      <c r="B102" s="137" t="s">
        <v>142</v>
      </c>
      <c r="C102" s="232" t="s">
        <v>679</v>
      </c>
      <c r="D102" s="282">
        <v>281</v>
      </c>
      <c r="E102" s="235" t="s">
        <v>143</v>
      </c>
      <c r="F102" s="45" t="s">
        <v>71</v>
      </c>
      <c r="G102" s="128" t="s">
        <v>878</v>
      </c>
      <c r="H102" s="42" t="s">
        <v>144</v>
      </c>
      <c r="I102" s="47">
        <v>0.1</v>
      </c>
      <c r="J102" s="43">
        <v>44228</v>
      </c>
      <c r="K102" s="43">
        <v>44286</v>
      </c>
      <c r="L102" s="148">
        <v>1</v>
      </c>
      <c r="M102" s="148">
        <v>1</v>
      </c>
      <c r="N102" s="148">
        <v>1</v>
      </c>
      <c r="O102" s="148">
        <v>1</v>
      </c>
      <c r="P102" s="134" t="s">
        <v>96</v>
      </c>
      <c r="Q102" s="134" t="s">
        <v>26</v>
      </c>
      <c r="R102" s="337" t="s">
        <v>145</v>
      </c>
      <c r="S102" s="148" t="s">
        <v>137</v>
      </c>
      <c r="T102" s="148" t="s">
        <v>28</v>
      </c>
      <c r="U102" s="148" t="s">
        <v>146</v>
      </c>
      <c r="V102" s="44" t="s">
        <v>35</v>
      </c>
      <c r="W102" s="242">
        <v>83492410</v>
      </c>
      <c r="X102" s="242">
        <v>45177620</v>
      </c>
      <c r="Y102" s="241" t="s">
        <v>1921</v>
      </c>
      <c r="Z102" s="263" t="s">
        <v>1922</v>
      </c>
      <c r="AA102" s="264" t="s">
        <v>1924</v>
      </c>
      <c r="AB102" s="242" t="s">
        <v>1923</v>
      </c>
    </row>
    <row r="103" spans="2:28" s="173" customFormat="1" ht="36">
      <c r="B103" s="137" t="s">
        <v>142</v>
      </c>
      <c r="C103" s="233"/>
      <c r="D103" s="398"/>
      <c r="E103" s="236"/>
      <c r="F103" s="45" t="s">
        <v>71</v>
      </c>
      <c r="G103" s="128" t="s">
        <v>1454</v>
      </c>
      <c r="H103" s="42" t="s">
        <v>147</v>
      </c>
      <c r="I103" s="148">
        <v>0.2</v>
      </c>
      <c r="J103" s="43">
        <v>44378</v>
      </c>
      <c r="K103" s="43">
        <v>44469</v>
      </c>
      <c r="L103" s="148">
        <v>0</v>
      </c>
      <c r="M103" s="148">
        <v>0</v>
      </c>
      <c r="N103" s="148">
        <v>1</v>
      </c>
      <c r="O103" s="148">
        <v>1</v>
      </c>
      <c r="P103" s="134" t="s">
        <v>96</v>
      </c>
      <c r="Q103" s="134" t="s">
        <v>26</v>
      </c>
      <c r="R103" s="397"/>
      <c r="S103" s="148" t="s">
        <v>137</v>
      </c>
      <c r="T103" s="148" t="s">
        <v>28</v>
      </c>
      <c r="U103" s="148" t="s">
        <v>146</v>
      </c>
      <c r="V103" s="44" t="s">
        <v>35</v>
      </c>
      <c r="W103" s="242"/>
      <c r="X103" s="242"/>
      <c r="Y103" s="241"/>
      <c r="Z103" s="263"/>
      <c r="AA103" s="264"/>
      <c r="AB103" s="242"/>
    </row>
    <row r="104" spans="2:28" s="173" customFormat="1" ht="24">
      <c r="B104" s="137" t="s">
        <v>142</v>
      </c>
      <c r="C104" s="233"/>
      <c r="D104" s="398"/>
      <c r="E104" s="236"/>
      <c r="F104" s="45" t="s">
        <v>71</v>
      </c>
      <c r="G104" s="128" t="s">
        <v>879</v>
      </c>
      <c r="H104" s="42" t="s">
        <v>1675</v>
      </c>
      <c r="I104" s="148">
        <v>0.2</v>
      </c>
      <c r="J104" s="43">
        <v>44378</v>
      </c>
      <c r="K104" s="43">
        <v>44469</v>
      </c>
      <c r="L104" s="148">
        <v>0</v>
      </c>
      <c r="M104" s="148">
        <v>0</v>
      </c>
      <c r="N104" s="148">
        <v>1</v>
      </c>
      <c r="O104" s="148">
        <v>1</v>
      </c>
      <c r="P104" s="134" t="s">
        <v>96</v>
      </c>
      <c r="Q104" s="134" t="s">
        <v>26</v>
      </c>
      <c r="R104" s="397"/>
      <c r="S104" s="148" t="s">
        <v>137</v>
      </c>
      <c r="T104" s="148" t="s">
        <v>28</v>
      </c>
      <c r="U104" s="148" t="s">
        <v>146</v>
      </c>
      <c r="V104" s="44" t="s">
        <v>35</v>
      </c>
      <c r="W104" s="242"/>
      <c r="X104" s="242"/>
      <c r="Y104" s="241"/>
      <c r="Z104" s="263"/>
      <c r="AA104" s="264"/>
      <c r="AB104" s="242"/>
    </row>
    <row r="105" spans="2:28" s="173" customFormat="1" ht="36">
      <c r="B105" s="137" t="s">
        <v>142</v>
      </c>
      <c r="C105" s="233"/>
      <c r="D105" s="398"/>
      <c r="E105" s="236"/>
      <c r="F105" s="45" t="s">
        <v>71</v>
      </c>
      <c r="G105" s="128" t="s">
        <v>880</v>
      </c>
      <c r="H105" s="42" t="s">
        <v>148</v>
      </c>
      <c r="I105" s="148">
        <v>0.2</v>
      </c>
      <c r="J105" s="43">
        <v>44470</v>
      </c>
      <c r="K105" s="43">
        <v>44560</v>
      </c>
      <c r="L105" s="148">
        <v>0</v>
      </c>
      <c r="M105" s="148">
        <v>0</v>
      </c>
      <c r="N105" s="148">
        <v>0</v>
      </c>
      <c r="O105" s="44">
        <v>1</v>
      </c>
      <c r="P105" s="134" t="s">
        <v>96</v>
      </c>
      <c r="Q105" s="134" t="s">
        <v>26</v>
      </c>
      <c r="R105" s="397"/>
      <c r="S105" s="148" t="s">
        <v>137</v>
      </c>
      <c r="T105" s="148" t="s">
        <v>28</v>
      </c>
      <c r="U105" s="148" t="s">
        <v>146</v>
      </c>
      <c r="V105" s="44" t="s">
        <v>35</v>
      </c>
      <c r="W105" s="242"/>
      <c r="X105" s="242"/>
      <c r="Y105" s="241"/>
      <c r="Z105" s="263"/>
      <c r="AA105" s="264"/>
      <c r="AB105" s="242"/>
    </row>
    <row r="106" spans="2:28" s="173" customFormat="1" ht="45" customHeight="1">
      <c r="B106" s="137" t="s">
        <v>142</v>
      </c>
      <c r="C106" s="233"/>
      <c r="D106" s="398"/>
      <c r="E106" s="236"/>
      <c r="F106" s="45" t="s">
        <v>71</v>
      </c>
      <c r="G106" s="128" t="s">
        <v>881</v>
      </c>
      <c r="H106" s="142" t="s">
        <v>149</v>
      </c>
      <c r="I106" s="148">
        <v>0.2</v>
      </c>
      <c r="J106" s="43">
        <v>44228</v>
      </c>
      <c r="K106" s="43">
        <v>44560</v>
      </c>
      <c r="L106" s="148">
        <v>0.33</v>
      </c>
      <c r="M106" s="148">
        <v>0</v>
      </c>
      <c r="N106" s="148">
        <v>0.66</v>
      </c>
      <c r="O106" s="44">
        <v>1</v>
      </c>
      <c r="P106" s="134" t="s">
        <v>96</v>
      </c>
      <c r="Q106" s="134" t="s">
        <v>26</v>
      </c>
      <c r="R106" s="397"/>
      <c r="S106" s="148" t="s">
        <v>137</v>
      </c>
      <c r="T106" s="148" t="s">
        <v>28</v>
      </c>
      <c r="U106" s="148" t="s">
        <v>146</v>
      </c>
      <c r="V106" s="44" t="s">
        <v>35</v>
      </c>
      <c r="W106" s="242"/>
      <c r="X106" s="242"/>
      <c r="Y106" s="241"/>
      <c r="Z106" s="263"/>
      <c r="AA106" s="264"/>
      <c r="AB106" s="242"/>
    </row>
    <row r="107" spans="2:28" s="173" customFormat="1" ht="30" customHeight="1">
      <c r="B107" s="137" t="s">
        <v>142</v>
      </c>
      <c r="C107" s="234"/>
      <c r="D107" s="379"/>
      <c r="E107" s="237"/>
      <c r="F107" s="45" t="s">
        <v>71</v>
      </c>
      <c r="G107" s="128" t="s">
        <v>882</v>
      </c>
      <c r="H107" s="42" t="s">
        <v>150</v>
      </c>
      <c r="I107" s="47">
        <v>0.1</v>
      </c>
      <c r="J107" s="43">
        <v>44470</v>
      </c>
      <c r="K107" s="43">
        <v>44560</v>
      </c>
      <c r="L107" s="148">
        <v>0</v>
      </c>
      <c r="M107" s="148">
        <v>0</v>
      </c>
      <c r="N107" s="148">
        <v>0</v>
      </c>
      <c r="O107" s="44">
        <v>1</v>
      </c>
      <c r="P107" s="134" t="s">
        <v>96</v>
      </c>
      <c r="Q107" s="134" t="s">
        <v>26</v>
      </c>
      <c r="R107" s="375"/>
      <c r="S107" s="148" t="s">
        <v>137</v>
      </c>
      <c r="T107" s="148" t="s">
        <v>28</v>
      </c>
      <c r="U107" s="148" t="s">
        <v>146</v>
      </c>
      <c r="V107" s="44" t="s">
        <v>35</v>
      </c>
      <c r="W107" s="242"/>
      <c r="X107" s="242"/>
      <c r="Y107" s="241"/>
      <c r="Z107" s="263"/>
      <c r="AA107" s="264"/>
      <c r="AB107" s="242"/>
    </row>
    <row r="108" spans="2:28" s="173" customFormat="1" ht="27.75" customHeight="1">
      <c r="B108" s="137" t="s">
        <v>142</v>
      </c>
      <c r="C108" s="232" t="s">
        <v>680</v>
      </c>
      <c r="D108" s="282">
        <v>284</v>
      </c>
      <c r="E108" s="235" t="s">
        <v>1676</v>
      </c>
      <c r="F108" s="45" t="s">
        <v>71</v>
      </c>
      <c r="G108" s="128" t="s">
        <v>877</v>
      </c>
      <c r="H108" s="42" t="s">
        <v>144</v>
      </c>
      <c r="I108" s="47">
        <v>0.2</v>
      </c>
      <c r="J108" s="43">
        <v>44228</v>
      </c>
      <c r="K108" s="43">
        <v>44286</v>
      </c>
      <c r="L108" s="148">
        <v>1</v>
      </c>
      <c r="M108" s="148">
        <v>1</v>
      </c>
      <c r="N108" s="148">
        <v>1</v>
      </c>
      <c r="O108" s="148">
        <v>1</v>
      </c>
      <c r="P108" s="134" t="s">
        <v>96</v>
      </c>
      <c r="Q108" s="134" t="s">
        <v>26</v>
      </c>
      <c r="R108" s="337" t="s">
        <v>151</v>
      </c>
      <c r="S108" s="148" t="s">
        <v>137</v>
      </c>
      <c r="T108" s="148" t="s">
        <v>28</v>
      </c>
      <c r="U108" s="148" t="s">
        <v>146</v>
      </c>
      <c r="V108" s="44" t="s">
        <v>35</v>
      </c>
      <c r="W108" s="242">
        <v>83492410</v>
      </c>
      <c r="X108" s="242">
        <v>63977420</v>
      </c>
      <c r="Y108" s="241" t="s">
        <v>1921</v>
      </c>
      <c r="Z108" s="263" t="s">
        <v>1922</v>
      </c>
      <c r="AA108" s="264" t="s">
        <v>1924</v>
      </c>
      <c r="AB108" s="242" t="s">
        <v>1923</v>
      </c>
    </row>
    <row r="109" spans="2:28" s="173" customFormat="1" ht="36">
      <c r="B109" s="137" t="s">
        <v>142</v>
      </c>
      <c r="C109" s="233"/>
      <c r="D109" s="398"/>
      <c r="E109" s="236"/>
      <c r="F109" s="45" t="s">
        <v>71</v>
      </c>
      <c r="G109" s="128" t="s">
        <v>883</v>
      </c>
      <c r="H109" s="42" t="s">
        <v>1719</v>
      </c>
      <c r="I109" s="47">
        <v>0.8</v>
      </c>
      <c r="J109" s="43">
        <v>44378</v>
      </c>
      <c r="K109" s="43">
        <v>44560</v>
      </c>
      <c r="L109" s="148">
        <v>0</v>
      </c>
      <c r="M109" s="148">
        <v>0</v>
      </c>
      <c r="N109" s="148">
        <v>0.5</v>
      </c>
      <c r="O109" s="44">
        <v>1</v>
      </c>
      <c r="P109" s="134" t="s">
        <v>96</v>
      </c>
      <c r="Q109" s="134" t="s">
        <v>26</v>
      </c>
      <c r="R109" s="397"/>
      <c r="S109" s="148" t="s">
        <v>137</v>
      </c>
      <c r="T109" s="148" t="s">
        <v>28</v>
      </c>
      <c r="U109" s="148" t="s">
        <v>146</v>
      </c>
      <c r="V109" s="44" t="s">
        <v>35</v>
      </c>
      <c r="W109" s="242"/>
      <c r="X109" s="242"/>
      <c r="Y109" s="241"/>
      <c r="Z109" s="263"/>
      <c r="AA109" s="264"/>
      <c r="AB109" s="242"/>
    </row>
    <row r="110" spans="2:28" s="173" customFormat="1" ht="36">
      <c r="B110" s="137" t="s">
        <v>142</v>
      </c>
      <c r="C110" s="232" t="s">
        <v>681</v>
      </c>
      <c r="D110" s="282">
        <v>285</v>
      </c>
      <c r="E110" s="235" t="s">
        <v>152</v>
      </c>
      <c r="F110" s="45" t="s">
        <v>71</v>
      </c>
      <c r="G110" s="128" t="s">
        <v>884</v>
      </c>
      <c r="H110" s="42" t="s">
        <v>153</v>
      </c>
      <c r="I110" s="47">
        <v>0.25</v>
      </c>
      <c r="J110" s="43">
        <v>44200</v>
      </c>
      <c r="K110" s="43">
        <v>44286</v>
      </c>
      <c r="L110" s="148">
        <v>1</v>
      </c>
      <c r="M110" s="148">
        <v>1</v>
      </c>
      <c r="N110" s="148">
        <v>1</v>
      </c>
      <c r="O110" s="148">
        <v>1</v>
      </c>
      <c r="P110" s="134" t="s">
        <v>73</v>
      </c>
      <c r="Q110" s="134" t="s">
        <v>26</v>
      </c>
      <c r="R110" s="337" t="s">
        <v>154</v>
      </c>
      <c r="S110" s="148" t="s">
        <v>137</v>
      </c>
      <c r="T110" s="148" t="s">
        <v>28</v>
      </c>
      <c r="U110" s="148" t="s">
        <v>114</v>
      </c>
      <c r="V110" s="44" t="s">
        <v>35</v>
      </c>
      <c r="W110" s="242">
        <v>26056946</v>
      </c>
      <c r="X110" s="242">
        <v>59752875</v>
      </c>
      <c r="Y110" s="241" t="s">
        <v>1921</v>
      </c>
      <c r="Z110" s="263" t="s">
        <v>1922</v>
      </c>
      <c r="AA110" s="264" t="s">
        <v>1924</v>
      </c>
      <c r="AB110" s="242" t="s">
        <v>1923</v>
      </c>
    </row>
    <row r="111" spans="2:28" s="173" customFormat="1" ht="36">
      <c r="B111" s="137" t="s">
        <v>142</v>
      </c>
      <c r="C111" s="233"/>
      <c r="D111" s="398"/>
      <c r="E111" s="236"/>
      <c r="F111" s="45" t="s">
        <v>71</v>
      </c>
      <c r="G111" s="128" t="s">
        <v>885</v>
      </c>
      <c r="H111" s="42" t="s">
        <v>155</v>
      </c>
      <c r="I111" s="47">
        <v>0.25</v>
      </c>
      <c r="J111" s="43">
        <v>44287</v>
      </c>
      <c r="K111" s="43" t="s">
        <v>78</v>
      </c>
      <c r="L111" s="148">
        <v>0</v>
      </c>
      <c r="M111" s="148">
        <v>1</v>
      </c>
      <c r="N111" s="148">
        <v>1</v>
      </c>
      <c r="O111" s="148">
        <v>1</v>
      </c>
      <c r="P111" s="134" t="s">
        <v>73</v>
      </c>
      <c r="Q111" s="134" t="s">
        <v>26</v>
      </c>
      <c r="R111" s="397"/>
      <c r="S111" s="148" t="s">
        <v>137</v>
      </c>
      <c r="T111" s="148" t="s">
        <v>28</v>
      </c>
      <c r="U111" s="148" t="s">
        <v>114</v>
      </c>
      <c r="V111" s="44" t="s">
        <v>35</v>
      </c>
      <c r="W111" s="242"/>
      <c r="X111" s="242"/>
      <c r="Y111" s="241"/>
      <c r="Z111" s="263"/>
      <c r="AA111" s="264"/>
      <c r="AB111" s="242"/>
    </row>
    <row r="112" spans="2:28" s="173" customFormat="1" ht="36">
      <c r="B112" s="137" t="s">
        <v>142</v>
      </c>
      <c r="C112" s="233"/>
      <c r="D112" s="398"/>
      <c r="E112" s="236"/>
      <c r="F112" s="45" t="s">
        <v>71</v>
      </c>
      <c r="G112" s="128" t="s">
        <v>886</v>
      </c>
      <c r="H112" s="42" t="s">
        <v>156</v>
      </c>
      <c r="I112" s="47">
        <v>0.25</v>
      </c>
      <c r="J112" s="43">
        <v>44317</v>
      </c>
      <c r="K112" s="43">
        <v>44500</v>
      </c>
      <c r="L112" s="148">
        <v>0</v>
      </c>
      <c r="M112" s="148">
        <v>0.33</v>
      </c>
      <c r="N112" s="148">
        <v>0.83</v>
      </c>
      <c r="O112" s="44">
        <v>1</v>
      </c>
      <c r="P112" s="134" t="s">
        <v>73</v>
      </c>
      <c r="Q112" s="134" t="s">
        <v>26</v>
      </c>
      <c r="R112" s="397"/>
      <c r="S112" s="148" t="s">
        <v>137</v>
      </c>
      <c r="T112" s="148" t="s">
        <v>28</v>
      </c>
      <c r="U112" s="148" t="s">
        <v>114</v>
      </c>
      <c r="V112" s="44" t="s">
        <v>35</v>
      </c>
      <c r="W112" s="242"/>
      <c r="X112" s="242"/>
      <c r="Y112" s="241"/>
      <c r="Z112" s="263"/>
      <c r="AA112" s="264"/>
      <c r="AB112" s="242"/>
    </row>
    <row r="113" spans="2:28" s="173" customFormat="1" ht="36">
      <c r="B113" s="137" t="s">
        <v>142</v>
      </c>
      <c r="C113" s="234"/>
      <c r="D113" s="379"/>
      <c r="E113" s="237"/>
      <c r="F113" s="45" t="s">
        <v>71</v>
      </c>
      <c r="G113" s="128" t="s">
        <v>887</v>
      </c>
      <c r="H113" s="42" t="s">
        <v>157</v>
      </c>
      <c r="I113" s="47">
        <v>0.25</v>
      </c>
      <c r="J113" s="43">
        <v>44501</v>
      </c>
      <c r="K113" s="43">
        <v>44560</v>
      </c>
      <c r="L113" s="148">
        <v>0</v>
      </c>
      <c r="M113" s="148">
        <v>0</v>
      </c>
      <c r="N113" s="148">
        <v>0</v>
      </c>
      <c r="O113" s="44">
        <v>1</v>
      </c>
      <c r="P113" s="134" t="s">
        <v>73</v>
      </c>
      <c r="Q113" s="134" t="s">
        <v>26</v>
      </c>
      <c r="R113" s="375"/>
      <c r="S113" s="148" t="s">
        <v>137</v>
      </c>
      <c r="T113" s="148" t="s">
        <v>28</v>
      </c>
      <c r="U113" s="148" t="s">
        <v>114</v>
      </c>
      <c r="V113" s="44" t="s">
        <v>35</v>
      </c>
      <c r="W113" s="242"/>
      <c r="X113" s="242"/>
      <c r="Y113" s="241"/>
      <c r="Z113" s="263"/>
      <c r="AA113" s="264"/>
      <c r="AB113" s="242"/>
    </row>
    <row r="114" spans="2:28" s="173" customFormat="1" ht="36">
      <c r="B114" s="137" t="s">
        <v>142</v>
      </c>
      <c r="C114" s="232" t="s">
        <v>682</v>
      </c>
      <c r="D114" s="282">
        <v>282</v>
      </c>
      <c r="E114" s="235" t="s">
        <v>158</v>
      </c>
      <c r="F114" s="45" t="s">
        <v>71</v>
      </c>
      <c r="G114" s="128" t="s">
        <v>888</v>
      </c>
      <c r="H114" s="42" t="s">
        <v>144</v>
      </c>
      <c r="I114" s="47">
        <v>0.1</v>
      </c>
      <c r="J114" s="43">
        <v>44228</v>
      </c>
      <c r="K114" s="43">
        <v>44286</v>
      </c>
      <c r="L114" s="148">
        <v>1</v>
      </c>
      <c r="M114" s="148">
        <v>1</v>
      </c>
      <c r="N114" s="148">
        <v>1</v>
      </c>
      <c r="O114" s="148">
        <v>1</v>
      </c>
      <c r="P114" s="134" t="s">
        <v>33</v>
      </c>
      <c r="Q114" s="134" t="s">
        <v>26</v>
      </c>
      <c r="R114" s="337" t="s">
        <v>159</v>
      </c>
      <c r="S114" s="148" t="s">
        <v>137</v>
      </c>
      <c r="T114" s="148" t="s">
        <v>28</v>
      </c>
      <c r="U114" s="148" t="s">
        <v>114</v>
      </c>
      <c r="V114" s="44" t="s">
        <v>35</v>
      </c>
      <c r="W114" s="242">
        <v>83492410</v>
      </c>
      <c r="X114" s="242">
        <v>85886035</v>
      </c>
      <c r="Y114" s="241" t="s">
        <v>1921</v>
      </c>
      <c r="Z114" s="263" t="s">
        <v>1922</v>
      </c>
      <c r="AA114" s="264" t="s">
        <v>1924</v>
      </c>
      <c r="AB114" s="242" t="s">
        <v>1923</v>
      </c>
    </row>
    <row r="115" spans="2:28" s="173" customFormat="1" ht="36">
      <c r="B115" s="137" t="s">
        <v>142</v>
      </c>
      <c r="C115" s="233"/>
      <c r="D115" s="398"/>
      <c r="E115" s="236"/>
      <c r="F115" s="45" t="s">
        <v>71</v>
      </c>
      <c r="G115" s="128" t="s">
        <v>889</v>
      </c>
      <c r="H115" s="42" t="s">
        <v>160</v>
      </c>
      <c r="I115" s="47">
        <v>0.45</v>
      </c>
      <c r="J115" s="43">
        <v>44378</v>
      </c>
      <c r="K115" s="43">
        <v>44469</v>
      </c>
      <c r="L115" s="148">
        <v>0</v>
      </c>
      <c r="M115" s="148">
        <v>0</v>
      </c>
      <c r="N115" s="148">
        <v>1</v>
      </c>
      <c r="O115" s="148">
        <v>1</v>
      </c>
      <c r="P115" s="134" t="s">
        <v>33</v>
      </c>
      <c r="Q115" s="134" t="s">
        <v>26</v>
      </c>
      <c r="R115" s="397"/>
      <c r="S115" s="148" t="s">
        <v>137</v>
      </c>
      <c r="T115" s="148" t="s">
        <v>28</v>
      </c>
      <c r="U115" s="148" t="s">
        <v>114</v>
      </c>
      <c r="V115" s="44" t="s">
        <v>35</v>
      </c>
      <c r="W115" s="242"/>
      <c r="X115" s="242"/>
      <c r="Y115" s="241"/>
      <c r="Z115" s="263"/>
      <c r="AA115" s="264"/>
      <c r="AB115" s="242"/>
    </row>
    <row r="116" spans="2:28" s="173" customFormat="1" ht="41.25" customHeight="1">
      <c r="B116" s="137" t="s">
        <v>142</v>
      </c>
      <c r="C116" s="234"/>
      <c r="D116" s="379"/>
      <c r="E116" s="237"/>
      <c r="F116" s="45" t="s">
        <v>71</v>
      </c>
      <c r="G116" s="128" t="s">
        <v>890</v>
      </c>
      <c r="H116" s="42" t="s">
        <v>161</v>
      </c>
      <c r="I116" s="47">
        <v>0.45</v>
      </c>
      <c r="J116" s="43">
        <v>44470</v>
      </c>
      <c r="K116" s="43">
        <v>44560</v>
      </c>
      <c r="L116" s="148">
        <v>0</v>
      </c>
      <c r="M116" s="148">
        <v>0</v>
      </c>
      <c r="N116" s="148">
        <v>0</v>
      </c>
      <c r="O116" s="44">
        <v>1</v>
      </c>
      <c r="P116" s="134" t="s">
        <v>33</v>
      </c>
      <c r="Q116" s="134" t="s">
        <v>26</v>
      </c>
      <c r="R116" s="375"/>
      <c r="S116" s="148" t="s">
        <v>137</v>
      </c>
      <c r="T116" s="148" t="s">
        <v>28</v>
      </c>
      <c r="U116" s="148" t="s">
        <v>114</v>
      </c>
      <c r="V116" s="44" t="s">
        <v>35</v>
      </c>
      <c r="W116" s="242"/>
      <c r="X116" s="242"/>
      <c r="Y116" s="241"/>
      <c r="Z116" s="263"/>
      <c r="AA116" s="264"/>
      <c r="AB116" s="242"/>
    </row>
    <row r="117" spans="2:28" s="173" customFormat="1" ht="36">
      <c r="B117" s="137" t="s">
        <v>142</v>
      </c>
      <c r="C117" s="232" t="s">
        <v>683</v>
      </c>
      <c r="D117" s="282">
        <v>283</v>
      </c>
      <c r="E117" s="235" t="s">
        <v>162</v>
      </c>
      <c r="F117" s="45" t="s">
        <v>71</v>
      </c>
      <c r="G117" s="128" t="s">
        <v>891</v>
      </c>
      <c r="H117" s="42" t="s">
        <v>163</v>
      </c>
      <c r="I117" s="47">
        <v>0.25</v>
      </c>
      <c r="J117" s="43">
        <v>44214</v>
      </c>
      <c r="K117" s="43">
        <v>44255</v>
      </c>
      <c r="L117" s="148">
        <v>1</v>
      </c>
      <c r="M117" s="148">
        <v>1</v>
      </c>
      <c r="N117" s="148">
        <v>1</v>
      </c>
      <c r="O117" s="148">
        <v>1</v>
      </c>
      <c r="P117" s="134" t="s">
        <v>33</v>
      </c>
      <c r="Q117" s="134" t="s">
        <v>26</v>
      </c>
      <c r="R117" s="283" t="s">
        <v>164</v>
      </c>
      <c r="S117" s="148" t="s">
        <v>137</v>
      </c>
      <c r="T117" s="148" t="s">
        <v>28</v>
      </c>
      <c r="U117" s="148" t="s">
        <v>114</v>
      </c>
      <c r="V117" s="44" t="s">
        <v>35</v>
      </c>
      <c r="W117" s="242">
        <v>26056946</v>
      </c>
      <c r="X117" s="242">
        <v>40206050</v>
      </c>
      <c r="Y117" s="241" t="s">
        <v>1921</v>
      </c>
      <c r="Z117" s="263" t="s">
        <v>1922</v>
      </c>
      <c r="AA117" s="264" t="s">
        <v>1924</v>
      </c>
      <c r="AB117" s="242" t="s">
        <v>1923</v>
      </c>
    </row>
    <row r="118" spans="2:28" s="173" customFormat="1" ht="36">
      <c r="B118" s="137" t="s">
        <v>142</v>
      </c>
      <c r="C118" s="233"/>
      <c r="D118" s="398"/>
      <c r="E118" s="236"/>
      <c r="F118" s="45" t="s">
        <v>71</v>
      </c>
      <c r="G118" s="128" t="s">
        <v>892</v>
      </c>
      <c r="H118" s="42" t="s">
        <v>165</v>
      </c>
      <c r="I118" s="47">
        <v>0.3</v>
      </c>
      <c r="J118" s="43">
        <v>44256</v>
      </c>
      <c r="K118" s="43">
        <v>44469</v>
      </c>
      <c r="L118" s="148">
        <v>0.3</v>
      </c>
      <c r="M118" s="148">
        <v>0.4</v>
      </c>
      <c r="N118" s="148">
        <v>1</v>
      </c>
      <c r="O118" s="148">
        <v>1</v>
      </c>
      <c r="P118" s="134" t="s">
        <v>33</v>
      </c>
      <c r="Q118" s="134" t="s">
        <v>26</v>
      </c>
      <c r="R118" s="388"/>
      <c r="S118" s="148" t="s">
        <v>137</v>
      </c>
      <c r="T118" s="148" t="s">
        <v>28</v>
      </c>
      <c r="U118" s="148" t="s">
        <v>114</v>
      </c>
      <c r="V118" s="44" t="s">
        <v>35</v>
      </c>
      <c r="W118" s="242"/>
      <c r="X118" s="242"/>
      <c r="Y118" s="241"/>
      <c r="Z118" s="263"/>
      <c r="AA118" s="264"/>
      <c r="AB118" s="242"/>
    </row>
    <row r="119" spans="2:28" s="173" customFormat="1" ht="36">
      <c r="B119" s="137" t="s">
        <v>142</v>
      </c>
      <c r="C119" s="234"/>
      <c r="D119" s="379"/>
      <c r="E119" s="237"/>
      <c r="F119" s="45" t="s">
        <v>71</v>
      </c>
      <c r="G119" s="128" t="s">
        <v>893</v>
      </c>
      <c r="H119" s="42" t="s">
        <v>166</v>
      </c>
      <c r="I119" s="47">
        <v>0.45</v>
      </c>
      <c r="J119" s="43">
        <v>44470</v>
      </c>
      <c r="K119" s="43">
        <v>44530</v>
      </c>
      <c r="L119" s="148">
        <v>0</v>
      </c>
      <c r="M119" s="148">
        <v>0</v>
      </c>
      <c r="N119" s="148">
        <v>0.4</v>
      </c>
      <c r="O119" s="44">
        <v>1</v>
      </c>
      <c r="P119" s="134" t="s">
        <v>33</v>
      </c>
      <c r="Q119" s="134" t="s">
        <v>26</v>
      </c>
      <c r="R119" s="400"/>
      <c r="S119" s="148" t="s">
        <v>137</v>
      </c>
      <c r="T119" s="148" t="s">
        <v>28</v>
      </c>
      <c r="U119" s="148" t="s">
        <v>114</v>
      </c>
      <c r="V119" s="44" t="s">
        <v>35</v>
      </c>
      <c r="W119" s="262"/>
      <c r="X119" s="262"/>
      <c r="Y119" s="257"/>
      <c r="Z119" s="283"/>
      <c r="AA119" s="292"/>
      <c r="AB119" s="262"/>
    </row>
    <row r="120" spans="2:28" s="173" customFormat="1" ht="98.25" customHeight="1">
      <c r="B120" s="116" t="s">
        <v>167</v>
      </c>
      <c r="C120" s="363" t="s">
        <v>684</v>
      </c>
      <c r="D120" s="344">
        <v>198</v>
      </c>
      <c r="E120" s="373" t="s">
        <v>168</v>
      </c>
      <c r="F120" s="7" t="s">
        <v>71</v>
      </c>
      <c r="G120" s="127" t="s">
        <v>894</v>
      </c>
      <c r="H120" s="211" t="s">
        <v>2219</v>
      </c>
      <c r="I120" s="13">
        <v>0.5</v>
      </c>
      <c r="J120" s="9">
        <v>44197</v>
      </c>
      <c r="K120" s="9" t="s">
        <v>169</v>
      </c>
      <c r="L120" s="121">
        <v>0.125</v>
      </c>
      <c r="M120" s="121">
        <v>0.46</v>
      </c>
      <c r="N120" s="121">
        <v>0.86</v>
      </c>
      <c r="O120" s="10">
        <v>1</v>
      </c>
      <c r="P120" s="122" t="s">
        <v>25</v>
      </c>
      <c r="Q120" s="122" t="s">
        <v>26</v>
      </c>
      <c r="R120" s="401" t="s">
        <v>1761</v>
      </c>
      <c r="S120" s="121" t="s">
        <v>170</v>
      </c>
      <c r="T120" s="121" t="s">
        <v>28</v>
      </c>
      <c r="U120" s="121" t="s">
        <v>171</v>
      </c>
      <c r="V120" s="10" t="s">
        <v>35</v>
      </c>
      <c r="W120" s="313">
        <v>341986728</v>
      </c>
      <c r="X120" s="313">
        <v>839390000</v>
      </c>
      <c r="Y120" s="315" t="s">
        <v>1925</v>
      </c>
      <c r="Z120" s="315" t="s">
        <v>1926</v>
      </c>
      <c r="AA120" s="315" t="s">
        <v>1927</v>
      </c>
      <c r="AB120" s="315" t="s">
        <v>1928</v>
      </c>
    </row>
    <row r="121" spans="2:28" s="173" customFormat="1" ht="57.75" customHeight="1">
      <c r="B121" s="116" t="s">
        <v>167</v>
      </c>
      <c r="C121" s="365"/>
      <c r="D121" s="346"/>
      <c r="E121" s="374"/>
      <c r="F121" s="7" t="s">
        <v>71</v>
      </c>
      <c r="G121" s="127" t="s">
        <v>895</v>
      </c>
      <c r="H121" s="8" t="s">
        <v>2220</v>
      </c>
      <c r="I121" s="13">
        <v>0.5</v>
      </c>
      <c r="J121" s="9">
        <v>44197</v>
      </c>
      <c r="K121" s="9" t="s">
        <v>169</v>
      </c>
      <c r="L121" s="121">
        <v>0.28125</v>
      </c>
      <c r="M121" s="121">
        <v>0.56000000000000005</v>
      </c>
      <c r="N121" s="121">
        <v>0.91</v>
      </c>
      <c r="O121" s="10">
        <v>1</v>
      </c>
      <c r="P121" s="122" t="s">
        <v>25</v>
      </c>
      <c r="Q121" s="122" t="s">
        <v>26</v>
      </c>
      <c r="R121" s="402"/>
      <c r="S121" s="121" t="s">
        <v>170</v>
      </c>
      <c r="T121" s="121" t="s">
        <v>28</v>
      </c>
      <c r="U121" s="121" t="s">
        <v>171</v>
      </c>
      <c r="V121" s="10" t="s">
        <v>35</v>
      </c>
      <c r="W121" s="313"/>
      <c r="X121" s="313"/>
      <c r="Y121" s="315"/>
      <c r="Z121" s="315"/>
      <c r="AA121" s="315"/>
      <c r="AB121" s="315"/>
    </row>
    <row r="122" spans="2:28" s="173" customFormat="1" ht="59.25" customHeight="1">
      <c r="B122" s="116" t="s">
        <v>167</v>
      </c>
      <c r="C122" s="363" t="s">
        <v>685</v>
      </c>
      <c r="D122" s="7">
        <v>117</v>
      </c>
      <c r="E122" s="373" t="s">
        <v>172</v>
      </c>
      <c r="F122" s="7" t="s">
        <v>71</v>
      </c>
      <c r="G122" s="127" t="s">
        <v>896</v>
      </c>
      <c r="H122" s="8" t="s">
        <v>173</v>
      </c>
      <c r="I122" s="13">
        <v>0.4</v>
      </c>
      <c r="J122" s="9">
        <v>44197</v>
      </c>
      <c r="K122" s="9" t="s">
        <v>169</v>
      </c>
      <c r="L122" s="121">
        <v>0.25</v>
      </c>
      <c r="M122" s="121">
        <v>0.5</v>
      </c>
      <c r="N122" s="121">
        <v>0.75</v>
      </c>
      <c r="O122" s="10">
        <v>1</v>
      </c>
      <c r="P122" s="121" t="s">
        <v>25</v>
      </c>
      <c r="Q122" s="121" t="s">
        <v>26</v>
      </c>
      <c r="R122" s="401" t="s">
        <v>174</v>
      </c>
      <c r="S122" s="121" t="s">
        <v>170</v>
      </c>
      <c r="T122" s="121" t="s">
        <v>28</v>
      </c>
      <c r="U122" s="121" t="s">
        <v>171</v>
      </c>
      <c r="V122" s="39" t="s">
        <v>85</v>
      </c>
      <c r="W122" s="313">
        <v>43509162</v>
      </c>
      <c r="X122" s="313">
        <v>464565000</v>
      </c>
      <c r="Y122" s="315" t="s">
        <v>1925</v>
      </c>
      <c r="Z122" s="316" t="s">
        <v>1926</v>
      </c>
      <c r="AA122" s="316" t="s">
        <v>1927</v>
      </c>
      <c r="AB122" s="316" t="s">
        <v>1928</v>
      </c>
    </row>
    <row r="123" spans="2:28" s="173" customFormat="1" ht="48">
      <c r="B123" s="116" t="s">
        <v>167</v>
      </c>
      <c r="C123" s="364"/>
      <c r="D123" s="116"/>
      <c r="E123" s="387"/>
      <c r="F123" s="7" t="s">
        <v>71</v>
      </c>
      <c r="G123" s="85" t="s">
        <v>897</v>
      </c>
      <c r="H123" s="75" t="s">
        <v>175</v>
      </c>
      <c r="I123" s="13">
        <v>0.3</v>
      </c>
      <c r="J123" s="9">
        <v>44197</v>
      </c>
      <c r="K123" s="9" t="s">
        <v>169</v>
      </c>
      <c r="L123" s="121">
        <v>0.25</v>
      </c>
      <c r="M123" s="121">
        <v>0.4</v>
      </c>
      <c r="N123" s="121">
        <v>0.75</v>
      </c>
      <c r="O123" s="10">
        <v>1</v>
      </c>
      <c r="P123" s="121" t="s">
        <v>25</v>
      </c>
      <c r="Q123" s="121" t="s">
        <v>26</v>
      </c>
      <c r="R123" s="403"/>
      <c r="S123" s="121" t="s">
        <v>170</v>
      </c>
      <c r="T123" s="121" t="s">
        <v>28</v>
      </c>
      <c r="U123" s="121" t="s">
        <v>171</v>
      </c>
      <c r="V123" s="39" t="s">
        <v>85</v>
      </c>
      <c r="W123" s="313"/>
      <c r="X123" s="313"/>
      <c r="Y123" s="315"/>
      <c r="Z123" s="316"/>
      <c r="AA123" s="316"/>
      <c r="AB123" s="316"/>
    </row>
    <row r="124" spans="2:28" s="173" customFormat="1" ht="48">
      <c r="B124" s="116" t="s">
        <v>167</v>
      </c>
      <c r="C124" s="365"/>
      <c r="D124" s="116"/>
      <c r="E124" s="374"/>
      <c r="F124" s="7" t="s">
        <v>71</v>
      </c>
      <c r="G124" s="85" t="s">
        <v>898</v>
      </c>
      <c r="H124" s="75" t="s">
        <v>176</v>
      </c>
      <c r="I124" s="13">
        <v>0.3</v>
      </c>
      <c r="J124" s="9">
        <v>44197</v>
      </c>
      <c r="K124" s="9" t="s">
        <v>169</v>
      </c>
      <c r="L124" s="121">
        <v>0.25</v>
      </c>
      <c r="M124" s="121">
        <v>0.35</v>
      </c>
      <c r="N124" s="121">
        <v>0.85</v>
      </c>
      <c r="O124" s="10">
        <v>1</v>
      </c>
      <c r="P124" s="121" t="s">
        <v>25</v>
      </c>
      <c r="Q124" s="121" t="s">
        <v>26</v>
      </c>
      <c r="R124" s="402"/>
      <c r="S124" s="121" t="s">
        <v>170</v>
      </c>
      <c r="T124" s="121" t="s">
        <v>28</v>
      </c>
      <c r="U124" s="121" t="s">
        <v>171</v>
      </c>
      <c r="V124" s="39" t="s">
        <v>85</v>
      </c>
      <c r="W124" s="313"/>
      <c r="X124" s="313"/>
      <c r="Y124" s="315"/>
      <c r="Z124" s="316"/>
      <c r="AA124" s="316"/>
      <c r="AB124" s="316"/>
    </row>
    <row r="125" spans="2:28" s="173" customFormat="1" ht="48">
      <c r="B125" s="116" t="s">
        <v>167</v>
      </c>
      <c r="C125" s="363" t="s">
        <v>686</v>
      </c>
      <c r="D125" s="344">
        <v>103</v>
      </c>
      <c r="E125" s="373" t="s">
        <v>2221</v>
      </c>
      <c r="F125" s="7" t="s">
        <v>71</v>
      </c>
      <c r="G125" s="127" t="s">
        <v>899</v>
      </c>
      <c r="H125" s="8" t="s">
        <v>177</v>
      </c>
      <c r="I125" s="13">
        <v>0.5</v>
      </c>
      <c r="J125" s="9">
        <v>44197</v>
      </c>
      <c r="K125" s="9" t="s">
        <v>169</v>
      </c>
      <c r="L125" s="121">
        <v>0.25</v>
      </c>
      <c r="M125" s="121">
        <v>0.5</v>
      </c>
      <c r="N125" s="121">
        <v>0.75</v>
      </c>
      <c r="O125" s="10">
        <v>1</v>
      </c>
      <c r="P125" s="122" t="s">
        <v>25</v>
      </c>
      <c r="Q125" s="122" t="s">
        <v>26</v>
      </c>
      <c r="R125" s="401" t="s">
        <v>178</v>
      </c>
      <c r="S125" s="121" t="s">
        <v>170</v>
      </c>
      <c r="T125" s="121" t="s">
        <v>28</v>
      </c>
      <c r="U125" s="121" t="s">
        <v>171</v>
      </c>
      <c r="V125" s="10" t="s">
        <v>35</v>
      </c>
      <c r="W125" s="313">
        <v>171416880</v>
      </c>
      <c r="X125" s="313">
        <v>8008627000</v>
      </c>
      <c r="Y125" s="315" t="s">
        <v>1925</v>
      </c>
      <c r="Z125" s="315" t="s">
        <v>1926</v>
      </c>
      <c r="AA125" s="315" t="s">
        <v>1927</v>
      </c>
      <c r="AB125" s="315" t="s">
        <v>1929</v>
      </c>
    </row>
    <row r="126" spans="2:28" s="173" customFormat="1" ht="48">
      <c r="B126" s="116" t="s">
        <v>167</v>
      </c>
      <c r="C126" s="365"/>
      <c r="D126" s="346"/>
      <c r="E126" s="374"/>
      <c r="F126" s="7" t="s">
        <v>71</v>
      </c>
      <c r="G126" s="127" t="s">
        <v>900</v>
      </c>
      <c r="H126" s="8" t="s">
        <v>2224</v>
      </c>
      <c r="I126" s="13">
        <v>0.5</v>
      </c>
      <c r="J126" s="9">
        <v>44197</v>
      </c>
      <c r="K126" s="9" t="s">
        <v>169</v>
      </c>
      <c r="L126" s="121">
        <v>0.1</v>
      </c>
      <c r="M126" s="121">
        <v>0.3</v>
      </c>
      <c r="N126" s="121">
        <v>0.6</v>
      </c>
      <c r="O126" s="10">
        <v>1</v>
      </c>
      <c r="P126" s="122" t="s">
        <v>25</v>
      </c>
      <c r="Q126" s="122" t="s">
        <v>26</v>
      </c>
      <c r="R126" s="402"/>
      <c r="S126" s="121" t="s">
        <v>170</v>
      </c>
      <c r="T126" s="121" t="s">
        <v>28</v>
      </c>
      <c r="U126" s="121" t="s">
        <v>171</v>
      </c>
      <c r="V126" s="10" t="s">
        <v>35</v>
      </c>
      <c r="W126" s="313"/>
      <c r="X126" s="313"/>
      <c r="Y126" s="315"/>
      <c r="Z126" s="315"/>
      <c r="AA126" s="315"/>
      <c r="AB126" s="315"/>
    </row>
    <row r="127" spans="2:28" s="173" customFormat="1" ht="48">
      <c r="B127" s="116" t="s">
        <v>167</v>
      </c>
      <c r="C127" s="363" t="s">
        <v>687</v>
      </c>
      <c r="D127" s="344">
        <v>193</v>
      </c>
      <c r="E127" s="373" t="s">
        <v>1762</v>
      </c>
      <c r="F127" s="7" t="s">
        <v>71</v>
      </c>
      <c r="G127" s="127" t="s">
        <v>901</v>
      </c>
      <c r="H127" s="8" t="s">
        <v>1670</v>
      </c>
      <c r="I127" s="13">
        <v>0.5</v>
      </c>
      <c r="J127" s="9">
        <v>44348</v>
      </c>
      <c r="K127" s="9" t="s">
        <v>169</v>
      </c>
      <c r="L127" s="121">
        <v>0</v>
      </c>
      <c r="M127" s="121">
        <v>0.1</v>
      </c>
      <c r="N127" s="121">
        <v>0.4</v>
      </c>
      <c r="O127" s="10">
        <v>1</v>
      </c>
      <c r="P127" s="122" t="s">
        <v>25</v>
      </c>
      <c r="Q127" s="122" t="s">
        <v>26</v>
      </c>
      <c r="R127" s="401" t="s">
        <v>178</v>
      </c>
      <c r="S127" s="121" t="s">
        <v>170</v>
      </c>
      <c r="T127" s="121" t="s">
        <v>28</v>
      </c>
      <c r="U127" s="121" t="s">
        <v>171</v>
      </c>
      <c r="V127" s="10" t="s">
        <v>35</v>
      </c>
      <c r="W127" s="313">
        <v>0</v>
      </c>
      <c r="X127" s="313">
        <v>1128705500</v>
      </c>
      <c r="Y127" s="315" t="s">
        <v>1925</v>
      </c>
      <c r="Z127" s="316" t="s">
        <v>1926</v>
      </c>
      <c r="AA127" s="316" t="s">
        <v>1927</v>
      </c>
      <c r="AB127" s="316" t="s">
        <v>1929</v>
      </c>
    </row>
    <row r="128" spans="2:28" s="173" customFormat="1" ht="48">
      <c r="B128" s="116" t="s">
        <v>167</v>
      </c>
      <c r="C128" s="365"/>
      <c r="D128" s="346"/>
      <c r="E128" s="374"/>
      <c r="F128" s="7" t="s">
        <v>71</v>
      </c>
      <c r="G128" s="85" t="s">
        <v>902</v>
      </c>
      <c r="H128" s="75" t="s">
        <v>1671</v>
      </c>
      <c r="I128" s="13">
        <v>0.5</v>
      </c>
      <c r="J128" s="9">
        <v>44197</v>
      </c>
      <c r="K128" s="9" t="s">
        <v>169</v>
      </c>
      <c r="L128" s="121">
        <v>0.25</v>
      </c>
      <c r="M128" s="121">
        <v>0.3</v>
      </c>
      <c r="N128" s="121">
        <v>0.6</v>
      </c>
      <c r="O128" s="10">
        <v>1</v>
      </c>
      <c r="P128" s="122" t="s">
        <v>25</v>
      </c>
      <c r="Q128" s="122" t="s">
        <v>26</v>
      </c>
      <c r="R128" s="402"/>
      <c r="S128" s="121" t="s">
        <v>170</v>
      </c>
      <c r="T128" s="121" t="s">
        <v>28</v>
      </c>
      <c r="U128" s="121" t="s">
        <v>171</v>
      </c>
      <c r="V128" s="10" t="s">
        <v>35</v>
      </c>
      <c r="W128" s="314"/>
      <c r="X128" s="314"/>
      <c r="Y128" s="317"/>
      <c r="Z128" s="318"/>
      <c r="AA128" s="318"/>
      <c r="AB128" s="318"/>
    </row>
    <row r="129" spans="2:28" s="173" customFormat="1" ht="48">
      <c r="B129" s="137" t="s">
        <v>645</v>
      </c>
      <c r="C129" s="232" t="s">
        <v>688</v>
      </c>
      <c r="D129" s="282">
        <v>232</v>
      </c>
      <c r="E129" s="235" t="s">
        <v>179</v>
      </c>
      <c r="F129" s="45" t="s">
        <v>180</v>
      </c>
      <c r="G129" s="128" t="s">
        <v>903</v>
      </c>
      <c r="H129" s="42" t="s">
        <v>181</v>
      </c>
      <c r="I129" s="148">
        <v>0.25</v>
      </c>
      <c r="J129" s="43">
        <v>44200</v>
      </c>
      <c r="K129" s="43">
        <v>44285</v>
      </c>
      <c r="L129" s="148">
        <v>1</v>
      </c>
      <c r="M129" s="148">
        <v>1</v>
      </c>
      <c r="N129" s="148">
        <v>1</v>
      </c>
      <c r="O129" s="148">
        <v>1</v>
      </c>
      <c r="P129" s="134" t="s">
        <v>33</v>
      </c>
      <c r="Q129" s="134" t="s">
        <v>26</v>
      </c>
      <c r="R129" s="337" t="s">
        <v>182</v>
      </c>
      <c r="S129" s="148" t="s">
        <v>183</v>
      </c>
      <c r="T129" s="148" t="s">
        <v>137</v>
      </c>
      <c r="U129" s="148" t="s">
        <v>114</v>
      </c>
      <c r="V129" s="44" t="s">
        <v>35</v>
      </c>
      <c r="W129" s="250">
        <v>0</v>
      </c>
      <c r="X129" s="242">
        <v>800000000</v>
      </c>
      <c r="Y129" s="241" t="s">
        <v>1930</v>
      </c>
      <c r="Z129" s="263" t="s">
        <v>1931</v>
      </c>
      <c r="AA129" s="264" t="s">
        <v>1932</v>
      </c>
      <c r="AB129" s="273" t="s">
        <v>1933</v>
      </c>
    </row>
    <row r="130" spans="2:28" s="173" customFormat="1" ht="48">
      <c r="B130" s="137" t="s">
        <v>645</v>
      </c>
      <c r="C130" s="233"/>
      <c r="D130" s="398"/>
      <c r="E130" s="236"/>
      <c r="F130" s="45" t="s">
        <v>180</v>
      </c>
      <c r="G130" s="128" t="s">
        <v>904</v>
      </c>
      <c r="H130" s="42" t="s">
        <v>184</v>
      </c>
      <c r="I130" s="148">
        <v>0.25</v>
      </c>
      <c r="J130" s="43">
        <v>44287</v>
      </c>
      <c r="K130" s="43">
        <v>44377</v>
      </c>
      <c r="L130" s="148">
        <v>0</v>
      </c>
      <c r="M130" s="148">
        <v>1</v>
      </c>
      <c r="N130" s="148">
        <v>1</v>
      </c>
      <c r="O130" s="148">
        <v>1</v>
      </c>
      <c r="P130" s="134" t="s">
        <v>33</v>
      </c>
      <c r="Q130" s="134" t="s">
        <v>26</v>
      </c>
      <c r="R130" s="397"/>
      <c r="S130" s="148" t="s">
        <v>183</v>
      </c>
      <c r="T130" s="148" t="s">
        <v>137</v>
      </c>
      <c r="U130" s="148" t="s">
        <v>114</v>
      </c>
      <c r="V130" s="44" t="s">
        <v>35</v>
      </c>
      <c r="W130" s="250"/>
      <c r="X130" s="242"/>
      <c r="Y130" s="241"/>
      <c r="Z130" s="263"/>
      <c r="AA130" s="264"/>
      <c r="AB130" s="273"/>
    </row>
    <row r="131" spans="2:28" s="173" customFormat="1" ht="48">
      <c r="B131" s="137" t="s">
        <v>645</v>
      </c>
      <c r="C131" s="234"/>
      <c r="D131" s="379"/>
      <c r="E131" s="237"/>
      <c r="F131" s="45" t="s">
        <v>180</v>
      </c>
      <c r="G131" s="128" t="s">
        <v>905</v>
      </c>
      <c r="H131" s="42" t="s">
        <v>185</v>
      </c>
      <c r="I131" s="148">
        <v>0.5</v>
      </c>
      <c r="J131" s="43">
        <v>44378</v>
      </c>
      <c r="K131" s="43">
        <v>44550</v>
      </c>
      <c r="L131" s="148">
        <v>0</v>
      </c>
      <c r="M131" s="148">
        <v>0</v>
      </c>
      <c r="N131" s="148">
        <v>0.5</v>
      </c>
      <c r="O131" s="44">
        <v>1</v>
      </c>
      <c r="P131" s="134" t="s">
        <v>33</v>
      </c>
      <c r="Q131" s="134" t="s">
        <v>26</v>
      </c>
      <c r="R131" s="375"/>
      <c r="S131" s="148" t="s">
        <v>183</v>
      </c>
      <c r="T131" s="148" t="s">
        <v>137</v>
      </c>
      <c r="U131" s="148" t="s">
        <v>114</v>
      </c>
      <c r="V131" s="44" t="s">
        <v>35</v>
      </c>
      <c r="W131" s="250"/>
      <c r="X131" s="242"/>
      <c r="Y131" s="241"/>
      <c r="Z131" s="263"/>
      <c r="AA131" s="264"/>
      <c r="AB131" s="273"/>
    </row>
    <row r="132" spans="2:28" s="173" customFormat="1" ht="36">
      <c r="B132" s="116" t="s">
        <v>186</v>
      </c>
      <c r="C132" s="363" t="s">
        <v>689</v>
      </c>
      <c r="D132" s="344">
        <v>233</v>
      </c>
      <c r="E132" s="373" t="s">
        <v>187</v>
      </c>
      <c r="F132" s="7" t="s">
        <v>71</v>
      </c>
      <c r="G132" s="127" t="s">
        <v>906</v>
      </c>
      <c r="H132" s="8" t="s">
        <v>188</v>
      </c>
      <c r="I132" s="121">
        <v>0.5</v>
      </c>
      <c r="J132" s="9">
        <v>44301</v>
      </c>
      <c r="K132" s="9">
        <v>44560</v>
      </c>
      <c r="L132" s="121">
        <v>0</v>
      </c>
      <c r="M132" s="121">
        <v>0.33329999999999999</v>
      </c>
      <c r="N132" s="121">
        <v>0.66659999999999997</v>
      </c>
      <c r="O132" s="10">
        <v>1</v>
      </c>
      <c r="P132" s="122" t="s">
        <v>33</v>
      </c>
      <c r="Q132" s="122" t="s">
        <v>26</v>
      </c>
      <c r="R132" s="351" t="s">
        <v>189</v>
      </c>
      <c r="S132" s="121" t="s">
        <v>137</v>
      </c>
      <c r="T132" s="121" t="s">
        <v>28</v>
      </c>
      <c r="U132" s="121" t="s">
        <v>190</v>
      </c>
      <c r="V132" s="10" t="s">
        <v>35</v>
      </c>
      <c r="W132" s="245">
        <v>127750633</v>
      </c>
      <c r="X132" s="245">
        <v>46361330</v>
      </c>
      <c r="Y132" s="303" t="s">
        <v>1913</v>
      </c>
      <c r="Z132" s="304" t="s">
        <v>1914</v>
      </c>
      <c r="AA132" s="240" t="s">
        <v>1915</v>
      </c>
      <c r="AB132" s="305" t="s">
        <v>1933</v>
      </c>
    </row>
    <row r="133" spans="2:28" s="173" customFormat="1" ht="48">
      <c r="B133" s="116" t="s">
        <v>186</v>
      </c>
      <c r="C133" s="365"/>
      <c r="D133" s="346"/>
      <c r="E133" s="374"/>
      <c r="F133" s="7" t="s">
        <v>71</v>
      </c>
      <c r="G133" s="127" t="s">
        <v>907</v>
      </c>
      <c r="H133" s="8" t="s">
        <v>191</v>
      </c>
      <c r="I133" s="121">
        <v>0.5</v>
      </c>
      <c r="J133" s="9">
        <v>44301</v>
      </c>
      <c r="K133" s="9">
        <v>44560</v>
      </c>
      <c r="L133" s="121">
        <v>0</v>
      </c>
      <c r="M133" s="121">
        <v>0.33329999999999999</v>
      </c>
      <c r="N133" s="121">
        <v>0.66659999999999997</v>
      </c>
      <c r="O133" s="10">
        <v>1</v>
      </c>
      <c r="P133" s="122" t="s">
        <v>33</v>
      </c>
      <c r="Q133" s="122" t="s">
        <v>26</v>
      </c>
      <c r="R133" s="353"/>
      <c r="S133" s="121" t="s">
        <v>137</v>
      </c>
      <c r="T133" s="121" t="s">
        <v>28</v>
      </c>
      <c r="U133" s="121" t="s">
        <v>190</v>
      </c>
      <c r="V133" s="10" t="s">
        <v>35</v>
      </c>
      <c r="W133" s="245"/>
      <c r="X133" s="245"/>
      <c r="Y133" s="303"/>
      <c r="Z133" s="304"/>
      <c r="AA133" s="240"/>
      <c r="AB133" s="305"/>
    </row>
    <row r="134" spans="2:28" s="173" customFormat="1" ht="24">
      <c r="B134" s="137" t="s">
        <v>1763</v>
      </c>
      <c r="C134" s="232" t="s">
        <v>690</v>
      </c>
      <c r="D134" s="282">
        <v>228</v>
      </c>
      <c r="E134" s="235" t="s">
        <v>192</v>
      </c>
      <c r="F134" s="45" t="s">
        <v>32</v>
      </c>
      <c r="G134" s="128" t="s">
        <v>908</v>
      </c>
      <c r="H134" s="42" t="s">
        <v>193</v>
      </c>
      <c r="I134" s="148">
        <v>0.3</v>
      </c>
      <c r="J134" s="43">
        <v>44200</v>
      </c>
      <c r="K134" s="43">
        <v>44316</v>
      </c>
      <c r="L134" s="148">
        <v>0.75</v>
      </c>
      <c r="M134" s="148">
        <v>1</v>
      </c>
      <c r="N134" s="148">
        <v>1</v>
      </c>
      <c r="O134" s="148">
        <v>1</v>
      </c>
      <c r="P134" s="134" t="s">
        <v>33</v>
      </c>
      <c r="Q134" s="134" t="s">
        <v>26</v>
      </c>
      <c r="R134" s="337" t="s">
        <v>194</v>
      </c>
      <c r="S134" s="148" t="s">
        <v>137</v>
      </c>
      <c r="T134" s="148" t="s">
        <v>28</v>
      </c>
      <c r="U134" s="148" t="s">
        <v>195</v>
      </c>
      <c r="V134" s="44" t="s">
        <v>35</v>
      </c>
      <c r="W134" s="250">
        <v>0</v>
      </c>
      <c r="X134" s="310">
        <v>525866099</v>
      </c>
      <c r="Y134" s="241" t="s">
        <v>1934</v>
      </c>
      <c r="Z134" s="263" t="s">
        <v>1935</v>
      </c>
      <c r="AA134" s="264" t="s">
        <v>1915</v>
      </c>
      <c r="AB134" s="273" t="s">
        <v>1936</v>
      </c>
    </row>
    <row r="135" spans="2:28" s="173" customFormat="1" ht="24">
      <c r="B135" s="137" t="s">
        <v>1763</v>
      </c>
      <c r="C135" s="233"/>
      <c r="D135" s="398"/>
      <c r="E135" s="236"/>
      <c r="F135" s="45" t="s">
        <v>32</v>
      </c>
      <c r="G135" s="128" t="s">
        <v>909</v>
      </c>
      <c r="H135" s="42" t="s">
        <v>196</v>
      </c>
      <c r="I135" s="148">
        <v>0.3</v>
      </c>
      <c r="J135" s="43">
        <v>44317</v>
      </c>
      <c r="K135" s="43">
        <v>44439</v>
      </c>
      <c r="L135" s="148">
        <v>0</v>
      </c>
      <c r="M135" s="148">
        <v>1</v>
      </c>
      <c r="N135" s="148">
        <v>1</v>
      </c>
      <c r="O135" s="148">
        <v>1</v>
      </c>
      <c r="P135" s="134" t="s">
        <v>33</v>
      </c>
      <c r="Q135" s="134" t="s">
        <v>26</v>
      </c>
      <c r="R135" s="397"/>
      <c r="S135" s="148" t="s">
        <v>137</v>
      </c>
      <c r="T135" s="148" t="s">
        <v>28</v>
      </c>
      <c r="U135" s="148" t="s">
        <v>195</v>
      </c>
      <c r="V135" s="44" t="s">
        <v>35</v>
      </c>
      <c r="W135" s="250"/>
      <c r="X135" s="258"/>
      <c r="Y135" s="241"/>
      <c r="Z135" s="263"/>
      <c r="AA135" s="264"/>
      <c r="AB135" s="273"/>
    </row>
    <row r="136" spans="2:28" s="173" customFormat="1" ht="24">
      <c r="B136" s="137" t="s">
        <v>1763</v>
      </c>
      <c r="C136" s="234"/>
      <c r="D136" s="379"/>
      <c r="E136" s="237"/>
      <c r="F136" s="45" t="s">
        <v>32</v>
      </c>
      <c r="G136" s="128" t="s">
        <v>910</v>
      </c>
      <c r="H136" s="42" t="s">
        <v>197</v>
      </c>
      <c r="I136" s="148">
        <v>0.4</v>
      </c>
      <c r="J136" s="43">
        <v>44440</v>
      </c>
      <c r="K136" s="43">
        <v>44530</v>
      </c>
      <c r="L136" s="148">
        <v>0</v>
      </c>
      <c r="M136" s="148">
        <v>0</v>
      </c>
      <c r="N136" s="148">
        <v>0.5</v>
      </c>
      <c r="O136" s="44">
        <v>1</v>
      </c>
      <c r="P136" s="134" t="s">
        <v>33</v>
      </c>
      <c r="Q136" s="134" t="s">
        <v>26</v>
      </c>
      <c r="R136" s="375"/>
      <c r="S136" s="148" t="s">
        <v>137</v>
      </c>
      <c r="T136" s="148" t="s">
        <v>28</v>
      </c>
      <c r="U136" s="148" t="s">
        <v>195</v>
      </c>
      <c r="V136" s="44" t="s">
        <v>35</v>
      </c>
      <c r="W136" s="250"/>
      <c r="X136" s="258"/>
      <c r="Y136" s="241"/>
      <c r="Z136" s="263"/>
      <c r="AA136" s="264"/>
      <c r="AB136" s="273"/>
    </row>
    <row r="137" spans="2:28" s="173" customFormat="1" ht="24">
      <c r="B137" s="137" t="s">
        <v>1763</v>
      </c>
      <c r="C137" s="232" t="s">
        <v>691</v>
      </c>
      <c r="D137" s="282">
        <v>241</v>
      </c>
      <c r="E137" s="235" t="s">
        <v>198</v>
      </c>
      <c r="F137" s="45" t="s">
        <v>71</v>
      </c>
      <c r="G137" s="128" t="s">
        <v>911</v>
      </c>
      <c r="H137" s="42" t="s">
        <v>199</v>
      </c>
      <c r="I137" s="148">
        <v>0.1</v>
      </c>
      <c r="J137" s="43">
        <v>44200</v>
      </c>
      <c r="K137" s="43">
        <v>44283</v>
      </c>
      <c r="L137" s="148">
        <v>1</v>
      </c>
      <c r="M137" s="148">
        <v>1</v>
      </c>
      <c r="N137" s="148">
        <v>1</v>
      </c>
      <c r="O137" s="148">
        <v>1</v>
      </c>
      <c r="P137" s="134" t="s">
        <v>33</v>
      </c>
      <c r="Q137" s="134" t="s">
        <v>26</v>
      </c>
      <c r="R137" s="337" t="s">
        <v>200</v>
      </c>
      <c r="S137" s="148" t="s">
        <v>137</v>
      </c>
      <c r="T137" s="148" t="s">
        <v>28</v>
      </c>
      <c r="U137" s="148" t="s">
        <v>190</v>
      </c>
      <c r="V137" s="44" t="s">
        <v>35</v>
      </c>
      <c r="W137" s="250">
        <v>0</v>
      </c>
      <c r="X137" s="310">
        <v>312325326</v>
      </c>
      <c r="Y137" s="241" t="s">
        <v>1937</v>
      </c>
      <c r="Z137" s="263" t="s">
        <v>1935</v>
      </c>
      <c r="AA137" s="264" t="s">
        <v>1915</v>
      </c>
      <c r="AB137" s="273" t="s">
        <v>1936</v>
      </c>
    </row>
    <row r="138" spans="2:28" s="173" customFormat="1" ht="24">
      <c r="B138" s="137" t="s">
        <v>1763</v>
      </c>
      <c r="C138" s="233"/>
      <c r="D138" s="398"/>
      <c r="E138" s="236"/>
      <c r="F138" s="45" t="s">
        <v>71</v>
      </c>
      <c r="G138" s="128" t="s">
        <v>912</v>
      </c>
      <c r="H138" s="42" t="s">
        <v>201</v>
      </c>
      <c r="I138" s="148">
        <v>0.2</v>
      </c>
      <c r="J138" s="43">
        <v>44316</v>
      </c>
      <c r="K138" s="43">
        <v>44377</v>
      </c>
      <c r="L138" s="148">
        <v>0</v>
      </c>
      <c r="M138" s="148">
        <v>1</v>
      </c>
      <c r="N138" s="148">
        <v>1</v>
      </c>
      <c r="O138" s="148">
        <v>1</v>
      </c>
      <c r="P138" s="134" t="s">
        <v>33</v>
      </c>
      <c r="Q138" s="134" t="s">
        <v>26</v>
      </c>
      <c r="R138" s="397"/>
      <c r="S138" s="148" t="s">
        <v>137</v>
      </c>
      <c r="T138" s="148" t="s">
        <v>28</v>
      </c>
      <c r="U138" s="148" t="s">
        <v>190</v>
      </c>
      <c r="V138" s="44" t="s">
        <v>35</v>
      </c>
      <c r="W138" s="250"/>
      <c r="X138" s="310"/>
      <c r="Y138" s="241"/>
      <c r="Z138" s="263"/>
      <c r="AA138" s="264"/>
      <c r="AB138" s="273"/>
    </row>
    <row r="139" spans="2:28" s="173" customFormat="1" ht="24">
      <c r="B139" s="137" t="s">
        <v>1763</v>
      </c>
      <c r="C139" s="233"/>
      <c r="D139" s="398"/>
      <c r="E139" s="236"/>
      <c r="F139" s="45" t="s">
        <v>71</v>
      </c>
      <c r="G139" s="128" t="s">
        <v>913</v>
      </c>
      <c r="H139" s="42" t="s">
        <v>202</v>
      </c>
      <c r="I139" s="148">
        <v>0.1</v>
      </c>
      <c r="J139" s="43">
        <v>44378</v>
      </c>
      <c r="K139" s="43">
        <v>44439</v>
      </c>
      <c r="L139" s="148">
        <v>0</v>
      </c>
      <c r="M139" s="148">
        <v>0</v>
      </c>
      <c r="N139" s="148">
        <v>1</v>
      </c>
      <c r="O139" s="148">
        <v>1</v>
      </c>
      <c r="P139" s="134" t="s">
        <v>33</v>
      </c>
      <c r="Q139" s="134" t="s">
        <v>26</v>
      </c>
      <c r="R139" s="397"/>
      <c r="S139" s="148" t="s">
        <v>137</v>
      </c>
      <c r="T139" s="148" t="s">
        <v>28</v>
      </c>
      <c r="U139" s="148" t="s">
        <v>190</v>
      </c>
      <c r="V139" s="44" t="s">
        <v>35</v>
      </c>
      <c r="W139" s="250"/>
      <c r="X139" s="310"/>
      <c r="Y139" s="241"/>
      <c r="Z139" s="263"/>
      <c r="AA139" s="264"/>
      <c r="AB139" s="273"/>
    </row>
    <row r="140" spans="2:28" s="173" customFormat="1" ht="24">
      <c r="B140" s="137" t="s">
        <v>1763</v>
      </c>
      <c r="C140" s="233"/>
      <c r="D140" s="398"/>
      <c r="E140" s="236"/>
      <c r="F140" s="45" t="s">
        <v>71</v>
      </c>
      <c r="G140" s="128" t="s">
        <v>914</v>
      </c>
      <c r="H140" s="42" t="s">
        <v>203</v>
      </c>
      <c r="I140" s="148">
        <v>0.3</v>
      </c>
      <c r="J140" s="43">
        <v>44440</v>
      </c>
      <c r="K140" s="43">
        <v>44561</v>
      </c>
      <c r="L140" s="148">
        <v>0</v>
      </c>
      <c r="M140" s="148">
        <v>0</v>
      </c>
      <c r="N140" s="148">
        <v>0.5</v>
      </c>
      <c r="O140" s="44">
        <v>1</v>
      </c>
      <c r="P140" s="134" t="s">
        <v>33</v>
      </c>
      <c r="Q140" s="134" t="s">
        <v>26</v>
      </c>
      <c r="R140" s="397"/>
      <c r="S140" s="148" t="s">
        <v>137</v>
      </c>
      <c r="T140" s="148" t="s">
        <v>28</v>
      </c>
      <c r="U140" s="148" t="s">
        <v>190</v>
      </c>
      <c r="V140" s="44" t="s">
        <v>35</v>
      </c>
      <c r="W140" s="250"/>
      <c r="X140" s="310"/>
      <c r="Y140" s="241"/>
      <c r="Z140" s="263"/>
      <c r="AA140" s="264"/>
      <c r="AB140" s="273"/>
    </row>
    <row r="141" spans="2:28" s="173" customFormat="1" ht="24">
      <c r="B141" s="137" t="s">
        <v>1763</v>
      </c>
      <c r="C141" s="234"/>
      <c r="D141" s="379"/>
      <c r="E141" s="237"/>
      <c r="F141" s="45" t="s">
        <v>71</v>
      </c>
      <c r="G141" s="128" t="s">
        <v>915</v>
      </c>
      <c r="H141" s="42" t="s">
        <v>204</v>
      </c>
      <c r="I141" s="148">
        <v>0.3</v>
      </c>
      <c r="J141" s="43">
        <v>44440</v>
      </c>
      <c r="K141" s="43">
        <v>44561</v>
      </c>
      <c r="L141" s="148">
        <v>0</v>
      </c>
      <c r="M141" s="148">
        <v>0</v>
      </c>
      <c r="N141" s="148">
        <v>0.5</v>
      </c>
      <c r="O141" s="44">
        <v>1</v>
      </c>
      <c r="P141" s="134" t="s">
        <v>33</v>
      </c>
      <c r="Q141" s="134" t="s">
        <v>26</v>
      </c>
      <c r="R141" s="375"/>
      <c r="S141" s="148" t="s">
        <v>137</v>
      </c>
      <c r="T141" s="148" t="s">
        <v>28</v>
      </c>
      <c r="U141" s="148" t="s">
        <v>190</v>
      </c>
      <c r="V141" s="44" t="s">
        <v>35</v>
      </c>
      <c r="W141" s="250"/>
      <c r="X141" s="310"/>
      <c r="Y141" s="241"/>
      <c r="Z141" s="263"/>
      <c r="AA141" s="264"/>
      <c r="AB141" s="273"/>
    </row>
    <row r="142" spans="2:28" s="173" customFormat="1" ht="24">
      <c r="B142" s="116" t="s">
        <v>1764</v>
      </c>
      <c r="C142" s="363" t="s">
        <v>692</v>
      </c>
      <c r="D142" s="344">
        <v>244</v>
      </c>
      <c r="E142" s="373" t="s">
        <v>205</v>
      </c>
      <c r="F142" s="7" t="s">
        <v>71</v>
      </c>
      <c r="G142" s="127" t="s">
        <v>916</v>
      </c>
      <c r="H142" s="8" t="s">
        <v>206</v>
      </c>
      <c r="I142" s="13">
        <v>0.04</v>
      </c>
      <c r="J142" s="9">
        <v>44200</v>
      </c>
      <c r="K142" s="9">
        <v>44226</v>
      </c>
      <c r="L142" s="14">
        <v>1</v>
      </c>
      <c r="M142" s="14">
        <v>1</v>
      </c>
      <c r="N142" s="14">
        <v>1</v>
      </c>
      <c r="O142" s="14">
        <v>1</v>
      </c>
      <c r="P142" s="121" t="s">
        <v>33</v>
      </c>
      <c r="Q142" s="121" t="s">
        <v>74</v>
      </c>
      <c r="R142" s="351" t="s">
        <v>1689</v>
      </c>
      <c r="S142" s="121" t="s">
        <v>207</v>
      </c>
      <c r="T142" s="121" t="s">
        <v>208</v>
      </c>
      <c r="U142" s="121" t="s">
        <v>190</v>
      </c>
      <c r="V142" s="10" t="s">
        <v>35</v>
      </c>
      <c r="W142" s="311">
        <v>25884431</v>
      </c>
      <c r="X142" s="311">
        <v>75220900</v>
      </c>
      <c r="Y142" s="303" t="s">
        <v>1913</v>
      </c>
      <c r="Z142" s="304" t="s">
        <v>1914</v>
      </c>
      <c r="AA142" s="240" t="s">
        <v>1915</v>
      </c>
      <c r="AB142" s="305" t="s">
        <v>1938</v>
      </c>
    </row>
    <row r="143" spans="2:28" s="173" customFormat="1" ht="60">
      <c r="B143" s="116" t="s">
        <v>1764</v>
      </c>
      <c r="C143" s="364"/>
      <c r="D143" s="345"/>
      <c r="E143" s="387"/>
      <c r="F143" s="7" t="s">
        <v>71</v>
      </c>
      <c r="G143" s="127" t="s">
        <v>917</v>
      </c>
      <c r="H143" s="8" t="s">
        <v>209</v>
      </c>
      <c r="I143" s="13">
        <v>0.6</v>
      </c>
      <c r="J143" s="15">
        <v>44228</v>
      </c>
      <c r="K143" s="15">
        <v>44560</v>
      </c>
      <c r="L143" s="16">
        <v>0.18</v>
      </c>
      <c r="M143" s="16">
        <v>0.45</v>
      </c>
      <c r="N143" s="16">
        <v>0.72</v>
      </c>
      <c r="O143" s="14">
        <v>1</v>
      </c>
      <c r="P143" s="121" t="s">
        <v>33</v>
      </c>
      <c r="Q143" s="121" t="s">
        <v>74</v>
      </c>
      <c r="R143" s="352"/>
      <c r="S143" s="121" t="s">
        <v>207</v>
      </c>
      <c r="T143" s="121" t="s">
        <v>208</v>
      </c>
      <c r="U143" s="121" t="s">
        <v>190</v>
      </c>
      <c r="V143" s="10" t="s">
        <v>35</v>
      </c>
      <c r="W143" s="311"/>
      <c r="X143" s="311"/>
      <c r="Y143" s="303"/>
      <c r="Z143" s="304"/>
      <c r="AA143" s="240"/>
      <c r="AB143" s="305"/>
    </row>
    <row r="144" spans="2:28" s="173" customFormat="1" ht="24">
      <c r="B144" s="116" t="s">
        <v>1764</v>
      </c>
      <c r="C144" s="365"/>
      <c r="D144" s="345"/>
      <c r="E144" s="387"/>
      <c r="F144" s="7" t="s">
        <v>71</v>
      </c>
      <c r="G144" s="127" t="s">
        <v>918</v>
      </c>
      <c r="H144" s="8" t="s">
        <v>210</v>
      </c>
      <c r="I144" s="13">
        <v>0.36</v>
      </c>
      <c r="J144" s="15">
        <v>44228</v>
      </c>
      <c r="K144" s="15">
        <v>44560</v>
      </c>
      <c r="L144" s="16">
        <v>0.18</v>
      </c>
      <c r="M144" s="16">
        <v>0.45</v>
      </c>
      <c r="N144" s="16">
        <v>0.72</v>
      </c>
      <c r="O144" s="14">
        <v>1</v>
      </c>
      <c r="P144" s="121" t="s">
        <v>33</v>
      </c>
      <c r="Q144" s="121" t="s">
        <v>74</v>
      </c>
      <c r="R144" s="353"/>
      <c r="S144" s="121" t="s">
        <v>207</v>
      </c>
      <c r="T144" s="121" t="s">
        <v>208</v>
      </c>
      <c r="U144" s="121" t="s">
        <v>190</v>
      </c>
      <c r="V144" s="10" t="s">
        <v>35</v>
      </c>
      <c r="W144" s="311"/>
      <c r="X144" s="311"/>
      <c r="Y144" s="303"/>
      <c r="Z144" s="304"/>
      <c r="AA144" s="240"/>
      <c r="AB144" s="305"/>
    </row>
    <row r="145" spans="2:28" s="173" customFormat="1" ht="24">
      <c r="B145" s="116" t="s">
        <v>1764</v>
      </c>
      <c r="C145" s="363" t="s">
        <v>693</v>
      </c>
      <c r="D145" s="344">
        <v>246</v>
      </c>
      <c r="E145" s="373" t="s">
        <v>211</v>
      </c>
      <c r="F145" s="7" t="s">
        <v>71</v>
      </c>
      <c r="G145" s="127" t="s">
        <v>919</v>
      </c>
      <c r="H145" s="8" t="s">
        <v>212</v>
      </c>
      <c r="I145" s="121">
        <v>0.5</v>
      </c>
      <c r="J145" s="9">
        <v>44198</v>
      </c>
      <c r="K145" s="9">
        <v>44500</v>
      </c>
      <c r="L145" s="121">
        <v>0.22</v>
      </c>
      <c r="M145" s="121">
        <v>0.68</v>
      </c>
      <c r="N145" s="121">
        <v>0.9</v>
      </c>
      <c r="O145" s="10">
        <v>1</v>
      </c>
      <c r="P145" s="122" t="s">
        <v>33</v>
      </c>
      <c r="Q145" s="121" t="s">
        <v>74</v>
      </c>
      <c r="R145" s="351" t="s">
        <v>1690</v>
      </c>
      <c r="S145" s="121" t="s">
        <v>207</v>
      </c>
      <c r="T145" s="121" t="s">
        <v>213</v>
      </c>
      <c r="U145" s="121" t="s">
        <v>190</v>
      </c>
      <c r="V145" s="10" t="s">
        <v>35</v>
      </c>
      <c r="W145" s="311">
        <v>115010780</v>
      </c>
      <c r="X145" s="311">
        <v>106888000</v>
      </c>
      <c r="Y145" s="303" t="s">
        <v>1913</v>
      </c>
      <c r="Z145" s="304" t="s">
        <v>1914</v>
      </c>
      <c r="AA145" s="240" t="s">
        <v>1915</v>
      </c>
      <c r="AB145" s="305" t="s">
        <v>1938</v>
      </c>
    </row>
    <row r="146" spans="2:28" s="173" customFormat="1" ht="24">
      <c r="B146" s="116" t="s">
        <v>1764</v>
      </c>
      <c r="C146" s="364"/>
      <c r="D146" s="345"/>
      <c r="E146" s="387"/>
      <c r="F146" s="7" t="s">
        <v>71</v>
      </c>
      <c r="G146" s="127" t="s">
        <v>920</v>
      </c>
      <c r="H146" s="8" t="s">
        <v>214</v>
      </c>
      <c r="I146" s="121">
        <v>0.3</v>
      </c>
      <c r="J146" s="9">
        <v>44409</v>
      </c>
      <c r="K146" s="9">
        <v>44500</v>
      </c>
      <c r="L146" s="121">
        <v>0</v>
      </c>
      <c r="M146" s="121">
        <v>0</v>
      </c>
      <c r="N146" s="121">
        <v>0.67</v>
      </c>
      <c r="O146" s="10">
        <v>1</v>
      </c>
      <c r="P146" s="122" t="s">
        <v>33</v>
      </c>
      <c r="Q146" s="121" t="s">
        <v>74</v>
      </c>
      <c r="R146" s="352"/>
      <c r="S146" s="121" t="s">
        <v>207</v>
      </c>
      <c r="T146" s="121" t="s">
        <v>213</v>
      </c>
      <c r="U146" s="121" t="s">
        <v>190</v>
      </c>
      <c r="V146" s="10" t="s">
        <v>35</v>
      </c>
      <c r="W146" s="311"/>
      <c r="X146" s="311"/>
      <c r="Y146" s="303"/>
      <c r="Z146" s="304"/>
      <c r="AA146" s="240"/>
      <c r="AB146" s="305"/>
    </row>
    <row r="147" spans="2:28" s="173" customFormat="1" ht="36">
      <c r="B147" s="116" t="s">
        <v>1764</v>
      </c>
      <c r="C147" s="364"/>
      <c r="D147" s="345"/>
      <c r="E147" s="387"/>
      <c r="F147" s="7" t="s">
        <v>71</v>
      </c>
      <c r="G147" s="127" t="s">
        <v>921</v>
      </c>
      <c r="H147" s="8" t="s">
        <v>215</v>
      </c>
      <c r="I147" s="121">
        <v>0.1</v>
      </c>
      <c r="J147" s="9">
        <v>44501</v>
      </c>
      <c r="K147" s="9" t="s">
        <v>216</v>
      </c>
      <c r="L147" s="121">
        <v>0</v>
      </c>
      <c r="M147" s="121">
        <v>0</v>
      </c>
      <c r="N147" s="121">
        <v>0</v>
      </c>
      <c r="O147" s="10">
        <v>1</v>
      </c>
      <c r="P147" s="122" t="s">
        <v>33</v>
      </c>
      <c r="Q147" s="121" t="s">
        <v>74</v>
      </c>
      <c r="R147" s="352"/>
      <c r="S147" s="121" t="s">
        <v>207</v>
      </c>
      <c r="T147" s="121" t="s">
        <v>213</v>
      </c>
      <c r="U147" s="121" t="s">
        <v>190</v>
      </c>
      <c r="V147" s="10" t="s">
        <v>35</v>
      </c>
      <c r="W147" s="311"/>
      <c r="X147" s="311"/>
      <c r="Y147" s="303"/>
      <c r="Z147" s="304"/>
      <c r="AA147" s="240"/>
      <c r="AB147" s="305"/>
    </row>
    <row r="148" spans="2:28" s="173" customFormat="1" ht="36">
      <c r="B148" s="116" t="s">
        <v>1764</v>
      </c>
      <c r="C148" s="365"/>
      <c r="D148" s="346"/>
      <c r="E148" s="374"/>
      <c r="F148" s="7" t="s">
        <v>71</v>
      </c>
      <c r="G148" s="127" t="s">
        <v>922</v>
      </c>
      <c r="H148" s="8" t="s">
        <v>217</v>
      </c>
      <c r="I148" s="121">
        <v>0.1</v>
      </c>
      <c r="J148" s="9">
        <v>44531</v>
      </c>
      <c r="K148" s="9">
        <v>44561</v>
      </c>
      <c r="L148" s="121">
        <v>0</v>
      </c>
      <c r="M148" s="121">
        <v>0</v>
      </c>
      <c r="N148" s="121">
        <v>0</v>
      </c>
      <c r="O148" s="10">
        <v>1</v>
      </c>
      <c r="P148" s="122" t="s">
        <v>33</v>
      </c>
      <c r="Q148" s="121" t="s">
        <v>74</v>
      </c>
      <c r="R148" s="353"/>
      <c r="S148" s="121" t="s">
        <v>207</v>
      </c>
      <c r="T148" s="121" t="s">
        <v>213</v>
      </c>
      <c r="U148" s="121" t="s">
        <v>190</v>
      </c>
      <c r="V148" s="10" t="s">
        <v>35</v>
      </c>
      <c r="W148" s="311"/>
      <c r="X148" s="311"/>
      <c r="Y148" s="303"/>
      <c r="Z148" s="304"/>
      <c r="AA148" s="240"/>
      <c r="AB148" s="305"/>
    </row>
    <row r="149" spans="2:28" s="173" customFormat="1" ht="36">
      <c r="B149" s="116" t="s">
        <v>1764</v>
      </c>
      <c r="C149" s="363" t="s">
        <v>694</v>
      </c>
      <c r="D149" s="344">
        <v>240</v>
      </c>
      <c r="E149" s="373" t="s">
        <v>218</v>
      </c>
      <c r="F149" s="7" t="s">
        <v>71</v>
      </c>
      <c r="G149" s="127" t="s">
        <v>923</v>
      </c>
      <c r="H149" s="8" t="s">
        <v>219</v>
      </c>
      <c r="I149" s="121">
        <v>0.3</v>
      </c>
      <c r="J149" s="9">
        <v>44229</v>
      </c>
      <c r="K149" s="9">
        <v>44560</v>
      </c>
      <c r="L149" s="121">
        <v>0.18</v>
      </c>
      <c r="M149" s="121">
        <v>0.46</v>
      </c>
      <c r="N149" s="121">
        <v>0.73</v>
      </c>
      <c r="O149" s="10">
        <v>1</v>
      </c>
      <c r="P149" s="122" t="s">
        <v>33</v>
      </c>
      <c r="Q149" s="122" t="s">
        <v>74</v>
      </c>
      <c r="R149" s="351" t="s">
        <v>1691</v>
      </c>
      <c r="S149" s="121" t="s">
        <v>207</v>
      </c>
      <c r="T149" s="121" t="s">
        <v>220</v>
      </c>
      <c r="U149" s="121" t="s">
        <v>190</v>
      </c>
      <c r="V149" s="10" t="s">
        <v>35</v>
      </c>
      <c r="W149" s="311">
        <v>155000000</v>
      </c>
      <c r="X149" s="311">
        <v>117107000</v>
      </c>
      <c r="Y149" s="303" t="s">
        <v>1913</v>
      </c>
      <c r="Z149" s="304" t="s">
        <v>1914</v>
      </c>
      <c r="AA149" s="240" t="s">
        <v>1915</v>
      </c>
      <c r="AB149" s="305" t="s">
        <v>1938</v>
      </c>
    </row>
    <row r="150" spans="2:28" s="173" customFormat="1" ht="36">
      <c r="B150" s="116" t="s">
        <v>1764</v>
      </c>
      <c r="C150" s="364"/>
      <c r="D150" s="345"/>
      <c r="E150" s="387"/>
      <c r="F150" s="7" t="s">
        <v>71</v>
      </c>
      <c r="G150" s="127" t="s">
        <v>924</v>
      </c>
      <c r="H150" s="8" t="s">
        <v>221</v>
      </c>
      <c r="I150" s="121">
        <v>0.35</v>
      </c>
      <c r="J150" s="9">
        <v>44287</v>
      </c>
      <c r="K150" s="9">
        <v>44560</v>
      </c>
      <c r="L150" s="121">
        <v>0</v>
      </c>
      <c r="M150" s="121">
        <v>0.5</v>
      </c>
      <c r="N150" s="121">
        <v>1</v>
      </c>
      <c r="O150" s="10">
        <v>1</v>
      </c>
      <c r="P150" s="122" t="s">
        <v>33</v>
      </c>
      <c r="Q150" s="122" t="s">
        <v>74</v>
      </c>
      <c r="R150" s="352"/>
      <c r="S150" s="121" t="s">
        <v>207</v>
      </c>
      <c r="T150" s="121" t="s">
        <v>220</v>
      </c>
      <c r="U150" s="121" t="s">
        <v>190</v>
      </c>
      <c r="V150" s="10" t="s">
        <v>35</v>
      </c>
      <c r="W150" s="311"/>
      <c r="X150" s="311"/>
      <c r="Y150" s="303"/>
      <c r="Z150" s="304"/>
      <c r="AA150" s="240"/>
      <c r="AB150" s="305"/>
    </row>
    <row r="151" spans="2:28" s="173" customFormat="1" ht="24">
      <c r="B151" s="116" t="s">
        <v>1764</v>
      </c>
      <c r="C151" s="365"/>
      <c r="D151" s="346"/>
      <c r="E151" s="374"/>
      <c r="F151" s="7" t="s">
        <v>71</v>
      </c>
      <c r="G151" s="127" t="s">
        <v>925</v>
      </c>
      <c r="H151" s="8" t="s">
        <v>222</v>
      </c>
      <c r="I151" s="121">
        <v>0.35</v>
      </c>
      <c r="J151" s="9">
        <v>44287</v>
      </c>
      <c r="K151" s="9">
        <v>44560</v>
      </c>
      <c r="L151" s="121">
        <v>0</v>
      </c>
      <c r="M151" s="121">
        <v>0.5</v>
      </c>
      <c r="N151" s="121">
        <v>1</v>
      </c>
      <c r="O151" s="10">
        <v>1</v>
      </c>
      <c r="P151" s="122" t="s">
        <v>33</v>
      </c>
      <c r="Q151" s="122" t="s">
        <v>74</v>
      </c>
      <c r="R151" s="353"/>
      <c r="S151" s="121" t="s">
        <v>207</v>
      </c>
      <c r="T151" s="121" t="s">
        <v>220</v>
      </c>
      <c r="U151" s="121" t="s">
        <v>190</v>
      </c>
      <c r="V151" s="10" t="s">
        <v>35</v>
      </c>
      <c r="W151" s="311"/>
      <c r="X151" s="311"/>
      <c r="Y151" s="303"/>
      <c r="Z151" s="304"/>
      <c r="AA151" s="240"/>
      <c r="AB151" s="305"/>
    </row>
    <row r="152" spans="2:28" s="173" customFormat="1" ht="42.75" customHeight="1">
      <c r="B152" s="116" t="s">
        <v>1764</v>
      </c>
      <c r="C152" s="363" t="s">
        <v>695</v>
      </c>
      <c r="D152" s="344">
        <v>226</v>
      </c>
      <c r="E152" s="373" t="s">
        <v>1537</v>
      </c>
      <c r="F152" s="7" t="s">
        <v>71</v>
      </c>
      <c r="G152" s="127" t="s">
        <v>926</v>
      </c>
      <c r="H152" s="8" t="s">
        <v>223</v>
      </c>
      <c r="I152" s="13">
        <v>0.1</v>
      </c>
      <c r="J152" s="9">
        <v>44200</v>
      </c>
      <c r="K152" s="9" t="s">
        <v>224</v>
      </c>
      <c r="L152" s="14">
        <v>1</v>
      </c>
      <c r="M152" s="14">
        <v>1</v>
      </c>
      <c r="N152" s="14">
        <v>1</v>
      </c>
      <c r="O152" s="14">
        <v>1</v>
      </c>
      <c r="P152" s="12" t="s">
        <v>33</v>
      </c>
      <c r="Q152" s="122" t="s">
        <v>74</v>
      </c>
      <c r="R152" s="347" t="s">
        <v>1692</v>
      </c>
      <c r="S152" s="121" t="s">
        <v>207</v>
      </c>
      <c r="T152" s="121" t="s">
        <v>28</v>
      </c>
      <c r="U152" s="121" t="s">
        <v>190</v>
      </c>
      <c r="V152" s="10" t="s">
        <v>35</v>
      </c>
      <c r="W152" s="311">
        <v>22141196</v>
      </c>
      <c r="X152" s="311">
        <v>30611787</v>
      </c>
      <c r="Y152" s="303" t="s">
        <v>1913</v>
      </c>
      <c r="Z152" s="304" t="s">
        <v>1914</v>
      </c>
      <c r="AA152" s="240" t="s">
        <v>1915</v>
      </c>
      <c r="AB152" s="305" t="s">
        <v>1938</v>
      </c>
    </row>
    <row r="153" spans="2:28" s="173" customFormat="1" ht="42.75" customHeight="1">
      <c r="B153" s="116" t="s">
        <v>1764</v>
      </c>
      <c r="C153" s="364"/>
      <c r="D153" s="345"/>
      <c r="E153" s="387"/>
      <c r="F153" s="7" t="s">
        <v>71</v>
      </c>
      <c r="G153" s="127" t="s">
        <v>927</v>
      </c>
      <c r="H153" s="8" t="s">
        <v>225</v>
      </c>
      <c r="I153" s="13">
        <v>0.1</v>
      </c>
      <c r="J153" s="9">
        <v>44228</v>
      </c>
      <c r="K153" s="9">
        <v>44255</v>
      </c>
      <c r="L153" s="14">
        <v>1</v>
      </c>
      <c r="M153" s="14">
        <v>1</v>
      </c>
      <c r="N153" s="14">
        <v>1</v>
      </c>
      <c r="O153" s="14">
        <v>1</v>
      </c>
      <c r="P153" s="12" t="s">
        <v>33</v>
      </c>
      <c r="Q153" s="122" t="s">
        <v>74</v>
      </c>
      <c r="R153" s="348"/>
      <c r="S153" s="121" t="s">
        <v>207</v>
      </c>
      <c r="T153" s="121" t="s">
        <v>28</v>
      </c>
      <c r="U153" s="121" t="s">
        <v>190</v>
      </c>
      <c r="V153" s="10" t="s">
        <v>35</v>
      </c>
      <c r="W153" s="311"/>
      <c r="X153" s="311"/>
      <c r="Y153" s="303"/>
      <c r="Z153" s="304"/>
      <c r="AA153" s="240"/>
      <c r="AB153" s="305"/>
    </row>
    <row r="154" spans="2:28" s="173" customFormat="1" ht="42.75" customHeight="1">
      <c r="B154" s="116" t="s">
        <v>1764</v>
      </c>
      <c r="C154" s="365"/>
      <c r="D154" s="346"/>
      <c r="E154" s="374"/>
      <c r="F154" s="7" t="s">
        <v>71</v>
      </c>
      <c r="G154" s="127" t="s">
        <v>928</v>
      </c>
      <c r="H154" s="8" t="s">
        <v>226</v>
      </c>
      <c r="I154" s="13">
        <v>0.8</v>
      </c>
      <c r="J154" s="9">
        <v>44256</v>
      </c>
      <c r="K154" s="9">
        <v>44377</v>
      </c>
      <c r="L154" s="14">
        <v>0</v>
      </c>
      <c r="M154" s="14">
        <v>1</v>
      </c>
      <c r="N154" s="14">
        <v>1</v>
      </c>
      <c r="O154" s="14">
        <v>1</v>
      </c>
      <c r="P154" s="12" t="s">
        <v>33</v>
      </c>
      <c r="Q154" s="122" t="s">
        <v>74</v>
      </c>
      <c r="R154" s="349"/>
      <c r="S154" s="121" t="s">
        <v>207</v>
      </c>
      <c r="T154" s="121" t="s">
        <v>28</v>
      </c>
      <c r="U154" s="121" t="s">
        <v>190</v>
      </c>
      <c r="V154" s="10" t="s">
        <v>35</v>
      </c>
      <c r="W154" s="311"/>
      <c r="X154" s="311"/>
      <c r="Y154" s="303"/>
      <c r="Z154" s="304"/>
      <c r="AA154" s="240"/>
      <c r="AB154" s="305"/>
    </row>
    <row r="155" spans="2:28" s="173" customFormat="1" ht="36">
      <c r="B155" s="116" t="s">
        <v>1764</v>
      </c>
      <c r="C155" s="364" t="s">
        <v>696</v>
      </c>
      <c r="D155" s="117"/>
      <c r="E155" s="373" t="s">
        <v>227</v>
      </c>
      <c r="F155" s="7" t="s">
        <v>71</v>
      </c>
      <c r="G155" s="127" t="s">
        <v>929</v>
      </c>
      <c r="H155" s="8" t="s">
        <v>228</v>
      </c>
      <c r="I155" s="13">
        <v>0.2</v>
      </c>
      <c r="J155" s="9">
        <v>44211</v>
      </c>
      <c r="K155" s="9">
        <v>44316</v>
      </c>
      <c r="L155" s="14">
        <v>1</v>
      </c>
      <c r="M155" s="14">
        <v>1</v>
      </c>
      <c r="N155" s="14">
        <v>1</v>
      </c>
      <c r="O155" s="14">
        <v>1</v>
      </c>
      <c r="P155" s="118" t="s">
        <v>1693</v>
      </c>
      <c r="Q155" s="122" t="s">
        <v>74</v>
      </c>
      <c r="R155" s="351" t="s">
        <v>1765</v>
      </c>
      <c r="S155" s="121" t="s">
        <v>207</v>
      </c>
      <c r="T155" s="121" t="s">
        <v>28</v>
      </c>
      <c r="U155" s="121" t="s">
        <v>190</v>
      </c>
      <c r="V155" s="10" t="s">
        <v>35</v>
      </c>
      <c r="W155" s="311">
        <v>74680024</v>
      </c>
      <c r="X155" s="311">
        <v>3852200</v>
      </c>
      <c r="Y155" s="303" t="s">
        <v>1913</v>
      </c>
      <c r="Z155" s="304" t="s">
        <v>1914</v>
      </c>
      <c r="AA155" s="240" t="s">
        <v>1915</v>
      </c>
      <c r="AB155" s="305" t="s">
        <v>1938</v>
      </c>
    </row>
    <row r="156" spans="2:28" s="173" customFormat="1" ht="36">
      <c r="B156" s="116" t="s">
        <v>1764</v>
      </c>
      <c r="C156" s="364"/>
      <c r="D156" s="117"/>
      <c r="E156" s="387"/>
      <c r="F156" s="7" t="s">
        <v>71</v>
      </c>
      <c r="G156" s="127" t="s">
        <v>930</v>
      </c>
      <c r="H156" s="8" t="s">
        <v>229</v>
      </c>
      <c r="I156" s="13">
        <v>0.2</v>
      </c>
      <c r="J156" s="9">
        <v>44317</v>
      </c>
      <c r="K156" s="9">
        <v>44346</v>
      </c>
      <c r="L156" s="14">
        <v>0</v>
      </c>
      <c r="M156" s="14">
        <v>1</v>
      </c>
      <c r="N156" s="14">
        <v>1</v>
      </c>
      <c r="O156" s="14">
        <v>1</v>
      </c>
      <c r="P156" s="118" t="s">
        <v>1693</v>
      </c>
      <c r="Q156" s="122" t="s">
        <v>74</v>
      </c>
      <c r="R156" s="352"/>
      <c r="S156" s="121" t="s">
        <v>207</v>
      </c>
      <c r="T156" s="121" t="s">
        <v>28</v>
      </c>
      <c r="U156" s="121" t="s">
        <v>190</v>
      </c>
      <c r="V156" s="10" t="s">
        <v>35</v>
      </c>
      <c r="W156" s="311"/>
      <c r="X156" s="311"/>
      <c r="Y156" s="303"/>
      <c r="Z156" s="304"/>
      <c r="AA156" s="240"/>
      <c r="AB156" s="305"/>
    </row>
    <row r="157" spans="2:28" s="173" customFormat="1" ht="24">
      <c r="B157" s="116" t="s">
        <v>1764</v>
      </c>
      <c r="C157" s="364"/>
      <c r="D157" s="117"/>
      <c r="E157" s="387"/>
      <c r="F157" s="7" t="s">
        <v>71</v>
      </c>
      <c r="G157" s="127" t="s">
        <v>931</v>
      </c>
      <c r="H157" s="8" t="s">
        <v>230</v>
      </c>
      <c r="I157" s="13">
        <v>0.4</v>
      </c>
      <c r="J157" s="9">
        <v>44348</v>
      </c>
      <c r="K157" s="9">
        <v>44498</v>
      </c>
      <c r="L157" s="14">
        <v>0</v>
      </c>
      <c r="M157" s="14">
        <v>0.2</v>
      </c>
      <c r="N157" s="14">
        <v>0.8</v>
      </c>
      <c r="O157" s="17">
        <v>1</v>
      </c>
      <c r="P157" s="118" t="s">
        <v>1693</v>
      </c>
      <c r="Q157" s="122" t="s">
        <v>74</v>
      </c>
      <c r="R157" s="352"/>
      <c r="S157" s="121" t="s">
        <v>207</v>
      </c>
      <c r="T157" s="121" t="s">
        <v>28</v>
      </c>
      <c r="U157" s="121" t="s">
        <v>190</v>
      </c>
      <c r="V157" s="10" t="s">
        <v>35</v>
      </c>
      <c r="W157" s="311"/>
      <c r="X157" s="311"/>
      <c r="Y157" s="303"/>
      <c r="Z157" s="304"/>
      <c r="AA157" s="240"/>
      <c r="AB157" s="305"/>
    </row>
    <row r="158" spans="2:28" s="173" customFormat="1" ht="24">
      <c r="B158" s="116" t="s">
        <v>1764</v>
      </c>
      <c r="C158" s="365"/>
      <c r="D158" s="117"/>
      <c r="E158" s="374"/>
      <c r="F158" s="7" t="s">
        <v>71</v>
      </c>
      <c r="G158" s="127" t="s">
        <v>932</v>
      </c>
      <c r="H158" s="8" t="s">
        <v>231</v>
      </c>
      <c r="I158" s="13">
        <v>0.2</v>
      </c>
      <c r="J158" s="9">
        <v>44502</v>
      </c>
      <c r="K158" s="9">
        <v>44545</v>
      </c>
      <c r="L158" s="14">
        <v>0</v>
      </c>
      <c r="M158" s="14">
        <v>0</v>
      </c>
      <c r="N158" s="14">
        <v>0</v>
      </c>
      <c r="O158" s="17">
        <v>1</v>
      </c>
      <c r="P158" s="118" t="s">
        <v>1693</v>
      </c>
      <c r="Q158" s="122" t="s">
        <v>74</v>
      </c>
      <c r="R158" s="353"/>
      <c r="S158" s="121" t="s">
        <v>207</v>
      </c>
      <c r="T158" s="121" t="s">
        <v>28</v>
      </c>
      <c r="U158" s="121" t="s">
        <v>190</v>
      </c>
      <c r="V158" s="10" t="s">
        <v>35</v>
      </c>
      <c r="W158" s="312"/>
      <c r="X158" s="312"/>
      <c r="Y158" s="306"/>
      <c r="Z158" s="307"/>
      <c r="AA158" s="308"/>
      <c r="AB158" s="309"/>
    </row>
    <row r="159" spans="2:28" s="173" customFormat="1" ht="36">
      <c r="B159" s="137" t="s">
        <v>232</v>
      </c>
      <c r="C159" s="232" t="s">
        <v>697</v>
      </c>
      <c r="D159" s="282">
        <v>162</v>
      </c>
      <c r="E159" s="235" t="s">
        <v>233</v>
      </c>
      <c r="F159" s="45" t="s">
        <v>71</v>
      </c>
      <c r="G159" s="128" t="s">
        <v>933</v>
      </c>
      <c r="H159" s="42" t="s">
        <v>234</v>
      </c>
      <c r="I159" s="148">
        <v>0.35</v>
      </c>
      <c r="J159" s="43">
        <v>44201</v>
      </c>
      <c r="K159" s="43">
        <v>44270</v>
      </c>
      <c r="L159" s="148">
        <v>1</v>
      </c>
      <c r="M159" s="148">
        <v>1</v>
      </c>
      <c r="N159" s="148">
        <v>1</v>
      </c>
      <c r="O159" s="148">
        <v>1</v>
      </c>
      <c r="P159" s="134" t="s">
        <v>96</v>
      </c>
      <c r="Q159" s="134" t="s">
        <v>74</v>
      </c>
      <c r="R159" s="337" t="s">
        <v>1766</v>
      </c>
      <c r="S159" s="148" t="s">
        <v>28</v>
      </c>
      <c r="T159" s="148" t="s">
        <v>28</v>
      </c>
      <c r="U159" s="148" t="s">
        <v>114</v>
      </c>
      <c r="V159" s="44" t="s">
        <v>35</v>
      </c>
      <c r="W159" s="242">
        <v>85000000</v>
      </c>
      <c r="X159" s="242">
        <v>61585416</v>
      </c>
      <c r="Y159" s="241" t="s">
        <v>1913</v>
      </c>
      <c r="Z159" s="263" t="s">
        <v>1914</v>
      </c>
      <c r="AA159" s="302" t="s">
        <v>1915</v>
      </c>
      <c r="AB159" s="264" t="s">
        <v>1939</v>
      </c>
    </row>
    <row r="160" spans="2:28" s="173" customFormat="1" ht="36">
      <c r="B160" s="137" t="s">
        <v>232</v>
      </c>
      <c r="C160" s="233"/>
      <c r="D160" s="398"/>
      <c r="E160" s="236"/>
      <c r="F160" s="45" t="s">
        <v>71</v>
      </c>
      <c r="G160" s="128" t="s">
        <v>934</v>
      </c>
      <c r="H160" s="42" t="s">
        <v>235</v>
      </c>
      <c r="I160" s="148">
        <v>0.3</v>
      </c>
      <c r="J160" s="43">
        <v>44271</v>
      </c>
      <c r="K160" s="43">
        <v>44560</v>
      </c>
      <c r="L160" s="148">
        <v>0</v>
      </c>
      <c r="M160" s="148">
        <v>0.33</v>
      </c>
      <c r="N160" s="148">
        <v>0.66</v>
      </c>
      <c r="O160" s="44">
        <v>1</v>
      </c>
      <c r="P160" s="134" t="s">
        <v>96</v>
      </c>
      <c r="Q160" s="134" t="s">
        <v>74</v>
      </c>
      <c r="R160" s="397"/>
      <c r="S160" s="148" t="s">
        <v>28</v>
      </c>
      <c r="T160" s="148" t="s">
        <v>28</v>
      </c>
      <c r="U160" s="148" t="s">
        <v>114</v>
      </c>
      <c r="V160" s="44" t="s">
        <v>35</v>
      </c>
      <c r="W160" s="242"/>
      <c r="X160" s="242"/>
      <c r="Y160" s="241"/>
      <c r="Z160" s="263"/>
      <c r="AA160" s="302"/>
      <c r="AB160" s="264"/>
    </row>
    <row r="161" spans="2:28" s="173" customFormat="1" ht="36">
      <c r="B161" s="137" t="s">
        <v>232</v>
      </c>
      <c r="C161" s="234"/>
      <c r="D161" s="379"/>
      <c r="E161" s="237"/>
      <c r="F161" s="45" t="s">
        <v>71</v>
      </c>
      <c r="G161" s="128" t="s">
        <v>935</v>
      </c>
      <c r="H161" s="42" t="s">
        <v>236</v>
      </c>
      <c r="I161" s="148">
        <v>0.35</v>
      </c>
      <c r="J161" s="43">
        <v>44201</v>
      </c>
      <c r="K161" s="43">
        <v>44560</v>
      </c>
      <c r="L161" s="148">
        <v>0.25</v>
      </c>
      <c r="M161" s="148">
        <v>0.5</v>
      </c>
      <c r="N161" s="148">
        <v>0.75</v>
      </c>
      <c r="O161" s="44">
        <v>1</v>
      </c>
      <c r="P161" s="134" t="s">
        <v>96</v>
      </c>
      <c r="Q161" s="134" t="s">
        <v>74</v>
      </c>
      <c r="R161" s="375"/>
      <c r="S161" s="148" t="s">
        <v>28</v>
      </c>
      <c r="T161" s="148" t="s">
        <v>28</v>
      </c>
      <c r="U161" s="148" t="s">
        <v>114</v>
      </c>
      <c r="V161" s="44" t="s">
        <v>35</v>
      </c>
      <c r="W161" s="242"/>
      <c r="X161" s="242"/>
      <c r="Y161" s="241"/>
      <c r="Z161" s="263"/>
      <c r="AA161" s="302"/>
      <c r="AB161" s="264"/>
    </row>
    <row r="162" spans="2:28" s="173" customFormat="1" ht="48.75" customHeight="1">
      <c r="B162" s="137" t="s">
        <v>232</v>
      </c>
      <c r="C162" s="232" t="s">
        <v>698</v>
      </c>
      <c r="D162" s="282">
        <v>125</v>
      </c>
      <c r="E162" s="235" t="s">
        <v>237</v>
      </c>
      <c r="F162" s="45" t="s">
        <v>71</v>
      </c>
      <c r="G162" s="128" t="s">
        <v>936</v>
      </c>
      <c r="H162" s="42" t="s">
        <v>238</v>
      </c>
      <c r="I162" s="148">
        <v>0.5</v>
      </c>
      <c r="J162" s="43">
        <v>44201</v>
      </c>
      <c r="K162" s="43">
        <v>44560</v>
      </c>
      <c r="L162" s="148">
        <v>0.25</v>
      </c>
      <c r="M162" s="148">
        <v>0.5</v>
      </c>
      <c r="N162" s="148">
        <v>0.75</v>
      </c>
      <c r="O162" s="44">
        <v>1</v>
      </c>
      <c r="P162" s="134" t="s">
        <v>239</v>
      </c>
      <c r="Q162" s="134" t="s">
        <v>26</v>
      </c>
      <c r="R162" s="337" t="s">
        <v>240</v>
      </c>
      <c r="S162" s="148" t="s">
        <v>28</v>
      </c>
      <c r="T162" s="148" t="s">
        <v>28</v>
      </c>
      <c r="U162" s="148" t="s">
        <v>114</v>
      </c>
      <c r="V162" s="44" t="s">
        <v>35</v>
      </c>
      <c r="W162" s="242">
        <v>54000000</v>
      </c>
      <c r="X162" s="159">
        <f>+W162-69000000-10835416</f>
        <v>-25835416</v>
      </c>
      <c r="Y162" s="189" t="s">
        <v>1913</v>
      </c>
      <c r="Z162" s="42" t="s">
        <v>1914</v>
      </c>
      <c r="AA162" s="190" t="s">
        <v>1915</v>
      </c>
      <c r="AB162" s="160" t="s">
        <v>1940</v>
      </c>
    </row>
    <row r="163" spans="2:28" s="173" customFormat="1" ht="48.75" customHeight="1">
      <c r="B163" s="45" t="s">
        <v>232</v>
      </c>
      <c r="C163" s="234"/>
      <c r="D163" s="379"/>
      <c r="E163" s="237"/>
      <c r="F163" s="45" t="s">
        <v>71</v>
      </c>
      <c r="G163" s="128" t="s">
        <v>937</v>
      </c>
      <c r="H163" s="42" t="s">
        <v>1767</v>
      </c>
      <c r="I163" s="148">
        <v>0.5</v>
      </c>
      <c r="J163" s="43">
        <v>44201</v>
      </c>
      <c r="K163" s="43">
        <v>44560</v>
      </c>
      <c r="L163" s="148">
        <v>0.25</v>
      </c>
      <c r="M163" s="148">
        <v>0.5</v>
      </c>
      <c r="N163" s="148">
        <v>0.75</v>
      </c>
      <c r="O163" s="44">
        <v>1</v>
      </c>
      <c r="P163" s="134" t="s">
        <v>239</v>
      </c>
      <c r="Q163" s="134" t="s">
        <v>26</v>
      </c>
      <c r="R163" s="397"/>
      <c r="S163" s="148" t="s">
        <v>28</v>
      </c>
      <c r="T163" s="148" t="s">
        <v>28</v>
      </c>
      <c r="U163" s="148" t="s">
        <v>114</v>
      </c>
      <c r="V163" s="44" t="s">
        <v>35</v>
      </c>
      <c r="W163" s="262"/>
      <c r="X163" s="191">
        <v>69000000</v>
      </c>
      <c r="Y163" s="192" t="s">
        <v>1941</v>
      </c>
      <c r="Z163" s="193" t="s">
        <v>1942</v>
      </c>
      <c r="AA163" s="194" t="s">
        <v>1943</v>
      </c>
      <c r="AB163" s="195" t="s">
        <v>1944</v>
      </c>
    </row>
    <row r="164" spans="2:28" s="173" customFormat="1" ht="37.5" customHeight="1">
      <c r="B164" s="116" t="s">
        <v>241</v>
      </c>
      <c r="C164" s="363" t="s">
        <v>699</v>
      </c>
      <c r="D164" s="117"/>
      <c r="E164" s="407" t="s">
        <v>242</v>
      </c>
      <c r="F164" s="7" t="s">
        <v>71</v>
      </c>
      <c r="G164" s="127" t="s">
        <v>938</v>
      </c>
      <c r="H164" s="18" t="s">
        <v>243</v>
      </c>
      <c r="I164" s="19">
        <v>0.1</v>
      </c>
      <c r="J164" s="20">
        <v>44197</v>
      </c>
      <c r="K164" s="15">
        <v>44316</v>
      </c>
      <c r="L164" s="21">
        <v>0.75</v>
      </c>
      <c r="M164" s="16">
        <v>1</v>
      </c>
      <c r="N164" s="16">
        <v>1</v>
      </c>
      <c r="O164" s="22">
        <v>1</v>
      </c>
      <c r="P164" s="39" t="s">
        <v>25</v>
      </c>
      <c r="Q164" s="121" t="s">
        <v>74</v>
      </c>
      <c r="R164" s="354" t="s">
        <v>1720</v>
      </c>
      <c r="S164" s="86" t="s">
        <v>28</v>
      </c>
      <c r="T164" s="150" t="s">
        <v>28</v>
      </c>
      <c r="U164" s="121" t="s">
        <v>114</v>
      </c>
      <c r="V164" s="39" t="s">
        <v>84</v>
      </c>
      <c r="W164" s="301">
        <v>24406518</v>
      </c>
      <c r="X164" s="289">
        <v>169785377</v>
      </c>
      <c r="Y164" s="297" t="s">
        <v>1945</v>
      </c>
      <c r="Z164" s="297" t="s">
        <v>1946</v>
      </c>
      <c r="AA164" s="297" t="s">
        <v>1947</v>
      </c>
      <c r="AB164" s="297" t="s">
        <v>1948</v>
      </c>
    </row>
    <row r="165" spans="2:28" s="173" customFormat="1" ht="36">
      <c r="B165" s="116" t="s">
        <v>241</v>
      </c>
      <c r="C165" s="364"/>
      <c r="D165" s="117"/>
      <c r="E165" s="408"/>
      <c r="F165" s="7" t="s">
        <v>71</v>
      </c>
      <c r="G165" s="221" t="s">
        <v>2225</v>
      </c>
      <c r="H165" s="18" t="s">
        <v>1588</v>
      </c>
      <c r="I165" s="168">
        <v>0.3</v>
      </c>
      <c r="J165" s="24">
        <v>44409</v>
      </c>
      <c r="K165" s="24">
        <v>44561</v>
      </c>
      <c r="L165" s="16">
        <v>0</v>
      </c>
      <c r="M165" s="16">
        <v>0</v>
      </c>
      <c r="N165" s="16">
        <v>0.66</v>
      </c>
      <c r="O165" s="16">
        <v>1</v>
      </c>
      <c r="P165" s="39" t="s">
        <v>25</v>
      </c>
      <c r="Q165" s="121" t="s">
        <v>74</v>
      </c>
      <c r="R165" s="355"/>
      <c r="S165" s="86" t="s">
        <v>28</v>
      </c>
      <c r="T165" s="150" t="s">
        <v>28</v>
      </c>
      <c r="U165" s="121" t="s">
        <v>114</v>
      </c>
      <c r="V165" s="39" t="s">
        <v>84</v>
      </c>
      <c r="W165" s="301"/>
      <c r="X165" s="289"/>
      <c r="Y165" s="297"/>
      <c r="Z165" s="298"/>
      <c r="AA165" s="298"/>
      <c r="AB165" s="298"/>
    </row>
    <row r="166" spans="2:28" s="173" customFormat="1" ht="36">
      <c r="B166" s="116" t="s">
        <v>241</v>
      </c>
      <c r="C166" s="364"/>
      <c r="D166" s="117"/>
      <c r="E166" s="408"/>
      <c r="F166" s="7" t="s">
        <v>71</v>
      </c>
      <c r="G166" s="221" t="s">
        <v>2226</v>
      </c>
      <c r="H166" s="18" t="s">
        <v>1539</v>
      </c>
      <c r="I166" s="168">
        <v>0.3</v>
      </c>
      <c r="J166" s="24">
        <v>44378</v>
      </c>
      <c r="K166" s="24">
        <v>44561</v>
      </c>
      <c r="L166" s="16">
        <v>0</v>
      </c>
      <c r="M166" s="16">
        <v>0</v>
      </c>
      <c r="N166" s="16">
        <v>0.4</v>
      </c>
      <c r="O166" s="16">
        <v>1</v>
      </c>
      <c r="P166" s="39" t="s">
        <v>25</v>
      </c>
      <c r="Q166" s="121" t="s">
        <v>74</v>
      </c>
      <c r="R166" s="355"/>
      <c r="S166" s="86" t="s">
        <v>28</v>
      </c>
      <c r="T166" s="150" t="s">
        <v>28</v>
      </c>
      <c r="U166" s="121" t="s">
        <v>114</v>
      </c>
      <c r="V166" s="39" t="s">
        <v>84</v>
      </c>
      <c r="W166" s="301"/>
      <c r="X166" s="289"/>
      <c r="Y166" s="297"/>
      <c r="Z166" s="298"/>
      <c r="AA166" s="298"/>
      <c r="AB166" s="298"/>
    </row>
    <row r="167" spans="2:28" s="173" customFormat="1" ht="36">
      <c r="B167" s="116" t="s">
        <v>241</v>
      </c>
      <c r="C167" s="365"/>
      <c r="D167" s="117"/>
      <c r="E167" s="409"/>
      <c r="F167" s="7" t="s">
        <v>71</v>
      </c>
      <c r="G167" s="221" t="s">
        <v>2227</v>
      </c>
      <c r="H167" s="75" t="s">
        <v>1589</v>
      </c>
      <c r="I167" s="168">
        <v>0.3</v>
      </c>
      <c r="J167" s="24">
        <v>44348</v>
      </c>
      <c r="K167" s="24">
        <v>44561</v>
      </c>
      <c r="L167" s="16">
        <v>0</v>
      </c>
      <c r="M167" s="16">
        <v>0.2</v>
      </c>
      <c r="N167" s="16">
        <v>0.6</v>
      </c>
      <c r="O167" s="16">
        <v>1</v>
      </c>
      <c r="P167" s="39" t="s">
        <v>25</v>
      </c>
      <c r="Q167" s="122" t="s">
        <v>74</v>
      </c>
      <c r="R167" s="356"/>
      <c r="S167" s="86" t="s">
        <v>28</v>
      </c>
      <c r="T167" s="150" t="s">
        <v>28</v>
      </c>
      <c r="U167" s="121" t="s">
        <v>114</v>
      </c>
      <c r="V167" s="39" t="s">
        <v>84</v>
      </c>
      <c r="W167" s="301"/>
      <c r="X167" s="289"/>
      <c r="Y167" s="297"/>
      <c r="Z167" s="298"/>
      <c r="AA167" s="298"/>
      <c r="AB167" s="298"/>
    </row>
    <row r="168" spans="2:28" s="173" customFormat="1" ht="48" customHeight="1">
      <c r="B168" s="116" t="s">
        <v>241</v>
      </c>
      <c r="C168" s="361" t="s">
        <v>700</v>
      </c>
      <c r="D168" s="117"/>
      <c r="E168" s="373" t="s">
        <v>244</v>
      </c>
      <c r="F168" s="116" t="s">
        <v>71</v>
      </c>
      <c r="G168" s="127" t="s">
        <v>939</v>
      </c>
      <c r="H168" s="8" t="s">
        <v>245</v>
      </c>
      <c r="I168" s="25">
        <v>0.2</v>
      </c>
      <c r="J168" s="9">
        <v>44197</v>
      </c>
      <c r="K168" s="9" t="s">
        <v>246</v>
      </c>
      <c r="L168" s="14">
        <v>1</v>
      </c>
      <c r="M168" s="14">
        <v>1</v>
      </c>
      <c r="N168" s="14">
        <v>1</v>
      </c>
      <c r="O168" s="14">
        <v>1</v>
      </c>
      <c r="P168" s="35" t="s">
        <v>96</v>
      </c>
      <c r="Q168" s="121" t="s">
        <v>1684</v>
      </c>
      <c r="R168" s="354" t="s">
        <v>1768</v>
      </c>
      <c r="S168" s="31" t="s">
        <v>28</v>
      </c>
      <c r="T168" s="12" t="s">
        <v>28</v>
      </c>
      <c r="U168" s="121" t="s">
        <v>114</v>
      </c>
      <c r="V168" s="35" t="s">
        <v>84</v>
      </c>
      <c r="W168" s="295">
        <v>24406518</v>
      </c>
      <c r="X168" s="289">
        <v>0</v>
      </c>
      <c r="Y168" s="298"/>
      <c r="Z168" s="298"/>
      <c r="AA168" s="298"/>
      <c r="AB168" s="298"/>
    </row>
    <row r="169" spans="2:28" s="173" customFormat="1" ht="36">
      <c r="B169" s="116" t="s">
        <v>241</v>
      </c>
      <c r="C169" s="361"/>
      <c r="D169" s="117"/>
      <c r="E169" s="387"/>
      <c r="F169" s="116" t="s">
        <v>71</v>
      </c>
      <c r="G169" s="127" t="s">
        <v>940</v>
      </c>
      <c r="H169" s="8" t="s">
        <v>247</v>
      </c>
      <c r="I169" s="25">
        <v>0.2</v>
      </c>
      <c r="J169" s="9" t="s">
        <v>246</v>
      </c>
      <c r="K169" s="9">
        <v>44316</v>
      </c>
      <c r="L169" s="14">
        <v>0.75</v>
      </c>
      <c r="M169" s="14">
        <v>1</v>
      </c>
      <c r="N169" s="14">
        <v>1</v>
      </c>
      <c r="O169" s="14">
        <v>1</v>
      </c>
      <c r="P169" s="35" t="s">
        <v>96</v>
      </c>
      <c r="Q169" s="121" t="s">
        <v>1684</v>
      </c>
      <c r="R169" s="355"/>
      <c r="S169" s="31" t="s">
        <v>28</v>
      </c>
      <c r="T169" s="12" t="s">
        <v>28</v>
      </c>
      <c r="U169" s="121" t="s">
        <v>114</v>
      </c>
      <c r="V169" s="35" t="s">
        <v>84</v>
      </c>
      <c r="W169" s="295"/>
      <c r="X169" s="289"/>
      <c r="Y169" s="298"/>
      <c r="Z169" s="298"/>
      <c r="AA169" s="298"/>
      <c r="AB169" s="298"/>
    </row>
    <row r="170" spans="2:28" s="173" customFormat="1" ht="36">
      <c r="B170" s="116" t="s">
        <v>241</v>
      </c>
      <c r="C170" s="361"/>
      <c r="D170" s="117"/>
      <c r="E170" s="387"/>
      <c r="F170" s="116" t="s">
        <v>71</v>
      </c>
      <c r="G170" s="127" t="s">
        <v>941</v>
      </c>
      <c r="H170" s="141" t="s">
        <v>248</v>
      </c>
      <c r="I170" s="25">
        <v>0.3</v>
      </c>
      <c r="J170" s="9">
        <v>44316</v>
      </c>
      <c r="K170" s="9">
        <v>44346</v>
      </c>
      <c r="L170" s="14">
        <v>0</v>
      </c>
      <c r="M170" s="14">
        <v>1</v>
      </c>
      <c r="N170" s="14">
        <v>1</v>
      </c>
      <c r="O170" s="14">
        <v>1</v>
      </c>
      <c r="P170" s="35" t="s">
        <v>96</v>
      </c>
      <c r="Q170" s="121" t="s">
        <v>1684</v>
      </c>
      <c r="R170" s="355"/>
      <c r="S170" s="31" t="s">
        <v>28</v>
      </c>
      <c r="T170" s="12" t="s">
        <v>28</v>
      </c>
      <c r="U170" s="121" t="s">
        <v>114</v>
      </c>
      <c r="V170" s="35" t="s">
        <v>84</v>
      </c>
      <c r="W170" s="295"/>
      <c r="X170" s="289"/>
      <c r="Y170" s="298"/>
      <c r="Z170" s="298"/>
      <c r="AA170" s="298"/>
      <c r="AB170" s="298"/>
    </row>
    <row r="171" spans="2:28" s="173" customFormat="1" ht="36">
      <c r="B171" s="116" t="s">
        <v>241</v>
      </c>
      <c r="C171" s="361"/>
      <c r="D171" s="117"/>
      <c r="E171" s="374"/>
      <c r="F171" s="116" t="s">
        <v>71</v>
      </c>
      <c r="G171" s="127" t="s">
        <v>942</v>
      </c>
      <c r="H171" s="133" t="s">
        <v>249</v>
      </c>
      <c r="I171" s="30">
        <v>0.3</v>
      </c>
      <c r="J171" s="34">
        <v>44346</v>
      </c>
      <c r="K171" s="93">
        <v>44560</v>
      </c>
      <c r="L171" s="94">
        <v>0</v>
      </c>
      <c r="M171" s="94">
        <v>0.3</v>
      </c>
      <c r="N171" s="94">
        <v>0.65</v>
      </c>
      <c r="O171" s="94">
        <v>1</v>
      </c>
      <c r="P171" s="92" t="s">
        <v>96</v>
      </c>
      <c r="Q171" s="121" t="s">
        <v>1684</v>
      </c>
      <c r="R171" s="356"/>
      <c r="S171" s="31" t="s">
        <v>28</v>
      </c>
      <c r="T171" s="12" t="s">
        <v>28</v>
      </c>
      <c r="U171" s="121" t="s">
        <v>114</v>
      </c>
      <c r="V171" s="35" t="s">
        <v>84</v>
      </c>
      <c r="W171" s="295"/>
      <c r="X171" s="289"/>
      <c r="Y171" s="298"/>
      <c r="Z171" s="298"/>
      <c r="AA171" s="298"/>
      <c r="AB171" s="298"/>
    </row>
    <row r="172" spans="2:28" s="173" customFormat="1" ht="48" customHeight="1">
      <c r="B172" s="116" t="s">
        <v>241</v>
      </c>
      <c r="C172" s="363" t="s">
        <v>701</v>
      </c>
      <c r="D172" s="117"/>
      <c r="E172" s="373" t="s">
        <v>250</v>
      </c>
      <c r="F172" s="116" t="s">
        <v>71</v>
      </c>
      <c r="G172" s="127" t="s">
        <v>943</v>
      </c>
      <c r="H172" s="8" t="s">
        <v>251</v>
      </c>
      <c r="I172" s="13">
        <v>0.4</v>
      </c>
      <c r="J172" s="9">
        <v>44200</v>
      </c>
      <c r="K172" s="9">
        <v>44377</v>
      </c>
      <c r="L172" s="14">
        <v>0.5</v>
      </c>
      <c r="M172" s="14">
        <v>1</v>
      </c>
      <c r="N172" s="14">
        <v>1</v>
      </c>
      <c r="O172" s="14">
        <v>1</v>
      </c>
      <c r="P172" s="12" t="s">
        <v>25</v>
      </c>
      <c r="Q172" s="122" t="s">
        <v>74</v>
      </c>
      <c r="R172" s="351" t="s">
        <v>1721</v>
      </c>
      <c r="S172" s="86" t="s">
        <v>28</v>
      </c>
      <c r="T172" s="150" t="s">
        <v>28</v>
      </c>
      <c r="U172" s="121" t="s">
        <v>29</v>
      </c>
      <c r="V172" s="39" t="s">
        <v>84</v>
      </c>
      <c r="W172" s="289">
        <v>0</v>
      </c>
      <c r="X172" s="289">
        <v>41200000</v>
      </c>
      <c r="Y172" s="297" t="s">
        <v>1945</v>
      </c>
      <c r="Z172" s="297" t="s">
        <v>1949</v>
      </c>
      <c r="AA172" s="297" t="s">
        <v>1950</v>
      </c>
      <c r="AB172" s="297" t="s">
        <v>1951</v>
      </c>
    </row>
    <row r="173" spans="2:28" s="173" customFormat="1" ht="36">
      <c r="B173" s="116" t="s">
        <v>241</v>
      </c>
      <c r="C173" s="364"/>
      <c r="D173" s="117"/>
      <c r="E173" s="387"/>
      <c r="F173" s="116" t="s">
        <v>71</v>
      </c>
      <c r="G173" s="127" t="s">
        <v>944</v>
      </c>
      <c r="H173" s="75" t="s">
        <v>1590</v>
      </c>
      <c r="I173" s="13">
        <v>0.4</v>
      </c>
      <c r="J173" s="9">
        <v>44378</v>
      </c>
      <c r="K173" s="9">
        <v>44560</v>
      </c>
      <c r="L173" s="14">
        <v>0</v>
      </c>
      <c r="M173" s="14">
        <v>0.5</v>
      </c>
      <c r="N173" s="14">
        <v>1</v>
      </c>
      <c r="O173" s="14">
        <v>1</v>
      </c>
      <c r="P173" s="12" t="s">
        <v>25</v>
      </c>
      <c r="Q173" s="122" t="s">
        <v>74</v>
      </c>
      <c r="R173" s="352"/>
      <c r="S173" s="86" t="s">
        <v>28</v>
      </c>
      <c r="T173" s="150" t="s">
        <v>28</v>
      </c>
      <c r="U173" s="121" t="s">
        <v>29</v>
      </c>
      <c r="V173" s="39" t="s">
        <v>84</v>
      </c>
      <c r="W173" s="289"/>
      <c r="X173" s="289"/>
      <c r="Y173" s="297"/>
      <c r="Z173" s="297"/>
      <c r="AA173" s="298"/>
      <c r="AB173" s="298"/>
    </row>
    <row r="174" spans="2:28" s="173" customFormat="1" ht="36">
      <c r="B174" s="116" t="s">
        <v>241</v>
      </c>
      <c r="C174" s="364"/>
      <c r="D174" s="117"/>
      <c r="E174" s="387"/>
      <c r="F174" s="116" t="s">
        <v>71</v>
      </c>
      <c r="G174" s="127" t="s">
        <v>1540</v>
      </c>
      <c r="H174" s="18" t="s">
        <v>1591</v>
      </c>
      <c r="I174" s="13">
        <v>0.1</v>
      </c>
      <c r="J174" s="15">
        <v>44378</v>
      </c>
      <c r="K174" s="15">
        <v>44469</v>
      </c>
      <c r="L174" s="16">
        <v>0</v>
      </c>
      <c r="M174" s="16">
        <v>0</v>
      </c>
      <c r="N174" s="16">
        <v>1</v>
      </c>
      <c r="O174" s="14">
        <v>1</v>
      </c>
      <c r="P174" s="12" t="s">
        <v>25</v>
      </c>
      <c r="Q174" s="122" t="s">
        <v>74</v>
      </c>
      <c r="R174" s="352"/>
      <c r="S174" s="86" t="s">
        <v>28</v>
      </c>
      <c r="T174" s="150" t="s">
        <v>28</v>
      </c>
      <c r="U174" s="121" t="s">
        <v>29</v>
      </c>
      <c r="V174" s="39" t="s">
        <v>84</v>
      </c>
      <c r="W174" s="289"/>
      <c r="X174" s="289"/>
      <c r="Y174" s="297"/>
      <c r="Z174" s="297"/>
      <c r="AA174" s="298"/>
      <c r="AB174" s="298"/>
    </row>
    <row r="175" spans="2:28" s="173" customFormat="1" ht="48">
      <c r="B175" s="116" t="s">
        <v>241</v>
      </c>
      <c r="C175" s="365"/>
      <c r="D175" s="117"/>
      <c r="E175" s="374"/>
      <c r="F175" s="116" t="s">
        <v>71</v>
      </c>
      <c r="G175" s="127" t="s">
        <v>1541</v>
      </c>
      <c r="H175" s="18" t="s">
        <v>1592</v>
      </c>
      <c r="I175" s="13">
        <v>0.1</v>
      </c>
      <c r="J175" s="9">
        <v>44348</v>
      </c>
      <c r="K175" s="9">
        <v>44561</v>
      </c>
      <c r="L175" s="14">
        <v>0</v>
      </c>
      <c r="M175" s="14">
        <v>0.2</v>
      </c>
      <c r="N175" s="14">
        <v>0.8</v>
      </c>
      <c r="O175" s="14">
        <v>1</v>
      </c>
      <c r="P175" s="12" t="s">
        <v>25</v>
      </c>
      <c r="Q175" s="122" t="s">
        <v>74</v>
      </c>
      <c r="R175" s="353"/>
      <c r="S175" s="86" t="s">
        <v>28</v>
      </c>
      <c r="T175" s="150" t="s">
        <v>28</v>
      </c>
      <c r="U175" s="121" t="s">
        <v>29</v>
      </c>
      <c r="V175" s="39" t="s">
        <v>84</v>
      </c>
      <c r="W175" s="289"/>
      <c r="X175" s="289"/>
      <c r="Y175" s="297"/>
      <c r="Z175" s="297"/>
      <c r="AA175" s="298"/>
      <c r="AB175" s="298"/>
    </row>
    <row r="176" spans="2:28" s="173" customFormat="1" ht="60" customHeight="1">
      <c r="B176" s="116" t="s">
        <v>241</v>
      </c>
      <c r="C176" s="361" t="s">
        <v>702</v>
      </c>
      <c r="D176" s="117"/>
      <c r="E176" s="373" t="s">
        <v>1722</v>
      </c>
      <c r="F176" s="116" t="s">
        <v>71</v>
      </c>
      <c r="G176" s="127" t="s">
        <v>945</v>
      </c>
      <c r="H176" s="8" t="s">
        <v>1647</v>
      </c>
      <c r="I176" s="13">
        <v>0.5</v>
      </c>
      <c r="J176" s="9">
        <v>44200</v>
      </c>
      <c r="K176" s="9">
        <v>44377</v>
      </c>
      <c r="L176" s="14">
        <v>0.5</v>
      </c>
      <c r="M176" s="14">
        <v>1</v>
      </c>
      <c r="N176" s="14">
        <v>1</v>
      </c>
      <c r="O176" s="14">
        <v>1</v>
      </c>
      <c r="P176" s="12" t="s">
        <v>25</v>
      </c>
      <c r="Q176" s="121" t="s">
        <v>74</v>
      </c>
      <c r="R176" s="347" t="s">
        <v>1723</v>
      </c>
      <c r="S176" s="31" t="s">
        <v>28</v>
      </c>
      <c r="T176" s="12" t="s">
        <v>28</v>
      </c>
      <c r="U176" s="12" t="s">
        <v>75</v>
      </c>
      <c r="V176" s="35" t="s">
        <v>84</v>
      </c>
      <c r="W176" s="289">
        <v>0</v>
      </c>
      <c r="X176" s="298"/>
      <c r="Y176" s="297"/>
      <c r="Z176" s="297"/>
      <c r="AA176" s="298"/>
      <c r="AB176" s="298"/>
    </row>
    <row r="177" spans="2:28" s="173" customFormat="1" ht="60" customHeight="1">
      <c r="B177" s="116" t="s">
        <v>241</v>
      </c>
      <c r="C177" s="361"/>
      <c r="D177" s="117"/>
      <c r="E177" s="374"/>
      <c r="F177" s="116" t="s">
        <v>71</v>
      </c>
      <c r="G177" s="127" t="s">
        <v>946</v>
      </c>
      <c r="H177" s="8" t="s">
        <v>252</v>
      </c>
      <c r="I177" s="13">
        <v>0.5</v>
      </c>
      <c r="J177" s="9">
        <v>44378</v>
      </c>
      <c r="K177" s="9">
        <v>44545</v>
      </c>
      <c r="L177" s="14">
        <v>0</v>
      </c>
      <c r="M177" s="14">
        <v>0.5</v>
      </c>
      <c r="N177" s="14">
        <v>0.6</v>
      </c>
      <c r="O177" s="14">
        <v>1</v>
      </c>
      <c r="P177" s="35" t="s">
        <v>25</v>
      </c>
      <c r="Q177" s="121" t="s">
        <v>74</v>
      </c>
      <c r="R177" s="349"/>
      <c r="S177" s="31" t="s">
        <v>28</v>
      </c>
      <c r="T177" s="12" t="s">
        <v>28</v>
      </c>
      <c r="U177" s="12" t="s">
        <v>75</v>
      </c>
      <c r="V177" s="35" t="s">
        <v>84</v>
      </c>
      <c r="W177" s="289"/>
      <c r="X177" s="298"/>
      <c r="Y177" s="297"/>
      <c r="Z177" s="297"/>
      <c r="AA177" s="298"/>
      <c r="AB177" s="298"/>
    </row>
    <row r="178" spans="2:28" s="173" customFormat="1" ht="48" customHeight="1">
      <c r="B178" s="116" t="s">
        <v>241</v>
      </c>
      <c r="C178" s="361" t="s">
        <v>703</v>
      </c>
      <c r="D178" s="117"/>
      <c r="E178" s="373" t="s">
        <v>253</v>
      </c>
      <c r="F178" s="116" t="s">
        <v>254</v>
      </c>
      <c r="G178" s="127" t="s">
        <v>947</v>
      </c>
      <c r="H178" s="8" t="s">
        <v>1769</v>
      </c>
      <c r="I178" s="13">
        <v>0.3</v>
      </c>
      <c r="J178" s="9">
        <v>44200</v>
      </c>
      <c r="K178" s="9">
        <v>44255</v>
      </c>
      <c r="L178" s="14">
        <v>1</v>
      </c>
      <c r="M178" s="14">
        <v>1</v>
      </c>
      <c r="N178" s="14">
        <v>1</v>
      </c>
      <c r="O178" s="14">
        <v>1</v>
      </c>
      <c r="P178" s="35" t="s">
        <v>25</v>
      </c>
      <c r="Q178" s="12" t="s">
        <v>74</v>
      </c>
      <c r="R178" s="347" t="s">
        <v>1724</v>
      </c>
      <c r="S178" s="86" t="s">
        <v>28</v>
      </c>
      <c r="T178" s="150" t="s">
        <v>28</v>
      </c>
      <c r="U178" s="121" t="s">
        <v>29</v>
      </c>
      <c r="V178" s="39" t="s">
        <v>84</v>
      </c>
      <c r="W178" s="295">
        <v>142764372</v>
      </c>
      <c r="X178" s="298"/>
      <c r="Y178" s="297"/>
      <c r="Z178" s="297"/>
      <c r="AA178" s="298"/>
      <c r="AB178" s="298"/>
    </row>
    <row r="179" spans="2:28" s="173" customFormat="1" ht="24">
      <c r="B179" s="116" t="s">
        <v>241</v>
      </c>
      <c r="C179" s="361"/>
      <c r="D179" s="117"/>
      <c r="E179" s="387"/>
      <c r="F179" s="116" t="s">
        <v>254</v>
      </c>
      <c r="G179" s="127" t="s">
        <v>948</v>
      </c>
      <c r="H179" s="8" t="s">
        <v>255</v>
      </c>
      <c r="I179" s="13">
        <v>0.3</v>
      </c>
      <c r="J179" s="9">
        <v>44207</v>
      </c>
      <c r="K179" s="9">
        <v>44285</v>
      </c>
      <c r="L179" s="14">
        <v>1</v>
      </c>
      <c r="M179" s="14">
        <v>1</v>
      </c>
      <c r="N179" s="14">
        <v>1</v>
      </c>
      <c r="O179" s="14">
        <v>1</v>
      </c>
      <c r="P179" s="35" t="s">
        <v>25</v>
      </c>
      <c r="Q179" s="12" t="s">
        <v>74</v>
      </c>
      <c r="R179" s="348"/>
      <c r="S179" s="86" t="s">
        <v>28</v>
      </c>
      <c r="T179" s="150" t="s">
        <v>28</v>
      </c>
      <c r="U179" s="121" t="s">
        <v>29</v>
      </c>
      <c r="V179" s="39" t="s">
        <v>84</v>
      </c>
      <c r="W179" s="295"/>
      <c r="X179" s="298"/>
      <c r="Y179" s="297"/>
      <c r="Z179" s="297"/>
      <c r="AA179" s="298"/>
      <c r="AB179" s="298"/>
    </row>
    <row r="180" spans="2:28" s="173" customFormat="1" ht="24">
      <c r="B180" s="116" t="s">
        <v>241</v>
      </c>
      <c r="C180" s="361"/>
      <c r="D180" s="117"/>
      <c r="E180" s="374"/>
      <c r="F180" s="116" t="s">
        <v>254</v>
      </c>
      <c r="G180" s="127" t="s">
        <v>949</v>
      </c>
      <c r="H180" s="8" t="s">
        <v>256</v>
      </c>
      <c r="I180" s="13">
        <v>0.4</v>
      </c>
      <c r="J180" s="9">
        <v>44263</v>
      </c>
      <c r="K180" s="9">
        <v>44346</v>
      </c>
      <c r="L180" s="26">
        <v>0.5</v>
      </c>
      <c r="M180" s="27">
        <v>1</v>
      </c>
      <c r="N180" s="14">
        <v>1</v>
      </c>
      <c r="O180" s="14">
        <v>1</v>
      </c>
      <c r="P180" s="35" t="s">
        <v>25</v>
      </c>
      <c r="Q180" s="12" t="s">
        <v>74</v>
      </c>
      <c r="R180" s="349"/>
      <c r="S180" s="86" t="s">
        <v>28</v>
      </c>
      <c r="T180" s="150" t="s">
        <v>28</v>
      </c>
      <c r="U180" s="121" t="s">
        <v>29</v>
      </c>
      <c r="V180" s="39" t="s">
        <v>84</v>
      </c>
      <c r="W180" s="295"/>
      <c r="X180" s="298"/>
      <c r="Y180" s="297"/>
      <c r="Z180" s="297"/>
      <c r="AA180" s="298"/>
      <c r="AB180" s="298"/>
    </row>
    <row r="181" spans="2:28" s="173" customFormat="1" ht="49.5" customHeight="1">
      <c r="B181" s="116" t="s">
        <v>241</v>
      </c>
      <c r="C181" s="361" t="s">
        <v>704</v>
      </c>
      <c r="D181" s="117"/>
      <c r="E181" s="373" t="s">
        <v>1725</v>
      </c>
      <c r="F181" s="116" t="s">
        <v>71</v>
      </c>
      <c r="G181" s="127" t="s">
        <v>950</v>
      </c>
      <c r="H181" s="8" t="s">
        <v>257</v>
      </c>
      <c r="I181" s="13">
        <v>0.5</v>
      </c>
      <c r="J181" s="28">
        <v>44200</v>
      </c>
      <c r="K181" s="28">
        <v>44255</v>
      </c>
      <c r="L181" s="26">
        <v>1</v>
      </c>
      <c r="M181" s="14">
        <v>1</v>
      </c>
      <c r="N181" s="14">
        <v>1</v>
      </c>
      <c r="O181" s="14">
        <v>1</v>
      </c>
      <c r="P181" s="35" t="s">
        <v>25</v>
      </c>
      <c r="Q181" s="12" t="s">
        <v>26</v>
      </c>
      <c r="R181" s="347" t="s">
        <v>1694</v>
      </c>
      <c r="S181" s="31" t="s">
        <v>28</v>
      </c>
      <c r="T181" s="12" t="s">
        <v>28</v>
      </c>
      <c r="U181" s="121" t="s">
        <v>29</v>
      </c>
      <c r="V181" s="35" t="s">
        <v>84</v>
      </c>
      <c r="W181" s="289">
        <v>0</v>
      </c>
      <c r="X181" s="298"/>
      <c r="Y181" s="297"/>
      <c r="Z181" s="297"/>
      <c r="AA181" s="298"/>
      <c r="AB181" s="298"/>
    </row>
    <row r="182" spans="2:28" s="173" customFormat="1" ht="36">
      <c r="B182" s="116" t="s">
        <v>241</v>
      </c>
      <c r="C182" s="361"/>
      <c r="D182" s="117"/>
      <c r="E182" s="387"/>
      <c r="F182" s="116" t="s">
        <v>71</v>
      </c>
      <c r="G182" s="127" t="s">
        <v>951</v>
      </c>
      <c r="H182" s="8" t="s">
        <v>258</v>
      </c>
      <c r="I182" s="13">
        <v>0.3</v>
      </c>
      <c r="J182" s="28">
        <v>44211</v>
      </c>
      <c r="K182" s="28">
        <v>44484</v>
      </c>
      <c r="L182" s="26">
        <v>0.75</v>
      </c>
      <c r="M182" s="27">
        <v>0.85</v>
      </c>
      <c r="N182" s="26">
        <v>0.9</v>
      </c>
      <c r="O182" s="169">
        <v>1</v>
      </c>
      <c r="P182" s="35" t="s">
        <v>25</v>
      </c>
      <c r="Q182" s="12" t="s">
        <v>26</v>
      </c>
      <c r="R182" s="348"/>
      <c r="S182" s="31" t="s">
        <v>28</v>
      </c>
      <c r="T182" s="12" t="s">
        <v>28</v>
      </c>
      <c r="U182" s="121" t="s">
        <v>29</v>
      </c>
      <c r="V182" s="35" t="s">
        <v>84</v>
      </c>
      <c r="W182" s="289"/>
      <c r="X182" s="298"/>
      <c r="Y182" s="297"/>
      <c r="Z182" s="297"/>
      <c r="AA182" s="298"/>
      <c r="AB182" s="298"/>
    </row>
    <row r="183" spans="2:28" s="173" customFormat="1" ht="40.5" customHeight="1">
      <c r="B183" s="116" t="s">
        <v>241</v>
      </c>
      <c r="C183" s="361"/>
      <c r="D183" s="117"/>
      <c r="E183" s="374"/>
      <c r="F183" s="116" t="s">
        <v>71</v>
      </c>
      <c r="G183" s="127" t="s">
        <v>952</v>
      </c>
      <c r="H183" s="147" t="s">
        <v>2176</v>
      </c>
      <c r="I183" s="30">
        <v>0.2</v>
      </c>
      <c r="J183" s="28">
        <v>44287</v>
      </c>
      <c r="K183" s="28">
        <v>44469</v>
      </c>
      <c r="L183" s="26">
        <v>0</v>
      </c>
      <c r="M183" s="27">
        <v>0.5</v>
      </c>
      <c r="N183" s="26">
        <v>1</v>
      </c>
      <c r="O183" s="26">
        <v>1</v>
      </c>
      <c r="P183" s="35" t="s">
        <v>25</v>
      </c>
      <c r="Q183" s="12" t="s">
        <v>26</v>
      </c>
      <c r="R183" s="349"/>
      <c r="S183" s="31" t="s">
        <v>28</v>
      </c>
      <c r="T183" s="12" t="s">
        <v>28</v>
      </c>
      <c r="U183" s="121" t="s">
        <v>29</v>
      </c>
      <c r="V183" s="35" t="s">
        <v>84</v>
      </c>
      <c r="W183" s="289"/>
      <c r="X183" s="298"/>
      <c r="Y183" s="297"/>
      <c r="Z183" s="297"/>
      <c r="AA183" s="298"/>
      <c r="AB183" s="298"/>
    </row>
    <row r="184" spans="2:28" s="173" customFormat="1" ht="48" customHeight="1">
      <c r="B184" s="116" t="s">
        <v>241</v>
      </c>
      <c r="C184" s="361" t="s">
        <v>705</v>
      </c>
      <c r="D184" s="117"/>
      <c r="E184" s="413" t="s">
        <v>1726</v>
      </c>
      <c r="F184" s="7" t="s">
        <v>32</v>
      </c>
      <c r="G184" s="127" t="s">
        <v>953</v>
      </c>
      <c r="H184" s="76" t="s">
        <v>1770</v>
      </c>
      <c r="I184" s="88">
        <v>0.2</v>
      </c>
      <c r="J184" s="23">
        <v>44235</v>
      </c>
      <c r="K184" s="28">
        <v>44286</v>
      </c>
      <c r="L184" s="26">
        <v>1</v>
      </c>
      <c r="M184" s="26">
        <v>1</v>
      </c>
      <c r="N184" s="26">
        <v>1</v>
      </c>
      <c r="O184" s="26">
        <v>1</v>
      </c>
      <c r="P184" s="12" t="s">
        <v>25</v>
      </c>
      <c r="Q184" s="120" t="s">
        <v>26</v>
      </c>
      <c r="R184" s="347" t="s">
        <v>259</v>
      </c>
      <c r="S184" s="12" t="s">
        <v>28</v>
      </c>
      <c r="T184" s="12" t="s">
        <v>28</v>
      </c>
      <c r="U184" s="121" t="s">
        <v>75</v>
      </c>
      <c r="V184" s="35" t="s">
        <v>84</v>
      </c>
      <c r="W184" s="301">
        <v>12046596</v>
      </c>
      <c r="X184" s="289">
        <v>0</v>
      </c>
      <c r="Y184" s="298"/>
      <c r="Z184" s="298"/>
      <c r="AA184" s="298"/>
      <c r="AB184" s="298"/>
    </row>
    <row r="185" spans="2:28" s="173" customFormat="1" ht="48">
      <c r="B185" s="116" t="s">
        <v>241</v>
      </c>
      <c r="C185" s="361"/>
      <c r="D185" s="117"/>
      <c r="E185" s="414"/>
      <c r="F185" s="7" t="s">
        <v>32</v>
      </c>
      <c r="G185" s="127" t="s">
        <v>954</v>
      </c>
      <c r="H185" s="98" t="s">
        <v>1595</v>
      </c>
      <c r="I185" s="88">
        <v>0.2</v>
      </c>
      <c r="J185" s="23">
        <v>44287</v>
      </c>
      <c r="K185" s="23">
        <v>44469</v>
      </c>
      <c r="L185" s="89">
        <v>0</v>
      </c>
      <c r="M185" s="89">
        <v>0.6</v>
      </c>
      <c r="N185" s="89">
        <v>1</v>
      </c>
      <c r="O185" s="26">
        <v>1</v>
      </c>
      <c r="P185" s="31" t="s">
        <v>25</v>
      </c>
      <c r="Q185" s="12" t="s">
        <v>26</v>
      </c>
      <c r="R185" s="348"/>
      <c r="S185" s="150" t="s">
        <v>28</v>
      </c>
      <c r="T185" s="150" t="s">
        <v>28</v>
      </c>
      <c r="U185" s="121" t="s">
        <v>75</v>
      </c>
      <c r="V185" s="39" t="s">
        <v>84</v>
      </c>
      <c r="W185" s="301"/>
      <c r="X185" s="289"/>
      <c r="Y185" s="298"/>
      <c r="Z185" s="298"/>
      <c r="AA185" s="298"/>
      <c r="AB185" s="298"/>
    </row>
    <row r="186" spans="2:28" s="173" customFormat="1" ht="36" customHeight="1">
      <c r="B186" s="116" t="s">
        <v>241</v>
      </c>
      <c r="C186" s="361"/>
      <c r="D186" s="117"/>
      <c r="E186" s="414"/>
      <c r="F186" s="7" t="s">
        <v>32</v>
      </c>
      <c r="G186" s="127" t="s">
        <v>955</v>
      </c>
      <c r="H186" s="98" t="s">
        <v>1593</v>
      </c>
      <c r="I186" s="87">
        <v>0.2</v>
      </c>
      <c r="J186" s="23">
        <v>44378</v>
      </c>
      <c r="K186" s="23">
        <v>44561</v>
      </c>
      <c r="L186" s="89">
        <v>0</v>
      </c>
      <c r="M186" s="89">
        <v>0</v>
      </c>
      <c r="N186" s="89">
        <v>0.8</v>
      </c>
      <c r="O186" s="89">
        <v>1</v>
      </c>
      <c r="P186" s="31" t="s">
        <v>25</v>
      </c>
      <c r="Q186" s="12" t="s">
        <v>26</v>
      </c>
      <c r="R186" s="348"/>
      <c r="S186" s="150" t="s">
        <v>28</v>
      </c>
      <c r="T186" s="150" t="s">
        <v>28</v>
      </c>
      <c r="U186" s="121" t="s">
        <v>75</v>
      </c>
      <c r="V186" s="39" t="s">
        <v>84</v>
      </c>
      <c r="W186" s="301"/>
      <c r="X186" s="289"/>
      <c r="Y186" s="298"/>
      <c r="Z186" s="298"/>
      <c r="AA186" s="298"/>
      <c r="AB186" s="298"/>
    </row>
    <row r="187" spans="2:28" s="173" customFormat="1" ht="38.25" customHeight="1">
      <c r="B187" s="116" t="s">
        <v>241</v>
      </c>
      <c r="C187" s="361"/>
      <c r="D187" s="117"/>
      <c r="E187" s="415"/>
      <c r="F187" s="7" t="s">
        <v>32</v>
      </c>
      <c r="G187" s="127" t="s">
        <v>956</v>
      </c>
      <c r="H187" s="98" t="s">
        <v>1594</v>
      </c>
      <c r="I187" s="91">
        <v>0.4</v>
      </c>
      <c r="J187" s="90">
        <v>44409</v>
      </c>
      <c r="K187" s="90">
        <v>44561</v>
      </c>
      <c r="L187" s="27">
        <v>0</v>
      </c>
      <c r="M187" s="27">
        <v>0</v>
      </c>
      <c r="N187" s="27">
        <v>0.1</v>
      </c>
      <c r="O187" s="27">
        <v>1</v>
      </c>
      <c r="P187" s="78" t="s">
        <v>25</v>
      </c>
      <c r="Q187" s="12" t="s">
        <v>26</v>
      </c>
      <c r="R187" s="349"/>
      <c r="S187" s="86" t="s">
        <v>28</v>
      </c>
      <c r="T187" s="150" t="s">
        <v>28</v>
      </c>
      <c r="U187" s="121" t="s">
        <v>75</v>
      </c>
      <c r="V187" s="39" t="s">
        <v>84</v>
      </c>
      <c r="W187" s="301"/>
      <c r="X187" s="289"/>
      <c r="Y187" s="298"/>
      <c r="Z187" s="298"/>
      <c r="AA187" s="298"/>
      <c r="AB187" s="298"/>
    </row>
    <row r="188" spans="2:28" s="173" customFormat="1" ht="31.5" customHeight="1">
      <c r="B188" s="153" t="s">
        <v>241</v>
      </c>
      <c r="C188" s="370" t="s">
        <v>706</v>
      </c>
      <c r="D188" s="154"/>
      <c r="E188" s="405" t="s">
        <v>1639</v>
      </c>
      <c r="F188" s="77" t="s">
        <v>32</v>
      </c>
      <c r="G188" s="85" t="s">
        <v>957</v>
      </c>
      <c r="H188" s="99" t="s">
        <v>1596</v>
      </c>
      <c r="I188" s="13">
        <v>0.35</v>
      </c>
      <c r="J188" s="9">
        <v>44197</v>
      </c>
      <c r="K188" s="9" t="s">
        <v>1641</v>
      </c>
      <c r="L188" s="14">
        <v>0.2</v>
      </c>
      <c r="M188" s="14">
        <v>0.6</v>
      </c>
      <c r="N188" s="14">
        <v>1</v>
      </c>
      <c r="O188" s="26">
        <v>1</v>
      </c>
      <c r="P188" s="78" t="s">
        <v>25</v>
      </c>
      <c r="Q188" s="12" t="s">
        <v>26</v>
      </c>
      <c r="R188" s="347" t="s">
        <v>1771</v>
      </c>
      <c r="S188" s="31" t="s">
        <v>28</v>
      </c>
      <c r="T188" s="12" t="s">
        <v>28</v>
      </c>
      <c r="U188" s="12" t="s">
        <v>29</v>
      </c>
      <c r="V188" s="35" t="s">
        <v>84</v>
      </c>
      <c r="W188" s="299">
        <v>10800000</v>
      </c>
      <c r="X188" s="299">
        <v>44580818</v>
      </c>
      <c r="Y188" s="297" t="s">
        <v>1952</v>
      </c>
      <c r="Z188" s="297" t="s">
        <v>1953</v>
      </c>
      <c r="AA188" s="297" t="s">
        <v>1954</v>
      </c>
      <c r="AB188" s="298" t="s">
        <v>1955</v>
      </c>
    </row>
    <row r="189" spans="2:28" s="173" customFormat="1" ht="36" customHeight="1">
      <c r="B189" s="153" t="s">
        <v>241</v>
      </c>
      <c r="C189" s="371"/>
      <c r="D189" s="154"/>
      <c r="E189" s="412"/>
      <c r="F189" s="77" t="s">
        <v>32</v>
      </c>
      <c r="G189" s="85" t="s">
        <v>958</v>
      </c>
      <c r="H189" s="99" t="s">
        <v>1544</v>
      </c>
      <c r="I189" s="13">
        <v>0.35</v>
      </c>
      <c r="J189" s="9">
        <v>44287</v>
      </c>
      <c r="K189" s="9">
        <v>44561</v>
      </c>
      <c r="L189" s="89">
        <v>0</v>
      </c>
      <c r="M189" s="14">
        <v>0.52</v>
      </c>
      <c r="N189" s="14">
        <v>0.8</v>
      </c>
      <c r="O189" s="14">
        <v>1</v>
      </c>
      <c r="P189" s="78" t="s">
        <v>25</v>
      </c>
      <c r="Q189" s="12" t="s">
        <v>26</v>
      </c>
      <c r="R189" s="348"/>
      <c r="S189" s="31" t="s">
        <v>28</v>
      </c>
      <c r="T189" s="12" t="s">
        <v>28</v>
      </c>
      <c r="U189" s="12" t="s">
        <v>29</v>
      </c>
      <c r="V189" s="35" t="s">
        <v>84</v>
      </c>
      <c r="W189" s="299"/>
      <c r="X189" s="299"/>
      <c r="Y189" s="297"/>
      <c r="Z189" s="297"/>
      <c r="AA189" s="297"/>
      <c r="AB189" s="298"/>
    </row>
    <row r="190" spans="2:28" s="196" customFormat="1" ht="24">
      <c r="B190" s="116" t="s">
        <v>241</v>
      </c>
      <c r="C190" s="372"/>
      <c r="D190" s="156"/>
      <c r="E190" s="406"/>
      <c r="F190" s="77" t="s">
        <v>32</v>
      </c>
      <c r="G190" s="85" t="s">
        <v>1640</v>
      </c>
      <c r="H190" s="100" t="s">
        <v>1547</v>
      </c>
      <c r="I190" s="13">
        <v>0.3</v>
      </c>
      <c r="J190" s="9">
        <v>44287</v>
      </c>
      <c r="K190" s="9">
        <v>44561</v>
      </c>
      <c r="L190" s="89">
        <v>0</v>
      </c>
      <c r="M190" s="14">
        <v>0.55000000000000004</v>
      </c>
      <c r="N190" s="14">
        <v>0.8</v>
      </c>
      <c r="O190" s="94">
        <v>1</v>
      </c>
      <c r="P190" s="79" t="s">
        <v>25</v>
      </c>
      <c r="Q190" s="12" t="s">
        <v>26</v>
      </c>
      <c r="R190" s="349"/>
      <c r="S190" s="80" t="s">
        <v>28</v>
      </c>
      <c r="T190" s="118" t="s">
        <v>28</v>
      </c>
      <c r="U190" s="118" t="s">
        <v>29</v>
      </c>
      <c r="V190" s="92" t="s">
        <v>84</v>
      </c>
      <c r="W190" s="299"/>
      <c r="X190" s="299"/>
      <c r="Y190" s="297"/>
      <c r="Z190" s="297"/>
      <c r="AA190" s="297"/>
      <c r="AB190" s="298"/>
    </row>
    <row r="191" spans="2:28" s="196" customFormat="1" ht="54" customHeight="1">
      <c r="B191" s="116" t="s">
        <v>241</v>
      </c>
      <c r="C191" s="366" t="s">
        <v>1542</v>
      </c>
      <c r="D191" s="37"/>
      <c r="E191" s="404" t="s">
        <v>1635</v>
      </c>
      <c r="F191" s="116" t="s">
        <v>71</v>
      </c>
      <c r="G191" s="130" t="s">
        <v>1543</v>
      </c>
      <c r="H191" s="99" t="s">
        <v>1636</v>
      </c>
      <c r="I191" s="13">
        <v>0.25</v>
      </c>
      <c r="J191" s="9">
        <v>44378</v>
      </c>
      <c r="K191" s="9">
        <v>44561</v>
      </c>
      <c r="L191" s="89">
        <v>0</v>
      </c>
      <c r="M191" s="14">
        <v>0.5</v>
      </c>
      <c r="N191" s="14">
        <v>0.7</v>
      </c>
      <c r="O191" s="14">
        <v>1</v>
      </c>
      <c r="P191" s="35" t="s">
        <v>25</v>
      </c>
      <c r="Q191" s="12" t="s">
        <v>74</v>
      </c>
      <c r="R191" s="347" t="s">
        <v>1772</v>
      </c>
      <c r="S191" s="31" t="s">
        <v>28</v>
      </c>
      <c r="T191" s="12" t="s">
        <v>28</v>
      </c>
      <c r="U191" s="121" t="s">
        <v>29</v>
      </c>
      <c r="V191" s="35" t="s">
        <v>84</v>
      </c>
      <c r="W191" s="299">
        <v>6400000</v>
      </c>
      <c r="X191" s="289">
        <v>103144225</v>
      </c>
      <c r="Y191" s="281" t="s">
        <v>1952</v>
      </c>
      <c r="Z191" s="281" t="s">
        <v>1953</v>
      </c>
      <c r="AA191" s="281" t="s">
        <v>1954</v>
      </c>
      <c r="AB191" s="281" t="s">
        <v>1955</v>
      </c>
    </row>
    <row r="192" spans="2:28" s="196" customFormat="1" ht="45.75" customHeight="1">
      <c r="B192" s="116" t="s">
        <v>241</v>
      </c>
      <c r="C192" s="366"/>
      <c r="D192" s="37"/>
      <c r="E192" s="404"/>
      <c r="F192" s="116" t="s">
        <v>71</v>
      </c>
      <c r="G192" s="130" t="s">
        <v>1597</v>
      </c>
      <c r="H192" s="99" t="s">
        <v>1637</v>
      </c>
      <c r="I192" s="13">
        <v>0.25</v>
      </c>
      <c r="J192" s="9">
        <v>44287</v>
      </c>
      <c r="K192" s="9">
        <v>44561</v>
      </c>
      <c r="L192" s="89">
        <v>0</v>
      </c>
      <c r="M192" s="14">
        <v>0.4</v>
      </c>
      <c r="N192" s="14">
        <v>0.7</v>
      </c>
      <c r="O192" s="14">
        <v>1</v>
      </c>
      <c r="P192" s="35" t="s">
        <v>25</v>
      </c>
      <c r="Q192" s="12" t="s">
        <v>74</v>
      </c>
      <c r="R192" s="348"/>
      <c r="S192" s="31" t="s">
        <v>28</v>
      </c>
      <c r="T192" s="12" t="s">
        <v>28</v>
      </c>
      <c r="U192" s="121" t="s">
        <v>29</v>
      </c>
      <c r="V192" s="35" t="s">
        <v>84</v>
      </c>
      <c r="W192" s="299"/>
      <c r="X192" s="289"/>
      <c r="Y192" s="281"/>
      <c r="Z192" s="281"/>
      <c r="AA192" s="281"/>
      <c r="AB192" s="281"/>
    </row>
    <row r="193" spans="2:28" s="196" customFormat="1" ht="48.75" customHeight="1">
      <c r="B193" s="116" t="s">
        <v>241</v>
      </c>
      <c r="C193" s="366"/>
      <c r="D193" s="37"/>
      <c r="E193" s="404"/>
      <c r="F193" s="116" t="s">
        <v>71</v>
      </c>
      <c r="G193" s="130" t="s">
        <v>1642</v>
      </c>
      <c r="H193" s="99" t="s">
        <v>1638</v>
      </c>
      <c r="I193" s="13">
        <v>0.25</v>
      </c>
      <c r="J193" s="9">
        <v>44287</v>
      </c>
      <c r="K193" s="9">
        <v>44469</v>
      </c>
      <c r="L193" s="89">
        <v>0</v>
      </c>
      <c r="M193" s="14">
        <v>0.6</v>
      </c>
      <c r="N193" s="14">
        <v>1</v>
      </c>
      <c r="O193" s="26">
        <v>1</v>
      </c>
      <c r="P193" s="35" t="s">
        <v>25</v>
      </c>
      <c r="Q193" s="12" t="s">
        <v>74</v>
      </c>
      <c r="R193" s="348"/>
      <c r="S193" s="31" t="s">
        <v>28</v>
      </c>
      <c r="T193" s="12" t="s">
        <v>28</v>
      </c>
      <c r="U193" s="121" t="s">
        <v>29</v>
      </c>
      <c r="V193" s="35" t="s">
        <v>84</v>
      </c>
      <c r="W193" s="299"/>
      <c r="X193" s="289"/>
      <c r="Y193" s="281"/>
      <c r="Z193" s="281"/>
      <c r="AA193" s="281"/>
      <c r="AB193" s="281"/>
    </row>
    <row r="194" spans="2:28" s="196" customFormat="1" ht="43.5" customHeight="1">
      <c r="B194" s="7" t="s">
        <v>241</v>
      </c>
      <c r="C194" s="366"/>
      <c r="D194" s="37"/>
      <c r="E194" s="404"/>
      <c r="F194" s="116" t="s">
        <v>71</v>
      </c>
      <c r="G194" s="130" t="s">
        <v>1643</v>
      </c>
      <c r="H194" s="99" t="s">
        <v>1773</v>
      </c>
      <c r="I194" s="13">
        <v>0.25</v>
      </c>
      <c r="J194" s="9">
        <v>44287</v>
      </c>
      <c r="K194" s="9">
        <v>44469</v>
      </c>
      <c r="L194" s="89">
        <v>0</v>
      </c>
      <c r="M194" s="14">
        <v>0.6</v>
      </c>
      <c r="N194" s="14">
        <v>1</v>
      </c>
      <c r="O194" s="26">
        <v>1</v>
      </c>
      <c r="P194" s="35" t="s">
        <v>25</v>
      </c>
      <c r="Q194" s="12" t="s">
        <v>74</v>
      </c>
      <c r="R194" s="349"/>
      <c r="S194" s="31" t="s">
        <v>28</v>
      </c>
      <c r="T194" s="12" t="s">
        <v>28</v>
      </c>
      <c r="U194" s="121" t="s">
        <v>29</v>
      </c>
      <c r="V194" s="35" t="s">
        <v>84</v>
      </c>
      <c r="W194" s="299"/>
      <c r="X194" s="289"/>
      <c r="Y194" s="281"/>
      <c r="Z194" s="281"/>
      <c r="AA194" s="281"/>
      <c r="AB194" s="281"/>
    </row>
    <row r="195" spans="2:28" s="196" customFormat="1" ht="38.25" customHeight="1">
      <c r="B195" s="7" t="s">
        <v>241</v>
      </c>
      <c r="C195" s="367" t="s">
        <v>1545</v>
      </c>
      <c r="D195" s="156"/>
      <c r="E195" s="404" t="s">
        <v>1774</v>
      </c>
      <c r="F195" s="116" t="s">
        <v>71</v>
      </c>
      <c r="G195" s="130" t="s">
        <v>1546</v>
      </c>
      <c r="H195" s="101" t="s">
        <v>1599</v>
      </c>
      <c r="I195" s="13">
        <v>0.3</v>
      </c>
      <c r="J195" s="9">
        <v>44287</v>
      </c>
      <c r="K195" s="9">
        <v>44377</v>
      </c>
      <c r="L195" s="89">
        <v>0</v>
      </c>
      <c r="M195" s="14">
        <v>1</v>
      </c>
      <c r="N195" s="14">
        <v>1</v>
      </c>
      <c r="O195" s="14">
        <v>1</v>
      </c>
      <c r="P195" s="35" t="s">
        <v>25</v>
      </c>
      <c r="Q195" s="12" t="s">
        <v>74</v>
      </c>
      <c r="R195" s="347" t="s">
        <v>1727</v>
      </c>
      <c r="S195" s="31" t="s">
        <v>28</v>
      </c>
      <c r="T195" s="12" t="s">
        <v>28</v>
      </c>
      <c r="U195" s="121" t="s">
        <v>29</v>
      </c>
      <c r="V195" s="35" t="s">
        <v>84</v>
      </c>
      <c r="W195" s="295">
        <v>0</v>
      </c>
      <c r="X195" s="295">
        <v>0</v>
      </c>
      <c r="Y195" s="281" t="s">
        <v>1956</v>
      </c>
      <c r="Z195" s="281" t="s">
        <v>1957</v>
      </c>
      <c r="AA195" s="281" t="s">
        <v>1958</v>
      </c>
      <c r="AB195" s="281" t="s">
        <v>1959</v>
      </c>
    </row>
    <row r="196" spans="2:28" s="196" customFormat="1" ht="44.25" customHeight="1">
      <c r="B196" s="7" t="s">
        <v>241</v>
      </c>
      <c r="C196" s="368"/>
      <c r="D196" s="156"/>
      <c r="E196" s="404"/>
      <c r="F196" s="116" t="s">
        <v>71</v>
      </c>
      <c r="G196" s="130" t="s">
        <v>1598</v>
      </c>
      <c r="H196" s="99" t="s">
        <v>1600</v>
      </c>
      <c r="I196" s="13">
        <v>0.7</v>
      </c>
      <c r="J196" s="9">
        <v>44378</v>
      </c>
      <c r="K196" s="9">
        <v>44561</v>
      </c>
      <c r="L196" s="89">
        <v>0</v>
      </c>
      <c r="M196" s="14">
        <v>0</v>
      </c>
      <c r="N196" s="14">
        <v>0.5</v>
      </c>
      <c r="O196" s="14">
        <v>1</v>
      </c>
      <c r="P196" s="35" t="s">
        <v>25</v>
      </c>
      <c r="Q196" s="12" t="s">
        <v>74</v>
      </c>
      <c r="R196" s="349"/>
      <c r="S196" s="31" t="s">
        <v>28</v>
      </c>
      <c r="T196" s="12" t="s">
        <v>28</v>
      </c>
      <c r="U196" s="121" t="s">
        <v>29</v>
      </c>
      <c r="V196" s="35" t="s">
        <v>84</v>
      </c>
      <c r="W196" s="295"/>
      <c r="X196" s="295"/>
      <c r="Y196" s="281"/>
      <c r="Z196" s="281"/>
      <c r="AA196" s="281"/>
      <c r="AB196" s="281"/>
    </row>
    <row r="197" spans="2:28" s="196" customFormat="1" ht="32.25" customHeight="1">
      <c r="B197" s="7" t="s">
        <v>241</v>
      </c>
      <c r="C197" s="367" t="s">
        <v>1548</v>
      </c>
      <c r="D197" s="156"/>
      <c r="E197" s="404" t="s">
        <v>1775</v>
      </c>
      <c r="F197" s="116" t="s">
        <v>71</v>
      </c>
      <c r="G197" s="130" t="s">
        <v>1549</v>
      </c>
      <c r="H197" s="99" t="s">
        <v>1601</v>
      </c>
      <c r="I197" s="13">
        <v>0.2</v>
      </c>
      <c r="J197" s="9">
        <v>44378</v>
      </c>
      <c r="K197" s="9">
        <v>44469</v>
      </c>
      <c r="L197" s="89">
        <v>0</v>
      </c>
      <c r="M197" s="14">
        <v>0</v>
      </c>
      <c r="N197" s="14">
        <v>1</v>
      </c>
      <c r="O197" s="14">
        <v>1</v>
      </c>
      <c r="P197" s="35" t="s">
        <v>25</v>
      </c>
      <c r="Q197" s="12" t="s">
        <v>74</v>
      </c>
      <c r="R197" s="347" t="s">
        <v>1776</v>
      </c>
      <c r="S197" s="31" t="s">
        <v>28</v>
      </c>
      <c r="T197" s="12" t="s">
        <v>28</v>
      </c>
      <c r="U197" s="121" t="s">
        <v>29</v>
      </c>
      <c r="V197" s="35" t="s">
        <v>84</v>
      </c>
      <c r="W197" s="295">
        <v>0</v>
      </c>
      <c r="X197" s="289">
        <v>126964882</v>
      </c>
      <c r="Y197" s="281" t="s">
        <v>1956</v>
      </c>
      <c r="Z197" s="281" t="s">
        <v>1957</v>
      </c>
      <c r="AA197" s="281" t="s">
        <v>1958</v>
      </c>
      <c r="AB197" s="288" t="s">
        <v>1959</v>
      </c>
    </row>
    <row r="198" spans="2:28" s="196" customFormat="1" ht="30.75" customHeight="1">
      <c r="B198" s="7" t="s">
        <v>241</v>
      </c>
      <c r="C198" s="369"/>
      <c r="D198" s="156"/>
      <c r="E198" s="404"/>
      <c r="F198" s="116" t="s">
        <v>71</v>
      </c>
      <c r="G198" s="130" t="s">
        <v>1550</v>
      </c>
      <c r="H198" s="99" t="s">
        <v>1602</v>
      </c>
      <c r="I198" s="13">
        <v>0.2</v>
      </c>
      <c r="J198" s="9">
        <v>44378</v>
      </c>
      <c r="K198" s="9">
        <v>44469</v>
      </c>
      <c r="L198" s="89">
        <v>0</v>
      </c>
      <c r="M198" s="14">
        <v>0</v>
      </c>
      <c r="N198" s="14">
        <v>1</v>
      </c>
      <c r="O198" s="14">
        <v>1</v>
      </c>
      <c r="P198" s="35" t="s">
        <v>25</v>
      </c>
      <c r="Q198" s="12" t="s">
        <v>74</v>
      </c>
      <c r="R198" s="348"/>
      <c r="S198" s="31" t="s">
        <v>28</v>
      </c>
      <c r="T198" s="12" t="s">
        <v>28</v>
      </c>
      <c r="U198" s="121" t="s">
        <v>29</v>
      </c>
      <c r="V198" s="35" t="s">
        <v>84</v>
      </c>
      <c r="W198" s="295"/>
      <c r="X198" s="289"/>
      <c r="Y198" s="281"/>
      <c r="Z198" s="281"/>
      <c r="AA198" s="281"/>
      <c r="AB198" s="288"/>
    </row>
    <row r="199" spans="2:28" s="196" customFormat="1" ht="30.75" customHeight="1">
      <c r="B199" s="7" t="s">
        <v>241</v>
      </c>
      <c r="C199" s="368"/>
      <c r="D199" s="156"/>
      <c r="E199" s="404"/>
      <c r="F199" s="116" t="s">
        <v>71</v>
      </c>
      <c r="G199" s="130" t="s">
        <v>1551</v>
      </c>
      <c r="H199" s="99" t="s">
        <v>1603</v>
      </c>
      <c r="I199" s="30">
        <v>0.6</v>
      </c>
      <c r="J199" s="34">
        <v>44440</v>
      </c>
      <c r="K199" s="34">
        <v>44561</v>
      </c>
      <c r="L199" s="27">
        <v>0</v>
      </c>
      <c r="M199" s="94">
        <v>0</v>
      </c>
      <c r="N199" s="94">
        <v>0.1</v>
      </c>
      <c r="O199" s="94">
        <v>1</v>
      </c>
      <c r="P199" s="92" t="s">
        <v>25</v>
      </c>
      <c r="Q199" s="12" t="s">
        <v>74</v>
      </c>
      <c r="R199" s="349"/>
      <c r="S199" s="80" t="s">
        <v>28</v>
      </c>
      <c r="T199" s="118" t="s">
        <v>28</v>
      </c>
      <c r="U199" s="122" t="s">
        <v>29</v>
      </c>
      <c r="V199" s="92" t="s">
        <v>84</v>
      </c>
      <c r="W199" s="295"/>
      <c r="X199" s="289"/>
      <c r="Y199" s="281"/>
      <c r="Z199" s="281"/>
      <c r="AA199" s="281"/>
      <c r="AB199" s="288"/>
    </row>
    <row r="200" spans="2:28" s="196" customFormat="1" ht="60" customHeight="1">
      <c r="B200" s="7" t="s">
        <v>241</v>
      </c>
      <c r="C200" s="367" t="s">
        <v>1552</v>
      </c>
      <c r="D200" s="156"/>
      <c r="E200" s="404" t="s">
        <v>1606</v>
      </c>
      <c r="F200" s="116" t="s">
        <v>71</v>
      </c>
      <c r="G200" s="130" t="s">
        <v>1553</v>
      </c>
      <c r="H200" s="102" t="s">
        <v>1683</v>
      </c>
      <c r="I200" s="13">
        <v>0.5</v>
      </c>
      <c r="J200" s="9">
        <v>44470</v>
      </c>
      <c r="K200" s="9">
        <v>44561</v>
      </c>
      <c r="L200" s="89">
        <v>0</v>
      </c>
      <c r="M200" s="14">
        <v>0</v>
      </c>
      <c r="N200" s="14">
        <v>0</v>
      </c>
      <c r="O200" s="14">
        <v>1</v>
      </c>
      <c r="P200" s="35" t="s">
        <v>25</v>
      </c>
      <c r="Q200" s="12" t="s">
        <v>74</v>
      </c>
      <c r="R200" s="347" t="s">
        <v>1728</v>
      </c>
      <c r="S200" s="31" t="s">
        <v>28</v>
      </c>
      <c r="T200" s="12" t="s">
        <v>28</v>
      </c>
      <c r="U200" s="12" t="s">
        <v>29</v>
      </c>
      <c r="V200" s="35" t="s">
        <v>84</v>
      </c>
      <c r="W200" s="295">
        <v>0</v>
      </c>
      <c r="X200" s="289">
        <v>122267538</v>
      </c>
      <c r="Y200" s="281" t="s">
        <v>1956</v>
      </c>
      <c r="Z200" s="281" t="s">
        <v>1957</v>
      </c>
      <c r="AA200" s="281" t="s">
        <v>1958</v>
      </c>
      <c r="AB200" s="288" t="s">
        <v>1959</v>
      </c>
    </row>
    <row r="201" spans="2:28" s="196" customFormat="1" ht="36">
      <c r="B201" s="7" t="s">
        <v>241</v>
      </c>
      <c r="C201" s="368"/>
      <c r="D201" s="156"/>
      <c r="E201" s="404"/>
      <c r="F201" s="116" t="s">
        <v>71</v>
      </c>
      <c r="G201" s="85" t="s">
        <v>1554</v>
      </c>
      <c r="H201" s="99" t="s">
        <v>1604</v>
      </c>
      <c r="I201" s="13">
        <v>0.5</v>
      </c>
      <c r="J201" s="9">
        <v>44470</v>
      </c>
      <c r="K201" s="9">
        <v>44561</v>
      </c>
      <c r="L201" s="89">
        <v>0</v>
      </c>
      <c r="M201" s="14">
        <v>0</v>
      </c>
      <c r="N201" s="14">
        <v>0</v>
      </c>
      <c r="O201" s="14">
        <v>1</v>
      </c>
      <c r="P201" s="35" t="s">
        <v>25</v>
      </c>
      <c r="Q201" s="118" t="s">
        <v>74</v>
      </c>
      <c r="R201" s="349"/>
      <c r="S201" s="31" t="s">
        <v>28</v>
      </c>
      <c r="T201" s="12" t="s">
        <v>28</v>
      </c>
      <c r="U201" s="12" t="s">
        <v>29</v>
      </c>
      <c r="V201" s="35" t="s">
        <v>84</v>
      </c>
      <c r="W201" s="295"/>
      <c r="X201" s="289"/>
      <c r="Y201" s="281"/>
      <c r="Z201" s="281"/>
      <c r="AA201" s="281"/>
      <c r="AB201" s="288"/>
    </row>
    <row r="202" spans="2:28" s="196" customFormat="1" ht="36" customHeight="1">
      <c r="B202" s="7" t="s">
        <v>241</v>
      </c>
      <c r="C202" s="367" t="s">
        <v>1555</v>
      </c>
      <c r="D202" s="156"/>
      <c r="E202" s="404" t="s">
        <v>1607</v>
      </c>
      <c r="F202" s="116" t="s">
        <v>71</v>
      </c>
      <c r="G202" s="130" t="s">
        <v>1556</v>
      </c>
      <c r="H202" s="99" t="s">
        <v>1608</v>
      </c>
      <c r="I202" s="103">
        <v>0.5</v>
      </c>
      <c r="J202" s="104">
        <v>44319</v>
      </c>
      <c r="K202" s="104">
        <v>44469</v>
      </c>
      <c r="L202" s="105">
        <v>0</v>
      </c>
      <c r="M202" s="106">
        <v>0.6</v>
      </c>
      <c r="N202" s="106">
        <v>1</v>
      </c>
      <c r="O202" s="14">
        <v>1</v>
      </c>
      <c r="P202" s="107" t="s">
        <v>25</v>
      </c>
      <c r="Q202" s="12" t="s">
        <v>1684</v>
      </c>
      <c r="R202" s="31" t="s">
        <v>1644</v>
      </c>
      <c r="S202" s="108" t="s">
        <v>28</v>
      </c>
      <c r="T202" s="120" t="s">
        <v>28</v>
      </c>
      <c r="U202" s="124" t="s">
        <v>29</v>
      </c>
      <c r="V202" s="107" t="s">
        <v>84</v>
      </c>
      <c r="W202" s="289">
        <v>11775931</v>
      </c>
      <c r="X202" s="289">
        <v>1665000</v>
      </c>
      <c r="Y202" s="281" t="s">
        <v>1945</v>
      </c>
      <c r="Z202" s="281" t="s">
        <v>1960</v>
      </c>
      <c r="AA202" s="281" t="s">
        <v>1961</v>
      </c>
      <c r="AB202" s="281" t="s">
        <v>1962</v>
      </c>
    </row>
    <row r="203" spans="2:28" s="196" customFormat="1" ht="36">
      <c r="B203" s="7" t="s">
        <v>241</v>
      </c>
      <c r="C203" s="369"/>
      <c r="D203" s="156"/>
      <c r="E203" s="404"/>
      <c r="F203" s="116" t="s">
        <v>71</v>
      </c>
      <c r="G203" s="130" t="s">
        <v>1557</v>
      </c>
      <c r="H203" s="99" t="s">
        <v>1609</v>
      </c>
      <c r="I203" s="30">
        <v>0.5</v>
      </c>
      <c r="J203" s="34">
        <v>44392</v>
      </c>
      <c r="K203" s="34">
        <v>44561</v>
      </c>
      <c r="L203" s="27">
        <v>0</v>
      </c>
      <c r="M203" s="94">
        <v>0</v>
      </c>
      <c r="N203" s="94">
        <v>0</v>
      </c>
      <c r="O203" s="94">
        <v>1</v>
      </c>
      <c r="P203" s="92" t="s">
        <v>25</v>
      </c>
      <c r="Q203" s="12" t="s">
        <v>1684</v>
      </c>
      <c r="R203" s="80" t="s">
        <v>1644</v>
      </c>
      <c r="S203" s="80" t="s">
        <v>28</v>
      </c>
      <c r="T203" s="118" t="s">
        <v>28</v>
      </c>
      <c r="U203" s="122" t="s">
        <v>29</v>
      </c>
      <c r="V203" s="92" t="s">
        <v>84</v>
      </c>
      <c r="W203" s="289"/>
      <c r="X203" s="289"/>
      <c r="Y203" s="281"/>
      <c r="Z203" s="281"/>
      <c r="AA203" s="281"/>
      <c r="AB203" s="281"/>
    </row>
    <row r="204" spans="2:28" s="196" customFormat="1" ht="30.75" customHeight="1">
      <c r="B204" s="7" t="s">
        <v>241</v>
      </c>
      <c r="C204" s="366" t="s">
        <v>1558</v>
      </c>
      <c r="D204" s="37"/>
      <c r="E204" s="404" t="s">
        <v>1610</v>
      </c>
      <c r="F204" s="116" t="s">
        <v>71</v>
      </c>
      <c r="G204" s="130" t="s">
        <v>1559</v>
      </c>
      <c r="H204" s="99" t="s">
        <v>1608</v>
      </c>
      <c r="I204" s="13">
        <v>0.4</v>
      </c>
      <c r="J204" s="9">
        <v>44287</v>
      </c>
      <c r="K204" s="9">
        <v>44377</v>
      </c>
      <c r="L204" s="89">
        <v>0</v>
      </c>
      <c r="M204" s="14">
        <v>1</v>
      </c>
      <c r="N204" s="14">
        <v>1</v>
      </c>
      <c r="O204" s="14">
        <v>1</v>
      </c>
      <c r="P204" s="12" t="s">
        <v>25</v>
      </c>
      <c r="Q204" s="107" t="s">
        <v>74</v>
      </c>
      <c r="R204" s="347" t="s">
        <v>1729</v>
      </c>
      <c r="S204" s="31" t="s">
        <v>28</v>
      </c>
      <c r="T204" s="12" t="s">
        <v>28</v>
      </c>
      <c r="U204" s="121" t="s">
        <v>29</v>
      </c>
      <c r="V204" s="35" t="s">
        <v>84</v>
      </c>
      <c r="W204" s="289">
        <v>6347832</v>
      </c>
      <c r="X204" s="295">
        <v>0</v>
      </c>
      <c r="Y204" s="288"/>
      <c r="Z204" s="288"/>
      <c r="AA204" s="288"/>
      <c r="AB204" s="288"/>
    </row>
    <row r="205" spans="2:28" s="196" customFormat="1" ht="35.25" customHeight="1">
      <c r="B205" s="7" t="s">
        <v>241</v>
      </c>
      <c r="C205" s="366"/>
      <c r="D205" s="37"/>
      <c r="E205" s="404"/>
      <c r="F205" s="116" t="s">
        <v>71</v>
      </c>
      <c r="G205" s="130" t="s">
        <v>1605</v>
      </c>
      <c r="H205" s="99" t="s">
        <v>1611</v>
      </c>
      <c r="I205" s="13">
        <v>0.4</v>
      </c>
      <c r="J205" s="9">
        <v>44378</v>
      </c>
      <c r="K205" s="9">
        <v>44469</v>
      </c>
      <c r="L205" s="89">
        <v>0</v>
      </c>
      <c r="M205" s="14">
        <v>0</v>
      </c>
      <c r="N205" s="14">
        <v>1</v>
      </c>
      <c r="O205" s="14">
        <v>1</v>
      </c>
      <c r="P205" s="12" t="s">
        <v>25</v>
      </c>
      <c r="Q205" s="35" t="s">
        <v>74</v>
      </c>
      <c r="R205" s="348"/>
      <c r="S205" s="31" t="s">
        <v>28</v>
      </c>
      <c r="T205" s="12" t="s">
        <v>28</v>
      </c>
      <c r="U205" s="121" t="s">
        <v>29</v>
      </c>
      <c r="V205" s="35" t="s">
        <v>84</v>
      </c>
      <c r="W205" s="289"/>
      <c r="X205" s="295"/>
      <c r="Y205" s="288"/>
      <c r="Z205" s="288"/>
      <c r="AA205" s="288"/>
      <c r="AB205" s="288"/>
    </row>
    <row r="206" spans="2:28" s="196" customFormat="1" ht="42" customHeight="1">
      <c r="B206" s="7" t="s">
        <v>241</v>
      </c>
      <c r="C206" s="366"/>
      <c r="D206" s="37"/>
      <c r="E206" s="404"/>
      <c r="F206" s="116" t="s">
        <v>71</v>
      </c>
      <c r="G206" s="130" t="s">
        <v>1645</v>
      </c>
      <c r="H206" s="99" t="s">
        <v>1612</v>
      </c>
      <c r="I206" s="30">
        <v>0.2</v>
      </c>
      <c r="J206" s="34">
        <v>44378</v>
      </c>
      <c r="K206" s="34">
        <v>44560</v>
      </c>
      <c r="L206" s="27">
        <v>0</v>
      </c>
      <c r="M206" s="94">
        <v>0</v>
      </c>
      <c r="N206" s="94">
        <v>0</v>
      </c>
      <c r="O206" s="94">
        <v>1</v>
      </c>
      <c r="P206" s="118" t="s">
        <v>25</v>
      </c>
      <c r="Q206" s="92" t="s">
        <v>74</v>
      </c>
      <c r="R206" s="349"/>
      <c r="S206" s="80" t="s">
        <v>28</v>
      </c>
      <c r="T206" s="118" t="s">
        <v>28</v>
      </c>
      <c r="U206" s="122" t="s">
        <v>29</v>
      </c>
      <c r="V206" s="92" t="s">
        <v>84</v>
      </c>
      <c r="W206" s="289"/>
      <c r="X206" s="295"/>
      <c r="Y206" s="288"/>
      <c r="Z206" s="288"/>
      <c r="AA206" s="288"/>
      <c r="AB206" s="288"/>
    </row>
    <row r="207" spans="2:28" s="196" customFormat="1" ht="36" customHeight="1">
      <c r="B207" s="7" t="s">
        <v>241</v>
      </c>
      <c r="C207" s="366" t="s">
        <v>1560</v>
      </c>
      <c r="D207" s="37"/>
      <c r="E207" s="410" t="s">
        <v>1613</v>
      </c>
      <c r="F207" s="116" t="s">
        <v>71</v>
      </c>
      <c r="G207" s="130" t="s">
        <v>1561</v>
      </c>
      <c r="H207" s="99" t="s">
        <v>1608</v>
      </c>
      <c r="I207" s="13">
        <v>0.4</v>
      </c>
      <c r="J207" s="9">
        <v>44336</v>
      </c>
      <c r="K207" s="9">
        <v>44469</v>
      </c>
      <c r="L207" s="89">
        <v>0</v>
      </c>
      <c r="M207" s="14">
        <v>0.4</v>
      </c>
      <c r="N207" s="14">
        <v>1</v>
      </c>
      <c r="O207" s="14">
        <v>1</v>
      </c>
      <c r="P207" s="12" t="s">
        <v>25</v>
      </c>
      <c r="Q207" s="35" t="s">
        <v>74</v>
      </c>
      <c r="R207" s="347" t="s">
        <v>1730</v>
      </c>
      <c r="S207" s="31" t="s">
        <v>28</v>
      </c>
      <c r="T207" s="12" t="s">
        <v>28</v>
      </c>
      <c r="U207" s="121" t="s">
        <v>29</v>
      </c>
      <c r="V207" s="35" t="s">
        <v>84</v>
      </c>
      <c r="W207" s="289">
        <v>13459288</v>
      </c>
      <c r="X207" s="289">
        <v>40056000</v>
      </c>
      <c r="Y207" s="281" t="s">
        <v>1945</v>
      </c>
      <c r="Z207" s="281" t="s">
        <v>1960</v>
      </c>
      <c r="AA207" s="281" t="s">
        <v>1961</v>
      </c>
      <c r="AB207" s="288" t="s">
        <v>1962</v>
      </c>
    </row>
    <row r="208" spans="2:28" s="196" customFormat="1" ht="36" customHeight="1">
      <c r="B208" s="7" t="s">
        <v>241</v>
      </c>
      <c r="C208" s="366"/>
      <c r="D208" s="37"/>
      <c r="E208" s="410"/>
      <c r="F208" s="116" t="s">
        <v>71</v>
      </c>
      <c r="G208" s="130" t="s">
        <v>1562</v>
      </c>
      <c r="H208" s="99" t="s">
        <v>1609</v>
      </c>
      <c r="I208" s="13">
        <v>0.4</v>
      </c>
      <c r="J208" s="9">
        <v>44409</v>
      </c>
      <c r="K208" s="9">
        <v>44561</v>
      </c>
      <c r="L208" s="89">
        <v>0</v>
      </c>
      <c r="M208" s="14">
        <v>0</v>
      </c>
      <c r="N208" s="14">
        <v>0.6</v>
      </c>
      <c r="O208" s="14">
        <v>1</v>
      </c>
      <c r="P208" s="12" t="s">
        <v>25</v>
      </c>
      <c r="Q208" s="35" t="s">
        <v>74</v>
      </c>
      <c r="R208" s="348"/>
      <c r="S208" s="31" t="s">
        <v>28</v>
      </c>
      <c r="T208" s="12" t="s">
        <v>28</v>
      </c>
      <c r="U208" s="121" t="s">
        <v>29</v>
      </c>
      <c r="V208" s="35" t="s">
        <v>84</v>
      </c>
      <c r="W208" s="289"/>
      <c r="X208" s="289"/>
      <c r="Y208" s="281"/>
      <c r="Z208" s="281"/>
      <c r="AA208" s="281"/>
      <c r="AB208" s="288"/>
    </row>
    <row r="209" spans="2:28" s="196" customFormat="1" ht="36" customHeight="1">
      <c r="B209" s="7" t="s">
        <v>241</v>
      </c>
      <c r="C209" s="366"/>
      <c r="D209" s="37"/>
      <c r="E209" s="410"/>
      <c r="F209" s="116" t="s">
        <v>71</v>
      </c>
      <c r="G209" s="131" t="s">
        <v>1563</v>
      </c>
      <c r="H209" s="100" t="s">
        <v>1614</v>
      </c>
      <c r="I209" s="30">
        <v>0.2</v>
      </c>
      <c r="J209" s="34">
        <v>44449</v>
      </c>
      <c r="K209" s="34">
        <v>44561</v>
      </c>
      <c r="L209" s="27">
        <v>0</v>
      </c>
      <c r="M209" s="94">
        <v>0</v>
      </c>
      <c r="N209" s="94">
        <v>0.2</v>
      </c>
      <c r="O209" s="94">
        <v>1</v>
      </c>
      <c r="P209" s="118" t="s">
        <v>25</v>
      </c>
      <c r="Q209" s="92" t="s">
        <v>74</v>
      </c>
      <c r="R209" s="349"/>
      <c r="S209" s="80" t="s">
        <v>28</v>
      </c>
      <c r="T209" s="118" t="s">
        <v>28</v>
      </c>
      <c r="U209" s="122" t="s">
        <v>29</v>
      </c>
      <c r="V209" s="92" t="s">
        <v>84</v>
      </c>
      <c r="W209" s="289"/>
      <c r="X209" s="289"/>
      <c r="Y209" s="281"/>
      <c r="Z209" s="281"/>
      <c r="AA209" s="281"/>
      <c r="AB209" s="288"/>
    </row>
    <row r="210" spans="2:28" s="196" customFormat="1" ht="38.25" customHeight="1">
      <c r="B210" s="7" t="s">
        <v>241</v>
      </c>
      <c r="C210" s="367" t="s">
        <v>1564</v>
      </c>
      <c r="D210" s="156"/>
      <c r="E210" s="404" t="s">
        <v>1615</v>
      </c>
      <c r="F210" s="116" t="s">
        <v>71</v>
      </c>
      <c r="G210" s="130" t="s">
        <v>1565</v>
      </c>
      <c r="H210" s="75" t="s">
        <v>1608</v>
      </c>
      <c r="I210" s="13">
        <v>0.4</v>
      </c>
      <c r="J210" s="9">
        <v>44336</v>
      </c>
      <c r="K210" s="9">
        <v>44469</v>
      </c>
      <c r="L210" s="89">
        <v>0</v>
      </c>
      <c r="M210" s="14">
        <v>0.4</v>
      </c>
      <c r="N210" s="14">
        <v>1</v>
      </c>
      <c r="O210" s="14">
        <v>1</v>
      </c>
      <c r="P210" s="12" t="s">
        <v>25</v>
      </c>
      <c r="Q210" s="35" t="s">
        <v>74</v>
      </c>
      <c r="R210" s="347" t="s">
        <v>1731</v>
      </c>
      <c r="S210" s="31" t="s">
        <v>28</v>
      </c>
      <c r="T210" s="12" t="s">
        <v>28</v>
      </c>
      <c r="U210" s="121" t="s">
        <v>29</v>
      </c>
      <c r="V210" s="35" t="s">
        <v>84</v>
      </c>
      <c r="W210" s="299">
        <v>11793447</v>
      </c>
      <c r="X210" s="299">
        <v>34373160</v>
      </c>
      <c r="Y210" s="281" t="s">
        <v>1963</v>
      </c>
      <c r="Z210" s="281" t="s">
        <v>1964</v>
      </c>
      <c r="AA210" s="281" t="s">
        <v>1965</v>
      </c>
      <c r="AB210" s="288" t="s">
        <v>1966</v>
      </c>
    </row>
    <row r="211" spans="2:28" s="196" customFormat="1" ht="36">
      <c r="B211" s="7" t="s">
        <v>241</v>
      </c>
      <c r="C211" s="369"/>
      <c r="D211" s="156"/>
      <c r="E211" s="404"/>
      <c r="F211" s="116" t="s">
        <v>71</v>
      </c>
      <c r="G211" s="130" t="s">
        <v>1566</v>
      </c>
      <c r="H211" s="75" t="s">
        <v>1609</v>
      </c>
      <c r="I211" s="13">
        <v>0.4</v>
      </c>
      <c r="J211" s="9">
        <v>44409</v>
      </c>
      <c r="K211" s="9">
        <v>44561</v>
      </c>
      <c r="L211" s="89">
        <v>0</v>
      </c>
      <c r="M211" s="14">
        <v>0</v>
      </c>
      <c r="N211" s="14">
        <v>0.6</v>
      </c>
      <c r="O211" s="14">
        <v>1</v>
      </c>
      <c r="P211" s="12" t="s">
        <v>25</v>
      </c>
      <c r="Q211" s="35" t="s">
        <v>74</v>
      </c>
      <c r="R211" s="348"/>
      <c r="S211" s="31" t="s">
        <v>28</v>
      </c>
      <c r="T211" s="12" t="s">
        <v>28</v>
      </c>
      <c r="U211" s="121" t="s">
        <v>29</v>
      </c>
      <c r="V211" s="35" t="s">
        <v>84</v>
      </c>
      <c r="W211" s="299"/>
      <c r="X211" s="299"/>
      <c r="Y211" s="281"/>
      <c r="Z211" s="281"/>
      <c r="AA211" s="281"/>
      <c r="AB211" s="288"/>
    </row>
    <row r="212" spans="2:28" s="196" customFormat="1" ht="39.75" customHeight="1">
      <c r="B212" s="7" t="s">
        <v>241</v>
      </c>
      <c r="C212" s="368"/>
      <c r="D212" s="156"/>
      <c r="E212" s="404"/>
      <c r="F212" s="116" t="s">
        <v>71</v>
      </c>
      <c r="G212" s="130" t="s">
        <v>1567</v>
      </c>
      <c r="H212" s="75" t="s">
        <v>1614</v>
      </c>
      <c r="I212" s="30">
        <v>0.2</v>
      </c>
      <c r="J212" s="34">
        <v>44449</v>
      </c>
      <c r="K212" s="34">
        <v>44561</v>
      </c>
      <c r="L212" s="27">
        <v>0</v>
      </c>
      <c r="M212" s="94">
        <v>0</v>
      </c>
      <c r="N212" s="94">
        <v>0.2</v>
      </c>
      <c r="O212" s="94">
        <v>1</v>
      </c>
      <c r="P212" s="118" t="s">
        <v>25</v>
      </c>
      <c r="Q212" s="92" t="s">
        <v>74</v>
      </c>
      <c r="R212" s="349"/>
      <c r="S212" s="80" t="s">
        <v>28</v>
      </c>
      <c r="T212" s="118" t="s">
        <v>28</v>
      </c>
      <c r="U212" s="122" t="s">
        <v>29</v>
      </c>
      <c r="V212" s="92" t="s">
        <v>84</v>
      </c>
      <c r="W212" s="299"/>
      <c r="X212" s="299"/>
      <c r="Y212" s="281"/>
      <c r="Z212" s="281"/>
      <c r="AA212" s="281"/>
      <c r="AB212" s="288"/>
    </row>
    <row r="213" spans="2:28" s="196" customFormat="1" ht="34.5" customHeight="1">
      <c r="B213" s="7" t="s">
        <v>241</v>
      </c>
      <c r="C213" s="367" t="s">
        <v>1568</v>
      </c>
      <c r="D213" s="156"/>
      <c r="E213" s="404" t="s">
        <v>1616</v>
      </c>
      <c r="F213" s="116" t="s">
        <v>71</v>
      </c>
      <c r="G213" s="132" t="s">
        <v>1569</v>
      </c>
      <c r="H213" s="101" t="s">
        <v>1608</v>
      </c>
      <c r="I213" s="13">
        <v>0.4</v>
      </c>
      <c r="J213" s="9">
        <v>44336</v>
      </c>
      <c r="K213" s="9">
        <v>44469</v>
      </c>
      <c r="L213" s="89">
        <v>0</v>
      </c>
      <c r="M213" s="14">
        <v>0.4</v>
      </c>
      <c r="N213" s="14">
        <v>1</v>
      </c>
      <c r="O213" s="14">
        <v>1</v>
      </c>
      <c r="P213" s="12" t="s">
        <v>25</v>
      </c>
      <c r="Q213" s="12" t="s">
        <v>74</v>
      </c>
      <c r="R213" s="347" t="s">
        <v>1730</v>
      </c>
      <c r="S213" s="12" t="s">
        <v>28</v>
      </c>
      <c r="T213" s="12" t="s">
        <v>28</v>
      </c>
      <c r="U213" s="121" t="s">
        <v>29</v>
      </c>
      <c r="V213" s="35" t="s">
        <v>84</v>
      </c>
      <c r="W213" s="299">
        <v>8916108</v>
      </c>
      <c r="X213" s="299">
        <v>12104900</v>
      </c>
      <c r="Y213" s="281" t="s">
        <v>1963</v>
      </c>
      <c r="Z213" s="281" t="s">
        <v>1964</v>
      </c>
      <c r="AA213" s="281" t="s">
        <v>1965</v>
      </c>
      <c r="AB213" s="281" t="s">
        <v>1966</v>
      </c>
    </row>
    <row r="214" spans="2:28" s="196" customFormat="1" ht="39" customHeight="1">
      <c r="B214" s="7" t="s">
        <v>241</v>
      </c>
      <c r="C214" s="369"/>
      <c r="D214" s="156"/>
      <c r="E214" s="404"/>
      <c r="F214" s="116" t="s">
        <v>71</v>
      </c>
      <c r="G214" s="130" t="s">
        <v>1570</v>
      </c>
      <c r="H214" s="99" t="s">
        <v>1609</v>
      </c>
      <c r="I214" s="13">
        <v>0.4</v>
      </c>
      <c r="J214" s="9">
        <v>44409</v>
      </c>
      <c r="K214" s="9">
        <v>44561</v>
      </c>
      <c r="L214" s="89">
        <v>0</v>
      </c>
      <c r="M214" s="14">
        <v>0</v>
      </c>
      <c r="N214" s="14">
        <v>0.6</v>
      </c>
      <c r="O214" s="14">
        <v>1</v>
      </c>
      <c r="P214" s="12" t="s">
        <v>25</v>
      </c>
      <c r="Q214" s="12" t="s">
        <v>74</v>
      </c>
      <c r="R214" s="348"/>
      <c r="S214" s="12" t="s">
        <v>28</v>
      </c>
      <c r="T214" s="12" t="s">
        <v>28</v>
      </c>
      <c r="U214" s="121" t="s">
        <v>29</v>
      </c>
      <c r="V214" s="35" t="s">
        <v>84</v>
      </c>
      <c r="W214" s="299"/>
      <c r="X214" s="299"/>
      <c r="Y214" s="281"/>
      <c r="Z214" s="281"/>
      <c r="AA214" s="281"/>
      <c r="AB214" s="281"/>
    </row>
    <row r="215" spans="2:28" s="196" customFormat="1" ht="36" customHeight="1">
      <c r="B215" s="7" t="s">
        <v>241</v>
      </c>
      <c r="C215" s="368"/>
      <c r="D215" s="156"/>
      <c r="E215" s="404"/>
      <c r="F215" s="116" t="s">
        <v>71</v>
      </c>
      <c r="G215" s="130" t="s">
        <v>1571</v>
      </c>
      <c r="H215" s="99" t="s">
        <v>1614</v>
      </c>
      <c r="I215" s="30">
        <v>0.2</v>
      </c>
      <c r="J215" s="34">
        <v>44449</v>
      </c>
      <c r="K215" s="34">
        <v>44561</v>
      </c>
      <c r="L215" s="27">
        <v>0</v>
      </c>
      <c r="M215" s="94">
        <v>0</v>
      </c>
      <c r="N215" s="94">
        <v>0.2</v>
      </c>
      <c r="O215" s="94">
        <v>1</v>
      </c>
      <c r="P215" s="118" t="s">
        <v>25</v>
      </c>
      <c r="Q215" s="12" t="s">
        <v>74</v>
      </c>
      <c r="R215" s="349"/>
      <c r="S215" s="12" t="s">
        <v>28</v>
      </c>
      <c r="T215" s="118" t="s">
        <v>28</v>
      </c>
      <c r="U215" s="122" t="s">
        <v>29</v>
      </c>
      <c r="V215" s="92" t="s">
        <v>84</v>
      </c>
      <c r="W215" s="299"/>
      <c r="X215" s="299"/>
      <c r="Y215" s="281"/>
      <c r="Z215" s="281"/>
      <c r="AA215" s="281"/>
      <c r="AB215" s="281"/>
    </row>
    <row r="216" spans="2:28" s="196" customFormat="1" ht="33.75" customHeight="1">
      <c r="B216" s="7" t="s">
        <v>241</v>
      </c>
      <c r="C216" s="366" t="s">
        <v>1572</v>
      </c>
      <c r="D216" s="156"/>
      <c r="E216" s="404" t="s">
        <v>1617</v>
      </c>
      <c r="F216" s="116" t="s">
        <v>71</v>
      </c>
      <c r="G216" s="130" t="s">
        <v>1573</v>
      </c>
      <c r="H216" s="99" t="s">
        <v>1618</v>
      </c>
      <c r="I216" s="13">
        <v>0.6</v>
      </c>
      <c r="J216" s="9">
        <v>44319</v>
      </c>
      <c r="K216" s="9">
        <v>44469</v>
      </c>
      <c r="L216" s="89">
        <v>0</v>
      </c>
      <c r="M216" s="14">
        <v>0.6</v>
      </c>
      <c r="N216" s="14">
        <v>1</v>
      </c>
      <c r="O216" s="14">
        <v>1</v>
      </c>
      <c r="P216" s="12" t="s">
        <v>25</v>
      </c>
      <c r="Q216" s="107" t="s">
        <v>74</v>
      </c>
      <c r="R216" s="347" t="s">
        <v>1732</v>
      </c>
      <c r="S216" s="108" t="s">
        <v>28</v>
      </c>
      <c r="T216" s="12" t="s">
        <v>28</v>
      </c>
      <c r="U216" s="121" t="s">
        <v>29</v>
      </c>
      <c r="V216" s="35" t="s">
        <v>84</v>
      </c>
      <c r="W216" s="299">
        <v>2725932</v>
      </c>
      <c r="X216" s="299">
        <v>5092320</v>
      </c>
      <c r="Y216" s="281" t="s">
        <v>1967</v>
      </c>
      <c r="Z216" s="281" t="s">
        <v>1968</v>
      </c>
      <c r="AA216" s="281" t="s">
        <v>1969</v>
      </c>
      <c r="AB216" s="288" t="s">
        <v>1970</v>
      </c>
    </row>
    <row r="217" spans="2:28" s="196" customFormat="1" ht="36" customHeight="1">
      <c r="B217" s="7" t="s">
        <v>241</v>
      </c>
      <c r="C217" s="366"/>
      <c r="D217" s="156"/>
      <c r="E217" s="404"/>
      <c r="F217" s="116" t="s">
        <v>71</v>
      </c>
      <c r="G217" s="130" t="s">
        <v>1574</v>
      </c>
      <c r="H217" s="99" t="s">
        <v>1619</v>
      </c>
      <c r="I217" s="30">
        <v>0.4</v>
      </c>
      <c r="J217" s="34">
        <v>44378</v>
      </c>
      <c r="K217" s="34">
        <v>44469</v>
      </c>
      <c r="L217" s="27">
        <v>0</v>
      </c>
      <c r="M217" s="94">
        <v>0</v>
      </c>
      <c r="N217" s="94">
        <v>1</v>
      </c>
      <c r="O217" s="14">
        <v>1</v>
      </c>
      <c r="P217" s="118" t="s">
        <v>25</v>
      </c>
      <c r="Q217" s="92" t="s">
        <v>74</v>
      </c>
      <c r="R217" s="349"/>
      <c r="S217" s="80" t="s">
        <v>28</v>
      </c>
      <c r="T217" s="118" t="s">
        <v>28</v>
      </c>
      <c r="U217" s="122" t="s">
        <v>29</v>
      </c>
      <c r="V217" s="92" t="s">
        <v>84</v>
      </c>
      <c r="W217" s="299"/>
      <c r="X217" s="299"/>
      <c r="Y217" s="281"/>
      <c r="Z217" s="281"/>
      <c r="AA217" s="281"/>
      <c r="AB217" s="288"/>
    </row>
    <row r="218" spans="2:28" s="196" customFormat="1" ht="36.75" customHeight="1">
      <c r="B218" s="7" t="s">
        <v>241</v>
      </c>
      <c r="C218" s="367" t="s">
        <v>1575</v>
      </c>
      <c r="D218" s="156"/>
      <c r="E218" s="404" t="s">
        <v>1621</v>
      </c>
      <c r="F218" s="116" t="s">
        <v>71</v>
      </c>
      <c r="G218" s="130" t="s">
        <v>1576</v>
      </c>
      <c r="H218" s="99" t="s">
        <v>1620</v>
      </c>
      <c r="I218" s="13">
        <v>0.1</v>
      </c>
      <c r="J218" s="9">
        <v>44362</v>
      </c>
      <c r="K218" s="9">
        <v>44561</v>
      </c>
      <c r="L218" s="89">
        <v>0</v>
      </c>
      <c r="M218" s="14">
        <v>0.1</v>
      </c>
      <c r="N218" s="14">
        <v>0.6</v>
      </c>
      <c r="O218" s="14">
        <v>1</v>
      </c>
      <c r="P218" s="12" t="s">
        <v>25</v>
      </c>
      <c r="Q218" s="12" t="s">
        <v>74</v>
      </c>
      <c r="R218" s="347" t="s">
        <v>1733</v>
      </c>
      <c r="S218" s="12" t="s">
        <v>28</v>
      </c>
      <c r="T218" s="12" t="s">
        <v>28</v>
      </c>
      <c r="U218" s="121" t="s">
        <v>29</v>
      </c>
      <c r="V218" s="35" t="s">
        <v>84</v>
      </c>
      <c r="W218" s="299">
        <v>3200676</v>
      </c>
      <c r="X218" s="299">
        <v>183365400</v>
      </c>
      <c r="Y218" s="281" t="s">
        <v>1963</v>
      </c>
      <c r="Z218" s="281" t="s">
        <v>1964</v>
      </c>
      <c r="AA218" s="281" t="s">
        <v>1965</v>
      </c>
      <c r="AB218" s="281" t="s">
        <v>1966</v>
      </c>
    </row>
    <row r="219" spans="2:28" s="196" customFormat="1" ht="48">
      <c r="B219" s="7" t="s">
        <v>241</v>
      </c>
      <c r="C219" s="369"/>
      <c r="D219" s="156"/>
      <c r="E219" s="404"/>
      <c r="F219" s="116" t="s">
        <v>71</v>
      </c>
      <c r="G219" s="130" t="s">
        <v>1577</v>
      </c>
      <c r="H219" s="99" t="s">
        <v>1622</v>
      </c>
      <c r="I219" s="13">
        <v>0.3</v>
      </c>
      <c r="J219" s="9">
        <v>44362</v>
      </c>
      <c r="K219" s="9">
        <v>44561</v>
      </c>
      <c r="L219" s="89">
        <v>0</v>
      </c>
      <c r="M219" s="14">
        <v>0.1</v>
      </c>
      <c r="N219" s="14">
        <v>0.6</v>
      </c>
      <c r="O219" s="14">
        <v>1</v>
      </c>
      <c r="P219" s="12" t="s">
        <v>25</v>
      </c>
      <c r="Q219" s="12" t="s">
        <v>74</v>
      </c>
      <c r="R219" s="348"/>
      <c r="S219" s="12" t="s">
        <v>28</v>
      </c>
      <c r="T219" s="12" t="s">
        <v>28</v>
      </c>
      <c r="U219" s="121" t="s">
        <v>29</v>
      </c>
      <c r="V219" s="35" t="s">
        <v>84</v>
      </c>
      <c r="W219" s="299"/>
      <c r="X219" s="299"/>
      <c r="Y219" s="281"/>
      <c r="Z219" s="281"/>
      <c r="AA219" s="281"/>
      <c r="AB219" s="281"/>
    </row>
    <row r="220" spans="2:28" s="196" customFormat="1" ht="33.75" customHeight="1">
      <c r="B220" s="7" t="s">
        <v>241</v>
      </c>
      <c r="C220" s="368"/>
      <c r="D220" s="156"/>
      <c r="E220" s="404"/>
      <c r="F220" s="116" t="s">
        <v>71</v>
      </c>
      <c r="G220" s="130" t="s">
        <v>1578</v>
      </c>
      <c r="H220" s="100" t="s">
        <v>1623</v>
      </c>
      <c r="I220" s="30">
        <v>0.6</v>
      </c>
      <c r="J220" s="34">
        <v>44428</v>
      </c>
      <c r="K220" s="34">
        <v>44561</v>
      </c>
      <c r="L220" s="27">
        <v>0</v>
      </c>
      <c r="M220" s="94">
        <v>0</v>
      </c>
      <c r="N220" s="94">
        <v>0.4</v>
      </c>
      <c r="O220" s="94">
        <v>1</v>
      </c>
      <c r="P220" s="118" t="s">
        <v>25</v>
      </c>
      <c r="Q220" s="12" t="s">
        <v>74</v>
      </c>
      <c r="R220" s="349"/>
      <c r="S220" s="118" t="s">
        <v>28</v>
      </c>
      <c r="T220" s="118" t="s">
        <v>28</v>
      </c>
      <c r="U220" s="122" t="s">
        <v>29</v>
      </c>
      <c r="V220" s="92" t="s">
        <v>84</v>
      </c>
      <c r="W220" s="299"/>
      <c r="X220" s="299"/>
      <c r="Y220" s="281"/>
      <c r="Z220" s="281"/>
      <c r="AA220" s="281"/>
      <c r="AB220" s="281"/>
    </row>
    <row r="221" spans="2:28" s="196" customFormat="1" ht="46.5" customHeight="1">
      <c r="B221" s="7" t="s">
        <v>241</v>
      </c>
      <c r="C221" s="366" t="s">
        <v>1579</v>
      </c>
      <c r="D221" s="156"/>
      <c r="E221" s="404" t="s">
        <v>1624</v>
      </c>
      <c r="F221" s="116" t="s">
        <v>71</v>
      </c>
      <c r="G221" s="130" t="s">
        <v>1580</v>
      </c>
      <c r="H221" s="75" t="s">
        <v>1620</v>
      </c>
      <c r="I221" s="13">
        <v>0.1</v>
      </c>
      <c r="J221" s="9">
        <v>44362</v>
      </c>
      <c r="K221" s="9">
        <v>44561</v>
      </c>
      <c r="L221" s="89">
        <v>0</v>
      </c>
      <c r="M221" s="14">
        <v>0.1</v>
      </c>
      <c r="N221" s="14">
        <v>0.6</v>
      </c>
      <c r="O221" s="14">
        <v>1</v>
      </c>
      <c r="P221" s="12" t="s">
        <v>25</v>
      </c>
      <c r="Q221" s="12" t="s">
        <v>74</v>
      </c>
      <c r="R221" s="347" t="s">
        <v>1734</v>
      </c>
      <c r="S221" s="12" t="s">
        <v>28</v>
      </c>
      <c r="T221" s="12" t="s">
        <v>28</v>
      </c>
      <c r="U221" s="121" t="s">
        <v>29</v>
      </c>
      <c r="V221" s="35" t="s">
        <v>84</v>
      </c>
      <c r="W221" s="299">
        <v>3066672</v>
      </c>
      <c r="X221" s="299">
        <v>355728860</v>
      </c>
      <c r="Y221" s="281" t="s">
        <v>1967</v>
      </c>
      <c r="Z221" s="281" t="s">
        <v>1964</v>
      </c>
      <c r="AA221" s="281" t="s">
        <v>1965</v>
      </c>
      <c r="AB221" s="281" t="s">
        <v>1966</v>
      </c>
    </row>
    <row r="222" spans="2:28" s="196" customFormat="1" ht="48">
      <c r="B222" s="7" t="s">
        <v>241</v>
      </c>
      <c r="C222" s="366"/>
      <c r="D222" s="156"/>
      <c r="E222" s="404"/>
      <c r="F222" s="116" t="s">
        <v>71</v>
      </c>
      <c r="G222" s="130" t="s">
        <v>1581</v>
      </c>
      <c r="H222" s="75" t="s">
        <v>1625</v>
      </c>
      <c r="I222" s="13">
        <v>0.3</v>
      </c>
      <c r="J222" s="9">
        <v>44362</v>
      </c>
      <c r="K222" s="9">
        <v>44561</v>
      </c>
      <c r="L222" s="89">
        <v>0</v>
      </c>
      <c r="M222" s="14">
        <v>0.1</v>
      </c>
      <c r="N222" s="14">
        <v>0.6</v>
      </c>
      <c r="O222" s="14">
        <v>1</v>
      </c>
      <c r="P222" s="12" t="s">
        <v>25</v>
      </c>
      <c r="Q222" s="12" t="s">
        <v>74</v>
      </c>
      <c r="R222" s="348"/>
      <c r="S222" s="12" t="s">
        <v>28</v>
      </c>
      <c r="T222" s="12" t="s">
        <v>28</v>
      </c>
      <c r="U222" s="121" t="s">
        <v>29</v>
      </c>
      <c r="V222" s="35" t="s">
        <v>84</v>
      </c>
      <c r="W222" s="299"/>
      <c r="X222" s="299"/>
      <c r="Y222" s="281"/>
      <c r="Z222" s="281"/>
      <c r="AA222" s="281"/>
      <c r="AB222" s="281"/>
    </row>
    <row r="223" spans="2:28" s="196" customFormat="1" ht="24">
      <c r="B223" s="7" t="s">
        <v>241</v>
      </c>
      <c r="C223" s="367"/>
      <c r="D223" s="156"/>
      <c r="E223" s="405"/>
      <c r="F223" s="116" t="s">
        <v>71</v>
      </c>
      <c r="G223" s="130" t="s">
        <v>1646</v>
      </c>
      <c r="H223" s="75" t="s">
        <v>1626</v>
      </c>
      <c r="I223" s="30">
        <v>0.6</v>
      </c>
      <c r="J223" s="34">
        <v>44428</v>
      </c>
      <c r="K223" s="34">
        <v>44561</v>
      </c>
      <c r="L223" s="27">
        <v>0</v>
      </c>
      <c r="M223" s="94">
        <v>0</v>
      </c>
      <c r="N223" s="94">
        <v>0.4</v>
      </c>
      <c r="O223" s="94">
        <v>1</v>
      </c>
      <c r="P223" s="118" t="s">
        <v>25</v>
      </c>
      <c r="Q223" s="12" t="s">
        <v>74</v>
      </c>
      <c r="R223" s="349"/>
      <c r="S223" s="118" t="s">
        <v>28</v>
      </c>
      <c r="T223" s="118" t="s">
        <v>28</v>
      </c>
      <c r="U223" s="122" t="s">
        <v>29</v>
      </c>
      <c r="V223" s="92" t="s">
        <v>84</v>
      </c>
      <c r="W223" s="299"/>
      <c r="X223" s="299"/>
      <c r="Y223" s="281"/>
      <c r="Z223" s="281"/>
      <c r="AA223" s="281"/>
      <c r="AB223" s="281"/>
    </row>
    <row r="224" spans="2:28" s="196" customFormat="1" ht="51" customHeight="1">
      <c r="B224" s="7" t="s">
        <v>241</v>
      </c>
      <c r="C224" s="366" t="s">
        <v>1582</v>
      </c>
      <c r="D224" s="37"/>
      <c r="E224" s="404" t="s">
        <v>1627</v>
      </c>
      <c r="F224" s="7" t="s">
        <v>71</v>
      </c>
      <c r="G224" s="130" t="s">
        <v>1583</v>
      </c>
      <c r="H224" s="101" t="s">
        <v>1628</v>
      </c>
      <c r="I224" s="13">
        <v>0.25</v>
      </c>
      <c r="J224" s="9">
        <v>44348</v>
      </c>
      <c r="K224" s="9">
        <v>44561</v>
      </c>
      <c r="L224" s="89">
        <v>0</v>
      </c>
      <c r="M224" s="14">
        <v>0.3</v>
      </c>
      <c r="N224" s="14">
        <v>0.6</v>
      </c>
      <c r="O224" s="14">
        <v>1</v>
      </c>
      <c r="P224" s="12" t="s">
        <v>25</v>
      </c>
      <c r="Q224" s="35" t="s">
        <v>74</v>
      </c>
      <c r="R224" s="347" t="s">
        <v>1731</v>
      </c>
      <c r="S224" s="31" t="s">
        <v>28</v>
      </c>
      <c r="T224" s="12" t="s">
        <v>28</v>
      </c>
      <c r="U224" s="121" t="s">
        <v>29</v>
      </c>
      <c r="V224" s="35" t="s">
        <v>84</v>
      </c>
      <c r="W224" s="295">
        <v>0</v>
      </c>
      <c r="X224" s="295">
        <v>11266740</v>
      </c>
      <c r="Y224" s="293" t="s">
        <v>1971</v>
      </c>
      <c r="Z224" s="293" t="s">
        <v>1972</v>
      </c>
      <c r="AA224" s="293" t="s">
        <v>1973</v>
      </c>
      <c r="AB224" s="281" t="s">
        <v>1974</v>
      </c>
    </row>
    <row r="225" spans="2:28" s="196" customFormat="1" ht="39.75" customHeight="1">
      <c r="B225" s="7" t="s">
        <v>241</v>
      </c>
      <c r="C225" s="366"/>
      <c r="D225" s="37"/>
      <c r="E225" s="404"/>
      <c r="F225" s="7" t="s">
        <v>71</v>
      </c>
      <c r="G225" s="130" t="s">
        <v>1586</v>
      </c>
      <c r="H225" s="99" t="s">
        <v>1629</v>
      </c>
      <c r="I225" s="13">
        <v>0.5</v>
      </c>
      <c r="J225" s="9">
        <v>44348</v>
      </c>
      <c r="K225" s="9">
        <v>44561</v>
      </c>
      <c r="L225" s="89">
        <v>0</v>
      </c>
      <c r="M225" s="14">
        <v>0.3</v>
      </c>
      <c r="N225" s="14">
        <v>0.6</v>
      </c>
      <c r="O225" s="14">
        <v>1</v>
      </c>
      <c r="P225" s="12" t="s">
        <v>25</v>
      </c>
      <c r="Q225" s="35" t="s">
        <v>74</v>
      </c>
      <c r="R225" s="348"/>
      <c r="S225" s="31" t="s">
        <v>28</v>
      </c>
      <c r="T225" s="12" t="s">
        <v>28</v>
      </c>
      <c r="U225" s="121" t="s">
        <v>29</v>
      </c>
      <c r="V225" s="35" t="s">
        <v>84</v>
      </c>
      <c r="W225" s="295"/>
      <c r="X225" s="295"/>
      <c r="Y225" s="293"/>
      <c r="Z225" s="293"/>
      <c r="AA225" s="293"/>
      <c r="AB225" s="281"/>
    </row>
    <row r="226" spans="2:28" s="196" customFormat="1" ht="46.5" customHeight="1">
      <c r="B226" s="7" t="s">
        <v>241</v>
      </c>
      <c r="C226" s="366"/>
      <c r="D226" s="37"/>
      <c r="E226" s="404"/>
      <c r="F226" s="7" t="s">
        <v>71</v>
      </c>
      <c r="G226" s="130" t="s">
        <v>1587</v>
      </c>
      <c r="H226" s="99" t="s">
        <v>1630</v>
      </c>
      <c r="I226" s="30">
        <v>0.25</v>
      </c>
      <c r="J226" s="34">
        <v>44348</v>
      </c>
      <c r="K226" s="34">
        <v>44561</v>
      </c>
      <c r="L226" s="27">
        <v>0</v>
      </c>
      <c r="M226" s="94">
        <v>0.3</v>
      </c>
      <c r="N226" s="94">
        <v>0.6</v>
      </c>
      <c r="O226" s="94">
        <v>1</v>
      </c>
      <c r="P226" s="118" t="s">
        <v>25</v>
      </c>
      <c r="Q226" s="92" t="s">
        <v>74</v>
      </c>
      <c r="R226" s="349"/>
      <c r="S226" s="80" t="s">
        <v>28</v>
      </c>
      <c r="T226" s="118" t="s">
        <v>28</v>
      </c>
      <c r="U226" s="122" t="s">
        <v>29</v>
      </c>
      <c r="V226" s="92" t="s">
        <v>84</v>
      </c>
      <c r="W226" s="295"/>
      <c r="X226" s="295"/>
      <c r="Y226" s="293"/>
      <c r="Z226" s="293"/>
      <c r="AA226" s="293"/>
      <c r="AB226" s="281"/>
    </row>
    <row r="227" spans="2:28" s="196" customFormat="1" ht="36" customHeight="1">
      <c r="B227" s="7" t="s">
        <v>241</v>
      </c>
      <c r="C227" s="366" t="s">
        <v>1584</v>
      </c>
      <c r="D227" s="156"/>
      <c r="E227" s="404" t="s">
        <v>1631</v>
      </c>
      <c r="F227" s="7" t="s">
        <v>71</v>
      </c>
      <c r="G227" s="130" t="s">
        <v>1585</v>
      </c>
      <c r="H227" s="99" t="s">
        <v>1632</v>
      </c>
      <c r="I227" s="13">
        <v>0.25</v>
      </c>
      <c r="J227" s="9">
        <v>44348</v>
      </c>
      <c r="K227" s="9">
        <v>44469</v>
      </c>
      <c r="L227" s="89">
        <v>0</v>
      </c>
      <c r="M227" s="14">
        <v>0.3</v>
      </c>
      <c r="N227" s="14">
        <v>1</v>
      </c>
      <c r="O227" s="14">
        <v>1</v>
      </c>
      <c r="P227" s="12" t="s">
        <v>25</v>
      </c>
      <c r="Q227" s="35" t="s">
        <v>74</v>
      </c>
      <c r="R227" s="347" t="s">
        <v>1735</v>
      </c>
      <c r="S227" s="31" t="s">
        <v>28</v>
      </c>
      <c r="T227" s="12" t="s">
        <v>28</v>
      </c>
      <c r="U227" s="121" t="s">
        <v>29</v>
      </c>
      <c r="V227" s="35" t="s">
        <v>84</v>
      </c>
      <c r="W227" s="293">
        <v>0</v>
      </c>
      <c r="X227" s="299">
        <v>8200000</v>
      </c>
      <c r="Y227" s="281" t="s">
        <v>1971</v>
      </c>
      <c r="Z227" s="281" t="s">
        <v>1972</v>
      </c>
      <c r="AA227" s="281" t="s">
        <v>1973</v>
      </c>
      <c r="AB227" s="281" t="s">
        <v>1974</v>
      </c>
    </row>
    <row r="228" spans="2:28" s="196" customFormat="1" ht="36">
      <c r="B228" s="7" t="s">
        <v>241</v>
      </c>
      <c r="C228" s="366"/>
      <c r="D228" s="156"/>
      <c r="E228" s="404"/>
      <c r="F228" s="7" t="s">
        <v>71</v>
      </c>
      <c r="G228" s="130" t="s">
        <v>1586</v>
      </c>
      <c r="H228" s="99" t="s">
        <v>1633</v>
      </c>
      <c r="I228" s="13">
        <v>0.25</v>
      </c>
      <c r="J228" s="9">
        <v>44348</v>
      </c>
      <c r="K228" s="9">
        <v>44469</v>
      </c>
      <c r="L228" s="89">
        <v>0</v>
      </c>
      <c r="M228" s="14">
        <v>0.3</v>
      </c>
      <c r="N228" s="14">
        <v>1</v>
      </c>
      <c r="O228" s="14">
        <v>1</v>
      </c>
      <c r="P228" s="12" t="s">
        <v>25</v>
      </c>
      <c r="Q228" s="35" t="s">
        <v>74</v>
      </c>
      <c r="R228" s="348"/>
      <c r="S228" s="31" t="s">
        <v>28</v>
      </c>
      <c r="T228" s="12" t="s">
        <v>28</v>
      </c>
      <c r="U228" s="121" t="s">
        <v>29</v>
      </c>
      <c r="V228" s="35" t="s">
        <v>84</v>
      </c>
      <c r="W228" s="293"/>
      <c r="X228" s="299"/>
      <c r="Y228" s="281"/>
      <c r="Z228" s="281"/>
      <c r="AA228" s="281"/>
      <c r="AB228" s="281"/>
    </row>
    <row r="229" spans="2:28" s="196" customFormat="1" ht="24">
      <c r="B229" s="7" t="s">
        <v>241</v>
      </c>
      <c r="C229" s="366"/>
      <c r="D229" s="156"/>
      <c r="E229" s="404"/>
      <c r="F229" s="7" t="s">
        <v>71</v>
      </c>
      <c r="G229" s="130" t="s">
        <v>1587</v>
      </c>
      <c r="H229" s="99" t="s">
        <v>1634</v>
      </c>
      <c r="I229" s="13">
        <v>0.5</v>
      </c>
      <c r="J229" s="9">
        <v>44378</v>
      </c>
      <c r="K229" s="9">
        <v>44469</v>
      </c>
      <c r="L229" s="89">
        <v>0</v>
      </c>
      <c r="M229" s="14">
        <v>0</v>
      </c>
      <c r="N229" s="14">
        <v>1</v>
      </c>
      <c r="O229" s="14">
        <v>1</v>
      </c>
      <c r="P229" s="12" t="s">
        <v>25</v>
      </c>
      <c r="Q229" s="35" t="s">
        <v>74</v>
      </c>
      <c r="R229" s="349"/>
      <c r="S229" s="31" t="s">
        <v>28</v>
      </c>
      <c r="T229" s="12" t="s">
        <v>28</v>
      </c>
      <c r="U229" s="121" t="s">
        <v>29</v>
      </c>
      <c r="V229" s="35" t="s">
        <v>84</v>
      </c>
      <c r="W229" s="296"/>
      <c r="X229" s="300"/>
      <c r="Y229" s="294"/>
      <c r="Z229" s="294"/>
      <c r="AA229" s="294"/>
      <c r="AB229" s="294"/>
    </row>
    <row r="230" spans="2:28" s="173" customFormat="1" ht="36">
      <c r="B230" s="137" t="s">
        <v>260</v>
      </c>
      <c r="C230" s="362" t="s">
        <v>707</v>
      </c>
      <c r="D230" s="282">
        <v>194</v>
      </c>
      <c r="E230" s="235" t="s">
        <v>261</v>
      </c>
      <c r="F230" s="45" t="s">
        <v>71</v>
      </c>
      <c r="G230" s="128" t="s">
        <v>959</v>
      </c>
      <c r="H230" s="42" t="s">
        <v>262</v>
      </c>
      <c r="I230" s="135">
        <v>0.3</v>
      </c>
      <c r="J230" s="54">
        <v>44211</v>
      </c>
      <c r="K230" s="54">
        <v>44302</v>
      </c>
      <c r="L230" s="135">
        <v>0.8</v>
      </c>
      <c r="M230" s="135">
        <v>1</v>
      </c>
      <c r="N230" s="135">
        <v>1</v>
      </c>
      <c r="O230" s="135">
        <v>1</v>
      </c>
      <c r="P230" s="143" t="s">
        <v>73</v>
      </c>
      <c r="Q230" s="143" t="s">
        <v>74</v>
      </c>
      <c r="R230" s="397" t="s">
        <v>1777</v>
      </c>
      <c r="S230" s="135" t="s">
        <v>208</v>
      </c>
      <c r="T230" s="135" t="s">
        <v>28</v>
      </c>
      <c r="U230" s="135" t="s">
        <v>75</v>
      </c>
      <c r="V230" s="55" t="s">
        <v>35</v>
      </c>
      <c r="W230" s="242">
        <v>9435952</v>
      </c>
      <c r="X230" s="242">
        <v>389792552</v>
      </c>
      <c r="Y230" s="241" t="s">
        <v>1975</v>
      </c>
      <c r="Z230" s="263" t="s">
        <v>1976</v>
      </c>
      <c r="AA230" s="241" t="s">
        <v>1977</v>
      </c>
      <c r="AB230" s="278" t="s">
        <v>1978</v>
      </c>
    </row>
    <row r="231" spans="2:28" s="173" customFormat="1" ht="36">
      <c r="B231" s="137" t="s">
        <v>260</v>
      </c>
      <c r="C231" s="362"/>
      <c r="D231" s="398"/>
      <c r="E231" s="236"/>
      <c r="F231" s="45" t="s">
        <v>71</v>
      </c>
      <c r="G231" s="128" t="s">
        <v>960</v>
      </c>
      <c r="H231" s="42" t="s">
        <v>263</v>
      </c>
      <c r="I231" s="148">
        <v>0.3</v>
      </c>
      <c r="J231" s="43">
        <v>44292</v>
      </c>
      <c r="K231" s="43">
        <v>44392</v>
      </c>
      <c r="L231" s="148">
        <v>0</v>
      </c>
      <c r="M231" s="148">
        <v>0.9</v>
      </c>
      <c r="N231" s="148">
        <v>1</v>
      </c>
      <c r="O231" s="135">
        <v>1</v>
      </c>
      <c r="P231" s="134" t="s">
        <v>73</v>
      </c>
      <c r="Q231" s="134" t="s">
        <v>74</v>
      </c>
      <c r="R231" s="397"/>
      <c r="S231" s="148" t="s">
        <v>208</v>
      </c>
      <c r="T231" s="148" t="s">
        <v>28</v>
      </c>
      <c r="U231" s="148" t="s">
        <v>75</v>
      </c>
      <c r="V231" s="44" t="s">
        <v>35</v>
      </c>
      <c r="W231" s="242"/>
      <c r="X231" s="242"/>
      <c r="Y231" s="241"/>
      <c r="Z231" s="263"/>
      <c r="AA231" s="241"/>
      <c r="AB231" s="278"/>
    </row>
    <row r="232" spans="2:28" s="173" customFormat="1" ht="36">
      <c r="B232" s="137" t="s">
        <v>260</v>
      </c>
      <c r="C232" s="362"/>
      <c r="D232" s="379"/>
      <c r="E232" s="237"/>
      <c r="F232" s="45" t="s">
        <v>71</v>
      </c>
      <c r="G232" s="128" t="s">
        <v>961</v>
      </c>
      <c r="H232" s="42" t="s">
        <v>264</v>
      </c>
      <c r="I232" s="148">
        <v>0.4</v>
      </c>
      <c r="J232" s="43">
        <v>44393</v>
      </c>
      <c r="K232" s="43">
        <v>44545</v>
      </c>
      <c r="L232" s="148">
        <v>0</v>
      </c>
      <c r="M232" s="148">
        <v>0</v>
      </c>
      <c r="N232" s="148">
        <v>0.5</v>
      </c>
      <c r="O232" s="44">
        <v>1</v>
      </c>
      <c r="P232" s="134" t="s">
        <v>73</v>
      </c>
      <c r="Q232" s="134" t="s">
        <v>74</v>
      </c>
      <c r="R232" s="375"/>
      <c r="S232" s="148" t="s">
        <v>208</v>
      </c>
      <c r="T232" s="148" t="s">
        <v>28</v>
      </c>
      <c r="U232" s="148" t="s">
        <v>75</v>
      </c>
      <c r="V232" s="44" t="s">
        <v>35</v>
      </c>
      <c r="W232" s="242"/>
      <c r="X232" s="242"/>
      <c r="Y232" s="241"/>
      <c r="Z232" s="263"/>
      <c r="AA232" s="241"/>
      <c r="AB232" s="278"/>
    </row>
    <row r="233" spans="2:28" s="173" customFormat="1" ht="36">
      <c r="B233" s="137" t="s">
        <v>260</v>
      </c>
      <c r="C233" s="362" t="s">
        <v>708</v>
      </c>
      <c r="D233" s="282">
        <v>139</v>
      </c>
      <c r="E233" s="235" t="s">
        <v>265</v>
      </c>
      <c r="F233" s="45" t="s">
        <v>71</v>
      </c>
      <c r="G233" s="128" t="s">
        <v>962</v>
      </c>
      <c r="H233" s="42" t="s">
        <v>266</v>
      </c>
      <c r="I233" s="47">
        <v>0.5</v>
      </c>
      <c r="J233" s="43">
        <v>44302</v>
      </c>
      <c r="K233" s="43">
        <v>44424</v>
      </c>
      <c r="L233" s="48">
        <v>0</v>
      </c>
      <c r="M233" s="48">
        <v>0.7</v>
      </c>
      <c r="N233" s="48">
        <v>1</v>
      </c>
      <c r="O233" s="135">
        <v>1</v>
      </c>
      <c r="P233" s="134" t="s">
        <v>112</v>
      </c>
      <c r="Q233" s="134" t="s">
        <v>74</v>
      </c>
      <c r="R233" s="337" t="s">
        <v>1778</v>
      </c>
      <c r="S233" s="148" t="s">
        <v>208</v>
      </c>
      <c r="T233" s="148" t="s">
        <v>28</v>
      </c>
      <c r="U233" s="148" t="s">
        <v>75</v>
      </c>
      <c r="V233" s="44" t="s">
        <v>35</v>
      </c>
      <c r="W233" s="242">
        <v>20966131</v>
      </c>
      <c r="X233" s="242">
        <v>8433780</v>
      </c>
      <c r="Y233" s="241" t="s">
        <v>1975</v>
      </c>
      <c r="Z233" s="263" t="s">
        <v>1979</v>
      </c>
      <c r="AA233" s="264" t="s">
        <v>1977</v>
      </c>
      <c r="AB233" s="291" t="s">
        <v>1978</v>
      </c>
    </row>
    <row r="234" spans="2:28" s="173" customFormat="1" ht="36">
      <c r="B234" s="137" t="s">
        <v>260</v>
      </c>
      <c r="C234" s="362"/>
      <c r="D234" s="398"/>
      <c r="E234" s="236"/>
      <c r="F234" s="45" t="s">
        <v>71</v>
      </c>
      <c r="G234" s="128" t="s">
        <v>963</v>
      </c>
      <c r="H234" s="42" t="s">
        <v>267</v>
      </c>
      <c r="I234" s="47">
        <v>0.25</v>
      </c>
      <c r="J234" s="43">
        <v>44060</v>
      </c>
      <c r="K234" s="43">
        <v>44496</v>
      </c>
      <c r="L234" s="48">
        <v>0</v>
      </c>
      <c r="M234" s="48">
        <v>0</v>
      </c>
      <c r="N234" s="48">
        <v>0.7</v>
      </c>
      <c r="O234" s="49">
        <v>1</v>
      </c>
      <c r="P234" s="134" t="s">
        <v>112</v>
      </c>
      <c r="Q234" s="134" t="s">
        <v>74</v>
      </c>
      <c r="R234" s="397"/>
      <c r="S234" s="148" t="s">
        <v>208</v>
      </c>
      <c r="T234" s="148" t="s">
        <v>28</v>
      </c>
      <c r="U234" s="148" t="s">
        <v>75</v>
      </c>
      <c r="V234" s="44" t="s">
        <v>35</v>
      </c>
      <c r="W234" s="242"/>
      <c r="X234" s="242"/>
      <c r="Y234" s="241"/>
      <c r="Z234" s="263"/>
      <c r="AA234" s="264"/>
      <c r="AB234" s="291"/>
    </row>
    <row r="235" spans="2:28" s="173" customFormat="1" ht="36">
      <c r="B235" s="137" t="s">
        <v>260</v>
      </c>
      <c r="C235" s="362"/>
      <c r="D235" s="379"/>
      <c r="E235" s="237"/>
      <c r="F235" s="137" t="s">
        <v>71</v>
      </c>
      <c r="G235" s="128" t="s">
        <v>964</v>
      </c>
      <c r="H235" s="145" t="s">
        <v>268</v>
      </c>
      <c r="I235" s="50">
        <v>0.25</v>
      </c>
      <c r="J235" s="51">
        <v>44497</v>
      </c>
      <c r="K235" s="51">
        <v>44560</v>
      </c>
      <c r="L235" s="52">
        <v>0</v>
      </c>
      <c r="M235" s="52">
        <v>0</v>
      </c>
      <c r="N235" s="52">
        <v>0</v>
      </c>
      <c r="O235" s="53">
        <v>1</v>
      </c>
      <c r="P235" s="134" t="s">
        <v>112</v>
      </c>
      <c r="Q235" s="134" t="s">
        <v>74</v>
      </c>
      <c r="R235" s="397"/>
      <c r="S235" s="134" t="s">
        <v>208</v>
      </c>
      <c r="T235" s="134" t="s">
        <v>28</v>
      </c>
      <c r="U235" s="134" t="s">
        <v>75</v>
      </c>
      <c r="V235" s="152" t="s">
        <v>35</v>
      </c>
      <c r="W235" s="242"/>
      <c r="X235" s="242"/>
      <c r="Y235" s="241"/>
      <c r="Z235" s="263"/>
      <c r="AA235" s="264"/>
      <c r="AB235" s="291"/>
    </row>
    <row r="236" spans="2:28" s="173" customFormat="1" ht="45" customHeight="1">
      <c r="B236" s="137" t="s">
        <v>260</v>
      </c>
      <c r="C236" s="362" t="s">
        <v>709</v>
      </c>
      <c r="D236" s="398"/>
      <c r="E236" s="236" t="s">
        <v>269</v>
      </c>
      <c r="F236" s="45" t="s">
        <v>71</v>
      </c>
      <c r="G236" s="128" t="s">
        <v>965</v>
      </c>
      <c r="H236" s="42" t="s">
        <v>270</v>
      </c>
      <c r="I236" s="148">
        <v>0.5</v>
      </c>
      <c r="J236" s="43">
        <v>44318</v>
      </c>
      <c r="K236" s="43">
        <v>44392</v>
      </c>
      <c r="L236" s="148">
        <v>0</v>
      </c>
      <c r="M236" s="148">
        <v>0.1</v>
      </c>
      <c r="N236" s="148">
        <v>1</v>
      </c>
      <c r="O236" s="135">
        <v>1</v>
      </c>
      <c r="P236" s="148" t="s">
        <v>112</v>
      </c>
      <c r="Q236" s="148" t="s">
        <v>74</v>
      </c>
      <c r="R236" s="337" t="s">
        <v>1779</v>
      </c>
      <c r="S236" s="148" t="s">
        <v>28</v>
      </c>
      <c r="T236" s="148" t="s">
        <v>28</v>
      </c>
      <c r="U236" s="148" t="s">
        <v>171</v>
      </c>
      <c r="V236" s="44" t="s">
        <v>35</v>
      </c>
      <c r="W236" s="242">
        <v>20966131</v>
      </c>
      <c r="X236" s="242">
        <v>78053233</v>
      </c>
      <c r="Y236" s="241" t="s">
        <v>1975</v>
      </c>
      <c r="Z236" s="263" t="s">
        <v>1979</v>
      </c>
      <c r="AA236" s="264" t="s">
        <v>1977</v>
      </c>
      <c r="AB236" s="242" t="s">
        <v>1978</v>
      </c>
    </row>
    <row r="237" spans="2:28" s="173" customFormat="1" ht="36">
      <c r="B237" s="137" t="s">
        <v>260</v>
      </c>
      <c r="C237" s="362"/>
      <c r="D237" s="379"/>
      <c r="E237" s="237"/>
      <c r="F237" s="45" t="s">
        <v>71</v>
      </c>
      <c r="G237" s="128" t="s">
        <v>966</v>
      </c>
      <c r="H237" s="145" t="s">
        <v>271</v>
      </c>
      <c r="I237" s="134">
        <v>0.5</v>
      </c>
      <c r="J237" s="51">
        <v>44393</v>
      </c>
      <c r="K237" s="51">
        <v>44560</v>
      </c>
      <c r="L237" s="134">
        <v>0</v>
      </c>
      <c r="M237" s="134">
        <v>0</v>
      </c>
      <c r="N237" s="134">
        <v>0.5</v>
      </c>
      <c r="O237" s="134">
        <v>1</v>
      </c>
      <c r="P237" s="134" t="s">
        <v>112</v>
      </c>
      <c r="Q237" s="134" t="s">
        <v>74</v>
      </c>
      <c r="R237" s="375"/>
      <c r="S237" s="134" t="s">
        <v>28</v>
      </c>
      <c r="T237" s="134" t="s">
        <v>28</v>
      </c>
      <c r="U237" s="134" t="s">
        <v>171</v>
      </c>
      <c r="V237" s="152" t="s">
        <v>35</v>
      </c>
      <c r="W237" s="242"/>
      <c r="X237" s="242"/>
      <c r="Y237" s="241"/>
      <c r="Z237" s="263"/>
      <c r="AA237" s="264"/>
      <c r="AB237" s="242"/>
    </row>
    <row r="238" spans="2:28" s="173" customFormat="1" ht="36">
      <c r="B238" s="137" t="s">
        <v>260</v>
      </c>
      <c r="C238" s="362" t="s">
        <v>710</v>
      </c>
      <c r="D238" s="282">
        <v>156</v>
      </c>
      <c r="E238" s="235" t="s">
        <v>272</v>
      </c>
      <c r="F238" s="138" t="s">
        <v>71</v>
      </c>
      <c r="G238" s="128" t="s">
        <v>967</v>
      </c>
      <c r="H238" s="42" t="s">
        <v>273</v>
      </c>
      <c r="I238" s="148">
        <v>0.5</v>
      </c>
      <c r="J238" s="43">
        <v>44211</v>
      </c>
      <c r="K238" s="43">
        <v>44243</v>
      </c>
      <c r="L238" s="148">
        <v>1</v>
      </c>
      <c r="M238" s="148">
        <v>1</v>
      </c>
      <c r="N238" s="148">
        <v>1</v>
      </c>
      <c r="O238" s="148">
        <v>1</v>
      </c>
      <c r="P238" s="148" t="s">
        <v>112</v>
      </c>
      <c r="Q238" s="148" t="s">
        <v>74</v>
      </c>
      <c r="R238" s="336" t="s">
        <v>1780</v>
      </c>
      <c r="S238" s="148" t="s">
        <v>28</v>
      </c>
      <c r="T238" s="148" t="s">
        <v>28</v>
      </c>
      <c r="U238" s="148" t="s">
        <v>171</v>
      </c>
      <c r="V238" s="44" t="s">
        <v>35</v>
      </c>
      <c r="W238" s="242">
        <v>10483066</v>
      </c>
      <c r="X238" s="242">
        <v>133969350</v>
      </c>
      <c r="Y238" s="241" t="s">
        <v>1975</v>
      </c>
      <c r="Z238" s="263" t="s">
        <v>1979</v>
      </c>
      <c r="AA238" s="264" t="s">
        <v>1977</v>
      </c>
      <c r="AB238" s="291" t="s">
        <v>1978</v>
      </c>
    </row>
    <row r="239" spans="2:28" s="173" customFormat="1" ht="36">
      <c r="B239" s="137" t="s">
        <v>260</v>
      </c>
      <c r="C239" s="362"/>
      <c r="D239" s="379"/>
      <c r="E239" s="237"/>
      <c r="F239" s="45" t="s">
        <v>71</v>
      </c>
      <c r="G239" s="128" t="s">
        <v>968</v>
      </c>
      <c r="H239" s="42" t="s">
        <v>274</v>
      </c>
      <c r="I239" s="148">
        <v>0.5</v>
      </c>
      <c r="J239" s="43">
        <v>44243</v>
      </c>
      <c r="K239" s="43">
        <v>44560</v>
      </c>
      <c r="L239" s="148">
        <v>0.25</v>
      </c>
      <c r="M239" s="148">
        <v>0.5</v>
      </c>
      <c r="N239" s="148">
        <v>0.75</v>
      </c>
      <c r="O239" s="148">
        <v>1</v>
      </c>
      <c r="P239" s="148" t="s">
        <v>112</v>
      </c>
      <c r="Q239" s="148" t="s">
        <v>74</v>
      </c>
      <c r="R239" s="336"/>
      <c r="S239" s="148" t="s">
        <v>28</v>
      </c>
      <c r="T239" s="148" t="s">
        <v>28</v>
      </c>
      <c r="U239" s="148" t="s">
        <v>171</v>
      </c>
      <c r="V239" s="44" t="s">
        <v>35</v>
      </c>
      <c r="W239" s="242"/>
      <c r="X239" s="242"/>
      <c r="Y239" s="241"/>
      <c r="Z239" s="263"/>
      <c r="AA239" s="264"/>
      <c r="AB239" s="291"/>
    </row>
    <row r="240" spans="2:28" s="173" customFormat="1" ht="36">
      <c r="B240" s="137" t="s">
        <v>260</v>
      </c>
      <c r="C240" s="362" t="s">
        <v>711</v>
      </c>
      <c r="D240" s="282">
        <v>160</v>
      </c>
      <c r="E240" s="235" t="s">
        <v>275</v>
      </c>
      <c r="F240" s="45" t="s">
        <v>82</v>
      </c>
      <c r="G240" s="128" t="s">
        <v>969</v>
      </c>
      <c r="H240" s="146" t="s">
        <v>276</v>
      </c>
      <c r="I240" s="135">
        <v>0.7</v>
      </c>
      <c r="J240" s="54">
        <v>44378</v>
      </c>
      <c r="K240" s="54">
        <v>44469</v>
      </c>
      <c r="L240" s="135">
        <v>0</v>
      </c>
      <c r="M240" s="135">
        <v>0</v>
      </c>
      <c r="N240" s="135">
        <v>1</v>
      </c>
      <c r="O240" s="148">
        <v>1</v>
      </c>
      <c r="P240" s="143" t="s">
        <v>112</v>
      </c>
      <c r="Q240" s="143" t="s">
        <v>26</v>
      </c>
      <c r="R240" s="397" t="s">
        <v>277</v>
      </c>
      <c r="S240" s="135" t="s">
        <v>28</v>
      </c>
      <c r="T240" s="135" t="s">
        <v>28</v>
      </c>
      <c r="U240" s="135" t="s">
        <v>171</v>
      </c>
      <c r="V240" s="55" t="s">
        <v>35</v>
      </c>
      <c r="W240" s="242">
        <v>57842344</v>
      </c>
      <c r="X240" s="242">
        <v>219200200</v>
      </c>
      <c r="Y240" s="241" t="s">
        <v>1975</v>
      </c>
      <c r="Z240" s="263" t="s">
        <v>1980</v>
      </c>
      <c r="AA240" s="264" t="s">
        <v>1981</v>
      </c>
      <c r="AB240" s="264" t="s">
        <v>1982</v>
      </c>
    </row>
    <row r="241" spans="2:28" s="173" customFormat="1" ht="36">
      <c r="B241" s="137" t="s">
        <v>260</v>
      </c>
      <c r="C241" s="362"/>
      <c r="D241" s="379"/>
      <c r="E241" s="237"/>
      <c r="F241" s="45" t="s">
        <v>82</v>
      </c>
      <c r="G241" s="128" t="s">
        <v>970</v>
      </c>
      <c r="H241" s="42" t="s">
        <v>278</v>
      </c>
      <c r="I241" s="148">
        <v>0.3</v>
      </c>
      <c r="J241" s="43">
        <v>44470</v>
      </c>
      <c r="K241" s="43">
        <v>44560</v>
      </c>
      <c r="L241" s="148">
        <v>0</v>
      </c>
      <c r="M241" s="148">
        <v>0</v>
      </c>
      <c r="N241" s="148">
        <v>1</v>
      </c>
      <c r="O241" s="148">
        <v>1</v>
      </c>
      <c r="P241" s="148" t="s">
        <v>112</v>
      </c>
      <c r="Q241" s="148" t="s">
        <v>26</v>
      </c>
      <c r="R241" s="375"/>
      <c r="S241" s="148" t="s">
        <v>28</v>
      </c>
      <c r="T241" s="148" t="s">
        <v>28</v>
      </c>
      <c r="U241" s="148" t="s">
        <v>171</v>
      </c>
      <c r="V241" s="44" t="s">
        <v>35</v>
      </c>
      <c r="W241" s="242"/>
      <c r="X241" s="242"/>
      <c r="Y241" s="241"/>
      <c r="Z241" s="263"/>
      <c r="AA241" s="264"/>
      <c r="AB241" s="264"/>
    </row>
    <row r="242" spans="2:28" s="173" customFormat="1" ht="29.25" customHeight="1">
      <c r="B242" s="137" t="s">
        <v>260</v>
      </c>
      <c r="C242" s="362" t="s">
        <v>712</v>
      </c>
      <c r="D242" s="398"/>
      <c r="E242" s="235" t="s">
        <v>279</v>
      </c>
      <c r="F242" s="45" t="s">
        <v>82</v>
      </c>
      <c r="G242" s="128" t="s">
        <v>971</v>
      </c>
      <c r="H242" s="42" t="s">
        <v>280</v>
      </c>
      <c r="I242" s="148">
        <v>0.5</v>
      </c>
      <c r="J242" s="43">
        <v>44288</v>
      </c>
      <c r="K242" s="43">
        <v>44362</v>
      </c>
      <c r="L242" s="148">
        <v>0</v>
      </c>
      <c r="M242" s="148">
        <v>1</v>
      </c>
      <c r="N242" s="148">
        <v>1</v>
      </c>
      <c r="O242" s="148">
        <v>1</v>
      </c>
      <c r="P242" s="134" t="s">
        <v>112</v>
      </c>
      <c r="Q242" s="134" t="s">
        <v>26</v>
      </c>
      <c r="R242" s="337" t="s">
        <v>1781</v>
      </c>
      <c r="S242" s="148" t="s">
        <v>28</v>
      </c>
      <c r="T242" s="148" t="s">
        <v>28</v>
      </c>
      <c r="U242" s="148" t="s">
        <v>171</v>
      </c>
      <c r="V242" s="44" t="s">
        <v>35</v>
      </c>
      <c r="W242" s="242">
        <v>0</v>
      </c>
      <c r="X242" s="242">
        <v>35320200</v>
      </c>
      <c r="Y242" s="241" t="s">
        <v>1975</v>
      </c>
      <c r="Z242" s="263" t="s">
        <v>1980</v>
      </c>
      <c r="AA242" s="264" t="s">
        <v>1981</v>
      </c>
      <c r="AB242" s="242" t="s">
        <v>1982</v>
      </c>
    </row>
    <row r="243" spans="2:28" s="173" customFormat="1" ht="39" customHeight="1">
      <c r="B243" s="137" t="s">
        <v>260</v>
      </c>
      <c r="C243" s="362"/>
      <c r="D243" s="379"/>
      <c r="E243" s="237"/>
      <c r="F243" s="45" t="s">
        <v>82</v>
      </c>
      <c r="G243" s="128" t="s">
        <v>972</v>
      </c>
      <c r="H243" s="42" t="s">
        <v>281</v>
      </c>
      <c r="I243" s="148">
        <v>0.5</v>
      </c>
      <c r="J243" s="43">
        <v>44378</v>
      </c>
      <c r="K243" s="43">
        <v>44560</v>
      </c>
      <c r="L243" s="148">
        <v>0</v>
      </c>
      <c r="M243" s="148">
        <v>0</v>
      </c>
      <c r="N243" s="148">
        <v>0.15</v>
      </c>
      <c r="O243" s="44">
        <v>1</v>
      </c>
      <c r="P243" s="134" t="s">
        <v>112</v>
      </c>
      <c r="Q243" s="134" t="s">
        <v>26</v>
      </c>
      <c r="R243" s="375"/>
      <c r="S243" s="148" t="s">
        <v>28</v>
      </c>
      <c r="T243" s="148" t="s">
        <v>28</v>
      </c>
      <c r="U243" s="148" t="s">
        <v>171</v>
      </c>
      <c r="V243" s="44" t="s">
        <v>35</v>
      </c>
      <c r="W243" s="242"/>
      <c r="X243" s="242"/>
      <c r="Y243" s="241"/>
      <c r="Z243" s="263"/>
      <c r="AA243" s="264"/>
      <c r="AB243" s="242"/>
    </row>
    <row r="244" spans="2:28" s="173" customFormat="1" ht="36">
      <c r="B244" s="137" t="s">
        <v>260</v>
      </c>
      <c r="C244" s="362" t="s">
        <v>713</v>
      </c>
      <c r="D244" s="282">
        <v>108</v>
      </c>
      <c r="E244" s="235" t="s">
        <v>282</v>
      </c>
      <c r="F244" s="45" t="s">
        <v>82</v>
      </c>
      <c r="G244" s="128" t="s">
        <v>973</v>
      </c>
      <c r="H244" s="42" t="s">
        <v>283</v>
      </c>
      <c r="I244" s="148">
        <v>0.8</v>
      </c>
      <c r="J244" s="43">
        <v>44256</v>
      </c>
      <c r="K244" s="43">
        <v>44286</v>
      </c>
      <c r="L244" s="148">
        <v>1</v>
      </c>
      <c r="M244" s="148">
        <v>1</v>
      </c>
      <c r="N244" s="148">
        <v>1</v>
      </c>
      <c r="O244" s="148">
        <v>1</v>
      </c>
      <c r="P244" s="134" t="s">
        <v>112</v>
      </c>
      <c r="Q244" s="134" t="s">
        <v>74</v>
      </c>
      <c r="R244" s="337" t="s">
        <v>1782</v>
      </c>
      <c r="S244" s="148" t="s">
        <v>208</v>
      </c>
      <c r="T244" s="148" t="s">
        <v>28</v>
      </c>
      <c r="U244" s="148" t="s">
        <v>132</v>
      </c>
      <c r="V244" s="44" t="s">
        <v>35</v>
      </c>
      <c r="W244" s="242">
        <v>17143967</v>
      </c>
      <c r="X244" s="242">
        <v>176627250</v>
      </c>
      <c r="Y244" s="241" t="s">
        <v>1975</v>
      </c>
      <c r="Z244" s="263" t="s">
        <v>1983</v>
      </c>
      <c r="AA244" s="264" t="s">
        <v>1984</v>
      </c>
      <c r="AB244" s="264" t="s">
        <v>1985</v>
      </c>
    </row>
    <row r="245" spans="2:28" s="173" customFormat="1" ht="36">
      <c r="B245" s="137" t="s">
        <v>260</v>
      </c>
      <c r="C245" s="362"/>
      <c r="D245" s="379"/>
      <c r="E245" s="237"/>
      <c r="F245" s="45" t="s">
        <v>82</v>
      </c>
      <c r="G245" s="128" t="s">
        <v>974</v>
      </c>
      <c r="H245" s="42" t="s">
        <v>284</v>
      </c>
      <c r="I245" s="148">
        <v>0.2</v>
      </c>
      <c r="J245" s="43">
        <v>44287</v>
      </c>
      <c r="K245" s="43">
        <v>44560</v>
      </c>
      <c r="L245" s="148">
        <v>0</v>
      </c>
      <c r="M245" s="148">
        <v>0.5</v>
      </c>
      <c r="N245" s="148">
        <v>0.75</v>
      </c>
      <c r="O245" s="44">
        <v>1</v>
      </c>
      <c r="P245" s="134" t="s">
        <v>112</v>
      </c>
      <c r="Q245" s="134" t="s">
        <v>74</v>
      </c>
      <c r="R245" s="375"/>
      <c r="S245" s="148" t="s">
        <v>208</v>
      </c>
      <c r="T245" s="148" t="s">
        <v>28</v>
      </c>
      <c r="U245" s="148" t="s">
        <v>132</v>
      </c>
      <c r="V245" s="44" t="s">
        <v>35</v>
      </c>
      <c r="W245" s="242"/>
      <c r="X245" s="242"/>
      <c r="Y245" s="241"/>
      <c r="Z245" s="263"/>
      <c r="AA245" s="264"/>
      <c r="AB245" s="264"/>
    </row>
    <row r="246" spans="2:28" s="173" customFormat="1" ht="36">
      <c r="B246" s="137" t="s">
        <v>260</v>
      </c>
      <c r="C246" s="362" t="s">
        <v>714</v>
      </c>
      <c r="D246" s="282">
        <v>177</v>
      </c>
      <c r="E246" s="235" t="s">
        <v>285</v>
      </c>
      <c r="F246" s="45" t="s">
        <v>82</v>
      </c>
      <c r="G246" s="128" t="s">
        <v>975</v>
      </c>
      <c r="H246" s="42" t="s">
        <v>286</v>
      </c>
      <c r="I246" s="148">
        <v>0.8</v>
      </c>
      <c r="J246" s="43">
        <v>44256</v>
      </c>
      <c r="K246" s="43">
        <v>44286</v>
      </c>
      <c r="L246" s="148">
        <v>1</v>
      </c>
      <c r="M246" s="148">
        <v>1</v>
      </c>
      <c r="N246" s="148">
        <v>1</v>
      </c>
      <c r="O246" s="148">
        <v>1</v>
      </c>
      <c r="P246" s="134" t="s">
        <v>112</v>
      </c>
      <c r="Q246" s="134" t="s">
        <v>74</v>
      </c>
      <c r="R246" s="337" t="s">
        <v>1783</v>
      </c>
      <c r="S246" s="148" t="s">
        <v>208</v>
      </c>
      <c r="T246" s="148" t="s">
        <v>28</v>
      </c>
      <c r="U246" s="148" t="s">
        <v>132</v>
      </c>
      <c r="V246" s="44" t="s">
        <v>35</v>
      </c>
      <c r="W246" s="242">
        <v>17143967</v>
      </c>
      <c r="X246" s="242">
        <v>19833333</v>
      </c>
      <c r="Y246" s="241" t="s">
        <v>1975</v>
      </c>
      <c r="Z246" s="263" t="s">
        <v>1983</v>
      </c>
      <c r="AA246" s="264" t="s">
        <v>1984</v>
      </c>
      <c r="AB246" s="242" t="s">
        <v>1985</v>
      </c>
    </row>
    <row r="247" spans="2:28" s="173" customFormat="1" ht="36">
      <c r="B247" s="137" t="s">
        <v>260</v>
      </c>
      <c r="C247" s="362"/>
      <c r="D247" s="379"/>
      <c r="E247" s="237"/>
      <c r="F247" s="45" t="s">
        <v>82</v>
      </c>
      <c r="G247" s="128" t="s">
        <v>976</v>
      </c>
      <c r="H247" s="42" t="s">
        <v>287</v>
      </c>
      <c r="I247" s="148">
        <v>0.2</v>
      </c>
      <c r="J247" s="43">
        <v>44287</v>
      </c>
      <c r="K247" s="43">
        <v>44560</v>
      </c>
      <c r="L247" s="148">
        <v>0</v>
      </c>
      <c r="M247" s="148">
        <v>0.5</v>
      </c>
      <c r="N247" s="148">
        <v>0.75</v>
      </c>
      <c r="O247" s="44">
        <v>1</v>
      </c>
      <c r="P247" s="148" t="s">
        <v>112</v>
      </c>
      <c r="Q247" s="134" t="s">
        <v>74</v>
      </c>
      <c r="R247" s="375"/>
      <c r="S247" s="148" t="s">
        <v>208</v>
      </c>
      <c r="T247" s="148" t="s">
        <v>28</v>
      </c>
      <c r="U247" s="148" t="s">
        <v>132</v>
      </c>
      <c r="V247" s="44" t="s">
        <v>35</v>
      </c>
      <c r="W247" s="262"/>
      <c r="X247" s="262"/>
      <c r="Y247" s="257"/>
      <c r="Z247" s="283"/>
      <c r="AA247" s="292"/>
      <c r="AB247" s="262"/>
    </row>
    <row r="248" spans="2:28" s="173" customFormat="1" ht="45" customHeight="1">
      <c r="B248" s="116" t="s">
        <v>288</v>
      </c>
      <c r="C248" s="363" t="s">
        <v>715</v>
      </c>
      <c r="D248" s="344">
        <v>145</v>
      </c>
      <c r="E248" s="373" t="s">
        <v>289</v>
      </c>
      <c r="F248" s="7" t="s">
        <v>71</v>
      </c>
      <c r="G248" s="127" t="s">
        <v>977</v>
      </c>
      <c r="H248" s="8" t="s">
        <v>1784</v>
      </c>
      <c r="I248" s="121">
        <v>0.1</v>
      </c>
      <c r="J248" s="9">
        <v>44211</v>
      </c>
      <c r="K248" s="9">
        <v>44347</v>
      </c>
      <c r="L248" s="121">
        <v>0.8</v>
      </c>
      <c r="M248" s="121">
        <v>1</v>
      </c>
      <c r="N248" s="121">
        <v>1</v>
      </c>
      <c r="O248" s="121">
        <v>1</v>
      </c>
      <c r="P248" s="122" t="s">
        <v>239</v>
      </c>
      <c r="Q248" s="122" t="s">
        <v>74</v>
      </c>
      <c r="R248" s="351" t="s">
        <v>1785</v>
      </c>
      <c r="S248" s="121" t="s">
        <v>170</v>
      </c>
      <c r="T248" s="121" t="s">
        <v>28</v>
      </c>
      <c r="U248" s="121" t="s">
        <v>132</v>
      </c>
      <c r="V248" s="10" t="s">
        <v>30</v>
      </c>
      <c r="W248" s="289">
        <v>10862787</v>
      </c>
      <c r="X248" s="289">
        <v>199231726.40000001</v>
      </c>
      <c r="Y248" s="279" t="s">
        <v>1986</v>
      </c>
      <c r="Z248" s="280" t="s">
        <v>1987</v>
      </c>
      <c r="AA248" s="281" t="s">
        <v>1899</v>
      </c>
      <c r="AB248" s="289" t="s">
        <v>1988</v>
      </c>
    </row>
    <row r="249" spans="2:28" s="173" customFormat="1" ht="48">
      <c r="B249" s="116" t="s">
        <v>288</v>
      </c>
      <c r="C249" s="364"/>
      <c r="D249" s="345"/>
      <c r="E249" s="387"/>
      <c r="F249" s="7" t="s">
        <v>71</v>
      </c>
      <c r="G249" s="127" t="s">
        <v>978</v>
      </c>
      <c r="H249" s="8" t="s">
        <v>1786</v>
      </c>
      <c r="I249" s="121">
        <v>0.1</v>
      </c>
      <c r="J249" s="9">
        <v>44280</v>
      </c>
      <c r="K249" s="9">
        <v>44400</v>
      </c>
      <c r="L249" s="121">
        <v>0.05</v>
      </c>
      <c r="M249" s="121">
        <v>0.8</v>
      </c>
      <c r="N249" s="121">
        <v>1</v>
      </c>
      <c r="O249" s="121">
        <v>1</v>
      </c>
      <c r="P249" s="122" t="s">
        <v>239</v>
      </c>
      <c r="Q249" s="122" t="s">
        <v>74</v>
      </c>
      <c r="R249" s="352"/>
      <c r="S249" s="121" t="s">
        <v>170</v>
      </c>
      <c r="T249" s="121" t="s">
        <v>28</v>
      </c>
      <c r="U249" s="121" t="s">
        <v>132</v>
      </c>
      <c r="V249" s="10" t="s">
        <v>30</v>
      </c>
      <c r="W249" s="289"/>
      <c r="X249" s="289"/>
      <c r="Y249" s="279"/>
      <c r="Z249" s="280"/>
      <c r="AA249" s="281"/>
      <c r="AB249" s="289"/>
    </row>
    <row r="250" spans="2:28" s="173" customFormat="1" ht="48">
      <c r="B250" s="116" t="s">
        <v>288</v>
      </c>
      <c r="C250" s="364"/>
      <c r="D250" s="345"/>
      <c r="E250" s="387"/>
      <c r="F250" s="7" t="s">
        <v>71</v>
      </c>
      <c r="G250" s="127" t="s">
        <v>979</v>
      </c>
      <c r="H250" s="8" t="s">
        <v>1787</v>
      </c>
      <c r="I250" s="121">
        <v>0.12</v>
      </c>
      <c r="J250" s="9">
        <v>44403</v>
      </c>
      <c r="K250" s="9">
        <v>44519</v>
      </c>
      <c r="L250" s="121">
        <v>0</v>
      </c>
      <c r="M250" s="121">
        <v>0.05</v>
      </c>
      <c r="N250" s="121">
        <v>0.5</v>
      </c>
      <c r="O250" s="10">
        <v>1</v>
      </c>
      <c r="P250" s="122" t="s">
        <v>239</v>
      </c>
      <c r="Q250" s="122" t="s">
        <v>74</v>
      </c>
      <c r="R250" s="352"/>
      <c r="S250" s="121" t="s">
        <v>170</v>
      </c>
      <c r="T250" s="121" t="s">
        <v>28</v>
      </c>
      <c r="U250" s="121" t="s">
        <v>132</v>
      </c>
      <c r="V250" s="10" t="s">
        <v>30</v>
      </c>
      <c r="W250" s="289"/>
      <c r="X250" s="289"/>
      <c r="Y250" s="279"/>
      <c r="Z250" s="280"/>
      <c r="AA250" s="281"/>
      <c r="AB250" s="289"/>
    </row>
    <row r="251" spans="2:28" s="173" customFormat="1" ht="48">
      <c r="B251" s="116" t="s">
        <v>288</v>
      </c>
      <c r="C251" s="364"/>
      <c r="D251" s="345"/>
      <c r="E251" s="387"/>
      <c r="F251" s="7" t="s">
        <v>71</v>
      </c>
      <c r="G251" s="127" t="s">
        <v>980</v>
      </c>
      <c r="H251" s="8" t="s">
        <v>290</v>
      </c>
      <c r="I251" s="121">
        <v>0.28000000000000003</v>
      </c>
      <c r="J251" s="9">
        <v>44362</v>
      </c>
      <c r="K251" s="9">
        <v>44530</v>
      </c>
      <c r="L251" s="121">
        <v>0</v>
      </c>
      <c r="M251" s="121">
        <v>0.05</v>
      </c>
      <c r="N251" s="121">
        <v>0.8</v>
      </c>
      <c r="O251" s="10">
        <v>1</v>
      </c>
      <c r="P251" s="122" t="s">
        <v>239</v>
      </c>
      <c r="Q251" s="122" t="s">
        <v>74</v>
      </c>
      <c r="R251" s="352"/>
      <c r="S251" s="121" t="s">
        <v>170</v>
      </c>
      <c r="T251" s="121" t="s">
        <v>28</v>
      </c>
      <c r="U251" s="121" t="s">
        <v>132</v>
      </c>
      <c r="V251" s="10" t="s">
        <v>30</v>
      </c>
      <c r="W251" s="289"/>
      <c r="X251" s="289"/>
      <c r="Y251" s="279"/>
      <c r="Z251" s="280"/>
      <c r="AA251" s="281"/>
      <c r="AB251" s="289"/>
    </row>
    <row r="252" spans="2:28" s="173" customFormat="1" ht="48">
      <c r="B252" s="116" t="s">
        <v>288</v>
      </c>
      <c r="C252" s="364"/>
      <c r="D252" s="345"/>
      <c r="E252" s="387"/>
      <c r="F252" s="7" t="s">
        <v>71</v>
      </c>
      <c r="G252" s="127" t="s">
        <v>981</v>
      </c>
      <c r="H252" s="8" t="s">
        <v>291</v>
      </c>
      <c r="I252" s="121">
        <v>0.06</v>
      </c>
      <c r="J252" s="9">
        <v>44211</v>
      </c>
      <c r="K252" s="9">
        <v>44379</v>
      </c>
      <c r="L252" s="121">
        <v>0.3</v>
      </c>
      <c r="M252" s="121">
        <v>0.8</v>
      </c>
      <c r="N252" s="121">
        <v>1</v>
      </c>
      <c r="O252" s="121">
        <v>1</v>
      </c>
      <c r="P252" s="122" t="s">
        <v>239</v>
      </c>
      <c r="Q252" s="122" t="s">
        <v>74</v>
      </c>
      <c r="R252" s="352"/>
      <c r="S252" s="121" t="s">
        <v>170</v>
      </c>
      <c r="T252" s="121" t="s">
        <v>28</v>
      </c>
      <c r="U252" s="121" t="s">
        <v>132</v>
      </c>
      <c r="V252" s="10" t="s">
        <v>30</v>
      </c>
      <c r="W252" s="289"/>
      <c r="X252" s="289">
        <v>108677275</v>
      </c>
      <c r="Y252" s="279"/>
      <c r="Z252" s="280"/>
      <c r="AA252" s="281"/>
      <c r="AB252" s="289" t="s">
        <v>1989</v>
      </c>
    </row>
    <row r="253" spans="2:28" s="173" customFormat="1" ht="48">
      <c r="B253" s="116" t="s">
        <v>288</v>
      </c>
      <c r="C253" s="364"/>
      <c r="D253" s="345"/>
      <c r="E253" s="387"/>
      <c r="F253" s="7" t="s">
        <v>71</v>
      </c>
      <c r="G253" s="127" t="s">
        <v>982</v>
      </c>
      <c r="H253" s="8" t="s">
        <v>1788</v>
      </c>
      <c r="I253" s="121">
        <v>0.2</v>
      </c>
      <c r="J253" s="9">
        <v>44211</v>
      </c>
      <c r="K253" s="9">
        <v>44428</v>
      </c>
      <c r="L253" s="121">
        <v>0.2</v>
      </c>
      <c r="M253" s="121">
        <v>0.4</v>
      </c>
      <c r="N253" s="121">
        <v>1</v>
      </c>
      <c r="O253" s="121">
        <v>1</v>
      </c>
      <c r="P253" s="122" t="s">
        <v>239</v>
      </c>
      <c r="Q253" s="122" t="s">
        <v>74</v>
      </c>
      <c r="R253" s="352"/>
      <c r="S253" s="121" t="s">
        <v>170</v>
      </c>
      <c r="T253" s="121" t="s">
        <v>28</v>
      </c>
      <c r="U253" s="121" t="s">
        <v>132</v>
      </c>
      <c r="V253" s="10" t="s">
        <v>30</v>
      </c>
      <c r="W253" s="289"/>
      <c r="X253" s="289"/>
      <c r="Y253" s="279"/>
      <c r="Z253" s="280"/>
      <c r="AA253" s="281"/>
      <c r="AB253" s="289"/>
    </row>
    <row r="254" spans="2:28" s="173" customFormat="1" ht="48">
      <c r="B254" s="116" t="s">
        <v>288</v>
      </c>
      <c r="C254" s="365"/>
      <c r="D254" s="346"/>
      <c r="E254" s="374"/>
      <c r="F254" s="7" t="s">
        <v>71</v>
      </c>
      <c r="G254" s="127" t="s">
        <v>983</v>
      </c>
      <c r="H254" s="8" t="s">
        <v>292</v>
      </c>
      <c r="I254" s="121">
        <v>0.14000000000000001</v>
      </c>
      <c r="J254" s="9">
        <v>44211</v>
      </c>
      <c r="K254" s="9">
        <v>44560</v>
      </c>
      <c r="L254" s="121">
        <v>0.2</v>
      </c>
      <c r="M254" s="121">
        <v>0.5</v>
      </c>
      <c r="N254" s="121">
        <v>0.8</v>
      </c>
      <c r="O254" s="10">
        <v>1</v>
      </c>
      <c r="P254" s="122" t="s">
        <v>239</v>
      </c>
      <c r="Q254" s="122" t="s">
        <v>74</v>
      </c>
      <c r="R254" s="353"/>
      <c r="S254" s="121" t="s">
        <v>170</v>
      </c>
      <c r="T254" s="121" t="s">
        <v>28</v>
      </c>
      <c r="U254" s="121" t="s">
        <v>132</v>
      </c>
      <c r="V254" s="10" t="s">
        <v>30</v>
      </c>
      <c r="W254" s="289"/>
      <c r="X254" s="289"/>
      <c r="Y254" s="279"/>
      <c r="Z254" s="280"/>
      <c r="AA254" s="281"/>
      <c r="AB254" s="289"/>
    </row>
    <row r="255" spans="2:28" s="173" customFormat="1" ht="36">
      <c r="B255" s="116" t="s">
        <v>288</v>
      </c>
      <c r="C255" s="363" t="s">
        <v>716</v>
      </c>
      <c r="D255" s="344">
        <v>154</v>
      </c>
      <c r="E255" s="373" t="s">
        <v>293</v>
      </c>
      <c r="F255" s="7" t="s">
        <v>294</v>
      </c>
      <c r="G255" s="127" t="s">
        <v>984</v>
      </c>
      <c r="H255" s="8" t="s">
        <v>295</v>
      </c>
      <c r="I255" s="121">
        <v>0.1</v>
      </c>
      <c r="J255" s="9">
        <v>44228</v>
      </c>
      <c r="K255" s="9">
        <v>44346</v>
      </c>
      <c r="L255" s="121">
        <v>0.6</v>
      </c>
      <c r="M255" s="121">
        <v>1</v>
      </c>
      <c r="N255" s="121">
        <v>1</v>
      </c>
      <c r="O255" s="121">
        <v>1</v>
      </c>
      <c r="P255" s="122" t="s">
        <v>73</v>
      </c>
      <c r="Q255" s="122" t="s">
        <v>74</v>
      </c>
      <c r="R255" s="351" t="s">
        <v>1789</v>
      </c>
      <c r="S255" s="121" t="s">
        <v>28</v>
      </c>
      <c r="T255" s="121" t="s">
        <v>28</v>
      </c>
      <c r="U255" s="121" t="s">
        <v>132</v>
      </c>
      <c r="V255" s="10" t="s">
        <v>296</v>
      </c>
      <c r="W255" s="289">
        <v>288765784.45000005</v>
      </c>
      <c r="X255" s="289">
        <v>123702466.89950001</v>
      </c>
      <c r="Y255" s="281" t="s">
        <v>1986</v>
      </c>
      <c r="Z255" s="281" t="s">
        <v>1990</v>
      </c>
      <c r="AA255" s="281" t="s">
        <v>1991</v>
      </c>
      <c r="AB255" s="289" t="s">
        <v>1992</v>
      </c>
    </row>
    <row r="256" spans="2:28" s="173" customFormat="1" ht="36">
      <c r="B256" s="116" t="s">
        <v>288</v>
      </c>
      <c r="C256" s="364"/>
      <c r="D256" s="345"/>
      <c r="E256" s="387"/>
      <c r="F256" s="7" t="s">
        <v>294</v>
      </c>
      <c r="G256" s="127" t="s">
        <v>985</v>
      </c>
      <c r="H256" s="36" t="s">
        <v>297</v>
      </c>
      <c r="I256" s="121">
        <v>0.2</v>
      </c>
      <c r="J256" s="9">
        <v>44287</v>
      </c>
      <c r="K256" s="9">
        <v>44560</v>
      </c>
      <c r="L256" s="121">
        <v>0</v>
      </c>
      <c r="M256" s="121">
        <v>0.1</v>
      </c>
      <c r="N256" s="121">
        <v>0.5</v>
      </c>
      <c r="O256" s="10">
        <v>1</v>
      </c>
      <c r="P256" s="122" t="s">
        <v>73</v>
      </c>
      <c r="Q256" s="122" t="s">
        <v>74</v>
      </c>
      <c r="R256" s="352"/>
      <c r="S256" s="121" t="s">
        <v>28</v>
      </c>
      <c r="T256" s="121" t="s">
        <v>28</v>
      </c>
      <c r="U256" s="121" t="s">
        <v>132</v>
      </c>
      <c r="V256" s="10" t="s">
        <v>296</v>
      </c>
      <c r="W256" s="289"/>
      <c r="X256" s="289"/>
      <c r="Y256" s="281"/>
      <c r="Z256" s="281"/>
      <c r="AA256" s="281" t="s">
        <v>1993</v>
      </c>
      <c r="AB256" s="289"/>
    </row>
    <row r="257" spans="2:28" s="173" customFormat="1" ht="36">
      <c r="B257" s="116" t="s">
        <v>288</v>
      </c>
      <c r="C257" s="364"/>
      <c r="D257" s="345"/>
      <c r="E257" s="387"/>
      <c r="F257" s="7" t="s">
        <v>294</v>
      </c>
      <c r="G257" s="127" t="s">
        <v>986</v>
      </c>
      <c r="H257" s="36" t="s">
        <v>298</v>
      </c>
      <c r="I257" s="121">
        <v>0.6</v>
      </c>
      <c r="J257" s="9">
        <v>44378</v>
      </c>
      <c r="K257" s="9">
        <v>44560</v>
      </c>
      <c r="L257" s="121">
        <v>0</v>
      </c>
      <c r="M257" s="121">
        <v>0</v>
      </c>
      <c r="N257" s="121">
        <v>0.2</v>
      </c>
      <c r="O257" s="10">
        <v>1</v>
      </c>
      <c r="P257" s="122" t="s">
        <v>73</v>
      </c>
      <c r="Q257" s="122" t="s">
        <v>74</v>
      </c>
      <c r="R257" s="352"/>
      <c r="S257" s="121" t="s">
        <v>28</v>
      </c>
      <c r="T257" s="121" t="s">
        <v>28</v>
      </c>
      <c r="U257" s="121" t="s">
        <v>132</v>
      </c>
      <c r="V257" s="10" t="s">
        <v>296</v>
      </c>
      <c r="W257" s="289"/>
      <c r="X257" s="289"/>
      <c r="Y257" s="281"/>
      <c r="Z257" s="281"/>
      <c r="AA257" s="281" t="s">
        <v>1993</v>
      </c>
      <c r="AB257" s="289"/>
    </row>
    <row r="258" spans="2:28" s="173" customFormat="1" ht="36">
      <c r="B258" s="116" t="s">
        <v>288</v>
      </c>
      <c r="C258" s="365"/>
      <c r="D258" s="346"/>
      <c r="E258" s="374"/>
      <c r="F258" s="7" t="s">
        <v>294</v>
      </c>
      <c r="G258" s="127" t="s">
        <v>987</v>
      </c>
      <c r="H258" s="36" t="s">
        <v>299</v>
      </c>
      <c r="I258" s="121">
        <v>0.1</v>
      </c>
      <c r="J258" s="9">
        <v>44378</v>
      </c>
      <c r="K258" s="9">
        <v>44560</v>
      </c>
      <c r="L258" s="121">
        <v>0</v>
      </c>
      <c r="M258" s="121">
        <v>0</v>
      </c>
      <c r="N258" s="121">
        <v>0.2</v>
      </c>
      <c r="O258" s="10">
        <v>1</v>
      </c>
      <c r="P258" s="122" t="s">
        <v>73</v>
      </c>
      <c r="Q258" s="122" t="s">
        <v>74</v>
      </c>
      <c r="R258" s="353"/>
      <c r="S258" s="121" t="s">
        <v>28</v>
      </c>
      <c r="T258" s="121" t="s">
        <v>28</v>
      </c>
      <c r="U258" s="121" t="s">
        <v>132</v>
      </c>
      <c r="V258" s="10" t="s">
        <v>296</v>
      </c>
      <c r="W258" s="289"/>
      <c r="X258" s="289"/>
      <c r="Y258" s="281"/>
      <c r="Z258" s="281"/>
      <c r="AA258" s="281" t="s">
        <v>1993</v>
      </c>
      <c r="AB258" s="289"/>
    </row>
    <row r="259" spans="2:28" s="173" customFormat="1" ht="36">
      <c r="B259" s="116" t="s">
        <v>288</v>
      </c>
      <c r="C259" s="363" t="s">
        <v>717</v>
      </c>
      <c r="D259" s="344">
        <v>132</v>
      </c>
      <c r="E259" s="373" t="s">
        <v>300</v>
      </c>
      <c r="F259" s="7" t="s">
        <v>71</v>
      </c>
      <c r="G259" s="127" t="s">
        <v>988</v>
      </c>
      <c r="H259" s="8" t="s">
        <v>1790</v>
      </c>
      <c r="I259" s="121">
        <v>0.1</v>
      </c>
      <c r="J259" s="9">
        <v>44228</v>
      </c>
      <c r="K259" s="9">
        <v>44346</v>
      </c>
      <c r="L259" s="121">
        <v>0.6</v>
      </c>
      <c r="M259" s="121">
        <v>1</v>
      </c>
      <c r="N259" s="121">
        <v>1</v>
      </c>
      <c r="O259" s="121">
        <v>1</v>
      </c>
      <c r="P259" s="122" t="s">
        <v>239</v>
      </c>
      <c r="Q259" s="122" t="s">
        <v>26</v>
      </c>
      <c r="R259" s="351" t="s">
        <v>301</v>
      </c>
      <c r="S259" s="121" t="s">
        <v>28</v>
      </c>
      <c r="T259" s="121" t="s">
        <v>28</v>
      </c>
      <c r="U259" s="121" t="s">
        <v>75</v>
      </c>
      <c r="V259" s="10" t="s">
        <v>296</v>
      </c>
      <c r="W259" s="289">
        <v>143121802</v>
      </c>
      <c r="X259" s="289">
        <v>148551400.03</v>
      </c>
      <c r="Y259" s="279" t="s">
        <v>1986</v>
      </c>
      <c r="Z259" s="280" t="s">
        <v>1987</v>
      </c>
      <c r="AA259" s="281" t="s">
        <v>1899</v>
      </c>
      <c r="AB259" s="285" t="s">
        <v>1988</v>
      </c>
    </row>
    <row r="260" spans="2:28" s="173" customFormat="1" ht="36">
      <c r="B260" s="116" t="s">
        <v>288</v>
      </c>
      <c r="C260" s="364"/>
      <c r="D260" s="345"/>
      <c r="E260" s="387"/>
      <c r="F260" s="7" t="s">
        <v>71</v>
      </c>
      <c r="G260" s="127" t="s">
        <v>989</v>
      </c>
      <c r="H260" s="8" t="s">
        <v>1791</v>
      </c>
      <c r="I260" s="121">
        <v>0.2</v>
      </c>
      <c r="J260" s="9">
        <v>44228</v>
      </c>
      <c r="K260" s="9">
        <v>44438</v>
      </c>
      <c r="L260" s="121">
        <v>0.5</v>
      </c>
      <c r="M260" s="121">
        <v>0.8</v>
      </c>
      <c r="N260" s="121">
        <v>1</v>
      </c>
      <c r="O260" s="121">
        <v>1</v>
      </c>
      <c r="P260" s="122" t="s">
        <v>239</v>
      </c>
      <c r="Q260" s="122" t="s">
        <v>26</v>
      </c>
      <c r="R260" s="352"/>
      <c r="S260" s="121" t="s">
        <v>28</v>
      </c>
      <c r="T260" s="121" t="s">
        <v>28</v>
      </c>
      <c r="U260" s="121" t="s">
        <v>75</v>
      </c>
      <c r="V260" s="10" t="s">
        <v>296</v>
      </c>
      <c r="W260" s="289"/>
      <c r="X260" s="289"/>
      <c r="Y260" s="279"/>
      <c r="Z260" s="280"/>
      <c r="AA260" s="281"/>
      <c r="AB260" s="285"/>
    </row>
    <row r="261" spans="2:28" s="173" customFormat="1" ht="36">
      <c r="B261" s="116" t="s">
        <v>288</v>
      </c>
      <c r="C261" s="364"/>
      <c r="D261" s="345"/>
      <c r="E261" s="387"/>
      <c r="F261" s="7" t="s">
        <v>71</v>
      </c>
      <c r="G261" s="127" t="s">
        <v>990</v>
      </c>
      <c r="H261" s="8" t="s">
        <v>302</v>
      </c>
      <c r="I261" s="121">
        <v>0.6</v>
      </c>
      <c r="J261" s="9">
        <v>44378</v>
      </c>
      <c r="K261" s="9">
        <v>44560</v>
      </c>
      <c r="L261" s="121">
        <v>0</v>
      </c>
      <c r="M261" s="121">
        <v>0</v>
      </c>
      <c r="N261" s="121">
        <v>0.2</v>
      </c>
      <c r="O261" s="10">
        <v>1</v>
      </c>
      <c r="P261" s="122" t="s">
        <v>239</v>
      </c>
      <c r="Q261" s="122" t="s">
        <v>26</v>
      </c>
      <c r="R261" s="352"/>
      <c r="S261" s="121" t="s">
        <v>28</v>
      </c>
      <c r="T261" s="121" t="s">
        <v>28</v>
      </c>
      <c r="U261" s="121" t="s">
        <v>75</v>
      </c>
      <c r="V261" s="10" t="s">
        <v>296</v>
      </c>
      <c r="W261" s="289"/>
      <c r="X261" s="289"/>
      <c r="Y261" s="279"/>
      <c r="Z261" s="280"/>
      <c r="AA261" s="281"/>
      <c r="AB261" s="285"/>
    </row>
    <row r="262" spans="2:28" s="173" customFormat="1" ht="36">
      <c r="B262" s="116" t="s">
        <v>288</v>
      </c>
      <c r="C262" s="365"/>
      <c r="D262" s="346"/>
      <c r="E262" s="374"/>
      <c r="F262" s="7" t="s">
        <v>71</v>
      </c>
      <c r="G262" s="127" t="s">
        <v>991</v>
      </c>
      <c r="H262" s="8" t="s">
        <v>303</v>
      </c>
      <c r="I262" s="121">
        <v>0.1</v>
      </c>
      <c r="J262" s="9">
        <v>44378</v>
      </c>
      <c r="K262" s="9">
        <v>44560</v>
      </c>
      <c r="L262" s="121">
        <v>0</v>
      </c>
      <c r="M262" s="121">
        <v>0</v>
      </c>
      <c r="N262" s="121">
        <v>0.2</v>
      </c>
      <c r="O262" s="10">
        <v>1</v>
      </c>
      <c r="P262" s="122" t="s">
        <v>239</v>
      </c>
      <c r="Q262" s="122" t="s">
        <v>26</v>
      </c>
      <c r="R262" s="353"/>
      <c r="S262" s="121" t="s">
        <v>28</v>
      </c>
      <c r="T262" s="121" t="s">
        <v>28</v>
      </c>
      <c r="U262" s="121" t="s">
        <v>75</v>
      </c>
      <c r="V262" s="10" t="s">
        <v>296</v>
      </c>
      <c r="W262" s="289"/>
      <c r="X262" s="289"/>
      <c r="Y262" s="279"/>
      <c r="Z262" s="280"/>
      <c r="AA262" s="281"/>
      <c r="AB262" s="285"/>
    </row>
    <row r="263" spans="2:28" s="173" customFormat="1" ht="60" customHeight="1">
      <c r="B263" s="116" t="s">
        <v>288</v>
      </c>
      <c r="C263" s="363" t="s">
        <v>718</v>
      </c>
      <c r="D263" s="344">
        <v>165</v>
      </c>
      <c r="E263" s="373" t="s">
        <v>304</v>
      </c>
      <c r="F263" s="7" t="s">
        <v>305</v>
      </c>
      <c r="G263" s="127" t="s">
        <v>992</v>
      </c>
      <c r="H263" s="8" t="s">
        <v>306</v>
      </c>
      <c r="I263" s="121">
        <v>0.15</v>
      </c>
      <c r="J263" s="9">
        <v>44200</v>
      </c>
      <c r="K263" s="9">
        <v>44560</v>
      </c>
      <c r="L263" s="121">
        <v>0.2</v>
      </c>
      <c r="M263" s="121">
        <v>0.4</v>
      </c>
      <c r="N263" s="121">
        <v>0.65</v>
      </c>
      <c r="O263" s="10">
        <v>1</v>
      </c>
      <c r="P263" s="122" t="s">
        <v>307</v>
      </c>
      <c r="Q263" s="122" t="s">
        <v>74</v>
      </c>
      <c r="R263" s="350" t="s">
        <v>1695</v>
      </c>
      <c r="S263" s="121" t="s">
        <v>28</v>
      </c>
      <c r="T263" s="121" t="s">
        <v>28</v>
      </c>
      <c r="U263" s="121" t="s">
        <v>29</v>
      </c>
      <c r="V263" s="10" t="s">
        <v>35</v>
      </c>
      <c r="W263" s="289">
        <v>389067102</v>
      </c>
      <c r="X263" s="289">
        <v>65771135</v>
      </c>
      <c r="Y263" s="281" t="s">
        <v>1986</v>
      </c>
      <c r="Z263" s="281" t="s">
        <v>1994</v>
      </c>
      <c r="AA263" s="281" t="s">
        <v>1995</v>
      </c>
      <c r="AB263" s="287" t="s">
        <v>1996</v>
      </c>
    </row>
    <row r="264" spans="2:28" s="173" customFormat="1" ht="36">
      <c r="B264" s="116" t="s">
        <v>288</v>
      </c>
      <c r="C264" s="364"/>
      <c r="D264" s="345"/>
      <c r="E264" s="387"/>
      <c r="F264" s="7" t="s">
        <v>305</v>
      </c>
      <c r="G264" s="127" t="s">
        <v>993</v>
      </c>
      <c r="H264" s="8" t="s">
        <v>308</v>
      </c>
      <c r="I264" s="121">
        <v>0.15</v>
      </c>
      <c r="J264" s="9">
        <v>44200</v>
      </c>
      <c r="K264" s="9">
        <v>44560</v>
      </c>
      <c r="L264" s="121">
        <v>0.2</v>
      </c>
      <c r="M264" s="121">
        <v>0.4</v>
      </c>
      <c r="N264" s="121">
        <v>0.65</v>
      </c>
      <c r="O264" s="10">
        <v>1</v>
      </c>
      <c r="P264" s="122" t="s">
        <v>307</v>
      </c>
      <c r="Q264" s="122" t="s">
        <v>74</v>
      </c>
      <c r="R264" s="350"/>
      <c r="S264" s="121" t="s">
        <v>28</v>
      </c>
      <c r="T264" s="121" t="s">
        <v>28</v>
      </c>
      <c r="U264" s="121" t="s">
        <v>29</v>
      </c>
      <c r="V264" s="10" t="s">
        <v>35</v>
      </c>
      <c r="W264" s="289"/>
      <c r="X264" s="289"/>
      <c r="Y264" s="281"/>
      <c r="Z264" s="281"/>
      <c r="AA264" s="281"/>
      <c r="AB264" s="288"/>
    </row>
    <row r="265" spans="2:28" s="173" customFormat="1" ht="36">
      <c r="B265" s="116" t="s">
        <v>288</v>
      </c>
      <c r="C265" s="364"/>
      <c r="D265" s="345"/>
      <c r="E265" s="387"/>
      <c r="F265" s="7" t="s">
        <v>305</v>
      </c>
      <c r="G265" s="127" t="s">
        <v>994</v>
      </c>
      <c r="H265" s="8" t="s">
        <v>1792</v>
      </c>
      <c r="I265" s="121">
        <v>0.15</v>
      </c>
      <c r="J265" s="9">
        <v>44200</v>
      </c>
      <c r="K265" s="9">
        <v>44560</v>
      </c>
      <c r="L265" s="121">
        <v>0.2</v>
      </c>
      <c r="M265" s="121">
        <v>0.4</v>
      </c>
      <c r="N265" s="121">
        <v>0.65</v>
      </c>
      <c r="O265" s="10">
        <v>1</v>
      </c>
      <c r="P265" s="122" t="s">
        <v>307</v>
      </c>
      <c r="Q265" s="122" t="s">
        <v>74</v>
      </c>
      <c r="R265" s="350"/>
      <c r="S265" s="121" t="s">
        <v>28</v>
      </c>
      <c r="T265" s="121" t="s">
        <v>28</v>
      </c>
      <c r="U265" s="121" t="s">
        <v>29</v>
      </c>
      <c r="V265" s="10" t="s">
        <v>35</v>
      </c>
      <c r="W265" s="289"/>
      <c r="X265" s="289"/>
      <c r="Y265" s="281"/>
      <c r="Z265" s="281"/>
      <c r="AA265" s="281"/>
      <c r="AB265" s="288"/>
    </row>
    <row r="266" spans="2:28" s="173" customFormat="1" ht="46.5" customHeight="1">
      <c r="B266" s="116" t="s">
        <v>288</v>
      </c>
      <c r="C266" s="364"/>
      <c r="D266" s="345"/>
      <c r="E266" s="387"/>
      <c r="F266" s="7" t="s">
        <v>305</v>
      </c>
      <c r="G266" s="127" t="s">
        <v>995</v>
      </c>
      <c r="H266" s="8" t="s">
        <v>1793</v>
      </c>
      <c r="I266" s="121">
        <v>0.15</v>
      </c>
      <c r="J266" s="9">
        <v>44200</v>
      </c>
      <c r="K266" s="9">
        <v>44560</v>
      </c>
      <c r="L266" s="121">
        <v>0.2</v>
      </c>
      <c r="M266" s="121">
        <v>0.4</v>
      </c>
      <c r="N266" s="121">
        <v>0.65</v>
      </c>
      <c r="O266" s="10">
        <v>1</v>
      </c>
      <c r="P266" s="122" t="s">
        <v>307</v>
      </c>
      <c r="Q266" s="122" t="s">
        <v>74</v>
      </c>
      <c r="R266" s="350"/>
      <c r="S266" s="121" t="s">
        <v>28</v>
      </c>
      <c r="T266" s="121" t="s">
        <v>28</v>
      </c>
      <c r="U266" s="121" t="s">
        <v>29</v>
      </c>
      <c r="V266" s="10" t="s">
        <v>35</v>
      </c>
      <c r="W266" s="289"/>
      <c r="X266" s="289"/>
      <c r="Y266" s="281"/>
      <c r="Z266" s="281"/>
      <c r="AA266" s="281"/>
      <c r="AB266" s="288"/>
    </row>
    <row r="267" spans="2:28" s="173" customFormat="1" ht="36" customHeight="1">
      <c r="B267" s="116" t="s">
        <v>288</v>
      </c>
      <c r="C267" s="364"/>
      <c r="D267" s="345"/>
      <c r="E267" s="387"/>
      <c r="F267" s="7" t="s">
        <v>305</v>
      </c>
      <c r="G267" s="127" t="s">
        <v>996</v>
      </c>
      <c r="H267" s="8" t="s">
        <v>309</v>
      </c>
      <c r="I267" s="121">
        <v>0.15</v>
      </c>
      <c r="J267" s="9">
        <v>44200</v>
      </c>
      <c r="K267" s="9">
        <v>44560</v>
      </c>
      <c r="L267" s="121">
        <v>0.25</v>
      </c>
      <c r="M267" s="121">
        <v>0.5</v>
      </c>
      <c r="N267" s="121">
        <v>0.75</v>
      </c>
      <c r="O267" s="10">
        <v>1</v>
      </c>
      <c r="P267" s="122" t="s">
        <v>307</v>
      </c>
      <c r="Q267" s="122" t="s">
        <v>74</v>
      </c>
      <c r="R267" s="350"/>
      <c r="S267" s="121" t="s">
        <v>28</v>
      </c>
      <c r="T267" s="121" t="s">
        <v>28</v>
      </c>
      <c r="U267" s="121" t="s">
        <v>29</v>
      </c>
      <c r="V267" s="10" t="s">
        <v>35</v>
      </c>
      <c r="W267" s="289"/>
      <c r="X267" s="289">
        <v>45226726.399999999</v>
      </c>
      <c r="Y267" s="281"/>
      <c r="Z267" s="281" t="s">
        <v>1987</v>
      </c>
      <c r="AA267" s="281" t="s">
        <v>1899</v>
      </c>
      <c r="AB267" s="287" t="s">
        <v>1989</v>
      </c>
    </row>
    <row r="268" spans="2:28" s="173" customFormat="1" ht="45.75" customHeight="1">
      <c r="B268" s="116" t="s">
        <v>288</v>
      </c>
      <c r="C268" s="364"/>
      <c r="D268" s="345"/>
      <c r="E268" s="387"/>
      <c r="F268" s="7" t="s">
        <v>305</v>
      </c>
      <c r="G268" s="127" t="s">
        <v>997</v>
      </c>
      <c r="H268" s="8" t="s">
        <v>310</v>
      </c>
      <c r="I268" s="121">
        <v>0.15</v>
      </c>
      <c r="J268" s="9">
        <v>44200</v>
      </c>
      <c r="K268" s="9">
        <v>44560</v>
      </c>
      <c r="L268" s="121">
        <v>0.25</v>
      </c>
      <c r="M268" s="121">
        <v>0.5</v>
      </c>
      <c r="N268" s="121">
        <v>0.75</v>
      </c>
      <c r="O268" s="10">
        <v>1</v>
      </c>
      <c r="P268" s="122" t="s">
        <v>307</v>
      </c>
      <c r="Q268" s="122" t="s">
        <v>74</v>
      </c>
      <c r="R268" s="350"/>
      <c r="S268" s="121" t="s">
        <v>28</v>
      </c>
      <c r="T268" s="121" t="s">
        <v>28</v>
      </c>
      <c r="U268" s="121" t="s">
        <v>29</v>
      </c>
      <c r="V268" s="10" t="s">
        <v>35</v>
      </c>
      <c r="W268" s="289"/>
      <c r="X268" s="289"/>
      <c r="Y268" s="281"/>
      <c r="Z268" s="281"/>
      <c r="AA268" s="281"/>
      <c r="AB268" s="288"/>
    </row>
    <row r="269" spans="2:28" s="173" customFormat="1" ht="84">
      <c r="B269" s="116" t="s">
        <v>288</v>
      </c>
      <c r="C269" s="365"/>
      <c r="D269" s="346"/>
      <c r="E269" s="374"/>
      <c r="F269" s="7" t="s">
        <v>305</v>
      </c>
      <c r="G269" s="127" t="s">
        <v>998</v>
      </c>
      <c r="H269" s="8" t="s">
        <v>2182</v>
      </c>
      <c r="I269" s="121">
        <v>0.1</v>
      </c>
      <c r="J269" s="9">
        <v>43876</v>
      </c>
      <c r="K269" s="9">
        <v>44560</v>
      </c>
      <c r="L269" s="121">
        <v>0</v>
      </c>
      <c r="M269" s="121">
        <v>0</v>
      </c>
      <c r="N269" s="121">
        <v>0.5</v>
      </c>
      <c r="O269" s="10">
        <v>1</v>
      </c>
      <c r="P269" s="122" t="s">
        <v>307</v>
      </c>
      <c r="Q269" s="122" t="s">
        <v>74</v>
      </c>
      <c r="R269" s="350"/>
      <c r="S269" s="121" t="s">
        <v>28</v>
      </c>
      <c r="T269" s="121" t="s">
        <v>28</v>
      </c>
      <c r="U269" s="121" t="s">
        <v>29</v>
      </c>
      <c r="V269" s="10" t="s">
        <v>35</v>
      </c>
      <c r="W269" s="289"/>
      <c r="X269" s="289"/>
      <c r="Y269" s="281"/>
      <c r="Z269" s="281"/>
      <c r="AA269" s="281"/>
      <c r="AB269" s="288"/>
    </row>
    <row r="270" spans="2:28" s="173" customFormat="1" ht="36" customHeight="1">
      <c r="B270" s="116" t="s">
        <v>288</v>
      </c>
      <c r="C270" s="363" t="s">
        <v>719</v>
      </c>
      <c r="D270" s="344">
        <v>116</v>
      </c>
      <c r="E270" s="373" t="s">
        <v>311</v>
      </c>
      <c r="F270" s="7" t="s">
        <v>71</v>
      </c>
      <c r="G270" s="127" t="s">
        <v>999</v>
      </c>
      <c r="H270" s="8" t="s">
        <v>312</v>
      </c>
      <c r="I270" s="121">
        <v>0.2</v>
      </c>
      <c r="J270" s="9">
        <v>44208</v>
      </c>
      <c r="K270" s="9">
        <v>44285</v>
      </c>
      <c r="L270" s="121">
        <v>1</v>
      </c>
      <c r="M270" s="121">
        <v>1</v>
      </c>
      <c r="N270" s="121">
        <v>1</v>
      </c>
      <c r="O270" s="121">
        <v>1</v>
      </c>
      <c r="P270" s="122" t="s">
        <v>96</v>
      </c>
      <c r="Q270" s="122" t="s">
        <v>74</v>
      </c>
      <c r="R270" s="350" t="s">
        <v>1794</v>
      </c>
      <c r="S270" s="121" t="s">
        <v>28</v>
      </c>
      <c r="T270" s="121" t="s">
        <v>28</v>
      </c>
      <c r="U270" s="121" t="s">
        <v>29</v>
      </c>
      <c r="V270" s="10" t="s">
        <v>35</v>
      </c>
      <c r="W270" s="289">
        <v>133229133</v>
      </c>
      <c r="X270" s="289">
        <v>35450000</v>
      </c>
      <c r="Y270" s="279" t="s">
        <v>1986</v>
      </c>
      <c r="Z270" s="280" t="s">
        <v>1997</v>
      </c>
      <c r="AA270" s="281" t="s">
        <v>1998</v>
      </c>
      <c r="AB270" s="285" t="s">
        <v>1999</v>
      </c>
    </row>
    <row r="271" spans="2:28" s="173" customFormat="1" ht="36">
      <c r="B271" s="116" t="s">
        <v>288</v>
      </c>
      <c r="C271" s="364"/>
      <c r="D271" s="346"/>
      <c r="E271" s="387"/>
      <c r="F271" s="7" t="s">
        <v>71</v>
      </c>
      <c r="G271" s="127" t="s">
        <v>1000</v>
      </c>
      <c r="H271" s="8" t="s">
        <v>313</v>
      </c>
      <c r="I271" s="121">
        <v>0.35</v>
      </c>
      <c r="J271" s="9">
        <v>44298</v>
      </c>
      <c r="K271" s="9">
        <v>44498</v>
      </c>
      <c r="L271" s="121">
        <v>0</v>
      </c>
      <c r="M271" s="121">
        <v>0.2</v>
      </c>
      <c r="N271" s="121">
        <v>0.6</v>
      </c>
      <c r="O271" s="10">
        <v>1</v>
      </c>
      <c r="P271" s="122" t="s">
        <v>96</v>
      </c>
      <c r="Q271" s="122" t="s">
        <v>74</v>
      </c>
      <c r="R271" s="350"/>
      <c r="S271" s="121" t="s">
        <v>28</v>
      </c>
      <c r="T271" s="121" t="s">
        <v>28</v>
      </c>
      <c r="U271" s="121" t="s">
        <v>29</v>
      </c>
      <c r="V271" s="10" t="s">
        <v>35</v>
      </c>
      <c r="W271" s="289"/>
      <c r="X271" s="289"/>
      <c r="Y271" s="279"/>
      <c r="Z271" s="280"/>
      <c r="AA271" s="281"/>
      <c r="AB271" s="285"/>
    </row>
    <row r="272" spans="2:28" s="173" customFormat="1" ht="36">
      <c r="B272" s="116" t="s">
        <v>288</v>
      </c>
      <c r="C272" s="365"/>
      <c r="D272" s="117"/>
      <c r="E272" s="374"/>
      <c r="F272" s="7" t="s">
        <v>71</v>
      </c>
      <c r="G272" s="127" t="s">
        <v>1001</v>
      </c>
      <c r="H272" s="8" t="s">
        <v>314</v>
      </c>
      <c r="I272" s="121">
        <v>0.45</v>
      </c>
      <c r="J272" s="9">
        <v>44259</v>
      </c>
      <c r="K272" s="9">
        <v>44498</v>
      </c>
      <c r="L272" s="121">
        <v>0.15</v>
      </c>
      <c r="M272" s="121">
        <v>0.5</v>
      </c>
      <c r="N272" s="121">
        <v>0.75</v>
      </c>
      <c r="O272" s="10">
        <v>1</v>
      </c>
      <c r="P272" s="10" t="s">
        <v>96</v>
      </c>
      <c r="Q272" s="122" t="s">
        <v>74</v>
      </c>
      <c r="R272" s="350"/>
      <c r="S272" s="123" t="s">
        <v>28</v>
      </c>
      <c r="T272" s="121" t="s">
        <v>28</v>
      </c>
      <c r="U272" s="121" t="s">
        <v>29</v>
      </c>
      <c r="V272" s="10" t="s">
        <v>35</v>
      </c>
      <c r="W272" s="289"/>
      <c r="X272" s="197">
        <v>67074861.399999999</v>
      </c>
      <c r="Y272" s="279"/>
      <c r="Z272" s="75" t="s">
        <v>1987</v>
      </c>
      <c r="AA272" s="198" t="s">
        <v>1899</v>
      </c>
      <c r="AB272" s="198" t="s">
        <v>1989</v>
      </c>
    </row>
    <row r="273" spans="2:28" s="173" customFormat="1" ht="36">
      <c r="B273" s="116" t="s">
        <v>288</v>
      </c>
      <c r="C273" s="363" t="s">
        <v>720</v>
      </c>
      <c r="D273" s="344">
        <v>150</v>
      </c>
      <c r="E273" s="373" t="s">
        <v>315</v>
      </c>
      <c r="F273" s="7" t="s">
        <v>71</v>
      </c>
      <c r="G273" s="127" t="s">
        <v>1002</v>
      </c>
      <c r="H273" s="8" t="s">
        <v>316</v>
      </c>
      <c r="I273" s="121">
        <v>0.12</v>
      </c>
      <c r="J273" s="9">
        <v>44228</v>
      </c>
      <c r="K273" s="9">
        <v>44560</v>
      </c>
      <c r="L273" s="121">
        <v>0.25</v>
      </c>
      <c r="M273" s="121">
        <v>0.5</v>
      </c>
      <c r="N273" s="121">
        <v>0.75</v>
      </c>
      <c r="O273" s="10">
        <v>1</v>
      </c>
      <c r="P273" s="122" t="s">
        <v>96</v>
      </c>
      <c r="Q273" s="122" t="s">
        <v>26</v>
      </c>
      <c r="R273" s="351" t="s">
        <v>1696</v>
      </c>
      <c r="S273" s="121" t="s">
        <v>28</v>
      </c>
      <c r="T273" s="121" t="s">
        <v>28</v>
      </c>
      <c r="U273" s="121" t="s">
        <v>29</v>
      </c>
      <c r="V273" s="10" t="s">
        <v>35</v>
      </c>
      <c r="W273" s="289">
        <v>133229133</v>
      </c>
      <c r="X273" s="289">
        <v>96065000</v>
      </c>
      <c r="Y273" s="279" t="s">
        <v>1986</v>
      </c>
      <c r="Z273" s="280" t="s">
        <v>1997</v>
      </c>
      <c r="AA273" s="281" t="s">
        <v>1998</v>
      </c>
      <c r="AB273" s="285" t="s">
        <v>1999</v>
      </c>
    </row>
    <row r="274" spans="2:28" s="173" customFormat="1" ht="36">
      <c r="B274" s="116" t="s">
        <v>288</v>
      </c>
      <c r="C274" s="364"/>
      <c r="D274" s="345"/>
      <c r="E274" s="387"/>
      <c r="F274" s="7" t="s">
        <v>71</v>
      </c>
      <c r="G274" s="127" t="s">
        <v>1003</v>
      </c>
      <c r="H274" s="8" t="s">
        <v>317</v>
      </c>
      <c r="I274" s="121">
        <v>0.12</v>
      </c>
      <c r="J274" s="9">
        <v>44228</v>
      </c>
      <c r="K274" s="9">
        <v>44560</v>
      </c>
      <c r="L274" s="121">
        <v>0.25</v>
      </c>
      <c r="M274" s="121">
        <v>0.5</v>
      </c>
      <c r="N274" s="121">
        <v>0.75</v>
      </c>
      <c r="O274" s="10">
        <v>1</v>
      </c>
      <c r="P274" s="122" t="s">
        <v>96</v>
      </c>
      <c r="Q274" s="122" t="s">
        <v>26</v>
      </c>
      <c r="R274" s="352"/>
      <c r="S274" s="121" t="s">
        <v>28</v>
      </c>
      <c r="T274" s="121" t="s">
        <v>28</v>
      </c>
      <c r="U274" s="121" t="s">
        <v>29</v>
      </c>
      <c r="V274" s="10" t="s">
        <v>35</v>
      </c>
      <c r="W274" s="289"/>
      <c r="X274" s="289"/>
      <c r="Y274" s="279"/>
      <c r="Z274" s="280"/>
      <c r="AA274" s="281"/>
      <c r="AB274" s="285"/>
    </row>
    <row r="275" spans="2:28" s="173" customFormat="1" ht="36">
      <c r="B275" s="116" t="s">
        <v>288</v>
      </c>
      <c r="C275" s="364"/>
      <c r="D275" s="345"/>
      <c r="E275" s="387"/>
      <c r="F275" s="7" t="s">
        <v>71</v>
      </c>
      <c r="G275" s="127" t="s">
        <v>1004</v>
      </c>
      <c r="H275" s="8" t="s">
        <v>318</v>
      </c>
      <c r="I275" s="121">
        <v>0.11</v>
      </c>
      <c r="J275" s="9">
        <v>44228</v>
      </c>
      <c r="K275" s="9">
        <v>44560</v>
      </c>
      <c r="L275" s="121">
        <v>0.25</v>
      </c>
      <c r="M275" s="121">
        <v>0.5</v>
      </c>
      <c r="N275" s="121">
        <v>0.75</v>
      </c>
      <c r="O275" s="10">
        <v>1</v>
      </c>
      <c r="P275" s="122" t="s">
        <v>96</v>
      </c>
      <c r="Q275" s="122" t="s">
        <v>26</v>
      </c>
      <c r="R275" s="352"/>
      <c r="S275" s="121" t="s">
        <v>28</v>
      </c>
      <c r="T275" s="121" t="s">
        <v>28</v>
      </c>
      <c r="U275" s="121" t="s">
        <v>29</v>
      </c>
      <c r="V275" s="10" t="s">
        <v>35</v>
      </c>
      <c r="W275" s="289"/>
      <c r="X275" s="289"/>
      <c r="Y275" s="279"/>
      <c r="Z275" s="280" t="s">
        <v>1987</v>
      </c>
      <c r="AA275" s="281" t="s">
        <v>1899</v>
      </c>
      <c r="AB275" s="285" t="s">
        <v>1989</v>
      </c>
    </row>
    <row r="276" spans="2:28" s="173" customFormat="1" ht="36">
      <c r="B276" s="116" t="s">
        <v>288</v>
      </c>
      <c r="C276" s="364"/>
      <c r="D276" s="345"/>
      <c r="E276" s="387"/>
      <c r="F276" s="7" t="s">
        <v>71</v>
      </c>
      <c r="G276" s="127" t="s">
        <v>1005</v>
      </c>
      <c r="H276" s="8" t="s">
        <v>1795</v>
      </c>
      <c r="I276" s="121">
        <v>0.15</v>
      </c>
      <c r="J276" s="9">
        <v>44392</v>
      </c>
      <c r="K276" s="9">
        <v>44560</v>
      </c>
      <c r="L276" s="121">
        <v>0.1</v>
      </c>
      <c r="M276" s="121">
        <v>0.4</v>
      </c>
      <c r="N276" s="121">
        <v>0.7</v>
      </c>
      <c r="O276" s="10">
        <v>1</v>
      </c>
      <c r="P276" s="122" t="s">
        <v>96</v>
      </c>
      <c r="Q276" s="122" t="s">
        <v>26</v>
      </c>
      <c r="R276" s="352"/>
      <c r="S276" s="121" t="s">
        <v>28</v>
      </c>
      <c r="T276" s="121" t="s">
        <v>28</v>
      </c>
      <c r="U276" s="121" t="s">
        <v>29</v>
      </c>
      <c r="V276" s="10" t="s">
        <v>35</v>
      </c>
      <c r="W276" s="289"/>
      <c r="X276" s="289">
        <v>44847361.298499994</v>
      </c>
      <c r="Y276" s="279"/>
      <c r="Z276" s="280"/>
      <c r="AA276" s="281"/>
      <c r="AB276" s="285"/>
    </row>
    <row r="277" spans="2:28" s="173" customFormat="1" ht="36">
      <c r="B277" s="116" t="s">
        <v>288</v>
      </c>
      <c r="C277" s="365"/>
      <c r="D277" s="346"/>
      <c r="E277" s="374"/>
      <c r="F277" s="7" t="s">
        <v>71</v>
      </c>
      <c r="G277" s="127" t="s">
        <v>1006</v>
      </c>
      <c r="H277" s="8" t="s">
        <v>2183</v>
      </c>
      <c r="I277" s="121">
        <v>0.5</v>
      </c>
      <c r="J277" s="9">
        <v>44228</v>
      </c>
      <c r="K277" s="9">
        <v>44560</v>
      </c>
      <c r="L277" s="121">
        <v>0.1</v>
      </c>
      <c r="M277" s="121">
        <v>0.4</v>
      </c>
      <c r="N277" s="121">
        <v>0.7</v>
      </c>
      <c r="O277" s="10">
        <v>1</v>
      </c>
      <c r="P277" s="122" t="s">
        <v>96</v>
      </c>
      <c r="Q277" s="122" t="s">
        <v>26</v>
      </c>
      <c r="R277" s="353"/>
      <c r="S277" s="121" t="s">
        <v>28</v>
      </c>
      <c r="T277" s="121" t="s">
        <v>28</v>
      </c>
      <c r="U277" s="121" t="s">
        <v>29</v>
      </c>
      <c r="V277" s="10" t="s">
        <v>35</v>
      </c>
      <c r="W277" s="289"/>
      <c r="X277" s="289"/>
      <c r="Y277" s="279"/>
      <c r="Z277" s="280"/>
      <c r="AA277" s="281"/>
      <c r="AB277" s="285"/>
    </row>
    <row r="278" spans="2:28" s="173" customFormat="1" ht="36">
      <c r="B278" s="116" t="s">
        <v>288</v>
      </c>
      <c r="C278" s="363" t="s">
        <v>721</v>
      </c>
      <c r="D278" s="344">
        <v>207</v>
      </c>
      <c r="E278" s="373" t="s">
        <v>2179</v>
      </c>
      <c r="F278" s="7" t="s">
        <v>82</v>
      </c>
      <c r="G278" s="127" t="s">
        <v>1007</v>
      </c>
      <c r="H278" s="8" t="s">
        <v>319</v>
      </c>
      <c r="I278" s="121">
        <v>0.1</v>
      </c>
      <c r="J278" s="9">
        <v>44214</v>
      </c>
      <c r="K278" s="9">
        <v>44494</v>
      </c>
      <c r="L278" s="121">
        <v>0</v>
      </c>
      <c r="M278" s="121">
        <v>0.3</v>
      </c>
      <c r="N278" s="121">
        <v>0.5</v>
      </c>
      <c r="O278" s="10">
        <v>1</v>
      </c>
      <c r="P278" s="122" t="s">
        <v>1697</v>
      </c>
      <c r="Q278" s="122" t="s">
        <v>74</v>
      </c>
      <c r="R278" s="351" t="s">
        <v>1796</v>
      </c>
      <c r="S278" s="121" t="s">
        <v>28</v>
      </c>
      <c r="T278" s="121" t="s">
        <v>28</v>
      </c>
      <c r="U278" s="121" t="s">
        <v>29</v>
      </c>
      <c r="V278" s="10" t="s">
        <v>35</v>
      </c>
      <c r="W278" s="289">
        <v>495044704</v>
      </c>
      <c r="X278" s="289">
        <v>225984078</v>
      </c>
      <c r="Y278" s="279" t="s">
        <v>1986</v>
      </c>
      <c r="Z278" s="280" t="s">
        <v>2000</v>
      </c>
      <c r="AA278" s="281" t="s">
        <v>2001</v>
      </c>
      <c r="AB278" s="285" t="s">
        <v>2002</v>
      </c>
    </row>
    <row r="279" spans="2:28" s="173" customFormat="1" ht="48">
      <c r="B279" s="116" t="s">
        <v>288</v>
      </c>
      <c r="C279" s="364"/>
      <c r="D279" s="345"/>
      <c r="E279" s="387"/>
      <c r="F279" s="7" t="s">
        <v>82</v>
      </c>
      <c r="G279" s="127" t="s">
        <v>1008</v>
      </c>
      <c r="H279" s="8" t="s">
        <v>320</v>
      </c>
      <c r="I279" s="121">
        <v>0.2</v>
      </c>
      <c r="J279" s="9">
        <v>44214</v>
      </c>
      <c r="K279" s="9">
        <v>44530</v>
      </c>
      <c r="L279" s="121">
        <v>0.1</v>
      </c>
      <c r="M279" s="121">
        <v>0.2</v>
      </c>
      <c r="N279" s="121">
        <v>0.7</v>
      </c>
      <c r="O279" s="10">
        <v>1</v>
      </c>
      <c r="P279" s="122" t="s">
        <v>1697</v>
      </c>
      <c r="Q279" s="122" t="s">
        <v>74</v>
      </c>
      <c r="R279" s="352"/>
      <c r="S279" s="121" t="s">
        <v>28</v>
      </c>
      <c r="T279" s="121" t="s">
        <v>28</v>
      </c>
      <c r="U279" s="121" t="s">
        <v>29</v>
      </c>
      <c r="V279" s="10" t="s">
        <v>35</v>
      </c>
      <c r="W279" s="289"/>
      <c r="X279" s="289"/>
      <c r="Y279" s="279"/>
      <c r="Z279" s="280"/>
      <c r="AA279" s="281"/>
      <c r="AB279" s="285"/>
    </row>
    <row r="280" spans="2:28" s="173" customFormat="1" ht="36">
      <c r="B280" s="116" t="s">
        <v>288</v>
      </c>
      <c r="C280" s="364"/>
      <c r="D280" s="345"/>
      <c r="E280" s="387"/>
      <c r="F280" s="7" t="s">
        <v>82</v>
      </c>
      <c r="G280" s="127" t="s">
        <v>1009</v>
      </c>
      <c r="H280" s="8" t="s">
        <v>2180</v>
      </c>
      <c r="I280" s="121">
        <v>0.3</v>
      </c>
      <c r="J280" s="9">
        <v>44256</v>
      </c>
      <c r="K280" s="9">
        <v>44550</v>
      </c>
      <c r="L280" s="121">
        <v>0.1</v>
      </c>
      <c r="M280" s="121">
        <v>0.2</v>
      </c>
      <c r="N280" s="121">
        <v>0.3</v>
      </c>
      <c r="O280" s="10">
        <v>1</v>
      </c>
      <c r="P280" s="122" t="s">
        <v>1697</v>
      </c>
      <c r="Q280" s="122" t="s">
        <v>74</v>
      </c>
      <c r="R280" s="352"/>
      <c r="S280" s="121" t="s">
        <v>28</v>
      </c>
      <c r="T280" s="121" t="s">
        <v>28</v>
      </c>
      <c r="U280" s="121" t="s">
        <v>29</v>
      </c>
      <c r="V280" s="10" t="s">
        <v>35</v>
      </c>
      <c r="W280" s="289"/>
      <c r="X280" s="289"/>
      <c r="Y280" s="279"/>
      <c r="Z280" s="280"/>
      <c r="AA280" s="281"/>
      <c r="AB280" s="285"/>
    </row>
    <row r="281" spans="2:28" s="173" customFormat="1" ht="36">
      <c r="B281" s="116" t="s">
        <v>288</v>
      </c>
      <c r="C281" s="365"/>
      <c r="D281" s="346"/>
      <c r="E281" s="374"/>
      <c r="F281" s="7" t="s">
        <v>82</v>
      </c>
      <c r="G281" s="127" t="s">
        <v>1010</v>
      </c>
      <c r="H281" s="8" t="s">
        <v>2181</v>
      </c>
      <c r="I281" s="121">
        <v>0.4</v>
      </c>
      <c r="J281" s="9">
        <v>44287</v>
      </c>
      <c r="K281" s="9">
        <v>44561</v>
      </c>
      <c r="L281" s="121">
        <v>0</v>
      </c>
      <c r="M281" s="121">
        <v>0.05</v>
      </c>
      <c r="N281" s="121">
        <v>0.2</v>
      </c>
      <c r="O281" s="10">
        <v>1</v>
      </c>
      <c r="P281" s="122" t="s">
        <v>1697</v>
      </c>
      <c r="Q281" s="122" t="s">
        <v>74</v>
      </c>
      <c r="R281" s="353"/>
      <c r="S281" s="121" t="s">
        <v>28</v>
      </c>
      <c r="T281" s="121" t="s">
        <v>28</v>
      </c>
      <c r="U281" s="121" t="s">
        <v>29</v>
      </c>
      <c r="V281" s="10" t="s">
        <v>35</v>
      </c>
      <c r="W281" s="289"/>
      <c r="X281" s="289"/>
      <c r="Y281" s="279"/>
      <c r="Z281" s="280"/>
      <c r="AA281" s="281"/>
      <c r="AB281" s="285"/>
    </row>
    <row r="282" spans="2:28" s="173" customFormat="1" ht="44.25" customHeight="1">
      <c r="B282" s="116" t="s">
        <v>288</v>
      </c>
      <c r="C282" s="363" t="s">
        <v>722</v>
      </c>
      <c r="D282" s="344">
        <v>205</v>
      </c>
      <c r="E282" s="373" t="s">
        <v>321</v>
      </c>
      <c r="F282" s="7" t="s">
        <v>71</v>
      </c>
      <c r="G282" s="127" t="s">
        <v>1011</v>
      </c>
      <c r="H282" s="8" t="s">
        <v>322</v>
      </c>
      <c r="I282" s="121">
        <v>0.5</v>
      </c>
      <c r="J282" s="9">
        <v>44228</v>
      </c>
      <c r="K282" s="9">
        <v>44348</v>
      </c>
      <c r="L282" s="121">
        <v>0.4</v>
      </c>
      <c r="M282" s="121">
        <v>1</v>
      </c>
      <c r="N282" s="121">
        <v>1</v>
      </c>
      <c r="O282" s="121">
        <v>1</v>
      </c>
      <c r="P282" s="122" t="s">
        <v>25</v>
      </c>
      <c r="Q282" s="122" t="s">
        <v>26</v>
      </c>
      <c r="R282" s="351" t="s">
        <v>1698</v>
      </c>
      <c r="S282" s="121" t="s">
        <v>28</v>
      </c>
      <c r="T282" s="121" t="s">
        <v>28</v>
      </c>
      <c r="U282" s="121" t="s">
        <v>29</v>
      </c>
      <c r="V282" s="10" t="s">
        <v>35</v>
      </c>
      <c r="W282" s="289">
        <v>25032086</v>
      </c>
      <c r="X282" s="289">
        <v>29830252.292881969</v>
      </c>
      <c r="Y282" s="281" t="s">
        <v>1986</v>
      </c>
      <c r="Z282" s="280" t="s">
        <v>2000</v>
      </c>
      <c r="AA282" s="281" t="s">
        <v>2001</v>
      </c>
      <c r="AB282" s="285" t="s">
        <v>2002</v>
      </c>
    </row>
    <row r="283" spans="2:28" s="173" customFormat="1" ht="44.25" customHeight="1">
      <c r="B283" s="116" t="s">
        <v>288</v>
      </c>
      <c r="C283" s="365"/>
      <c r="D283" s="346"/>
      <c r="E283" s="374"/>
      <c r="F283" s="7" t="s">
        <v>71</v>
      </c>
      <c r="G283" s="127" t="s">
        <v>1012</v>
      </c>
      <c r="H283" s="8" t="s">
        <v>1797</v>
      </c>
      <c r="I283" s="121">
        <v>0.5</v>
      </c>
      <c r="J283" s="9">
        <v>44348</v>
      </c>
      <c r="K283" s="9">
        <v>44552</v>
      </c>
      <c r="L283" s="121">
        <v>0</v>
      </c>
      <c r="M283" s="121">
        <v>0.1</v>
      </c>
      <c r="N283" s="121">
        <v>0.3</v>
      </c>
      <c r="O283" s="10">
        <v>1</v>
      </c>
      <c r="P283" s="122" t="s">
        <v>25</v>
      </c>
      <c r="Q283" s="122" t="s">
        <v>26</v>
      </c>
      <c r="R283" s="353"/>
      <c r="S283" s="121" t="s">
        <v>28</v>
      </c>
      <c r="T283" s="121" t="s">
        <v>28</v>
      </c>
      <c r="U283" s="121" t="s">
        <v>29</v>
      </c>
      <c r="V283" s="10" t="s">
        <v>35</v>
      </c>
      <c r="W283" s="289"/>
      <c r="X283" s="289"/>
      <c r="Y283" s="281"/>
      <c r="Z283" s="280"/>
      <c r="AA283" s="281"/>
      <c r="AB283" s="285"/>
    </row>
    <row r="284" spans="2:28" s="173" customFormat="1" ht="36">
      <c r="B284" s="116" t="s">
        <v>288</v>
      </c>
      <c r="C284" s="363" t="s">
        <v>723</v>
      </c>
      <c r="D284" s="344">
        <v>171</v>
      </c>
      <c r="E284" s="373" t="s">
        <v>323</v>
      </c>
      <c r="F284" s="7" t="s">
        <v>71</v>
      </c>
      <c r="G284" s="127" t="s">
        <v>1013</v>
      </c>
      <c r="H284" s="8" t="s">
        <v>324</v>
      </c>
      <c r="I284" s="121">
        <v>0.4</v>
      </c>
      <c r="J284" s="9">
        <v>44228</v>
      </c>
      <c r="K284" s="9">
        <v>44545</v>
      </c>
      <c r="L284" s="121">
        <v>0.2</v>
      </c>
      <c r="M284" s="121">
        <v>0.45</v>
      </c>
      <c r="N284" s="121">
        <v>0.75</v>
      </c>
      <c r="O284" s="10">
        <v>1</v>
      </c>
      <c r="P284" s="122" t="s">
        <v>25</v>
      </c>
      <c r="Q284" s="122" t="s">
        <v>26</v>
      </c>
      <c r="R284" s="351" t="s">
        <v>1699</v>
      </c>
      <c r="S284" s="121" t="s">
        <v>28</v>
      </c>
      <c r="T284" s="121" t="s">
        <v>28</v>
      </c>
      <c r="U284" s="121" t="s">
        <v>29</v>
      </c>
      <c r="V284" s="10" t="s">
        <v>35</v>
      </c>
      <c r="W284" s="289">
        <v>25032086</v>
      </c>
      <c r="X284" s="289">
        <v>23852499.898499995</v>
      </c>
      <c r="Y284" s="281" t="s">
        <v>1986</v>
      </c>
      <c r="Z284" s="281" t="s">
        <v>1987</v>
      </c>
      <c r="AA284" s="281" t="s">
        <v>1899</v>
      </c>
      <c r="AB284" s="289" t="s">
        <v>1989</v>
      </c>
    </row>
    <row r="285" spans="2:28" s="173" customFormat="1" ht="36">
      <c r="B285" s="116" t="s">
        <v>288</v>
      </c>
      <c r="C285" s="364"/>
      <c r="D285" s="345"/>
      <c r="E285" s="387"/>
      <c r="F285" s="7" t="s">
        <v>71</v>
      </c>
      <c r="G285" s="127" t="s">
        <v>1014</v>
      </c>
      <c r="H285" s="8" t="s">
        <v>325</v>
      </c>
      <c r="I285" s="121">
        <v>0.3</v>
      </c>
      <c r="J285" s="9">
        <v>43891</v>
      </c>
      <c r="K285" s="9">
        <v>44545</v>
      </c>
      <c r="L285" s="121">
        <v>0.2</v>
      </c>
      <c r="M285" s="121">
        <v>0.45</v>
      </c>
      <c r="N285" s="121">
        <v>0.75</v>
      </c>
      <c r="O285" s="10">
        <v>1</v>
      </c>
      <c r="P285" s="122" t="s">
        <v>25</v>
      </c>
      <c r="Q285" s="122" t="s">
        <v>26</v>
      </c>
      <c r="R285" s="352"/>
      <c r="S285" s="121" t="s">
        <v>28</v>
      </c>
      <c r="T285" s="121" t="s">
        <v>28</v>
      </c>
      <c r="U285" s="121" t="s">
        <v>29</v>
      </c>
      <c r="V285" s="10" t="s">
        <v>35</v>
      </c>
      <c r="W285" s="289"/>
      <c r="X285" s="289"/>
      <c r="Y285" s="281"/>
      <c r="Z285" s="281"/>
      <c r="AA285" s="281" t="s">
        <v>1993</v>
      </c>
      <c r="AB285" s="289"/>
    </row>
    <row r="286" spans="2:28" s="173" customFormat="1" ht="48">
      <c r="B286" s="116" t="s">
        <v>288</v>
      </c>
      <c r="C286" s="365"/>
      <c r="D286" s="346"/>
      <c r="E286" s="387"/>
      <c r="F286" s="7" t="s">
        <v>71</v>
      </c>
      <c r="G286" s="127" t="s">
        <v>1015</v>
      </c>
      <c r="H286" s="8" t="s">
        <v>1798</v>
      </c>
      <c r="I286" s="121">
        <v>0.3</v>
      </c>
      <c r="J286" s="9">
        <v>44228</v>
      </c>
      <c r="K286" s="9">
        <v>44545</v>
      </c>
      <c r="L286" s="121">
        <v>0.2</v>
      </c>
      <c r="M286" s="121">
        <v>0.45</v>
      </c>
      <c r="N286" s="121">
        <v>0.75</v>
      </c>
      <c r="O286" s="10">
        <v>1</v>
      </c>
      <c r="P286" s="122" t="s">
        <v>25</v>
      </c>
      <c r="Q286" s="122" t="s">
        <v>26</v>
      </c>
      <c r="R286" s="353"/>
      <c r="S286" s="121" t="s">
        <v>28</v>
      </c>
      <c r="T286" s="121" t="s">
        <v>28</v>
      </c>
      <c r="U286" s="121" t="s">
        <v>29</v>
      </c>
      <c r="V286" s="10" t="s">
        <v>35</v>
      </c>
      <c r="W286" s="289"/>
      <c r="X286" s="289"/>
      <c r="Y286" s="281"/>
      <c r="Z286" s="281"/>
      <c r="AA286" s="281" t="s">
        <v>1993</v>
      </c>
      <c r="AB286" s="289"/>
    </row>
    <row r="287" spans="2:28" s="173" customFormat="1" ht="36">
      <c r="B287" s="116" t="s">
        <v>288</v>
      </c>
      <c r="C287" s="363" t="s">
        <v>724</v>
      </c>
      <c r="D287" s="344">
        <v>111</v>
      </c>
      <c r="E287" s="373" t="s">
        <v>326</v>
      </c>
      <c r="F287" s="7" t="s">
        <v>71</v>
      </c>
      <c r="G287" s="127" t="s">
        <v>1016</v>
      </c>
      <c r="H287" s="8" t="s">
        <v>327</v>
      </c>
      <c r="I287" s="121">
        <v>0.3</v>
      </c>
      <c r="J287" s="9">
        <v>44228</v>
      </c>
      <c r="K287" s="9">
        <v>44347</v>
      </c>
      <c r="L287" s="121">
        <v>0.3</v>
      </c>
      <c r="M287" s="121">
        <v>1</v>
      </c>
      <c r="N287" s="10">
        <v>0</v>
      </c>
      <c r="O287" s="10">
        <v>0</v>
      </c>
      <c r="P287" s="122" t="s">
        <v>25</v>
      </c>
      <c r="Q287" s="122" t="s">
        <v>26</v>
      </c>
      <c r="R287" s="351" t="s">
        <v>1799</v>
      </c>
      <c r="S287" s="121" t="s">
        <v>28</v>
      </c>
      <c r="T287" s="121" t="s">
        <v>28</v>
      </c>
      <c r="U287" s="121" t="s">
        <v>29</v>
      </c>
      <c r="V287" s="10" t="s">
        <v>35</v>
      </c>
      <c r="W287" s="289">
        <v>35726957</v>
      </c>
      <c r="X287" s="289">
        <v>6817817.5999999996</v>
      </c>
      <c r="Y287" s="281" t="s">
        <v>1986</v>
      </c>
      <c r="Z287" s="280" t="s">
        <v>1987</v>
      </c>
      <c r="AA287" s="281" t="s">
        <v>1899</v>
      </c>
      <c r="AB287" s="285" t="s">
        <v>1989</v>
      </c>
    </row>
    <row r="288" spans="2:28" s="173" customFormat="1" ht="36">
      <c r="B288" s="116" t="s">
        <v>288</v>
      </c>
      <c r="C288" s="364"/>
      <c r="D288" s="345"/>
      <c r="E288" s="387"/>
      <c r="F288" s="7" t="s">
        <v>71</v>
      </c>
      <c r="G288" s="127" t="s">
        <v>1017</v>
      </c>
      <c r="H288" s="8" t="s">
        <v>328</v>
      </c>
      <c r="I288" s="121">
        <v>0.3</v>
      </c>
      <c r="J288" s="9">
        <v>44378</v>
      </c>
      <c r="K288" s="9">
        <v>44545</v>
      </c>
      <c r="L288" s="121">
        <v>0</v>
      </c>
      <c r="M288" s="121">
        <v>0</v>
      </c>
      <c r="N288" s="121">
        <v>0.5</v>
      </c>
      <c r="O288" s="10">
        <v>1</v>
      </c>
      <c r="P288" s="122" t="s">
        <v>25</v>
      </c>
      <c r="Q288" s="122" t="s">
        <v>26</v>
      </c>
      <c r="R288" s="352"/>
      <c r="S288" s="121" t="s">
        <v>28</v>
      </c>
      <c r="T288" s="121" t="s">
        <v>28</v>
      </c>
      <c r="U288" s="121" t="s">
        <v>29</v>
      </c>
      <c r="V288" s="10" t="s">
        <v>35</v>
      </c>
      <c r="W288" s="289"/>
      <c r="X288" s="289"/>
      <c r="Y288" s="281"/>
      <c r="Z288" s="280"/>
      <c r="AA288" s="281"/>
      <c r="AB288" s="285"/>
    </row>
    <row r="289" spans="2:28" s="173" customFormat="1" ht="36">
      <c r="B289" s="116" t="s">
        <v>288</v>
      </c>
      <c r="C289" s="364"/>
      <c r="D289" s="345"/>
      <c r="E289" s="387"/>
      <c r="F289" s="7" t="s">
        <v>71</v>
      </c>
      <c r="G289" s="127" t="s">
        <v>1018</v>
      </c>
      <c r="H289" s="8" t="s">
        <v>329</v>
      </c>
      <c r="I289" s="121">
        <v>0.2</v>
      </c>
      <c r="J289" s="9">
        <v>44287</v>
      </c>
      <c r="K289" s="9">
        <v>44545</v>
      </c>
      <c r="L289" s="121">
        <v>0</v>
      </c>
      <c r="M289" s="121">
        <v>0.4</v>
      </c>
      <c r="N289" s="121">
        <v>0.8</v>
      </c>
      <c r="O289" s="10">
        <v>1</v>
      </c>
      <c r="P289" s="122" t="s">
        <v>25</v>
      </c>
      <c r="Q289" s="122" t="s">
        <v>26</v>
      </c>
      <c r="R289" s="352"/>
      <c r="S289" s="121" t="s">
        <v>28</v>
      </c>
      <c r="T289" s="121" t="s">
        <v>28</v>
      </c>
      <c r="U289" s="121" t="s">
        <v>29</v>
      </c>
      <c r="V289" s="10" t="s">
        <v>35</v>
      </c>
      <c r="W289" s="289"/>
      <c r="X289" s="289"/>
      <c r="Y289" s="281"/>
      <c r="Z289" s="280"/>
      <c r="AA289" s="281"/>
      <c r="AB289" s="285"/>
    </row>
    <row r="290" spans="2:28" s="173" customFormat="1" ht="36">
      <c r="B290" s="116" t="s">
        <v>288</v>
      </c>
      <c r="C290" s="365"/>
      <c r="D290" s="346"/>
      <c r="E290" s="374"/>
      <c r="F290" s="7" t="s">
        <v>71</v>
      </c>
      <c r="G290" s="127" t="s">
        <v>1019</v>
      </c>
      <c r="H290" s="8" t="s">
        <v>330</v>
      </c>
      <c r="I290" s="121">
        <v>0.2</v>
      </c>
      <c r="J290" s="9">
        <v>44287</v>
      </c>
      <c r="K290" s="9">
        <v>44545</v>
      </c>
      <c r="L290" s="121">
        <v>0</v>
      </c>
      <c r="M290" s="121">
        <v>0.1</v>
      </c>
      <c r="N290" s="121">
        <v>0.6</v>
      </c>
      <c r="O290" s="10">
        <v>1</v>
      </c>
      <c r="P290" s="122" t="s">
        <v>25</v>
      </c>
      <c r="Q290" s="122" t="s">
        <v>26</v>
      </c>
      <c r="R290" s="353"/>
      <c r="S290" s="121" t="s">
        <v>28</v>
      </c>
      <c r="T290" s="121" t="s">
        <v>28</v>
      </c>
      <c r="U290" s="121" t="s">
        <v>29</v>
      </c>
      <c r="V290" s="10" t="s">
        <v>35</v>
      </c>
      <c r="W290" s="289"/>
      <c r="X290" s="289"/>
      <c r="Y290" s="281"/>
      <c r="Z290" s="280"/>
      <c r="AA290" s="281"/>
      <c r="AB290" s="285"/>
    </row>
    <row r="291" spans="2:28" s="173" customFormat="1" ht="72">
      <c r="B291" s="116" t="s">
        <v>288</v>
      </c>
      <c r="C291" s="363" t="s">
        <v>725</v>
      </c>
      <c r="D291" s="344">
        <v>151</v>
      </c>
      <c r="E291" s="373" t="s">
        <v>331</v>
      </c>
      <c r="F291" s="7" t="s">
        <v>71</v>
      </c>
      <c r="G291" s="127" t="s">
        <v>1701</v>
      </c>
      <c r="H291" s="8" t="s">
        <v>332</v>
      </c>
      <c r="I291" s="121">
        <v>0.5</v>
      </c>
      <c r="J291" s="9">
        <v>44214</v>
      </c>
      <c r="K291" s="9">
        <v>44286</v>
      </c>
      <c r="L291" s="121">
        <v>1</v>
      </c>
      <c r="M291" s="121">
        <v>1</v>
      </c>
      <c r="N291" s="121">
        <v>1</v>
      </c>
      <c r="O291" s="121">
        <v>1</v>
      </c>
      <c r="P291" s="122" t="s">
        <v>25</v>
      </c>
      <c r="Q291" s="122" t="s">
        <v>26</v>
      </c>
      <c r="R291" s="351" t="s">
        <v>1700</v>
      </c>
      <c r="S291" s="121" t="s">
        <v>28</v>
      </c>
      <c r="T291" s="121" t="s">
        <v>28</v>
      </c>
      <c r="U291" s="121" t="s">
        <v>29</v>
      </c>
      <c r="V291" s="10" t="s">
        <v>35</v>
      </c>
      <c r="W291" s="289">
        <v>20693171</v>
      </c>
      <c r="X291" s="289"/>
      <c r="Y291" s="288" t="s">
        <v>2003</v>
      </c>
      <c r="Z291" s="288" t="s">
        <v>2004</v>
      </c>
      <c r="AA291" s="288" t="s">
        <v>2005</v>
      </c>
      <c r="AB291" s="289"/>
    </row>
    <row r="292" spans="2:28" s="173" customFormat="1" ht="36">
      <c r="B292" s="116" t="s">
        <v>288</v>
      </c>
      <c r="C292" s="365"/>
      <c r="D292" s="346"/>
      <c r="E292" s="374"/>
      <c r="F292" s="7" t="s">
        <v>71</v>
      </c>
      <c r="G292" s="127" t="s">
        <v>1702</v>
      </c>
      <c r="H292" s="8" t="s">
        <v>333</v>
      </c>
      <c r="I292" s="121">
        <v>0.5</v>
      </c>
      <c r="J292" s="9">
        <v>44214</v>
      </c>
      <c r="K292" s="9">
        <v>44286</v>
      </c>
      <c r="L292" s="121">
        <v>1</v>
      </c>
      <c r="M292" s="121">
        <v>1</v>
      </c>
      <c r="N292" s="121">
        <v>1</v>
      </c>
      <c r="O292" s="121">
        <v>1</v>
      </c>
      <c r="P292" s="122" t="s">
        <v>25</v>
      </c>
      <c r="Q292" s="122" t="s">
        <v>26</v>
      </c>
      <c r="R292" s="353"/>
      <c r="S292" s="121" t="s">
        <v>28</v>
      </c>
      <c r="T292" s="121" t="s">
        <v>28</v>
      </c>
      <c r="U292" s="121" t="s">
        <v>29</v>
      </c>
      <c r="V292" s="10" t="s">
        <v>35</v>
      </c>
      <c r="W292" s="289"/>
      <c r="X292" s="289"/>
      <c r="Y292" s="288"/>
      <c r="Z292" s="288"/>
      <c r="AA292" s="288"/>
      <c r="AB292" s="289"/>
    </row>
    <row r="293" spans="2:28" s="173" customFormat="1" ht="36">
      <c r="B293" s="116" t="s">
        <v>288</v>
      </c>
      <c r="C293" s="363" t="s">
        <v>726</v>
      </c>
      <c r="D293" s="344">
        <v>98</v>
      </c>
      <c r="E293" s="373" t="s">
        <v>334</v>
      </c>
      <c r="F293" s="7" t="s">
        <v>71</v>
      </c>
      <c r="G293" s="127" t="s">
        <v>1703</v>
      </c>
      <c r="H293" s="8" t="s">
        <v>335</v>
      </c>
      <c r="I293" s="12">
        <v>0.25</v>
      </c>
      <c r="J293" s="9">
        <v>44200</v>
      </c>
      <c r="K293" s="9">
        <v>44423</v>
      </c>
      <c r="L293" s="121">
        <v>0.4</v>
      </c>
      <c r="M293" s="121">
        <v>0.7</v>
      </c>
      <c r="N293" s="121">
        <v>1</v>
      </c>
      <c r="O293" s="10">
        <v>1</v>
      </c>
      <c r="P293" s="122" t="s">
        <v>1697</v>
      </c>
      <c r="Q293" s="122" t="s">
        <v>74</v>
      </c>
      <c r="R293" s="351" t="s">
        <v>1800</v>
      </c>
      <c r="S293" s="121" t="s">
        <v>28</v>
      </c>
      <c r="T293" s="121" t="s">
        <v>28</v>
      </c>
      <c r="U293" s="121" t="s">
        <v>29</v>
      </c>
      <c r="V293" s="10" t="s">
        <v>35</v>
      </c>
      <c r="W293" s="289">
        <v>243468214.80000001</v>
      </c>
      <c r="X293" s="289">
        <v>77169351.000395834</v>
      </c>
      <c r="Y293" s="279" t="s">
        <v>1986</v>
      </c>
      <c r="Z293" s="280" t="s">
        <v>2006</v>
      </c>
      <c r="AA293" s="281" t="s">
        <v>2007</v>
      </c>
      <c r="AB293" s="285" t="s">
        <v>2008</v>
      </c>
    </row>
    <row r="294" spans="2:28" s="173" customFormat="1" ht="36">
      <c r="B294" s="116" t="s">
        <v>288</v>
      </c>
      <c r="C294" s="364"/>
      <c r="D294" s="345"/>
      <c r="E294" s="387"/>
      <c r="F294" s="7" t="s">
        <v>71</v>
      </c>
      <c r="G294" s="127" t="s">
        <v>1704</v>
      </c>
      <c r="H294" s="8" t="s">
        <v>336</v>
      </c>
      <c r="I294" s="12">
        <v>0.25</v>
      </c>
      <c r="J294" s="9">
        <v>44200</v>
      </c>
      <c r="K294" s="9">
        <v>44439</v>
      </c>
      <c r="L294" s="121">
        <v>0.3</v>
      </c>
      <c r="M294" s="121">
        <v>0.6</v>
      </c>
      <c r="N294" s="121">
        <v>1</v>
      </c>
      <c r="O294" s="10">
        <v>1</v>
      </c>
      <c r="P294" s="122" t="s">
        <v>1697</v>
      </c>
      <c r="Q294" s="122" t="s">
        <v>74</v>
      </c>
      <c r="R294" s="352"/>
      <c r="S294" s="121" t="s">
        <v>28</v>
      </c>
      <c r="T294" s="121" t="s">
        <v>28</v>
      </c>
      <c r="U294" s="121" t="s">
        <v>29</v>
      </c>
      <c r="V294" s="10" t="s">
        <v>35</v>
      </c>
      <c r="W294" s="289"/>
      <c r="X294" s="289"/>
      <c r="Y294" s="279"/>
      <c r="Z294" s="280"/>
      <c r="AA294" s="281"/>
      <c r="AB294" s="285"/>
    </row>
    <row r="295" spans="2:28" s="173" customFormat="1" ht="36">
      <c r="B295" s="116" t="s">
        <v>288</v>
      </c>
      <c r="C295" s="364"/>
      <c r="D295" s="345"/>
      <c r="E295" s="387"/>
      <c r="F295" s="7" t="s">
        <v>71</v>
      </c>
      <c r="G295" s="127" t="s">
        <v>1705</v>
      </c>
      <c r="H295" s="8" t="s">
        <v>337</v>
      </c>
      <c r="I295" s="12">
        <v>0.25</v>
      </c>
      <c r="J295" s="9">
        <v>44200</v>
      </c>
      <c r="K295" s="9">
        <v>44545</v>
      </c>
      <c r="L295" s="121">
        <v>0.25</v>
      </c>
      <c r="M295" s="121">
        <v>0.5</v>
      </c>
      <c r="N295" s="121">
        <v>0.75</v>
      </c>
      <c r="O295" s="10">
        <v>1</v>
      </c>
      <c r="P295" s="122" t="s">
        <v>1697</v>
      </c>
      <c r="Q295" s="122" t="s">
        <v>74</v>
      </c>
      <c r="R295" s="352"/>
      <c r="S295" s="121" t="s">
        <v>28</v>
      </c>
      <c r="T295" s="121" t="s">
        <v>28</v>
      </c>
      <c r="U295" s="121" t="s">
        <v>29</v>
      </c>
      <c r="V295" s="10" t="s">
        <v>35</v>
      </c>
      <c r="W295" s="289"/>
      <c r="X295" s="289">
        <v>27262817.513</v>
      </c>
      <c r="Y295" s="279"/>
      <c r="Z295" s="280" t="s">
        <v>1987</v>
      </c>
      <c r="AA295" s="281" t="s">
        <v>1899</v>
      </c>
      <c r="AB295" s="285" t="s">
        <v>1989</v>
      </c>
    </row>
    <row r="296" spans="2:28" s="173" customFormat="1" ht="36">
      <c r="B296" s="116" t="s">
        <v>288</v>
      </c>
      <c r="C296" s="365"/>
      <c r="D296" s="346"/>
      <c r="E296" s="374"/>
      <c r="F296" s="7" t="s">
        <v>71</v>
      </c>
      <c r="G296" s="127" t="s">
        <v>1706</v>
      </c>
      <c r="H296" s="8" t="s">
        <v>338</v>
      </c>
      <c r="I296" s="12">
        <v>0.25</v>
      </c>
      <c r="J296" s="9">
        <v>44200</v>
      </c>
      <c r="K296" s="9">
        <v>44545</v>
      </c>
      <c r="L296" s="121">
        <v>0.25</v>
      </c>
      <c r="M296" s="121">
        <v>0.5</v>
      </c>
      <c r="N296" s="121">
        <v>0.75</v>
      </c>
      <c r="O296" s="10">
        <v>1</v>
      </c>
      <c r="P296" s="122" t="s">
        <v>1697</v>
      </c>
      <c r="Q296" s="122" t="s">
        <v>74</v>
      </c>
      <c r="R296" s="353"/>
      <c r="S296" s="121" t="s">
        <v>28</v>
      </c>
      <c r="T296" s="121" t="s">
        <v>28</v>
      </c>
      <c r="U296" s="121" t="s">
        <v>29</v>
      </c>
      <c r="V296" s="10" t="s">
        <v>35</v>
      </c>
      <c r="W296" s="289"/>
      <c r="X296" s="289"/>
      <c r="Y296" s="279"/>
      <c r="Z296" s="280"/>
      <c r="AA296" s="281"/>
      <c r="AB296" s="285"/>
    </row>
    <row r="297" spans="2:28" s="173" customFormat="1" ht="36">
      <c r="B297" s="116" t="s">
        <v>288</v>
      </c>
      <c r="C297" s="363" t="s">
        <v>727</v>
      </c>
      <c r="D297" s="344">
        <v>126</v>
      </c>
      <c r="E297" s="373" t="s">
        <v>339</v>
      </c>
      <c r="F297" s="7" t="s">
        <v>71</v>
      </c>
      <c r="G297" s="127" t="s">
        <v>1020</v>
      </c>
      <c r="H297" s="8" t="s">
        <v>340</v>
      </c>
      <c r="I297" s="12">
        <v>0.5</v>
      </c>
      <c r="J297" s="9">
        <v>44200</v>
      </c>
      <c r="K297" s="9">
        <v>44545</v>
      </c>
      <c r="L297" s="121">
        <v>0.2</v>
      </c>
      <c r="M297" s="121">
        <v>0.4</v>
      </c>
      <c r="N297" s="121">
        <v>0.7</v>
      </c>
      <c r="O297" s="10">
        <v>1</v>
      </c>
      <c r="P297" s="122" t="s">
        <v>1697</v>
      </c>
      <c r="Q297" s="122" t="s">
        <v>74</v>
      </c>
      <c r="R297" s="351" t="s">
        <v>1801</v>
      </c>
      <c r="S297" s="121" t="s">
        <v>97</v>
      </c>
      <c r="T297" s="121" t="s">
        <v>28</v>
      </c>
      <c r="U297" s="121" t="s">
        <v>29</v>
      </c>
      <c r="V297" s="10" t="s">
        <v>35</v>
      </c>
      <c r="W297" s="289">
        <v>511692349</v>
      </c>
      <c r="X297" s="289">
        <v>44689434.00022269</v>
      </c>
      <c r="Y297" s="279" t="s">
        <v>1986</v>
      </c>
      <c r="Z297" s="280" t="s">
        <v>2006</v>
      </c>
      <c r="AA297" s="281" t="s">
        <v>2007</v>
      </c>
      <c r="AB297" s="285" t="s">
        <v>2008</v>
      </c>
    </row>
    <row r="298" spans="2:28" s="173" customFormat="1" ht="50.25" customHeight="1">
      <c r="B298" s="116" t="s">
        <v>288</v>
      </c>
      <c r="C298" s="365"/>
      <c r="D298" s="346"/>
      <c r="E298" s="374"/>
      <c r="F298" s="7" t="s">
        <v>71</v>
      </c>
      <c r="G298" s="127" t="s">
        <v>1021</v>
      </c>
      <c r="H298" s="8" t="s">
        <v>341</v>
      </c>
      <c r="I298" s="12">
        <v>0.5</v>
      </c>
      <c r="J298" s="9">
        <v>44200</v>
      </c>
      <c r="K298" s="9">
        <v>44545</v>
      </c>
      <c r="L298" s="121">
        <v>0.25</v>
      </c>
      <c r="M298" s="121">
        <v>0.5</v>
      </c>
      <c r="N298" s="121">
        <v>0.75</v>
      </c>
      <c r="O298" s="10">
        <v>1</v>
      </c>
      <c r="P298" s="122" t="s">
        <v>1697</v>
      </c>
      <c r="Q298" s="122" t="s">
        <v>74</v>
      </c>
      <c r="R298" s="353"/>
      <c r="S298" s="121" t="s">
        <v>97</v>
      </c>
      <c r="T298" s="121" t="s">
        <v>28</v>
      </c>
      <c r="U298" s="121" t="s">
        <v>75</v>
      </c>
      <c r="V298" s="10" t="s">
        <v>35</v>
      </c>
      <c r="W298" s="289"/>
      <c r="X298" s="289"/>
      <c r="Y298" s="279"/>
      <c r="Z298" s="280"/>
      <c r="AA298" s="281"/>
      <c r="AB298" s="285"/>
    </row>
    <row r="299" spans="2:28" s="173" customFormat="1" ht="36">
      <c r="B299" s="116" t="s">
        <v>288</v>
      </c>
      <c r="C299" s="363" t="s">
        <v>728</v>
      </c>
      <c r="D299" s="344">
        <v>170</v>
      </c>
      <c r="E299" s="373" t="s">
        <v>342</v>
      </c>
      <c r="F299" s="7" t="s">
        <v>71</v>
      </c>
      <c r="G299" s="127" t="s">
        <v>1022</v>
      </c>
      <c r="H299" s="8" t="s">
        <v>343</v>
      </c>
      <c r="I299" s="12">
        <v>0.7</v>
      </c>
      <c r="J299" s="9">
        <v>44200</v>
      </c>
      <c r="K299" s="9">
        <v>44545</v>
      </c>
      <c r="L299" s="121">
        <v>0.25</v>
      </c>
      <c r="M299" s="121">
        <v>0.5</v>
      </c>
      <c r="N299" s="121">
        <v>0.75</v>
      </c>
      <c r="O299" s="10">
        <v>1</v>
      </c>
      <c r="P299" s="122" t="s">
        <v>25</v>
      </c>
      <c r="Q299" s="122" t="s">
        <v>74</v>
      </c>
      <c r="R299" s="351" t="s">
        <v>1802</v>
      </c>
      <c r="S299" s="121" t="s">
        <v>28</v>
      </c>
      <c r="T299" s="121" t="s">
        <v>28</v>
      </c>
      <c r="U299" s="121" t="s">
        <v>29</v>
      </c>
      <c r="V299" s="10" t="s">
        <v>35</v>
      </c>
      <c r="W299" s="289">
        <v>88358940</v>
      </c>
      <c r="X299" s="289">
        <v>47707340</v>
      </c>
      <c r="Y299" s="279" t="s">
        <v>1986</v>
      </c>
      <c r="Z299" s="280" t="s">
        <v>2006</v>
      </c>
      <c r="AA299" s="281" t="s">
        <v>2007</v>
      </c>
      <c r="AB299" s="285" t="s">
        <v>2008</v>
      </c>
    </row>
    <row r="300" spans="2:28" s="173" customFormat="1" ht="36">
      <c r="B300" s="116" t="s">
        <v>288</v>
      </c>
      <c r="C300" s="365"/>
      <c r="D300" s="346"/>
      <c r="E300" s="374"/>
      <c r="F300" s="7" t="s">
        <v>71</v>
      </c>
      <c r="G300" s="127" t="s">
        <v>1023</v>
      </c>
      <c r="H300" s="8" t="s">
        <v>344</v>
      </c>
      <c r="I300" s="12">
        <v>0.3</v>
      </c>
      <c r="J300" s="9">
        <v>44200</v>
      </c>
      <c r="K300" s="9">
        <v>44545</v>
      </c>
      <c r="L300" s="121">
        <v>0.25</v>
      </c>
      <c r="M300" s="121">
        <v>0.5</v>
      </c>
      <c r="N300" s="121">
        <v>0.75</v>
      </c>
      <c r="O300" s="10">
        <v>1</v>
      </c>
      <c r="P300" s="122" t="s">
        <v>25</v>
      </c>
      <c r="Q300" s="122" t="s">
        <v>74</v>
      </c>
      <c r="R300" s="353"/>
      <c r="S300" s="121" t="s">
        <v>28</v>
      </c>
      <c r="T300" s="121" t="s">
        <v>28</v>
      </c>
      <c r="U300" s="121" t="s">
        <v>29</v>
      </c>
      <c r="V300" s="10" t="s">
        <v>35</v>
      </c>
      <c r="W300" s="289"/>
      <c r="X300" s="289"/>
      <c r="Y300" s="279"/>
      <c r="Z300" s="280"/>
      <c r="AA300" s="281"/>
      <c r="AB300" s="285"/>
    </row>
    <row r="301" spans="2:28" s="173" customFormat="1" ht="36">
      <c r="B301" s="116" t="s">
        <v>288</v>
      </c>
      <c r="C301" s="363" t="s">
        <v>729</v>
      </c>
      <c r="D301" s="344">
        <v>180</v>
      </c>
      <c r="E301" s="373" t="s">
        <v>345</v>
      </c>
      <c r="F301" s="7" t="s">
        <v>71</v>
      </c>
      <c r="G301" s="127" t="s">
        <v>1024</v>
      </c>
      <c r="H301" s="8" t="s">
        <v>1803</v>
      </c>
      <c r="I301" s="121">
        <v>0.2</v>
      </c>
      <c r="J301" s="9">
        <v>44228</v>
      </c>
      <c r="K301" s="9">
        <v>44285</v>
      </c>
      <c r="L301" s="121">
        <v>1</v>
      </c>
      <c r="M301" s="121">
        <v>1</v>
      </c>
      <c r="N301" s="121">
        <v>1</v>
      </c>
      <c r="O301" s="121">
        <v>1</v>
      </c>
      <c r="P301" s="122" t="s">
        <v>25</v>
      </c>
      <c r="Q301" s="122" t="s">
        <v>26</v>
      </c>
      <c r="R301" s="351" t="s">
        <v>1804</v>
      </c>
      <c r="S301" s="121" t="s">
        <v>28</v>
      </c>
      <c r="T301" s="121" t="s">
        <v>28</v>
      </c>
      <c r="U301" s="121" t="s">
        <v>29</v>
      </c>
      <c r="V301" s="10" t="s">
        <v>346</v>
      </c>
      <c r="W301" s="289">
        <v>0</v>
      </c>
      <c r="X301" s="289">
        <v>27675317.600000001</v>
      </c>
      <c r="Y301" s="279" t="s">
        <v>1986</v>
      </c>
      <c r="Z301" s="280" t="s">
        <v>1987</v>
      </c>
      <c r="AA301" s="281" t="s">
        <v>1899</v>
      </c>
      <c r="AB301" s="285" t="s">
        <v>1989</v>
      </c>
    </row>
    <row r="302" spans="2:28" s="173" customFormat="1" ht="36">
      <c r="B302" s="116" t="s">
        <v>288</v>
      </c>
      <c r="C302" s="364"/>
      <c r="D302" s="345"/>
      <c r="E302" s="387"/>
      <c r="F302" s="7" t="s">
        <v>71</v>
      </c>
      <c r="G302" s="127" t="s">
        <v>1025</v>
      </c>
      <c r="H302" s="8" t="s">
        <v>1805</v>
      </c>
      <c r="I302" s="121">
        <v>0.3</v>
      </c>
      <c r="J302" s="9">
        <v>44228</v>
      </c>
      <c r="K302" s="9">
        <v>44346</v>
      </c>
      <c r="L302" s="121">
        <v>0.5</v>
      </c>
      <c r="M302" s="121">
        <v>1</v>
      </c>
      <c r="N302" s="121">
        <v>1</v>
      </c>
      <c r="O302" s="121">
        <v>1</v>
      </c>
      <c r="P302" s="122" t="s">
        <v>25</v>
      </c>
      <c r="Q302" s="122" t="s">
        <v>26</v>
      </c>
      <c r="R302" s="352"/>
      <c r="S302" s="121" t="s">
        <v>28</v>
      </c>
      <c r="T302" s="121" t="s">
        <v>28</v>
      </c>
      <c r="U302" s="121" t="s">
        <v>29</v>
      </c>
      <c r="V302" s="10" t="s">
        <v>346</v>
      </c>
      <c r="W302" s="289"/>
      <c r="X302" s="289"/>
      <c r="Y302" s="279"/>
      <c r="Z302" s="280"/>
      <c r="AA302" s="281"/>
      <c r="AB302" s="285"/>
    </row>
    <row r="303" spans="2:28" s="173" customFormat="1" ht="36">
      <c r="B303" s="116" t="s">
        <v>288</v>
      </c>
      <c r="C303" s="365"/>
      <c r="D303" s="346"/>
      <c r="E303" s="374"/>
      <c r="F303" s="7" t="s">
        <v>71</v>
      </c>
      <c r="G303" s="127" t="s">
        <v>1026</v>
      </c>
      <c r="H303" s="8" t="s">
        <v>1806</v>
      </c>
      <c r="I303" s="121">
        <v>0.5</v>
      </c>
      <c r="J303" s="9">
        <v>44348</v>
      </c>
      <c r="K303" s="9">
        <v>44469</v>
      </c>
      <c r="L303" s="121">
        <v>0</v>
      </c>
      <c r="M303" s="121">
        <v>0.33</v>
      </c>
      <c r="N303" s="121">
        <v>1</v>
      </c>
      <c r="O303" s="121">
        <v>1</v>
      </c>
      <c r="P303" s="122" t="s">
        <v>25</v>
      </c>
      <c r="Q303" s="122" t="s">
        <v>26</v>
      </c>
      <c r="R303" s="353"/>
      <c r="S303" s="121" t="s">
        <v>28</v>
      </c>
      <c r="T303" s="121" t="s">
        <v>28</v>
      </c>
      <c r="U303" s="121" t="s">
        <v>29</v>
      </c>
      <c r="V303" s="10" t="s">
        <v>346</v>
      </c>
      <c r="W303" s="289"/>
      <c r="X303" s="289"/>
      <c r="Y303" s="279"/>
      <c r="Z303" s="280"/>
      <c r="AA303" s="281"/>
      <c r="AB303" s="285"/>
    </row>
    <row r="304" spans="2:28" s="173" customFormat="1" ht="36">
      <c r="B304" s="116" t="s">
        <v>288</v>
      </c>
      <c r="C304" s="363" t="s">
        <v>730</v>
      </c>
      <c r="D304" s="344">
        <v>95</v>
      </c>
      <c r="E304" s="373" t="s">
        <v>347</v>
      </c>
      <c r="F304" s="7" t="s">
        <v>71</v>
      </c>
      <c r="G304" s="127" t="s">
        <v>1027</v>
      </c>
      <c r="H304" s="8" t="s">
        <v>348</v>
      </c>
      <c r="I304" s="121">
        <v>0.7</v>
      </c>
      <c r="J304" s="9">
        <v>44235</v>
      </c>
      <c r="K304" s="9">
        <v>44560</v>
      </c>
      <c r="L304" s="121">
        <v>0.25</v>
      </c>
      <c r="M304" s="121">
        <v>0.5</v>
      </c>
      <c r="N304" s="121">
        <v>0.75</v>
      </c>
      <c r="O304" s="10">
        <v>1</v>
      </c>
      <c r="P304" s="122" t="s">
        <v>25</v>
      </c>
      <c r="Q304" s="122" t="s">
        <v>26</v>
      </c>
      <c r="R304" s="351" t="s">
        <v>1804</v>
      </c>
      <c r="S304" s="121" t="s">
        <v>28</v>
      </c>
      <c r="T304" s="121" t="s">
        <v>28</v>
      </c>
      <c r="U304" s="121" t="s">
        <v>29</v>
      </c>
      <c r="V304" s="10" t="s">
        <v>346</v>
      </c>
      <c r="W304" s="289">
        <v>0</v>
      </c>
      <c r="X304" s="289">
        <v>38857500</v>
      </c>
      <c r="Y304" s="279" t="s">
        <v>1986</v>
      </c>
      <c r="Z304" s="280" t="s">
        <v>1987</v>
      </c>
      <c r="AA304" s="281" t="s">
        <v>1899</v>
      </c>
      <c r="AB304" s="285" t="s">
        <v>1989</v>
      </c>
    </row>
    <row r="305" spans="2:28" s="173" customFormat="1" ht="36">
      <c r="B305" s="116" t="s">
        <v>288</v>
      </c>
      <c r="C305" s="365"/>
      <c r="D305" s="346"/>
      <c r="E305" s="374"/>
      <c r="F305" s="7" t="s">
        <v>71</v>
      </c>
      <c r="G305" s="127" t="s">
        <v>1028</v>
      </c>
      <c r="H305" s="8" t="s">
        <v>1807</v>
      </c>
      <c r="I305" s="121">
        <v>0.3</v>
      </c>
      <c r="J305" s="9">
        <v>44440</v>
      </c>
      <c r="K305" s="9">
        <v>44530</v>
      </c>
      <c r="L305" s="121">
        <v>0</v>
      </c>
      <c r="M305" s="121">
        <v>0</v>
      </c>
      <c r="N305" s="121">
        <v>0.5</v>
      </c>
      <c r="O305" s="10">
        <v>1</v>
      </c>
      <c r="P305" s="122" t="s">
        <v>25</v>
      </c>
      <c r="Q305" s="122" t="s">
        <v>26</v>
      </c>
      <c r="R305" s="353"/>
      <c r="S305" s="121" t="s">
        <v>28</v>
      </c>
      <c r="T305" s="121" t="s">
        <v>28</v>
      </c>
      <c r="U305" s="121" t="s">
        <v>29</v>
      </c>
      <c r="V305" s="10" t="s">
        <v>346</v>
      </c>
      <c r="W305" s="289"/>
      <c r="X305" s="289"/>
      <c r="Y305" s="279"/>
      <c r="Z305" s="280"/>
      <c r="AA305" s="281"/>
      <c r="AB305" s="285"/>
    </row>
    <row r="306" spans="2:28" s="173" customFormat="1" ht="38.25" customHeight="1">
      <c r="B306" s="116" t="s">
        <v>288</v>
      </c>
      <c r="C306" s="363" t="s">
        <v>731</v>
      </c>
      <c r="D306" s="344">
        <v>131</v>
      </c>
      <c r="E306" s="373" t="s">
        <v>349</v>
      </c>
      <c r="F306" s="7" t="s">
        <v>71</v>
      </c>
      <c r="G306" s="127" t="s">
        <v>1029</v>
      </c>
      <c r="H306" s="8" t="s">
        <v>1736</v>
      </c>
      <c r="I306" s="121">
        <v>0.3</v>
      </c>
      <c r="J306" s="9">
        <v>44211</v>
      </c>
      <c r="K306" s="9">
        <v>44561</v>
      </c>
      <c r="L306" s="121">
        <v>0.3</v>
      </c>
      <c r="M306" s="121">
        <v>0.6</v>
      </c>
      <c r="N306" s="121">
        <v>0.8</v>
      </c>
      <c r="O306" s="10">
        <v>1</v>
      </c>
      <c r="P306" s="122" t="s">
        <v>25</v>
      </c>
      <c r="Q306" s="122" t="s">
        <v>26</v>
      </c>
      <c r="R306" s="351" t="s">
        <v>1707</v>
      </c>
      <c r="S306" s="121" t="s">
        <v>28</v>
      </c>
      <c r="T306" s="121" t="s">
        <v>28</v>
      </c>
      <c r="U306" s="121" t="s">
        <v>29</v>
      </c>
      <c r="V306" s="10" t="s">
        <v>35</v>
      </c>
      <c r="W306" s="289">
        <v>31866520</v>
      </c>
      <c r="X306" s="289">
        <v>91689817.599999994</v>
      </c>
      <c r="Y306" s="279" t="s">
        <v>1986</v>
      </c>
      <c r="Z306" s="280" t="s">
        <v>1987</v>
      </c>
      <c r="AA306" s="281" t="s">
        <v>1899</v>
      </c>
      <c r="AB306" s="285" t="s">
        <v>1989</v>
      </c>
    </row>
    <row r="307" spans="2:28" s="173" customFormat="1" ht="36">
      <c r="B307" s="116" t="s">
        <v>288</v>
      </c>
      <c r="C307" s="364"/>
      <c r="D307" s="345"/>
      <c r="E307" s="387"/>
      <c r="F307" s="7" t="s">
        <v>71</v>
      </c>
      <c r="G307" s="127" t="s">
        <v>1030</v>
      </c>
      <c r="H307" s="8" t="s">
        <v>350</v>
      </c>
      <c r="I307" s="121">
        <v>0.5</v>
      </c>
      <c r="J307" s="9">
        <v>44287</v>
      </c>
      <c r="K307" s="9">
        <v>44561</v>
      </c>
      <c r="L307" s="121">
        <v>0</v>
      </c>
      <c r="M307" s="121">
        <v>0.2</v>
      </c>
      <c r="N307" s="121">
        <v>0.65</v>
      </c>
      <c r="O307" s="10">
        <v>1</v>
      </c>
      <c r="P307" s="122" t="s">
        <v>25</v>
      </c>
      <c r="Q307" s="122" t="s">
        <v>26</v>
      </c>
      <c r="R307" s="352"/>
      <c r="S307" s="121" t="s">
        <v>28</v>
      </c>
      <c r="T307" s="121" t="s">
        <v>28</v>
      </c>
      <c r="U307" s="121" t="s">
        <v>29</v>
      </c>
      <c r="V307" s="10" t="s">
        <v>35</v>
      </c>
      <c r="W307" s="289"/>
      <c r="X307" s="289"/>
      <c r="Y307" s="279"/>
      <c r="Z307" s="280"/>
      <c r="AA307" s="281"/>
      <c r="AB307" s="285"/>
    </row>
    <row r="308" spans="2:28" s="173" customFormat="1" ht="36">
      <c r="B308" s="116" t="s">
        <v>288</v>
      </c>
      <c r="C308" s="365"/>
      <c r="D308" s="346"/>
      <c r="E308" s="374"/>
      <c r="F308" s="7" t="s">
        <v>71</v>
      </c>
      <c r="G308" s="127" t="s">
        <v>1031</v>
      </c>
      <c r="H308" s="8" t="s">
        <v>1808</v>
      </c>
      <c r="I308" s="121">
        <v>0.2</v>
      </c>
      <c r="J308" s="9">
        <v>44378</v>
      </c>
      <c r="K308" s="9">
        <v>44561</v>
      </c>
      <c r="L308" s="121">
        <v>0</v>
      </c>
      <c r="M308" s="121">
        <v>0</v>
      </c>
      <c r="N308" s="121">
        <v>0.5</v>
      </c>
      <c r="O308" s="10">
        <v>1</v>
      </c>
      <c r="P308" s="122" t="s">
        <v>25</v>
      </c>
      <c r="Q308" s="122" t="s">
        <v>26</v>
      </c>
      <c r="R308" s="353"/>
      <c r="S308" s="121" t="s">
        <v>28</v>
      </c>
      <c r="T308" s="121" t="s">
        <v>28</v>
      </c>
      <c r="U308" s="121" t="s">
        <v>29</v>
      </c>
      <c r="V308" s="10" t="s">
        <v>35</v>
      </c>
      <c r="W308" s="289"/>
      <c r="X308" s="289"/>
      <c r="Y308" s="279"/>
      <c r="Z308" s="280"/>
      <c r="AA308" s="281"/>
      <c r="AB308" s="285"/>
    </row>
    <row r="309" spans="2:28" s="173" customFormat="1" ht="30" customHeight="1">
      <c r="B309" s="116" t="s">
        <v>288</v>
      </c>
      <c r="C309" s="363" t="s">
        <v>732</v>
      </c>
      <c r="D309" s="344">
        <v>206</v>
      </c>
      <c r="E309" s="373" t="s">
        <v>351</v>
      </c>
      <c r="F309" s="7" t="s">
        <v>71</v>
      </c>
      <c r="G309" s="127" t="s">
        <v>1032</v>
      </c>
      <c r="H309" s="8" t="s">
        <v>352</v>
      </c>
      <c r="I309" s="121">
        <v>0.3</v>
      </c>
      <c r="J309" s="9">
        <v>44211</v>
      </c>
      <c r="K309" s="9">
        <v>44560</v>
      </c>
      <c r="L309" s="121">
        <v>0.25</v>
      </c>
      <c r="M309" s="121">
        <v>0.5</v>
      </c>
      <c r="N309" s="121">
        <v>0.75</v>
      </c>
      <c r="O309" s="10">
        <v>1</v>
      </c>
      <c r="P309" s="122" t="s">
        <v>73</v>
      </c>
      <c r="Q309" s="122" t="s">
        <v>74</v>
      </c>
      <c r="R309" s="351" t="s">
        <v>1809</v>
      </c>
      <c r="S309" s="121" t="s">
        <v>28</v>
      </c>
      <c r="T309" s="121" t="s">
        <v>28</v>
      </c>
      <c r="U309" s="121" t="s">
        <v>29</v>
      </c>
      <c r="V309" s="10" t="s">
        <v>85</v>
      </c>
      <c r="W309" s="289">
        <v>0</v>
      </c>
      <c r="X309" s="197">
        <v>188647666.667</v>
      </c>
      <c r="Y309" s="279" t="s">
        <v>1986</v>
      </c>
      <c r="Z309" s="75" t="s">
        <v>2009</v>
      </c>
      <c r="AA309" s="164" t="s">
        <v>1991</v>
      </c>
      <c r="AB309" s="198" t="s">
        <v>1992</v>
      </c>
    </row>
    <row r="310" spans="2:28" s="173" customFormat="1" ht="38.25" customHeight="1">
      <c r="B310" s="116" t="s">
        <v>288</v>
      </c>
      <c r="C310" s="365"/>
      <c r="D310" s="346"/>
      <c r="E310" s="374"/>
      <c r="F310" s="7" t="s">
        <v>71</v>
      </c>
      <c r="G310" s="127" t="s">
        <v>1033</v>
      </c>
      <c r="H310" s="8" t="s">
        <v>353</v>
      </c>
      <c r="I310" s="121">
        <v>0.7</v>
      </c>
      <c r="J310" s="9">
        <v>44211</v>
      </c>
      <c r="K310" s="9">
        <v>44560</v>
      </c>
      <c r="L310" s="121">
        <v>0.25</v>
      </c>
      <c r="M310" s="121">
        <v>0.5</v>
      </c>
      <c r="N310" s="121">
        <v>0.75</v>
      </c>
      <c r="O310" s="10">
        <v>1</v>
      </c>
      <c r="P310" s="122" t="s">
        <v>73</v>
      </c>
      <c r="Q310" s="122" t="s">
        <v>74</v>
      </c>
      <c r="R310" s="353"/>
      <c r="S310" s="121" t="s">
        <v>28</v>
      </c>
      <c r="T310" s="121" t="s">
        <v>28</v>
      </c>
      <c r="U310" s="121" t="s">
        <v>29</v>
      </c>
      <c r="V310" s="10" t="s">
        <v>85</v>
      </c>
      <c r="W310" s="290"/>
      <c r="X310" s="199">
        <v>51300000</v>
      </c>
      <c r="Y310" s="286"/>
      <c r="Z310" s="200" t="s">
        <v>1987</v>
      </c>
      <c r="AA310" s="167" t="s">
        <v>1899</v>
      </c>
      <c r="AB310" s="201" t="s">
        <v>1989</v>
      </c>
    </row>
    <row r="311" spans="2:28" s="173" customFormat="1" ht="58.5" customHeight="1">
      <c r="B311" s="137" t="s">
        <v>354</v>
      </c>
      <c r="C311" s="232" t="s">
        <v>733</v>
      </c>
      <c r="D311" s="282">
        <v>210</v>
      </c>
      <c r="E311" s="235" t="s">
        <v>355</v>
      </c>
      <c r="F311" s="45" t="s">
        <v>71</v>
      </c>
      <c r="G311" s="128" t="s">
        <v>1034</v>
      </c>
      <c r="H311" s="42" t="s">
        <v>356</v>
      </c>
      <c r="I311" s="148">
        <v>0.5</v>
      </c>
      <c r="J311" s="43">
        <v>44229</v>
      </c>
      <c r="K311" s="43">
        <v>44561</v>
      </c>
      <c r="L311" s="148">
        <v>0.2</v>
      </c>
      <c r="M311" s="148">
        <v>0.5</v>
      </c>
      <c r="N311" s="148">
        <v>0.75</v>
      </c>
      <c r="O311" s="44">
        <v>1</v>
      </c>
      <c r="P311" s="134" t="s">
        <v>1697</v>
      </c>
      <c r="Q311" s="134" t="s">
        <v>74</v>
      </c>
      <c r="R311" s="337" t="s">
        <v>1810</v>
      </c>
      <c r="S311" s="148" t="s">
        <v>28</v>
      </c>
      <c r="T311" s="148" t="s">
        <v>28</v>
      </c>
      <c r="U311" s="148" t="s">
        <v>75</v>
      </c>
      <c r="V311" s="44" t="s">
        <v>86</v>
      </c>
      <c r="W311" s="242">
        <v>70250000</v>
      </c>
      <c r="X311" s="242">
        <v>425031000</v>
      </c>
      <c r="Y311" s="276" t="s">
        <v>2010</v>
      </c>
      <c r="Z311" s="276" t="s">
        <v>2011</v>
      </c>
      <c r="AA311" s="277" t="s">
        <v>2012</v>
      </c>
      <c r="AB311" s="278" t="s">
        <v>2013</v>
      </c>
    </row>
    <row r="312" spans="2:28" s="173" customFormat="1" ht="56.25" customHeight="1">
      <c r="B312" s="137" t="s">
        <v>354</v>
      </c>
      <c r="C312" s="234"/>
      <c r="D312" s="379"/>
      <c r="E312" s="237"/>
      <c r="F312" s="45" t="s">
        <v>71</v>
      </c>
      <c r="G312" s="128" t="s">
        <v>1035</v>
      </c>
      <c r="H312" s="42" t="s">
        <v>358</v>
      </c>
      <c r="I312" s="148">
        <v>0.5</v>
      </c>
      <c r="J312" s="43">
        <v>44229</v>
      </c>
      <c r="K312" s="43">
        <v>44561</v>
      </c>
      <c r="L312" s="148">
        <v>0.2</v>
      </c>
      <c r="M312" s="148">
        <v>0.5</v>
      </c>
      <c r="N312" s="148">
        <v>0.75</v>
      </c>
      <c r="O312" s="44">
        <v>1</v>
      </c>
      <c r="P312" s="134" t="s">
        <v>1697</v>
      </c>
      <c r="Q312" s="134" t="s">
        <v>74</v>
      </c>
      <c r="R312" s="375"/>
      <c r="S312" s="148" t="s">
        <v>28</v>
      </c>
      <c r="T312" s="148" t="s">
        <v>28</v>
      </c>
      <c r="U312" s="148" t="s">
        <v>75</v>
      </c>
      <c r="V312" s="44" t="s">
        <v>86</v>
      </c>
      <c r="W312" s="242"/>
      <c r="X312" s="242"/>
      <c r="Y312" s="276"/>
      <c r="Z312" s="276"/>
      <c r="AA312" s="277" t="s">
        <v>1993</v>
      </c>
      <c r="AB312" s="278"/>
    </row>
    <row r="313" spans="2:28" s="173" customFormat="1" ht="44.25" customHeight="1">
      <c r="B313" s="137" t="s">
        <v>354</v>
      </c>
      <c r="C313" s="232" t="s">
        <v>734</v>
      </c>
      <c r="D313" s="282">
        <v>176</v>
      </c>
      <c r="E313" s="235" t="s">
        <v>1811</v>
      </c>
      <c r="F313" s="45" t="s">
        <v>71</v>
      </c>
      <c r="G313" s="128" t="s">
        <v>1036</v>
      </c>
      <c r="H313" s="42" t="s">
        <v>1812</v>
      </c>
      <c r="I313" s="148">
        <v>0.7</v>
      </c>
      <c r="J313" s="43">
        <v>44228</v>
      </c>
      <c r="K313" s="43">
        <v>44561</v>
      </c>
      <c r="L313" s="148">
        <v>0.1</v>
      </c>
      <c r="M313" s="148">
        <v>0.5</v>
      </c>
      <c r="N313" s="148">
        <v>0.7</v>
      </c>
      <c r="O313" s="44">
        <v>1</v>
      </c>
      <c r="P313" s="134" t="s">
        <v>1697</v>
      </c>
      <c r="Q313" s="134" t="s">
        <v>74</v>
      </c>
      <c r="R313" s="337" t="s">
        <v>1813</v>
      </c>
      <c r="S313" s="148" t="s">
        <v>28</v>
      </c>
      <c r="T313" s="148" t="s">
        <v>28</v>
      </c>
      <c r="U313" s="148" t="s">
        <v>75</v>
      </c>
      <c r="V313" s="44" t="s">
        <v>85</v>
      </c>
      <c r="W313" s="242">
        <v>570000000</v>
      </c>
      <c r="X313" s="242">
        <v>1269184353</v>
      </c>
      <c r="Y313" s="275" t="s">
        <v>2010</v>
      </c>
      <c r="Z313" s="276" t="s">
        <v>2011</v>
      </c>
      <c r="AA313" s="276" t="s">
        <v>2012</v>
      </c>
      <c r="AB313" s="278" t="s">
        <v>2014</v>
      </c>
    </row>
    <row r="314" spans="2:28" s="173" customFormat="1" ht="44.25" customHeight="1">
      <c r="B314" s="137" t="s">
        <v>354</v>
      </c>
      <c r="C314" s="234"/>
      <c r="D314" s="398"/>
      <c r="E314" s="236"/>
      <c r="F314" s="45" t="s">
        <v>71</v>
      </c>
      <c r="G314" s="128" t="s">
        <v>1037</v>
      </c>
      <c r="H314" s="42" t="s">
        <v>359</v>
      </c>
      <c r="I314" s="148">
        <v>0.3</v>
      </c>
      <c r="J314" s="43">
        <v>44228</v>
      </c>
      <c r="K314" s="43">
        <v>44561</v>
      </c>
      <c r="L314" s="148">
        <v>0.1</v>
      </c>
      <c r="M314" s="148">
        <v>0.5</v>
      </c>
      <c r="N314" s="148">
        <v>0.7</v>
      </c>
      <c r="O314" s="44">
        <v>1</v>
      </c>
      <c r="P314" s="134" t="s">
        <v>1697</v>
      </c>
      <c r="Q314" s="134" t="s">
        <v>74</v>
      </c>
      <c r="R314" s="397"/>
      <c r="S314" s="148" t="s">
        <v>28</v>
      </c>
      <c r="T314" s="148" t="s">
        <v>28</v>
      </c>
      <c r="U314" s="148" t="s">
        <v>75</v>
      </c>
      <c r="V314" s="44" t="s">
        <v>85</v>
      </c>
      <c r="W314" s="242"/>
      <c r="X314" s="242"/>
      <c r="Y314" s="275"/>
      <c r="Z314" s="276"/>
      <c r="AA314" s="276"/>
      <c r="AB314" s="242"/>
    </row>
    <row r="315" spans="2:28" s="173" customFormat="1" ht="48">
      <c r="B315" s="137" t="s">
        <v>354</v>
      </c>
      <c r="C315" s="126" t="s">
        <v>735</v>
      </c>
      <c r="D315" s="45">
        <v>107</v>
      </c>
      <c r="E315" s="142" t="s">
        <v>360</v>
      </c>
      <c r="F315" s="45" t="s">
        <v>71</v>
      </c>
      <c r="G315" s="128" t="s">
        <v>1038</v>
      </c>
      <c r="H315" s="42" t="s">
        <v>361</v>
      </c>
      <c r="I315" s="148">
        <v>1</v>
      </c>
      <c r="J315" s="43">
        <v>44229</v>
      </c>
      <c r="K315" s="43">
        <v>44561</v>
      </c>
      <c r="L315" s="148">
        <v>0.1</v>
      </c>
      <c r="M315" s="148">
        <v>0.45</v>
      </c>
      <c r="N315" s="148">
        <v>0.75</v>
      </c>
      <c r="O315" s="44">
        <v>1</v>
      </c>
      <c r="P315" s="134" t="s">
        <v>25</v>
      </c>
      <c r="Q315" s="134" t="s">
        <v>74</v>
      </c>
      <c r="R315" s="135" t="s">
        <v>1708</v>
      </c>
      <c r="S315" s="148" t="s">
        <v>28</v>
      </c>
      <c r="T315" s="148" t="s">
        <v>28</v>
      </c>
      <c r="U315" s="148" t="s">
        <v>75</v>
      </c>
      <c r="V315" s="44" t="s">
        <v>85</v>
      </c>
      <c r="W315" s="202">
        <v>200500000</v>
      </c>
      <c r="X315" s="202">
        <v>229979500</v>
      </c>
      <c r="Y315" s="45" t="s">
        <v>2010</v>
      </c>
      <c r="Z315" s="42" t="s">
        <v>2011</v>
      </c>
      <c r="AA315" s="58" t="s">
        <v>2012</v>
      </c>
      <c r="AB315" s="202" t="s">
        <v>2015</v>
      </c>
    </row>
    <row r="316" spans="2:28" s="173" customFormat="1" ht="60">
      <c r="B316" s="137" t="s">
        <v>354</v>
      </c>
      <c r="C316" s="232" t="s">
        <v>736</v>
      </c>
      <c r="D316" s="282">
        <v>101</v>
      </c>
      <c r="E316" s="235" t="s">
        <v>362</v>
      </c>
      <c r="F316" s="45" t="s">
        <v>71</v>
      </c>
      <c r="G316" s="128" t="s">
        <v>1039</v>
      </c>
      <c r="H316" s="42" t="s">
        <v>363</v>
      </c>
      <c r="I316" s="148">
        <v>0.1</v>
      </c>
      <c r="J316" s="43">
        <v>44228</v>
      </c>
      <c r="K316" s="43">
        <v>44560</v>
      </c>
      <c r="L316" s="148">
        <v>0.25</v>
      </c>
      <c r="M316" s="148">
        <v>0.5</v>
      </c>
      <c r="N316" s="148">
        <v>0.75</v>
      </c>
      <c r="O316" s="44">
        <v>1</v>
      </c>
      <c r="P316" s="134" t="s">
        <v>1709</v>
      </c>
      <c r="Q316" s="148" t="s">
        <v>74</v>
      </c>
      <c r="R316" s="336" t="s">
        <v>1814</v>
      </c>
      <c r="S316" s="148" t="s">
        <v>28</v>
      </c>
      <c r="T316" s="148" t="s">
        <v>28</v>
      </c>
      <c r="U316" s="148" t="s">
        <v>75</v>
      </c>
      <c r="V316" s="44" t="s">
        <v>86</v>
      </c>
      <c r="W316" s="273">
        <v>51750000</v>
      </c>
      <c r="X316" s="242">
        <v>61552513.670000002</v>
      </c>
      <c r="Y316" s="275" t="s">
        <v>2010</v>
      </c>
      <c r="Z316" s="263" t="s">
        <v>2016</v>
      </c>
      <c r="AA316" s="276" t="s">
        <v>2017</v>
      </c>
      <c r="AB316" s="273" t="s">
        <v>2018</v>
      </c>
    </row>
    <row r="317" spans="2:28" s="173" customFormat="1" ht="60">
      <c r="B317" s="137" t="s">
        <v>354</v>
      </c>
      <c r="C317" s="233"/>
      <c r="D317" s="398"/>
      <c r="E317" s="236"/>
      <c r="F317" s="45" t="s">
        <v>71</v>
      </c>
      <c r="G317" s="128" t="s">
        <v>1040</v>
      </c>
      <c r="H317" s="42" t="s">
        <v>364</v>
      </c>
      <c r="I317" s="148">
        <v>0.3</v>
      </c>
      <c r="J317" s="43">
        <v>44228</v>
      </c>
      <c r="K317" s="43">
        <v>44561</v>
      </c>
      <c r="L317" s="148">
        <v>0.15</v>
      </c>
      <c r="M317" s="148">
        <v>0.3</v>
      </c>
      <c r="N317" s="148">
        <v>0.7</v>
      </c>
      <c r="O317" s="44">
        <v>1</v>
      </c>
      <c r="P317" s="134" t="s">
        <v>1709</v>
      </c>
      <c r="Q317" s="148" t="s">
        <v>74</v>
      </c>
      <c r="R317" s="336"/>
      <c r="S317" s="148" t="s">
        <v>28</v>
      </c>
      <c r="T317" s="148" t="s">
        <v>28</v>
      </c>
      <c r="U317" s="148" t="s">
        <v>75</v>
      </c>
      <c r="V317" s="44" t="s">
        <v>30</v>
      </c>
      <c r="W317" s="273"/>
      <c r="X317" s="242"/>
      <c r="Y317" s="275"/>
      <c r="Z317" s="263"/>
      <c r="AA317" s="276"/>
      <c r="AB317" s="273"/>
    </row>
    <row r="318" spans="2:28" s="173" customFormat="1" ht="48">
      <c r="B318" s="137" t="s">
        <v>354</v>
      </c>
      <c r="C318" s="233"/>
      <c r="D318" s="398"/>
      <c r="E318" s="236"/>
      <c r="F318" s="45" t="s">
        <v>71</v>
      </c>
      <c r="G318" s="128" t="s">
        <v>1041</v>
      </c>
      <c r="H318" s="42" t="s">
        <v>365</v>
      </c>
      <c r="I318" s="148">
        <v>0.3</v>
      </c>
      <c r="J318" s="43">
        <v>44228</v>
      </c>
      <c r="K318" s="43">
        <v>44561</v>
      </c>
      <c r="L318" s="148">
        <v>0.15</v>
      </c>
      <c r="M318" s="148">
        <v>0.3</v>
      </c>
      <c r="N318" s="148">
        <v>0.7</v>
      </c>
      <c r="O318" s="44">
        <v>1</v>
      </c>
      <c r="P318" s="134" t="s">
        <v>1709</v>
      </c>
      <c r="Q318" s="148" t="s">
        <v>74</v>
      </c>
      <c r="R318" s="336"/>
      <c r="S318" s="148" t="s">
        <v>28</v>
      </c>
      <c r="T318" s="148" t="s">
        <v>28</v>
      </c>
      <c r="U318" s="148" t="s">
        <v>75</v>
      </c>
      <c r="V318" s="44" t="s">
        <v>30</v>
      </c>
      <c r="W318" s="273"/>
      <c r="X318" s="242"/>
      <c r="Y318" s="275"/>
      <c r="Z318" s="263"/>
      <c r="AA318" s="276"/>
      <c r="AB318" s="273"/>
    </row>
    <row r="319" spans="2:28" s="173" customFormat="1" ht="69.75" customHeight="1">
      <c r="B319" s="137" t="s">
        <v>354</v>
      </c>
      <c r="C319" s="234"/>
      <c r="D319" s="379"/>
      <c r="E319" s="237"/>
      <c r="F319" s="45" t="s">
        <v>71</v>
      </c>
      <c r="G319" s="128" t="s">
        <v>1042</v>
      </c>
      <c r="H319" s="42" t="s">
        <v>366</v>
      </c>
      <c r="I319" s="148">
        <v>0.3</v>
      </c>
      <c r="J319" s="43">
        <v>44228</v>
      </c>
      <c r="K319" s="43">
        <v>44561</v>
      </c>
      <c r="L319" s="148">
        <v>0.2</v>
      </c>
      <c r="M319" s="148">
        <v>0.5</v>
      </c>
      <c r="N319" s="148">
        <v>0.75</v>
      </c>
      <c r="O319" s="44">
        <v>1</v>
      </c>
      <c r="P319" s="134" t="s">
        <v>1709</v>
      </c>
      <c r="Q319" s="148" t="s">
        <v>74</v>
      </c>
      <c r="R319" s="336"/>
      <c r="S319" s="148" t="s">
        <v>28</v>
      </c>
      <c r="T319" s="148" t="s">
        <v>28</v>
      </c>
      <c r="U319" s="148" t="s">
        <v>75</v>
      </c>
      <c r="V319" s="44" t="s">
        <v>30</v>
      </c>
      <c r="W319" s="273"/>
      <c r="X319" s="242"/>
      <c r="Y319" s="275"/>
      <c r="Z319" s="263"/>
      <c r="AA319" s="276"/>
      <c r="AB319" s="273"/>
    </row>
    <row r="320" spans="2:28" s="173" customFormat="1" ht="48">
      <c r="B320" s="137" t="s">
        <v>354</v>
      </c>
      <c r="C320" s="232" t="s">
        <v>737</v>
      </c>
      <c r="D320" s="282">
        <v>211</v>
      </c>
      <c r="E320" s="235" t="s">
        <v>367</v>
      </c>
      <c r="F320" s="45" t="s">
        <v>71</v>
      </c>
      <c r="G320" s="128" t="s">
        <v>1043</v>
      </c>
      <c r="H320" s="42" t="s">
        <v>368</v>
      </c>
      <c r="I320" s="148">
        <v>0.2</v>
      </c>
      <c r="J320" s="43">
        <v>44229</v>
      </c>
      <c r="K320" s="43">
        <v>44561</v>
      </c>
      <c r="L320" s="148">
        <v>0.2</v>
      </c>
      <c r="M320" s="148">
        <v>0.5</v>
      </c>
      <c r="N320" s="148">
        <v>0.75</v>
      </c>
      <c r="O320" s="44">
        <v>1</v>
      </c>
      <c r="P320" s="134" t="s">
        <v>112</v>
      </c>
      <c r="Q320" s="148" t="s">
        <v>74</v>
      </c>
      <c r="R320" s="337" t="s">
        <v>1815</v>
      </c>
      <c r="S320" s="148" t="s">
        <v>28</v>
      </c>
      <c r="T320" s="148" t="s">
        <v>28</v>
      </c>
      <c r="U320" s="148" t="s">
        <v>75</v>
      </c>
      <c r="V320" s="44" t="s">
        <v>86</v>
      </c>
      <c r="W320" s="273">
        <v>51750000</v>
      </c>
      <c r="X320" s="242">
        <v>90980133</v>
      </c>
      <c r="Y320" s="275" t="s">
        <v>2010</v>
      </c>
      <c r="Z320" s="263" t="s">
        <v>2016</v>
      </c>
      <c r="AA320" s="276" t="s">
        <v>2017</v>
      </c>
      <c r="AB320" s="273" t="s">
        <v>2018</v>
      </c>
    </row>
    <row r="321" spans="2:28" s="173" customFormat="1" ht="48">
      <c r="B321" s="137" t="s">
        <v>354</v>
      </c>
      <c r="C321" s="233"/>
      <c r="D321" s="398"/>
      <c r="E321" s="236"/>
      <c r="F321" s="45" t="s">
        <v>71</v>
      </c>
      <c r="G321" s="128" t="s">
        <v>1044</v>
      </c>
      <c r="H321" s="42" t="s">
        <v>369</v>
      </c>
      <c r="I321" s="148">
        <v>0.5</v>
      </c>
      <c r="J321" s="43">
        <v>44229</v>
      </c>
      <c r="K321" s="43">
        <v>44561</v>
      </c>
      <c r="L321" s="148">
        <v>0.2</v>
      </c>
      <c r="M321" s="148">
        <v>0.5</v>
      </c>
      <c r="N321" s="148">
        <v>0.75</v>
      </c>
      <c r="O321" s="44">
        <v>1</v>
      </c>
      <c r="P321" s="134" t="s">
        <v>112</v>
      </c>
      <c r="Q321" s="148" t="s">
        <v>74</v>
      </c>
      <c r="R321" s="397"/>
      <c r="S321" s="148" t="s">
        <v>28</v>
      </c>
      <c r="T321" s="148" t="s">
        <v>28</v>
      </c>
      <c r="U321" s="148" t="s">
        <v>75</v>
      </c>
      <c r="V321" s="44" t="s">
        <v>86</v>
      </c>
      <c r="W321" s="273"/>
      <c r="X321" s="242"/>
      <c r="Y321" s="275"/>
      <c r="Z321" s="263"/>
      <c r="AA321" s="276"/>
      <c r="AB321" s="273"/>
    </row>
    <row r="322" spans="2:28" s="173" customFormat="1" ht="108.75" customHeight="1">
      <c r="B322" s="137" t="s">
        <v>354</v>
      </c>
      <c r="C322" s="234"/>
      <c r="D322" s="379"/>
      <c r="E322" s="237"/>
      <c r="F322" s="45" t="s">
        <v>71</v>
      </c>
      <c r="G322" s="128" t="s">
        <v>1045</v>
      </c>
      <c r="H322" s="42" t="s">
        <v>370</v>
      </c>
      <c r="I322" s="148">
        <v>0.3</v>
      </c>
      <c r="J322" s="43">
        <v>44229</v>
      </c>
      <c r="K322" s="43">
        <v>44561</v>
      </c>
      <c r="L322" s="148">
        <v>0.2</v>
      </c>
      <c r="M322" s="148">
        <v>0.5</v>
      </c>
      <c r="N322" s="148">
        <v>0.75</v>
      </c>
      <c r="O322" s="44">
        <v>1</v>
      </c>
      <c r="P322" s="134" t="s">
        <v>112</v>
      </c>
      <c r="Q322" s="148" t="s">
        <v>74</v>
      </c>
      <c r="R322" s="375"/>
      <c r="S322" s="148" t="s">
        <v>28</v>
      </c>
      <c r="T322" s="148" t="s">
        <v>28</v>
      </c>
      <c r="U322" s="148" t="s">
        <v>75</v>
      </c>
      <c r="V322" s="44" t="s">
        <v>86</v>
      </c>
      <c r="W322" s="273"/>
      <c r="X322" s="242"/>
      <c r="Y322" s="275"/>
      <c r="Z322" s="263"/>
      <c r="AA322" s="276"/>
      <c r="AB322" s="273"/>
    </row>
    <row r="323" spans="2:28" s="173" customFormat="1" ht="24">
      <c r="B323" s="137" t="s">
        <v>354</v>
      </c>
      <c r="C323" s="232" t="s">
        <v>738</v>
      </c>
      <c r="D323" s="282">
        <v>212</v>
      </c>
      <c r="E323" s="235" t="s">
        <v>371</v>
      </c>
      <c r="F323" s="45" t="s">
        <v>71</v>
      </c>
      <c r="G323" s="128" t="s">
        <v>1046</v>
      </c>
      <c r="H323" s="42" t="s">
        <v>372</v>
      </c>
      <c r="I323" s="148">
        <v>0.4</v>
      </c>
      <c r="J323" s="43">
        <v>44229</v>
      </c>
      <c r="K323" s="43">
        <v>44530</v>
      </c>
      <c r="L323" s="148">
        <v>0.2</v>
      </c>
      <c r="M323" s="148">
        <v>0.4</v>
      </c>
      <c r="N323" s="148">
        <v>0.6</v>
      </c>
      <c r="O323" s="44">
        <v>1</v>
      </c>
      <c r="P323" s="134" t="s">
        <v>112</v>
      </c>
      <c r="Q323" s="148" t="s">
        <v>74</v>
      </c>
      <c r="R323" s="337" t="s">
        <v>1816</v>
      </c>
      <c r="S323" s="148" t="s">
        <v>28</v>
      </c>
      <c r="T323" s="148" t="s">
        <v>28</v>
      </c>
      <c r="U323" s="148" t="s">
        <v>75</v>
      </c>
      <c r="V323" s="44" t="s">
        <v>30</v>
      </c>
      <c r="W323" s="273">
        <v>94875000</v>
      </c>
      <c r="X323" s="242">
        <v>259784980</v>
      </c>
      <c r="Y323" s="275" t="s">
        <v>2010</v>
      </c>
      <c r="Z323" s="263" t="s">
        <v>2016</v>
      </c>
      <c r="AA323" s="276" t="s">
        <v>2017</v>
      </c>
      <c r="AB323" s="273" t="s">
        <v>2019</v>
      </c>
    </row>
    <row r="324" spans="2:28" s="173" customFormat="1" ht="24">
      <c r="B324" s="137" t="s">
        <v>354</v>
      </c>
      <c r="C324" s="233"/>
      <c r="D324" s="398"/>
      <c r="E324" s="236"/>
      <c r="F324" s="45" t="s">
        <v>71</v>
      </c>
      <c r="G324" s="128" t="s">
        <v>1047</v>
      </c>
      <c r="H324" s="42" t="s">
        <v>373</v>
      </c>
      <c r="I324" s="148">
        <v>0.2</v>
      </c>
      <c r="J324" s="43">
        <v>44229</v>
      </c>
      <c r="K324" s="43">
        <v>44561</v>
      </c>
      <c r="L324" s="148">
        <v>0.25</v>
      </c>
      <c r="M324" s="148">
        <v>0.5</v>
      </c>
      <c r="N324" s="148">
        <v>0.75</v>
      </c>
      <c r="O324" s="44">
        <v>1</v>
      </c>
      <c r="P324" s="134" t="s">
        <v>112</v>
      </c>
      <c r="Q324" s="148" t="s">
        <v>74</v>
      </c>
      <c r="R324" s="397"/>
      <c r="S324" s="148" t="s">
        <v>28</v>
      </c>
      <c r="T324" s="148" t="s">
        <v>28</v>
      </c>
      <c r="U324" s="148" t="s">
        <v>75</v>
      </c>
      <c r="V324" s="44" t="s">
        <v>30</v>
      </c>
      <c r="W324" s="273"/>
      <c r="X324" s="242"/>
      <c r="Y324" s="275"/>
      <c r="Z324" s="263"/>
      <c r="AA324" s="276"/>
      <c r="AB324" s="273"/>
    </row>
    <row r="325" spans="2:28" s="173" customFormat="1" ht="36">
      <c r="B325" s="137" t="s">
        <v>354</v>
      </c>
      <c r="C325" s="234"/>
      <c r="D325" s="379"/>
      <c r="E325" s="237"/>
      <c r="F325" s="45" t="s">
        <v>71</v>
      </c>
      <c r="G325" s="128" t="s">
        <v>1048</v>
      </c>
      <c r="H325" s="42" t="s">
        <v>374</v>
      </c>
      <c r="I325" s="148">
        <v>0.4</v>
      </c>
      <c r="J325" s="43">
        <v>44229</v>
      </c>
      <c r="K325" s="43">
        <v>44530</v>
      </c>
      <c r="L325" s="148">
        <v>0.2</v>
      </c>
      <c r="M325" s="148">
        <v>0.4</v>
      </c>
      <c r="N325" s="148">
        <v>0.6</v>
      </c>
      <c r="O325" s="44">
        <v>1</v>
      </c>
      <c r="P325" s="134" t="s">
        <v>112</v>
      </c>
      <c r="Q325" s="148" t="s">
        <v>74</v>
      </c>
      <c r="R325" s="375"/>
      <c r="S325" s="148" t="s">
        <v>28</v>
      </c>
      <c r="T325" s="148" t="s">
        <v>28</v>
      </c>
      <c r="U325" s="148" t="s">
        <v>75</v>
      </c>
      <c r="V325" s="44" t="s">
        <v>30</v>
      </c>
      <c r="W325" s="273"/>
      <c r="X325" s="242"/>
      <c r="Y325" s="275"/>
      <c r="Z325" s="263"/>
      <c r="AA325" s="276"/>
      <c r="AB325" s="273"/>
    </row>
    <row r="326" spans="2:28" s="173" customFormat="1" ht="24">
      <c r="B326" s="137" t="s">
        <v>354</v>
      </c>
      <c r="C326" s="232" t="s">
        <v>739</v>
      </c>
      <c r="D326" s="282">
        <v>157</v>
      </c>
      <c r="E326" s="235" t="s">
        <v>375</v>
      </c>
      <c r="F326" s="45" t="s">
        <v>71</v>
      </c>
      <c r="G326" s="128" t="s">
        <v>1049</v>
      </c>
      <c r="H326" s="42" t="s">
        <v>376</v>
      </c>
      <c r="I326" s="148">
        <v>0.2</v>
      </c>
      <c r="J326" s="43">
        <v>44229</v>
      </c>
      <c r="K326" s="43">
        <v>44560</v>
      </c>
      <c r="L326" s="148">
        <v>0.3</v>
      </c>
      <c r="M326" s="148">
        <v>0.6</v>
      </c>
      <c r="N326" s="148">
        <v>0.9</v>
      </c>
      <c r="O326" s="44">
        <v>1</v>
      </c>
      <c r="P326" s="134" t="s">
        <v>112</v>
      </c>
      <c r="Q326" s="148" t="s">
        <v>74</v>
      </c>
      <c r="R326" s="337" t="s">
        <v>1817</v>
      </c>
      <c r="S326" s="148" t="s">
        <v>28</v>
      </c>
      <c r="T326" s="148" t="s">
        <v>28</v>
      </c>
      <c r="U326" s="148" t="s">
        <v>75</v>
      </c>
      <c r="V326" s="44" t="s">
        <v>30</v>
      </c>
      <c r="W326" s="273">
        <v>94875000</v>
      </c>
      <c r="X326" s="242">
        <v>384607920</v>
      </c>
      <c r="Y326" s="275" t="s">
        <v>2010</v>
      </c>
      <c r="Z326" s="263" t="s">
        <v>2016</v>
      </c>
      <c r="AA326" s="276" t="s">
        <v>2017</v>
      </c>
      <c r="AB326" s="273" t="s">
        <v>2019</v>
      </c>
    </row>
    <row r="327" spans="2:28" s="173" customFormat="1" ht="24">
      <c r="B327" s="137" t="s">
        <v>354</v>
      </c>
      <c r="C327" s="233"/>
      <c r="D327" s="398"/>
      <c r="E327" s="236"/>
      <c r="F327" s="45" t="s">
        <v>71</v>
      </c>
      <c r="G327" s="128" t="s">
        <v>1050</v>
      </c>
      <c r="H327" s="42" t="s">
        <v>377</v>
      </c>
      <c r="I327" s="148">
        <v>0.6</v>
      </c>
      <c r="J327" s="43">
        <v>44229</v>
      </c>
      <c r="K327" s="43">
        <v>44530</v>
      </c>
      <c r="L327" s="148">
        <v>0.05</v>
      </c>
      <c r="M327" s="148">
        <v>0.2</v>
      </c>
      <c r="N327" s="148">
        <v>0.5</v>
      </c>
      <c r="O327" s="44">
        <v>1</v>
      </c>
      <c r="P327" s="134" t="s">
        <v>112</v>
      </c>
      <c r="Q327" s="148" t="s">
        <v>74</v>
      </c>
      <c r="R327" s="397"/>
      <c r="S327" s="148" t="s">
        <v>28</v>
      </c>
      <c r="T327" s="148" t="s">
        <v>28</v>
      </c>
      <c r="U327" s="148" t="s">
        <v>75</v>
      </c>
      <c r="V327" s="44" t="s">
        <v>296</v>
      </c>
      <c r="W327" s="273"/>
      <c r="X327" s="242"/>
      <c r="Y327" s="275"/>
      <c r="Z327" s="263"/>
      <c r="AA327" s="276"/>
      <c r="AB327" s="273"/>
    </row>
    <row r="328" spans="2:28" s="173" customFormat="1" ht="24">
      <c r="B328" s="137" t="s">
        <v>354</v>
      </c>
      <c r="C328" s="234"/>
      <c r="D328" s="379"/>
      <c r="E328" s="237"/>
      <c r="F328" s="45" t="s">
        <v>71</v>
      </c>
      <c r="G328" s="128" t="s">
        <v>1051</v>
      </c>
      <c r="H328" s="42" t="s">
        <v>1818</v>
      </c>
      <c r="I328" s="148">
        <v>0.2</v>
      </c>
      <c r="J328" s="43">
        <v>44229</v>
      </c>
      <c r="K328" s="43">
        <v>44438</v>
      </c>
      <c r="L328" s="148">
        <v>0.05</v>
      </c>
      <c r="M328" s="148">
        <v>0.5</v>
      </c>
      <c r="N328" s="148">
        <v>0.75</v>
      </c>
      <c r="O328" s="44">
        <v>1</v>
      </c>
      <c r="P328" s="134" t="s">
        <v>112</v>
      </c>
      <c r="Q328" s="148" t="s">
        <v>74</v>
      </c>
      <c r="R328" s="375"/>
      <c r="S328" s="148" t="s">
        <v>28</v>
      </c>
      <c r="T328" s="148" t="s">
        <v>28</v>
      </c>
      <c r="U328" s="148" t="s">
        <v>75</v>
      </c>
      <c r="V328" s="44" t="s">
        <v>30</v>
      </c>
      <c r="W328" s="273"/>
      <c r="X328" s="242"/>
      <c r="Y328" s="275"/>
      <c r="Z328" s="263"/>
      <c r="AA328" s="276"/>
      <c r="AB328" s="273"/>
    </row>
    <row r="329" spans="2:28" s="173" customFormat="1" ht="24">
      <c r="B329" s="137" t="s">
        <v>354</v>
      </c>
      <c r="C329" s="232" t="s">
        <v>740</v>
      </c>
      <c r="D329" s="282">
        <v>102</v>
      </c>
      <c r="E329" s="235" t="s">
        <v>1819</v>
      </c>
      <c r="F329" s="45" t="s">
        <v>82</v>
      </c>
      <c r="G329" s="128" t="s">
        <v>1052</v>
      </c>
      <c r="H329" s="42" t="s">
        <v>378</v>
      </c>
      <c r="I329" s="148">
        <v>0.5</v>
      </c>
      <c r="J329" s="43">
        <v>44229</v>
      </c>
      <c r="K329" s="43">
        <v>44561</v>
      </c>
      <c r="L329" s="148">
        <v>0.1</v>
      </c>
      <c r="M329" s="148">
        <v>0.3</v>
      </c>
      <c r="N329" s="148">
        <v>0.6</v>
      </c>
      <c r="O329" s="44">
        <v>1</v>
      </c>
      <c r="P329" s="134" t="s">
        <v>112</v>
      </c>
      <c r="Q329" s="148" t="s">
        <v>74</v>
      </c>
      <c r="R329" s="337" t="s">
        <v>1820</v>
      </c>
      <c r="S329" s="148" t="s">
        <v>28</v>
      </c>
      <c r="T329" s="148" t="s">
        <v>28</v>
      </c>
      <c r="U329" s="148" t="s">
        <v>75</v>
      </c>
      <c r="V329" s="44" t="s">
        <v>30</v>
      </c>
      <c r="W329" s="273">
        <v>104650000</v>
      </c>
      <c r="X329" s="242">
        <v>129842500</v>
      </c>
      <c r="Y329" s="275" t="s">
        <v>2010</v>
      </c>
      <c r="Z329" s="263" t="s">
        <v>2016</v>
      </c>
      <c r="AA329" s="276" t="s">
        <v>2017</v>
      </c>
      <c r="AB329" s="273" t="s">
        <v>2020</v>
      </c>
    </row>
    <row r="330" spans="2:28" s="173" customFormat="1" ht="24">
      <c r="B330" s="137" t="s">
        <v>354</v>
      </c>
      <c r="C330" s="234"/>
      <c r="D330" s="379"/>
      <c r="E330" s="237"/>
      <c r="F330" s="45" t="s">
        <v>82</v>
      </c>
      <c r="G330" s="128" t="s">
        <v>1053</v>
      </c>
      <c r="H330" s="42" t="s">
        <v>379</v>
      </c>
      <c r="I330" s="148">
        <v>0.5</v>
      </c>
      <c r="J330" s="43">
        <v>44229</v>
      </c>
      <c r="K330" s="43">
        <v>44561</v>
      </c>
      <c r="L330" s="148">
        <v>0.1</v>
      </c>
      <c r="M330" s="148">
        <v>0.3</v>
      </c>
      <c r="N330" s="148">
        <v>0.6</v>
      </c>
      <c r="O330" s="44">
        <v>1</v>
      </c>
      <c r="P330" s="134" t="s">
        <v>112</v>
      </c>
      <c r="Q330" s="148" t="s">
        <v>74</v>
      </c>
      <c r="R330" s="375"/>
      <c r="S330" s="148" t="s">
        <v>28</v>
      </c>
      <c r="T330" s="148" t="s">
        <v>28</v>
      </c>
      <c r="U330" s="148" t="s">
        <v>75</v>
      </c>
      <c r="V330" s="44" t="s">
        <v>30</v>
      </c>
      <c r="W330" s="274"/>
      <c r="X330" s="262"/>
      <c r="Y330" s="282"/>
      <c r="Z330" s="283"/>
      <c r="AA330" s="284"/>
      <c r="AB330" s="274"/>
    </row>
    <row r="331" spans="2:28" s="173" customFormat="1" ht="72">
      <c r="B331" s="116" t="s">
        <v>380</v>
      </c>
      <c r="C331" s="363" t="s">
        <v>741</v>
      </c>
      <c r="D331" s="344">
        <v>138</v>
      </c>
      <c r="E331" s="373" t="s">
        <v>1668</v>
      </c>
      <c r="F331" s="7" t="s">
        <v>254</v>
      </c>
      <c r="G331" s="127" t="s">
        <v>1055</v>
      </c>
      <c r="H331" s="8" t="s">
        <v>1821</v>
      </c>
      <c r="I331" s="12">
        <v>0.5</v>
      </c>
      <c r="J331" s="9">
        <v>44378</v>
      </c>
      <c r="K331" s="9">
        <v>44561</v>
      </c>
      <c r="L331" s="12">
        <v>0</v>
      </c>
      <c r="M331" s="12">
        <v>0</v>
      </c>
      <c r="N331" s="12">
        <v>0.3</v>
      </c>
      <c r="O331" s="35">
        <v>1</v>
      </c>
      <c r="P331" s="118" t="s">
        <v>381</v>
      </c>
      <c r="Q331" s="118" t="s">
        <v>74</v>
      </c>
      <c r="R331" s="347" t="s">
        <v>1710</v>
      </c>
      <c r="S331" s="12" t="s">
        <v>28</v>
      </c>
      <c r="T331" s="12" t="s">
        <v>28</v>
      </c>
      <c r="U331" s="12" t="s">
        <v>39</v>
      </c>
      <c r="V331" s="12" t="s">
        <v>383</v>
      </c>
      <c r="W331" s="271">
        <v>155641922</v>
      </c>
      <c r="X331" s="271">
        <v>183009000</v>
      </c>
      <c r="Y331" s="265" t="s">
        <v>2021</v>
      </c>
      <c r="Z331" s="265" t="s">
        <v>2022</v>
      </c>
      <c r="AA331" s="265" t="s">
        <v>2023</v>
      </c>
      <c r="AB331" s="269" t="s">
        <v>2024</v>
      </c>
    </row>
    <row r="332" spans="2:28" s="173" customFormat="1" ht="24">
      <c r="B332" s="116" t="s">
        <v>380</v>
      </c>
      <c r="C332" s="365"/>
      <c r="D332" s="346"/>
      <c r="E332" s="374"/>
      <c r="F332" s="7" t="s">
        <v>254</v>
      </c>
      <c r="G332" s="127" t="s">
        <v>1056</v>
      </c>
      <c r="H332" s="8" t="s">
        <v>1669</v>
      </c>
      <c r="I332" s="12">
        <v>0.5</v>
      </c>
      <c r="J332" s="9">
        <v>44470</v>
      </c>
      <c r="K332" s="9">
        <v>44561</v>
      </c>
      <c r="L332" s="12">
        <v>0</v>
      </c>
      <c r="M332" s="12">
        <v>0</v>
      </c>
      <c r="N332" s="12">
        <v>0</v>
      </c>
      <c r="O332" s="35">
        <v>1</v>
      </c>
      <c r="P332" s="118" t="s">
        <v>381</v>
      </c>
      <c r="Q332" s="118" t="s">
        <v>74</v>
      </c>
      <c r="R332" s="349"/>
      <c r="S332" s="12" t="s">
        <v>28</v>
      </c>
      <c r="T332" s="12" t="s">
        <v>28</v>
      </c>
      <c r="U332" s="12" t="s">
        <v>39</v>
      </c>
      <c r="V332" s="12" t="s">
        <v>383</v>
      </c>
      <c r="W332" s="271"/>
      <c r="X332" s="271"/>
      <c r="Y332" s="265"/>
      <c r="Z332" s="265"/>
      <c r="AA332" s="265"/>
      <c r="AB332" s="269"/>
    </row>
    <row r="333" spans="2:28" s="173" customFormat="1" ht="36">
      <c r="B333" s="116" t="s">
        <v>380</v>
      </c>
      <c r="C333" s="361" t="s">
        <v>742</v>
      </c>
      <c r="D333" s="344">
        <v>174</v>
      </c>
      <c r="E333" s="373" t="s">
        <v>384</v>
      </c>
      <c r="F333" s="7" t="s">
        <v>254</v>
      </c>
      <c r="G333" s="127" t="s">
        <v>1057</v>
      </c>
      <c r="H333" s="8" t="s">
        <v>629</v>
      </c>
      <c r="I333" s="12">
        <v>0.7</v>
      </c>
      <c r="J333" s="9">
        <v>44197</v>
      </c>
      <c r="K333" s="9" t="s">
        <v>385</v>
      </c>
      <c r="L333" s="12">
        <v>0.05</v>
      </c>
      <c r="M333" s="12">
        <v>0.4</v>
      </c>
      <c r="N333" s="12">
        <v>1</v>
      </c>
      <c r="O333" s="12">
        <v>1</v>
      </c>
      <c r="P333" s="118" t="s">
        <v>239</v>
      </c>
      <c r="Q333" s="118" t="s">
        <v>74</v>
      </c>
      <c r="R333" s="347" t="s">
        <v>1711</v>
      </c>
      <c r="S333" s="12" t="s">
        <v>28</v>
      </c>
      <c r="T333" s="12" t="s">
        <v>28</v>
      </c>
      <c r="U333" s="12" t="s">
        <v>39</v>
      </c>
      <c r="V333" s="12" t="s">
        <v>383</v>
      </c>
      <c r="W333" s="270">
        <v>155641922</v>
      </c>
      <c r="X333" s="270">
        <v>183009000</v>
      </c>
      <c r="Y333" s="265" t="s">
        <v>2021</v>
      </c>
      <c r="Z333" s="266" t="s">
        <v>2025</v>
      </c>
      <c r="AA333" s="266" t="s">
        <v>2026</v>
      </c>
      <c r="AB333" s="267" t="s">
        <v>2027</v>
      </c>
    </row>
    <row r="334" spans="2:28" s="173" customFormat="1" ht="36">
      <c r="B334" s="116" t="s">
        <v>380</v>
      </c>
      <c r="C334" s="361"/>
      <c r="D334" s="346"/>
      <c r="E334" s="374"/>
      <c r="F334" s="7" t="s">
        <v>254</v>
      </c>
      <c r="G334" s="127" t="s">
        <v>1058</v>
      </c>
      <c r="H334" s="8" t="s">
        <v>630</v>
      </c>
      <c r="I334" s="12">
        <v>0.3</v>
      </c>
      <c r="J334" s="9">
        <v>44378</v>
      </c>
      <c r="K334" s="9">
        <v>44561</v>
      </c>
      <c r="L334" s="12">
        <v>0</v>
      </c>
      <c r="M334" s="12">
        <v>0</v>
      </c>
      <c r="N334" s="12">
        <v>0.5</v>
      </c>
      <c r="O334" s="35">
        <v>1</v>
      </c>
      <c r="P334" s="118" t="s">
        <v>239</v>
      </c>
      <c r="Q334" s="118" t="s">
        <v>74</v>
      </c>
      <c r="R334" s="349"/>
      <c r="S334" s="12" t="s">
        <v>28</v>
      </c>
      <c r="T334" s="12" t="s">
        <v>28</v>
      </c>
      <c r="U334" s="12" t="s">
        <v>39</v>
      </c>
      <c r="V334" s="12" t="s">
        <v>383</v>
      </c>
      <c r="W334" s="270"/>
      <c r="X334" s="270"/>
      <c r="Y334" s="265"/>
      <c r="Z334" s="266"/>
      <c r="AA334" s="266"/>
      <c r="AB334" s="267"/>
    </row>
    <row r="335" spans="2:28" s="173" customFormat="1" ht="60" customHeight="1">
      <c r="B335" s="116" t="s">
        <v>380</v>
      </c>
      <c r="C335" s="361" t="s">
        <v>743</v>
      </c>
      <c r="D335" s="117"/>
      <c r="E335" s="373" t="s">
        <v>387</v>
      </c>
      <c r="F335" s="7" t="s">
        <v>71</v>
      </c>
      <c r="G335" s="127" t="s">
        <v>1059</v>
      </c>
      <c r="H335" s="8" t="s">
        <v>2168</v>
      </c>
      <c r="I335" s="12">
        <v>0.16</v>
      </c>
      <c r="J335" s="9">
        <v>44197</v>
      </c>
      <c r="K335" s="9">
        <v>44561</v>
      </c>
      <c r="L335" s="12">
        <v>0.05</v>
      </c>
      <c r="M335" s="12">
        <v>0.3</v>
      </c>
      <c r="N335" s="12">
        <v>0.65</v>
      </c>
      <c r="O335" s="12">
        <v>1</v>
      </c>
      <c r="P335" s="35" t="s">
        <v>381</v>
      </c>
      <c r="Q335" s="118" t="s">
        <v>74</v>
      </c>
      <c r="R335" s="354" t="s">
        <v>1822</v>
      </c>
      <c r="S335" s="118" t="s">
        <v>28</v>
      </c>
      <c r="T335" s="119" t="s">
        <v>28</v>
      </c>
      <c r="U335" s="12" t="s">
        <v>39</v>
      </c>
      <c r="V335" s="12" t="s">
        <v>383</v>
      </c>
      <c r="W335" s="271">
        <v>55723139.159999996</v>
      </c>
      <c r="X335" s="271">
        <v>294223906.66666698</v>
      </c>
      <c r="Y335" s="265" t="s">
        <v>2021</v>
      </c>
      <c r="Z335" s="265" t="s">
        <v>2028</v>
      </c>
      <c r="AA335" s="266" t="s">
        <v>2029</v>
      </c>
      <c r="AB335" s="269" t="s">
        <v>2030</v>
      </c>
    </row>
    <row r="336" spans="2:28" s="173" customFormat="1" ht="49.5" customHeight="1">
      <c r="B336" s="116" t="s">
        <v>380</v>
      </c>
      <c r="C336" s="361"/>
      <c r="D336" s="117"/>
      <c r="E336" s="387"/>
      <c r="F336" s="7" t="s">
        <v>71</v>
      </c>
      <c r="G336" s="127" t="s">
        <v>1449</v>
      </c>
      <c r="H336" s="8" t="s">
        <v>2169</v>
      </c>
      <c r="I336" s="12">
        <v>0.16</v>
      </c>
      <c r="J336" s="9">
        <v>44197</v>
      </c>
      <c r="K336" s="9">
        <v>44561</v>
      </c>
      <c r="L336" s="12">
        <v>0.05</v>
      </c>
      <c r="M336" s="12">
        <v>0.3</v>
      </c>
      <c r="N336" s="12">
        <v>0.65</v>
      </c>
      <c r="O336" s="12">
        <v>1</v>
      </c>
      <c r="P336" s="35" t="s">
        <v>381</v>
      </c>
      <c r="Q336" s="118" t="s">
        <v>74</v>
      </c>
      <c r="R336" s="355"/>
      <c r="S336" s="118" t="s">
        <v>28</v>
      </c>
      <c r="T336" s="119" t="s">
        <v>28</v>
      </c>
      <c r="U336" s="12" t="s">
        <v>39</v>
      </c>
      <c r="V336" s="12" t="s">
        <v>383</v>
      </c>
      <c r="W336" s="271"/>
      <c r="X336" s="271"/>
      <c r="Y336" s="265"/>
      <c r="Z336" s="265"/>
      <c r="AA336" s="266"/>
      <c r="AB336" s="269"/>
    </row>
    <row r="337" spans="2:28" s="173" customFormat="1" ht="72">
      <c r="B337" s="116" t="s">
        <v>380</v>
      </c>
      <c r="C337" s="361"/>
      <c r="D337" s="117"/>
      <c r="E337" s="387"/>
      <c r="F337" s="7" t="s">
        <v>71</v>
      </c>
      <c r="G337" s="127" t="s">
        <v>1450</v>
      </c>
      <c r="H337" s="8" t="s">
        <v>2170</v>
      </c>
      <c r="I337" s="12">
        <v>0.17</v>
      </c>
      <c r="J337" s="9">
        <v>44197</v>
      </c>
      <c r="K337" s="9">
        <v>44561</v>
      </c>
      <c r="L337" s="12">
        <v>0.05</v>
      </c>
      <c r="M337" s="12">
        <v>0.3</v>
      </c>
      <c r="N337" s="12">
        <v>0.65</v>
      </c>
      <c r="O337" s="12">
        <v>1</v>
      </c>
      <c r="P337" s="35" t="s">
        <v>381</v>
      </c>
      <c r="Q337" s="118" t="s">
        <v>74</v>
      </c>
      <c r="R337" s="355"/>
      <c r="S337" s="118" t="s">
        <v>28</v>
      </c>
      <c r="T337" s="119" t="s">
        <v>28</v>
      </c>
      <c r="U337" s="12" t="s">
        <v>39</v>
      </c>
      <c r="V337" s="12" t="s">
        <v>383</v>
      </c>
      <c r="W337" s="271"/>
      <c r="X337" s="271"/>
      <c r="Y337" s="265"/>
      <c r="Z337" s="265"/>
      <c r="AA337" s="266"/>
      <c r="AB337" s="269"/>
    </row>
    <row r="338" spans="2:28" s="173" customFormat="1" ht="24">
      <c r="B338" s="116" t="s">
        <v>380</v>
      </c>
      <c r="C338" s="361"/>
      <c r="D338" s="117"/>
      <c r="E338" s="387"/>
      <c r="F338" s="7" t="s">
        <v>71</v>
      </c>
      <c r="G338" s="127" t="s">
        <v>1060</v>
      </c>
      <c r="H338" s="8" t="s">
        <v>388</v>
      </c>
      <c r="I338" s="12">
        <v>0.17</v>
      </c>
      <c r="J338" s="9">
        <v>44197</v>
      </c>
      <c r="K338" s="9">
        <v>44561</v>
      </c>
      <c r="L338" s="12">
        <v>0.05</v>
      </c>
      <c r="M338" s="12">
        <v>0.3</v>
      </c>
      <c r="N338" s="12">
        <v>0.65</v>
      </c>
      <c r="O338" s="12">
        <v>1</v>
      </c>
      <c r="P338" s="35" t="s">
        <v>381</v>
      </c>
      <c r="Q338" s="118" t="s">
        <v>74</v>
      </c>
      <c r="R338" s="355"/>
      <c r="S338" s="118" t="s">
        <v>28</v>
      </c>
      <c r="T338" s="119" t="s">
        <v>28</v>
      </c>
      <c r="U338" s="12" t="s">
        <v>39</v>
      </c>
      <c r="V338" s="12" t="s">
        <v>383</v>
      </c>
      <c r="W338" s="271"/>
      <c r="X338" s="271"/>
      <c r="Y338" s="265"/>
      <c r="Z338" s="265"/>
      <c r="AA338" s="266"/>
      <c r="AB338" s="269"/>
    </row>
    <row r="339" spans="2:28" s="173" customFormat="1" ht="24">
      <c r="B339" s="116" t="s">
        <v>380</v>
      </c>
      <c r="C339" s="361"/>
      <c r="D339" s="117"/>
      <c r="E339" s="387"/>
      <c r="F339" s="7" t="s">
        <v>71</v>
      </c>
      <c r="G339" s="127" t="s">
        <v>1061</v>
      </c>
      <c r="H339" s="8" t="s">
        <v>389</v>
      </c>
      <c r="I339" s="12">
        <v>0.17</v>
      </c>
      <c r="J339" s="9">
        <v>44197</v>
      </c>
      <c r="K339" s="9">
        <v>44561</v>
      </c>
      <c r="L339" s="12">
        <v>0.05</v>
      </c>
      <c r="M339" s="12">
        <v>0.3</v>
      </c>
      <c r="N339" s="12">
        <v>0.65</v>
      </c>
      <c r="O339" s="12">
        <v>1</v>
      </c>
      <c r="P339" s="35" t="s">
        <v>381</v>
      </c>
      <c r="Q339" s="118" t="s">
        <v>74</v>
      </c>
      <c r="R339" s="355"/>
      <c r="S339" s="118" t="s">
        <v>28</v>
      </c>
      <c r="T339" s="119" t="s">
        <v>28</v>
      </c>
      <c r="U339" s="12" t="s">
        <v>39</v>
      </c>
      <c r="V339" s="12" t="s">
        <v>383</v>
      </c>
      <c r="W339" s="271"/>
      <c r="X339" s="271"/>
      <c r="Y339" s="265"/>
      <c r="Z339" s="265"/>
      <c r="AA339" s="266"/>
      <c r="AB339" s="269"/>
    </row>
    <row r="340" spans="2:28" s="173" customFormat="1" ht="36">
      <c r="B340" s="116" t="s">
        <v>380</v>
      </c>
      <c r="C340" s="363"/>
      <c r="D340" s="117"/>
      <c r="E340" s="374"/>
      <c r="F340" s="7" t="s">
        <v>71</v>
      </c>
      <c r="G340" s="127" t="s">
        <v>1062</v>
      </c>
      <c r="H340" s="8" t="s">
        <v>2171</v>
      </c>
      <c r="I340" s="12">
        <v>0.17</v>
      </c>
      <c r="J340" s="9">
        <v>44197</v>
      </c>
      <c r="K340" s="9">
        <v>44561</v>
      </c>
      <c r="L340" s="12">
        <v>0.05</v>
      </c>
      <c r="M340" s="12">
        <v>0.3</v>
      </c>
      <c r="N340" s="12">
        <v>0.65</v>
      </c>
      <c r="O340" s="12">
        <v>1</v>
      </c>
      <c r="P340" s="35" t="s">
        <v>381</v>
      </c>
      <c r="Q340" s="118" t="s">
        <v>74</v>
      </c>
      <c r="R340" s="356"/>
      <c r="S340" s="118" t="s">
        <v>28</v>
      </c>
      <c r="T340" s="119" t="s">
        <v>28</v>
      </c>
      <c r="U340" s="12" t="s">
        <v>39</v>
      </c>
      <c r="V340" s="12" t="s">
        <v>383</v>
      </c>
      <c r="W340" s="271"/>
      <c r="X340" s="271"/>
      <c r="Y340" s="265"/>
      <c r="Z340" s="265"/>
      <c r="AA340" s="266"/>
      <c r="AB340" s="269"/>
    </row>
    <row r="341" spans="2:28" s="173" customFormat="1" ht="24">
      <c r="B341" s="139" t="s">
        <v>380</v>
      </c>
      <c r="C341" s="361" t="s">
        <v>744</v>
      </c>
      <c r="D341" s="417">
        <v>173</v>
      </c>
      <c r="E341" s="373" t="s">
        <v>390</v>
      </c>
      <c r="F341" s="7" t="s">
        <v>254</v>
      </c>
      <c r="G341" s="127" t="s">
        <v>1063</v>
      </c>
      <c r="H341" s="8" t="s">
        <v>391</v>
      </c>
      <c r="I341" s="121">
        <v>0.14000000000000001</v>
      </c>
      <c r="J341" s="9">
        <v>44197</v>
      </c>
      <c r="K341" s="9" t="s">
        <v>78</v>
      </c>
      <c r="L341" s="121">
        <v>0.15</v>
      </c>
      <c r="M341" s="121">
        <v>1</v>
      </c>
      <c r="N341" s="121">
        <v>1</v>
      </c>
      <c r="O341" s="121">
        <v>1</v>
      </c>
      <c r="P341" s="122" t="s">
        <v>239</v>
      </c>
      <c r="Q341" s="118" t="s">
        <v>74</v>
      </c>
      <c r="R341" s="351" t="s">
        <v>1823</v>
      </c>
      <c r="S341" s="121" t="s">
        <v>28</v>
      </c>
      <c r="T341" s="121" t="s">
        <v>28</v>
      </c>
      <c r="U341" s="150" t="s">
        <v>392</v>
      </c>
      <c r="V341" s="121" t="s">
        <v>383</v>
      </c>
      <c r="W341" s="270">
        <v>189331200</v>
      </c>
      <c r="X341" s="270">
        <v>211874965</v>
      </c>
      <c r="Y341" s="266" t="s">
        <v>2021</v>
      </c>
      <c r="Z341" s="266" t="s">
        <v>2031</v>
      </c>
      <c r="AA341" s="266" t="s">
        <v>2032</v>
      </c>
      <c r="AB341" s="267" t="s">
        <v>2033</v>
      </c>
    </row>
    <row r="342" spans="2:28" s="173" customFormat="1" ht="24">
      <c r="B342" s="139" t="s">
        <v>380</v>
      </c>
      <c r="C342" s="361"/>
      <c r="D342" s="418"/>
      <c r="E342" s="387"/>
      <c r="F342" s="7" t="s">
        <v>254</v>
      </c>
      <c r="G342" s="127" t="s">
        <v>1064</v>
      </c>
      <c r="H342" s="8" t="s">
        <v>393</v>
      </c>
      <c r="I342" s="121">
        <v>0.14000000000000001</v>
      </c>
      <c r="J342" s="9">
        <v>44197</v>
      </c>
      <c r="K342" s="9">
        <v>44561</v>
      </c>
      <c r="L342" s="121">
        <v>0.05</v>
      </c>
      <c r="M342" s="121">
        <v>0.3</v>
      </c>
      <c r="N342" s="121">
        <v>0.65</v>
      </c>
      <c r="O342" s="121">
        <v>1</v>
      </c>
      <c r="P342" s="122" t="s">
        <v>239</v>
      </c>
      <c r="Q342" s="118" t="s">
        <v>74</v>
      </c>
      <c r="R342" s="352"/>
      <c r="S342" s="121" t="s">
        <v>28</v>
      </c>
      <c r="T342" s="121" t="s">
        <v>28</v>
      </c>
      <c r="U342" s="150" t="s">
        <v>392</v>
      </c>
      <c r="V342" s="121" t="s">
        <v>383</v>
      </c>
      <c r="W342" s="270"/>
      <c r="X342" s="270"/>
      <c r="Y342" s="266"/>
      <c r="Z342" s="266"/>
      <c r="AA342" s="266"/>
      <c r="AB342" s="267"/>
    </row>
    <row r="343" spans="2:28" s="173" customFormat="1" ht="24">
      <c r="B343" s="139" t="s">
        <v>380</v>
      </c>
      <c r="C343" s="361"/>
      <c r="D343" s="84"/>
      <c r="E343" s="387"/>
      <c r="F343" s="7" t="s">
        <v>254</v>
      </c>
      <c r="G343" s="127" t="s">
        <v>1065</v>
      </c>
      <c r="H343" s="8" t="s">
        <v>394</v>
      </c>
      <c r="I343" s="121">
        <v>0.14000000000000001</v>
      </c>
      <c r="J343" s="9">
        <v>44197</v>
      </c>
      <c r="K343" s="9" t="s">
        <v>78</v>
      </c>
      <c r="L343" s="121">
        <v>0.05</v>
      </c>
      <c r="M343" s="121">
        <v>1</v>
      </c>
      <c r="N343" s="121">
        <v>1</v>
      </c>
      <c r="O343" s="121">
        <v>1</v>
      </c>
      <c r="P343" s="122" t="s">
        <v>239</v>
      </c>
      <c r="Q343" s="118" t="s">
        <v>74</v>
      </c>
      <c r="R343" s="352"/>
      <c r="S343" s="121" t="s">
        <v>28</v>
      </c>
      <c r="T343" s="121" t="s">
        <v>28</v>
      </c>
      <c r="U343" s="150" t="s">
        <v>392</v>
      </c>
      <c r="V343" s="121" t="s">
        <v>383</v>
      </c>
      <c r="W343" s="270"/>
      <c r="X343" s="270"/>
      <c r="Y343" s="266"/>
      <c r="Z343" s="266"/>
      <c r="AA343" s="266"/>
      <c r="AB343" s="267"/>
    </row>
    <row r="344" spans="2:28" s="173" customFormat="1" ht="36">
      <c r="B344" s="139" t="s">
        <v>380</v>
      </c>
      <c r="C344" s="361"/>
      <c r="D344" s="84"/>
      <c r="E344" s="387"/>
      <c r="F344" s="7" t="s">
        <v>254</v>
      </c>
      <c r="G344" s="127" t="s">
        <v>1066</v>
      </c>
      <c r="H344" s="8" t="s">
        <v>395</v>
      </c>
      <c r="I344" s="121">
        <v>0.14000000000000001</v>
      </c>
      <c r="J344" s="9">
        <v>44197</v>
      </c>
      <c r="K344" s="9">
        <v>44561</v>
      </c>
      <c r="L344" s="121">
        <v>0.05</v>
      </c>
      <c r="M344" s="121">
        <v>0.3</v>
      </c>
      <c r="N344" s="121">
        <v>0.65</v>
      </c>
      <c r="O344" s="121">
        <v>1</v>
      </c>
      <c r="P344" s="122" t="s">
        <v>239</v>
      </c>
      <c r="Q344" s="118" t="s">
        <v>74</v>
      </c>
      <c r="R344" s="352"/>
      <c r="S344" s="121" t="s">
        <v>28</v>
      </c>
      <c r="T344" s="121" t="s">
        <v>28</v>
      </c>
      <c r="U344" s="150" t="s">
        <v>392</v>
      </c>
      <c r="V344" s="121" t="s">
        <v>383</v>
      </c>
      <c r="W344" s="270"/>
      <c r="X344" s="270"/>
      <c r="Y344" s="266"/>
      <c r="Z344" s="266"/>
      <c r="AA344" s="266"/>
      <c r="AB344" s="267"/>
    </row>
    <row r="345" spans="2:28" s="173" customFormat="1" ht="36">
      <c r="B345" s="139" t="s">
        <v>380</v>
      </c>
      <c r="C345" s="361"/>
      <c r="D345" s="84"/>
      <c r="E345" s="387"/>
      <c r="F345" s="7" t="s">
        <v>254</v>
      </c>
      <c r="G345" s="127" t="s">
        <v>1067</v>
      </c>
      <c r="H345" s="8" t="s">
        <v>396</v>
      </c>
      <c r="I345" s="121">
        <v>0.14000000000000001</v>
      </c>
      <c r="J345" s="9">
        <v>44197</v>
      </c>
      <c r="K345" s="9">
        <v>44561</v>
      </c>
      <c r="L345" s="121">
        <v>0.05</v>
      </c>
      <c r="M345" s="121">
        <v>0.3</v>
      </c>
      <c r="N345" s="121">
        <v>0.65</v>
      </c>
      <c r="O345" s="121">
        <v>1</v>
      </c>
      <c r="P345" s="122" t="s">
        <v>239</v>
      </c>
      <c r="Q345" s="118" t="s">
        <v>74</v>
      </c>
      <c r="R345" s="352"/>
      <c r="S345" s="121" t="s">
        <v>28</v>
      </c>
      <c r="T345" s="121" t="s">
        <v>28</v>
      </c>
      <c r="U345" s="150" t="s">
        <v>392</v>
      </c>
      <c r="V345" s="121" t="s">
        <v>383</v>
      </c>
      <c r="W345" s="270"/>
      <c r="X345" s="270"/>
      <c r="Y345" s="266"/>
      <c r="Z345" s="266"/>
      <c r="AA345" s="266"/>
      <c r="AB345" s="267"/>
    </row>
    <row r="346" spans="2:28" s="173" customFormat="1" ht="24">
      <c r="B346" s="139" t="s">
        <v>380</v>
      </c>
      <c r="C346" s="361"/>
      <c r="D346" s="84"/>
      <c r="E346" s="387"/>
      <c r="F346" s="7" t="s">
        <v>254</v>
      </c>
      <c r="G346" s="127" t="s">
        <v>1068</v>
      </c>
      <c r="H346" s="8" t="s">
        <v>397</v>
      </c>
      <c r="I346" s="121">
        <v>0.15</v>
      </c>
      <c r="J346" s="9">
        <v>44197</v>
      </c>
      <c r="K346" s="9">
        <v>44561</v>
      </c>
      <c r="L346" s="121">
        <v>0.05</v>
      </c>
      <c r="M346" s="121">
        <v>0.3</v>
      </c>
      <c r="N346" s="121">
        <v>0.65</v>
      </c>
      <c r="O346" s="121">
        <v>1</v>
      </c>
      <c r="P346" s="122" t="s">
        <v>239</v>
      </c>
      <c r="Q346" s="118" t="s">
        <v>74</v>
      </c>
      <c r="R346" s="352"/>
      <c r="S346" s="121" t="s">
        <v>28</v>
      </c>
      <c r="T346" s="121" t="s">
        <v>28</v>
      </c>
      <c r="U346" s="150" t="s">
        <v>392</v>
      </c>
      <c r="V346" s="121" t="s">
        <v>383</v>
      </c>
      <c r="W346" s="270"/>
      <c r="X346" s="270"/>
      <c r="Y346" s="266"/>
      <c r="Z346" s="266"/>
      <c r="AA346" s="266"/>
      <c r="AB346" s="267"/>
    </row>
    <row r="347" spans="2:28" s="173" customFormat="1" ht="36">
      <c r="B347" s="139" t="s">
        <v>380</v>
      </c>
      <c r="C347" s="361"/>
      <c r="D347" s="84"/>
      <c r="E347" s="374"/>
      <c r="F347" s="7" t="s">
        <v>254</v>
      </c>
      <c r="G347" s="127" t="s">
        <v>1069</v>
      </c>
      <c r="H347" s="8" t="s">
        <v>398</v>
      </c>
      <c r="I347" s="121">
        <v>0.15</v>
      </c>
      <c r="J347" s="9">
        <v>44197</v>
      </c>
      <c r="K347" s="9">
        <v>44561</v>
      </c>
      <c r="L347" s="121">
        <v>0.05</v>
      </c>
      <c r="M347" s="121">
        <v>0.3</v>
      </c>
      <c r="N347" s="121">
        <v>0.65</v>
      </c>
      <c r="O347" s="121">
        <v>1</v>
      </c>
      <c r="P347" s="122" t="s">
        <v>239</v>
      </c>
      <c r="Q347" s="118" t="s">
        <v>74</v>
      </c>
      <c r="R347" s="353"/>
      <c r="S347" s="121" t="s">
        <v>28</v>
      </c>
      <c r="T347" s="121" t="s">
        <v>28</v>
      </c>
      <c r="U347" s="150" t="s">
        <v>392</v>
      </c>
      <c r="V347" s="121" t="s">
        <v>383</v>
      </c>
      <c r="W347" s="270"/>
      <c r="X347" s="270"/>
      <c r="Y347" s="266"/>
      <c r="Z347" s="266"/>
      <c r="AA347" s="266"/>
      <c r="AB347" s="267"/>
    </row>
    <row r="348" spans="2:28" s="173" customFormat="1" ht="60">
      <c r="B348" s="116" t="s">
        <v>380</v>
      </c>
      <c r="C348" s="364" t="s">
        <v>745</v>
      </c>
      <c r="D348" s="117"/>
      <c r="E348" s="373" t="s">
        <v>399</v>
      </c>
      <c r="F348" s="37" t="s">
        <v>254</v>
      </c>
      <c r="G348" s="127" t="s">
        <v>1070</v>
      </c>
      <c r="H348" s="149" t="s">
        <v>400</v>
      </c>
      <c r="I348" s="121">
        <v>0.2</v>
      </c>
      <c r="J348" s="9">
        <v>44197</v>
      </c>
      <c r="K348" s="9" t="s">
        <v>385</v>
      </c>
      <c r="L348" s="121">
        <v>0.05</v>
      </c>
      <c r="M348" s="121">
        <v>0.4</v>
      </c>
      <c r="N348" s="121">
        <v>1</v>
      </c>
      <c r="O348" s="121">
        <v>1</v>
      </c>
      <c r="P348" s="122" t="s">
        <v>381</v>
      </c>
      <c r="Q348" s="118" t="s">
        <v>74</v>
      </c>
      <c r="R348" s="347" t="s">
        <v>1824</v>
      </c>
      <c r="S348" s="121" t="s">
        <v>28</v>
      </c>
      <c r="T348" s="121" t="s">
        <v>28</v>
      </c>
      <c r="U348" s="121" t="s">
        <v>39</v>
      </c>
      <c r="V348" s="150" t="s">
        <v>383</v>
      </c>
      <c r="W348" s="271">
        <v>10562883</v>
      </c>
      <c r="X348" s="271">
        <v>105657581</v>
      </c>
      <c r="Y348" s="265" t="s">
        <v>2021</v>
      </c>
      <c r="Z348" s="265" t="s">
        <v>2034</v>
      </c>
      <c r="AA348" s="265" t="s">
        <v>2035</v>
      </c>
      <c r="AB348" s="265" t="s">
        <v>2036</v>
      </c>
    </row>
    <row r="349" spans="2:28" s="173" customFormat="1" ht="48">
      <c r="B349" s="116" t="s">
        <v>380</v>
      </c>
      <c r="C349" s="364"/>
      <c r="D349" s="117"/>
      <c r="E349" s="387"/>
      <c r="F349" s="37" t="s">
        <v>254</v>
      </c>
      <c r="G349" s="127" t="s">
        <v>1071</v>
      </c>
      <c r="H349" s="149" t="s">
        <v>401</v>
      </c>
      <c r="I349" s="121">
        <v>0.2</v>
      </c>
      <c r="J349" s="9">
        <v>44197</v>
      </c>
      <c r="K349" s="9" t="s">
        <v>385</v>
      </c>
      <c r="L349" s="121">
        <v>0.05</v>
      </c>
      <c r="M349" s="121">
        <v>0.4</v>
      </c>
      <c r="N349" s="121">
        <v>1</v>
      </c>
      <c r="O349" s="121">
        <v>1</v>
      </c>
      <c r="P349" s="122" t="s">
        <v>381</v>
      </c>
      <c r="Q349" s="118" t="s">
        <v>74</v>
      </c>
      <c r="R349" s="348"/>
      <c r="S349" s="121" t="s">
        <v>28</v>
      </c>
      <c r="T349" s="121" t="s">
        <v>28</v>
      </c>
      <c r="U349" s="121" t="s">
        <v>39</v>
      </c>
      <c r="V349" s="150" t="s">
        <v>383</v>
      </c>
      <c r="W349" s="271"/>
      <c r="X349" s="271"/>
      <c r="Y349" s="265"/>
      <c r="Z349" s="265"/>
      <c r="AA349" s="265"/>
      <c r="AB349" s="265"/>
    </row>
    <row r="350" spans="2:28" s="173" customFormat="1" ht="24">
      <c r="B350" s="116" t="s">
        <v>380</v>
      </c>
      <c r="C350" s="364"/>
      <c r="D350" s="117"/>
      <c r="E350" s="387"/>
      <c r="F350" s="37" t="s">
        <v>254</v>
      </c>
      <c r="G350" s="127" t="s">
        <v>1072</v>
      </c>
      <c r="H350" s="149" t="s">
        <v>402</v>
      </c>
      <c r="I350" s="121">
        <v>0.2</v>
      </c>
      <c r="J350" s="9">
        <v>44378</v>
      </c>
      <c r="K350" s="9">
        <v>44561</v>
      </c>
      <c r="L350" s="121">
        <v>0</v>
      </c>
      <c r="M350" s="121">
        <v>0</v>
      </c>
      <c r="N350" s="121">
        <v>0.5</v>
      </c>
      <c r="O350" s="10">
        <v>1</v>
      </c>
      <c r="P350" s="122" t="s">
        <v>381</v>
      </c>
      <c r="Q350" s="118" t="s">
        <v>74</v>
      </c>
      <c r="R350" s="348"/>
      <c r="S350" s="121" t="s">
        <v>28</v>
      </c>
      <c r="T350" s="121" t="s">
        <v>28</v>
      </c>
      <c r="U350" s="121" t="s">
        <v>39</v>
      </c>
      <c r="V350" s="150" t="s">
        <v>383</v>
      </c>
      <c r="W350" s="271"/>
      <c r="X350" s="271"/>
      <c r="Y350" s="265"/>
      <c r="Z350" s="265"/>
      <c r="AA350" s="265"/>
      <c r="AB350" s="265"/>
    </row>
    <row r="351" spans="2:28" s="173" customFormat="1" ht="33" customHeight="1">
      <c r="B351" s="116" t="s">
        <v>380</v>
      </c>
      <c r="C351" s="364"/>
      <c r="D351" s="117"/>
      <c r="E351" s="387"/>
      <c r="F351" s="37" t="s">
        <v>254</v>
      </c>
      <c r="G351" s="127" t="s">
        <v>1073</v>
      </c>
      <c r="H351" s="149" t="s">
        <v>403</v>
      </c>
      <c r="I351" s="121">
        <v>0.2</v>
      </c>
      <c r="J351" s="9">
        <v>44287</v>
      </c>
      <c r="K351" s="9">
        <v>44561</v>
      </c>
      <c r="L351" s="121">
        <v>0</v>
      </c>
      <c r="M351" s="121">
        <v>0.25</v>
      </c>
      <c r="N351" s="121">
        <v>0.5</v>
      </c>
      <c r="O351" s="10">
        <v>1</v>
      </c>
      <c r="P351" s="122" t="s">
        <v>381</v>
      </c>
      <c r="Q351" s="118" t="s">
        <v>74</v>
      </c>
      <c r="R351" s="348"/>
      <c r="S351" s="121" t="s">
        <v>28</v>
      </c>
      <c r="T351" s="121" t="s">
        <v>28</v>
      </c>
      <c r="U351" s="121" t="s">
        <v>39</v>
      </c>
      <c r="V351" s="150" t="s">
        <v>383</v>
      </c>
      <c r="W351" s="271"/>
      <c r="X351" s="271"/>
      <c r="Y351" s="265"/>
      <c r="Z351" s="265"/>
      <c r="AA351" s="265"/>
      <c r="AB351" s="265"/>
    </row>
    <row r="352" spans="2:28" s="173" customFormat="1" ht="33.75" customHeight="1">
      <c r="B352" s="116" t="s">
        <v>380</v>
      </c>
      <c r="C352" s="365"/>
      <c r="D352" s="117"/>
      <c r="E352" s="374"/>
      <c r="F352" s="37" t="s">
        <v>254</v>
      </c>
      <c r="G352" s="127" t="s">
        <v>1074</v>
      </c>
      <c r="H352" s="149" t="s">
        <v>404</v>
      </c>
      <c r="I352" s="121">
        <v>0.2</v>
      </c>
      <c r="J352" s="9">
        <v>44378</v>
      </c>
      <c r="K352" s="9">
        <v>44561</v>
      </c>
      <c r="L352" s="121">
        <v>0</v>
      </c>
      <c r="M352" s="121">
        <v>0</v>
      </c>
      <c r="N352" s="121">
        <v>0.5</v>
      </c>
      <c r="O352" s="10">
        <v>1</v>
      </c>
      <c r="P352" s="122" t="s">
        <v>381</v>
      </c>
      <c r="Q352" s="118" t="s">
        <v>74</v>
      </c>
      <c r="R352" s="349"/>
      <c r="S352" s="121" t="s">
        <v>28</v>
      </c>
      <c r="T352" s="121" t="s">
        <v>28</v>
      </c>
      <c r="U352" s="121" t="s">
        <v>39</v>
      </c>
      <c r="V352" s="150" t="s">
        <v>383</v>
      </c>
      <c r="W352" s="271"/>
      <c r="X352" s="271"/>
      <c r="Y352" s="265"/>
      <c r="Z352" s="265"/>
      <c r="AA352" s="265"/>
      <c r="AB352" s="265"/>
    </row>
    <row r="353" spans="2:28" s="173" customFormat="1" ht="51.75" customHeight="1">
      <c r="B353" s="116" t="s">
        <v>380</v>
      </c>
      <c r="C353" s="363" t="s">
        <v>746</v>
      </c>
      <c r="D353" s="344">
        <v>134</v>
      </c>
      <c r="E353" s="373" t="s">
        <v>1825</v>
      </c>
      <c r="F353" s="7" t="s">
        <v>71</v>
      </c>
      <c r="G353" s="127" t="s">
        <v>1075</v>
      </c>
      <c r="H353" s="8" t="s">
        <v>405</v>
      </c>
      <c r="I353" s="121">
        <v>0.5</v>
      </c>
      <c r="J353" s="9">
        <v>44197</v>
      </c>
      <c r="K353" s="9">
        <v>44561</v>
      </c>
      <c r="L353" s="121">
        <v>0.05</v>
      </c>
      <c r="M353" s="121">
        <v>0.3</v>
      </c>
      <c r="N353" s="121">
        <v>0.65</v>
      </c>
      <c r="O353" s="10">
        <v>1</v>
      </c>
      <c r="P353" s="122" t="s">
        <v>381</v>
      </c>
      <c r="Q353" s="118" t="s">
        <v>74</v>
      </c>
      <c r="R353" s="351" t="s">
        <v>1826</v>
      </c>
      <c r="S353" s="121" t="s">
        <v>28</v>
      </c>
      <c r="T353" s="121" t="s">
        <v>28</v>
      </c>
      <c r="U353" s="150" t="s">
        <v>39</v>
      </c>
      <c r="V353" s="121" t="s">
        <v>383</v>
      </c>
      <c r="W353" s="270">
        <v>341398918</v>
      </c>
      <c r="X353" s="270">
        <v>321000000</v>
      </c>
      <c r="Y353" s="265" t="s">
        <v>2021</v>
      </c>
      <c r="Z353" s="266" t="s">
        <v>2037</v>
      </c>
      <c r="AA353" s="266" t="s">
        <v>2038</v>
      </c>
      <c r="AB353" s="267" t="s">
        <v>2039</v>
      </c>
    </row>
    <row r="354" spans="2:28" s="173" customFormat="1" ht="29.25" customHeight="1">
      <c r="B354" s="116" t="s">
        <v>380</v>
      </c>
      <c r="C354" s="365"/>
      <c r="D354" s="346"/>
      <c r="E354" s="374"/>
      <c r="F354" s="7" t="s">
        <v>71</v>
      </c>
      <c r="G354" s="127" t="s">
        <v>1076</v>
      </c>
      <c r="H354" s="8" t="s">
        <v>406</v>
      </c>
      <c r="I354" s="121">
        <v>0.5</v>
      </c>
      <c r="J354" s="9">
        <v>44317</v>
      </c>
      <c r="K354" s="9">
        <v>44561</v>
      </c>
      <c r="L354" s="121">
        <v>0</v>
      </c>
      <c r="M354" s="121">
        <v>0.3</v>
      </c>
      <c r="N354" s="121">
        <v>0.65</v>
      </c>
      <c r="O354" s="10">
        <v>1</v>
      </c>
      <c r="P354" s="122" t="s">
        <v>381</v>
      </c>
      <c r="Q354" s="118" t="s">
        <v>74</v>
      </c>
      <c r="R354" s="353"/>
      <c r="S354" s="121" t="s">
        <v>28</v>
      </c>
      <c r="T354" s="121" t="s">
        <v>28</v>
      </c>
      <c r="U354" s="150" t="s">
        <v>39</v>
      </c>
      <c r="V354" s="121" t="s">
        <v>383</v>
      </c>
      <c r="W354" s="270"/>
      <c r="X354" s="270"/>
      <c r="Y354" s="265"/>
      <c r="Z354" s="266"/>
      <c r="AA354" s="266"/>
      <c r="AB354" s="267"/>
    </row>
    <row r="355" spans="2:28" s="173" customFormat="1" ht="36">
      <c r="B355" s="116" t="s">
        <v>380</v>
      </c>
      <c r="C355" s="361" t="s">
        <v>747</v>
      </c>
      <c r="D355" s="344">
        <v>215</v>
      </c>
      <c r="E355" s="373" t="s">
        <v>407</v>
      </c>
      <c r="F355" s="7" t="s">
        <v>305</v>
      </c>
      <c r="G355" s="127" t="s">
        <v>1077</v>
      </c>
      <c r="H355" s="8" t="s">
        <v>1648</v>
      </c>
      <c r="I355" s="121">
        <v>0.13</v>
      </c>
      <c r="J355" s="9">
        <v>44287</v>
      </c>
      <c r="K355" s="9">
        <v>44561</v>
      </c>
      <c r="L355" s="121">
        <v>0.05</v>
      </c>
      <c r="M355" s="121">
        <v>0.1</v>
      </c>
      <c r="N355" s="121">
        <v>0.5</v>
      </c>
      <c r="O355" s="10">
        <v>1</v>
      </c>
      <c r="P355" s="122" t="s">
        <v>381</v>
      </c>
      <c r="Q355" s="118" t="s">
        <v>74</v>
      </c>
      <c r="R355" s="351" t="s">
        <v>1827</v>
      </c>
      <c r="S355" s="121" t="s">
        <v>28</v>
      </c>
      <c r="T355" s="121" t="s">
        <v>28</v>
      </c>
      <c r="U355" s="150" t="s">
        <v>39</v>
      </c>
      <c r="V355" s="121" t="s">
        <v>383</v>
      </c>
      <c r="W355" s="271">
        <v>55723139</v>
      </c>
      <c r="X355" s="271">
        <v>153241618</v>
      </c>
      <c r="Y355" s="265" t="s">
        <v>2021</v>
      </c>
      <c r="Z355" s="265" t="s">
        <v>2037</v>
      </c>
      <c r="AA355" s="265" t="s">
        <v>2038</v>
      </c>
      <c r="AB355" s="269" t="s">
        <v>2039</v>
      </c>
    </row>
    <row r="356" spans="2:28" s="173" customFormat="1" ht="36">
      <c r="B356" s="116" t="s">
        <v>380</v>
      </c>
      <c r="C356" s="361"/>
      <c r="D356" s="345"/>
      <c r="E356" s="387"/>
      <c r="F356" s="7" t="s">
        <v>305</v>
      </c>
      <c r="G356" s="127" t="s">
        <v>1078</v>
      </c>
      <c r="H356" s="8" t="s">
        <v>1649</v>
      </c>
      <c r="I356" s="109">
        <v>0.13</v>
      </c>
      <c r="J356" s="9">
        <v>44287</v>
      </c>
      <c r="K356" s="9">
        <v>44561</v>
      </c>
      <c r="L356" s="109">
        <v>0</v>
      </c>
      <c r="M356" s="109">
        <v>0.25</v>
      </c>
      <c r="N356" s="109">
        <v>0.75</v>
      </c>
      <c r="O356" s="109">
        <v>1</v>
      </c>
      <c r="P356" s="109" t="s">
        <v>381</v>
      </c>
      <c r="Q356" s="12" t="s">
        <v>74</v>
      </c>
      <c r="R356" s="352"/>
      <c r="S356" s="121" t="s">
        <v>28</v>
      </c>
      <c r="T356" s="121" t="s">
        <v>28</v>
      </c>
      <c r="U356" s="150" t="s">
        <v>39</v>
      </c>
      <c r="V356" s="121" t="s">
        <v>383</v>
      </c>
      <c r="W356" s="271"/>
      <c r="X356" s="271"/>
      <c r="Y356" s="265"/>
      <c r="Z356" s="265"/>
      <c r="AA356" s="265"/>
      <c r="AB356" s="269"/>
    </row>
    <row r="357" spans="2:28" s="173" customFormat="1" ht="46.5" customHeight="1">
      <c r="B357" s="116" t="s">
        <v>380</v>
      </c>
      <c r="C357" s="361"/>
      <c r="D357" s="345"/>
      <c r="E357" s="387"/>
      <c r="F357" s="7" t="s">
        <v>305</v>
      </c>
      <c r="G357" s="127" t="s">
        <v>1650</v>
      </c>
      <c r="H357" s="8" t="s">
        <v>1828</v>
      </c>
      <c r="I357" s="109">
        <v>0.13</v>
      </c>
      <c r="J357" s="9">
        <v>44197</v>
      </c>
      <c r="K357" s="9">
        <v>44561</v>
      </c>
      <c r="L357" s="109">
        <v>0.05</v>
      </c>
      <c r="M357" s="109">
        <v>0.25</v>
      </c>
      <c r="N357" s="109">
        <v>0.35</v>
      </c>
      <c r="O357" s="109">
        <v>1</v>
      </c>
      <c r="P357" s="109" t="s">
        <v>381</v>
      </c>
      <c r="Q357" s="12" t="s">
        <v>74</v>
      </c>
      <c r="R357" s="352"/>
      <c r="S357" s="121" t="s">
        <v>28</v>
      </c>
      <c r="T357" s="121" t="s">
        <v>28</v>
      </c>
      <c r="U357" s="150" t="s">
        <v>39</v>
      </c>
      <c r="V357" s="121" t="s">
        <v>383</v>
      </c>
      <c r="W357" s="271"/>
      <c r="X357" s="271"/>
      <c r="Y357" s="265"/>
      <c r="Z357" s="265"/>
      <c r="AA357" s="265"/>
      <c r="AB357" s="269"/>
    </row>
    <row r="358" spans="2:28" s="173" customFormat="1" ht="24">
      <c r="B358" s="116" t="s">
        <v>380</v>
      </c>
      <c r="C358" s="361"/>
      <c r="D358" s="345"/>
      <c r="E358" s="387"/>
      <c r="F358" s="7" t="s">
        <v>305</v>
      </c>
      <c r="G358" s="127" t="s">
        <v>1653</v>
      </c>
      <c r="H358" s="8" t="s">
        <v>1660</v>
      </c>
      <c r="I358" s="109">
        <v>0.13</v>
      </c>
      <c r="J358" s="9">
        <v>44287</v>
      </c>
      <c r="K358" s="9">
        <v>44561</v>
      </c>
      <c r="L358" s="109">
        <v>0</v>
      </c>
      <c r="M358" s="109">
        <v>0.1</v>
      </c>
      <c r="N358" s="109">
        <v>0.5</v>
      </c>
      <c r="O358" s="110">
        <v>1</v>
      </c>
      <c r="P358" s="111" t="s">
        <v>381</v>
      </c>
      <c r="Q358" s="12" t="s">
        <v>74</v>
      </c>
      <c r="R358" s="352"/>
      <c r="S358" s="121" t="s">
        <v>28</v>
      </c>
      <c r="T358" s="121" t="s">
        <v>28</v>
      </c>
      <c r="U358" s="150" t="s">
        <v>39</v>
      </c>
      <c r="V358" s="121" t="s">
        <v>383</v>
      </c>
      <c r="W358" s="271"/>
      <c r="X358" s="271"/>
      <c r="Y358" s="265"/>
      <c r="Z358" s="265"/>
      <c r="AA358" s="265"/>
      <c r="AB358" s="269"/>
    </row>
    <row r="359" spans="2:28" s="173" customFormat="1" ht="36">
      <c r="B359" s="116" t="s">
        <v>380</v>
      </c>
      <c r="C359" s="361"/>
      <c r="D359" s="345"/>
      <c r="E359" s="387"/>
      <c r="F359" s="7" t="s">
        <v>305</v>
      </c>
      <c r="G359" s="127" t="s">
        <v>1654</v>
      </c>
      <c r="H359" s="8" t="s">
        <v>1651</v>
      </c>
      <c r="I359" s="109">
        <v>0.12</v>
      </c>
      <c r="J359" s="9">
        <v>44287</v>
      </c>
      <c r="K359" s="9">
        <v>44561</v>
      </c>
      <c r="L359" s="157">
        <v>0</v>
      </c>
      <c r="M359" s="109">
        <v>0.1</v>
      </c>
      <c r="N359" s="109">
        <v>0.5</v>
      </c>
      <c r="O359" s="110">
        <v>1</v>
      </c>
      <c r="P359" s="111" t="s">
        <v>381</v>
      </c>
      <c r="Q359" s="12" t="s">
        <v>74</v>
      </c>
      <c r="R359" s="352"/>
      <c r="S359" s="121" t="s">
        <v>28</v>
      </c>
      <c r="T359" s="121" t="s">
        <v>28</v>
      </c>
      <c r="U359" s="150" t="s">
        <v>39</v>
      </c>
      <c r="V359" s="121" t="s">
        <v>383</v>
      </c>
      <c r="W359" s="271"/>
      <c r="X359" s="271"/>
      <c r="Y359" s="265"/>
      <c r="Z359" s="265"/>
      <c r="AA359" s="265"/>
      <c r="AB359" s="269"/>
    </row>
    <row r="360" spans="2:28" s="173" customFormat="1" ht="24">
      <c r="B360" s="116" t="s">
        <v>380</v>
      </c>
      <c r="C360" s="361"/>
      <c r="D360" s="345"/>
      <c r="E360" s="387"/>
      <c r="F360" s="7" t="s">
        <v>305</v>
      </c>
      <c r="G360" s="127" t="s">
        <v>1655</v>
      </c>
      <c r="H360" s="8" t="s">
        <v>1659</v>
      </c>
      <c r="I360" s="109">
        <v>0.12</v>
      </c>
      <c r="J360" s="9">
        <v>44287</v>
      </c>
      <c r="K360" s="9">
        <v>44561</v>
      </c>
      <c r="L360" s="109">
        <v>0</v>
      </c>
      <c r="M360" s="109">
        <v>0.2</v>
      </c>
      <c r="N360" s="109">
        <v>0.75</v>
      </c>
      <c r="O360" s="110">
        <v>1</v>
      </c>
      <c r="P360" s="111" t="s">
        <v>381</v>
      </c>
      <c r="Q360" s="12" t="s">
        <v>74</v>
      </c>
      <c r="R360" s="352"/>
      <c r="S360" s="121" t="s">
        <v>28</v>
      </c>
      <c r="T360" s="121" t="s">
        <v>28</v>
      </c>
      <c r="U360" s="150" t="s">
        <v>39</v>
      </c>
      <c r="V360" s="121" t="s">
        <v>383</v>
      </c>
      <c r="W360" s="271"/>
      <c r="X360" s="271"/>
      <c r="Y360" s="265"/>
      <c r="Z360" s="265"/>
      <c r="AA360" s="265"/>
      <c r="AB360" s="269"/>
    </row>
    <row r="361" spans="2:28" s="173" customFormat="1" ht="24">
      <c r="B361" s="116" t="s">
        <v>380</v>
      </c>
      <c r="C361" s="361"/>
      <c r="D361" s="345"/>
      <c r="E361" s="387"/>
      <c r="F361" s="7" t="s">
        <v>305</v>
      </c>
      <c r="G361" s="127" t="s">
        <v>1656</v>
      </c>
      <c r="H361" s="8" t="s">
        <v>1652</v>
      </c>
      <c r="I361" s="109">
        <v>0.12</v>
      </c>
      <c r="J361" s="9">
        <v>44287</v>
      </c>
      <c r="K361" s="9">
        <v>44561</v>
      </c>
      <c r="L361" s="109">
        <v>0</v>
      </c>
      <c r="M361" s="109">
        <v>0.25</v>
      </c>
      <c r="N361" s="109">
        <v>0.75</v>
      </c>
      <c r="O361" s="110">
        <v>1</v>
      </c>
      <c r="P361" s="111" t="s">
        <v>381</v>
      </c>
      <c r="Q361" s="12" t="s">
        <v>74</v>
      </c>
      <c r="R361" s="352"/>
      <c r="S361" s="121" t="s">
        <v>28</v>
      </c>
      <c r="T361" s="121" t="s">
        <v>28</v>
      </c>
      <c r="U361" s="150" t="s">
        <v>39</v>
      </c>
      <c r="V361" s="121" t="s">
        <v>383</v>
      </c>
      <c r="W361" s="271"/>
      <c r="X361" s="271"/>
      <c r="Y361" s="265"/>
      <c r="Z361" s="265"/>
      <c r="AA361" s="265"/>
      <c r="AB361" s="269"/>
    </row>
    <row r="362" spans="2:28" s="173" customFormat="1" ht="37.5" customHeight="1">
      <c r="B362" s="116" t="s">
        <v>380</v>
      </c>
      <c r="C362" s="361"/>
      <c r="D362" s="346"/>
      <c r="E362" s="374"/>
      <c r="F362" s="7" t="s">
        <v>305</v>
      </c>
      <c r="G362" s="127" t="s">
        <v>1657</v>
      </c>
      <c r="H362" s="8" t="s">
        <v>1658</v>
      </c>
      <c r="I362" s="121">
        <v>0.12</v>
      </c>
      <c r="J362" s="9">
        <v>44197</v>
      </c>
      <c r="K362" s="9">
        <v>44561</v>
      </c>
      <c r="L362" s="121">
        <v>0.05</v>
      </c>
      <c r="M362" s="121">
        <v>0.25</v>
      </c>
      <c r="N362" s="121">
        <v>0.35</v>
      </c>
      <c r="O362" s="10">
        <v>1</v>
      </c>
      <c r="P362" s="122" t="s">
        <v>381</v>
      </c>
      <c r="Q362" s="12" t="s">
        <v>74</v>
      </c>
      <c r="R362" s="353"/>
      <c r="S362" s="121" t="s">
        <v>28</v>
      </c>
      <c r="T362" s="121" t="s">
        <v>28</v>
      </c>
      <c r="U362" s="150" t="s">
        <v>39</v>
      </c>
      <c r="V362" s="121" t="s">
        <v>383</v>
      </c>
      <c r="W362" s="271"/>
      <c r="X362" s="271"/>
      <c r="Y362" s="265"/>
      <c r="Z362" s="265"/>
      <c r="AA362" s="265"/>
      <c r="AB362" s="269"/>
    </row>
    <row r="363" spans="2:28" s="173" customFormat="1" ht="60">
      <c r="B363" s="116" t="s">
        <v>380</v>
      </c>
      <c r="C363" s="127" t="s">
        <v>748</v>
      </c>
      <c r="D363" s="38"/>
      <c r="E363" s="149" t="s">
        <v>408</v>
      </c>
      <c r="F363" s="37" t="s">
        <v>409</v>
      </c>
      <c r="G363" s="127" t="s">
        <v>1079</v>
      </c>
      <c r="H363" s="149" t="s">
        <v>410</v>
      </c>
      <c r="I363" s="150">
        <v>1</v>
      </c>
      <c r="J363" s="15">
        <v>44198</v>
      </c>
      <c r="K363" s="15">
        <v>44377</v>
      </c>
      <c r="L363" s="150">
        <v>0.4</v>
      </c>
      <c r="M363" s="150">
        <v>1</v>
      </c>
      <c r="N363" s="150">
        <v>1</v>
      </c>
      <c r="O363" s="150">
        <v>1</v>
      </c>
      <c r="P363" s="150" t="s">
        <v>381</v>
      </c>
      <c r="Q363" s="118" t="s">
        <v>74</v>
      </c>
      <c r="R363" s="150" t="s">
        <v>1829</v>
      </c>
      <c r="S363" s="150" t="s">
        <v>28</v>
      </c>
      <c r="T363" s="150" t="s">
        <v>28</v>
      </c>
      <c r="U363" s="150" t="s">
        <v>392</v>
      </c>
      <c r="V363" s="40" t="s">
        <v>383</v>
      </c>
      <c r="W363" s="203">
        <v>155641922</v>
      </c>
      <c r="X363" s="203">
        <v>183009000</v>
      </c>
      <c r="Y363" s="204" t="s">
        <v>2021</v>
      </c>
      <c r="Z363" s="205" t="s">
        <v>2040</v>
      </c>
      <c r="AA363" s="205" t="s">
        <v>2041</v>
      </c>
      <c r="AB363" s="205" t="s">
        <v>2042</v>
      </c>
    </row>
    <row r="364" spans="2:28" s="173" customFormat="1" ht="54" customHeight="1">
      <c r="B364" s="116" t="s">
        <v>380</v>
      </c>
      <c r="C364" s="127" t="s">
        <v>749</v>
      </c>
      <c r="D364" s="38"/>
      <c r="E364" s="149" t="s">
        <v>411</v>
      </c>
      <c r="F364" s="37" t="s">
        <v>409</v>
      </c>
      <c r="G364" s="127" t="s">
        <v>1080</v>
      </c>
      <c r="H364" s="141" t="s">
        <v>412</v>
      </c>
      <c r="I364" s="12">
        <v>1</v>
      </c>
      <c r="J364" s="9">
        <v>44198</v>
      </c>
      <c r="K364" s="9">
        <v>44255</v>
      </c>
      <c r="L364" s="12">
        <v>1</v>
      </c>
      <c r="M364" s="150">
        <v>1</v>
      </c>
      <c r="N364" s="150">
        <v>1</v>
      </c>
      <c r="O364" s="150">
        <v>1</v>
      </c>
      <c r="P364" s="12" t="s">
        <v>381</v>
      </c>
      <c r="Q364" s="118" t="s">
        <v>74</v>
      </c>
      <c r="R364" s="12" t="s">
        <v>1830</v>
      </c>
      <c r="S364" s="12" t="s">
        <v>28</v>
      </c>
      <c r="T364" s="12" t="s">
        <v>28</v>
      </c>
      <c r="U364" s="29" t="s">
        <v>39</v>
      </c>
      <c r="V364" s="29" t="s">
        <v>383</v>
      </c>
      <c r="W364" s="206">
        <v>55723139</v>
      </c>
      <c r="X364" s="206">
        <v>12259329.439999999</v>
      </c>
      <c r="Y364" s="204" t="s">
        <v>2021</v>
      </c>
      <c r="Z364" s="207" t="s">
        <v>2028</v>
      </c>
      <c r="AA364" s="205" t="s">
        <v>2043</v>
      </c>
      <c r="AB364" s="207" t="s">
        <v>2030</v>
      </c>
    </row>
    <row r="365" spans="2:28" s="173" customFormat="1" ht="48" customHeight="1">
      <c r="B365" s="116" t="s">
        <v>380</v>
      </c>
      <c r="C365" s="363" t="s">
        <v>750</v>
      </c>
      <c r="D365" s="38"/>
      <c r="E365" s="407" t="s">
        <v>413</v>
      </c>
      <c r="F365" s="37" t="s">
        <v>254</v>
      </c>
      <c r="G365" s="127" t="s">
        <v>1081</v>
      </c>
      <c r="H365" s="141" t="s">
        <v>414</v>
      </c>
      <c r="I365" s="12">
        <v>0.2</v>
      </c>
      <c r="J365" s="9">
        <v>44197</v>
      </c>
      <c r="K365" s="9">
        <v>44561</v>
      </c>
      <c r="L365" s="12">
        <v>0.05</v>
      </c>
      <c r="M365" s="12">
        <v>0.3</v>
      </c>
      <c r="N365" s="12">
        <v>0.65</v>
      </c>
      <c r="O365" s="35">
        <v>1</v>
      </c>
      <c r="P365" s="150" t="s">
        <v>239</v>
      </c>
      <c r="Q365" s="118" t="s">
        <v>74</v>
      </c>
      <c r="R365" s="354" t="s">
        <v>1712</v>
      </c>
      <c r="S365" s="12" t="s">
        <v>28</v>
      </c>
      <c r="T365" s="12" t="s">
        <v>28</v>
      </c>
      <c r="U365" s="150" t="s">
        <v>39</v>
      </c>
      <c r="V365" s="12" t="s">
        <v>383</v>
      </c>
      <c r="W365" s="270">
        <v>64502141</v>
      </c>
      <c r="X365" s="270">
        <v>137333333.33333299</v>
      </c>
      <c r="Y365" s="266" t="s">
        <v>2021</v>
      </c>
      <c r="Z365" s="266" t="s">
        <v>2025</v>
      </c>
      <c r="AA365" s="266" t="s">
        <v>2026</v>
      </c>
      <c r="AB365" s="267" t="s">
        <v>2027</v>
      </c>
    </row>
    <row r="366" spans="2:28" s="173" customFormat="1" ht="24">
      <c r="B366" s="116" t="s">
        <v>380</v>
      </c>
      <c r="C366" s="364"/>
      <c r="D366" s="38"/>
      <c r="E366" s="408"/>
      <c r="F366" s="37" t="s">
        <v>254</v>
      </c>
      <c r="G366" s="127" t="s">
        <v>1082</v>
      </c>
      <c r="H366" s="141" t="s">
        <v>415</v>
      </c>
      <c r="I366" s="12">
        <v>0.2</v>
      </c>
      <c r="J366" s="9">
        <v>44197</v>
      </c>
      <c r="K366" s="9">
        <v>44561</v>
      </c>
      <c r="L366" s="12">
        <v>0.05</v>
      </c>
      <c r="M366" s="12">
        <v>0.3</v>
      </c>
      <c r="N366" s="12">
        <v>0.65</v>
      </c>
      <c r="O366" s="35">
        <v>1</v>
      </c>
      <c r="P366" s="150" t="s">
        <v>239</v>
      </c>
      <c r="Q366" s="118" t="s">
        <v>74</v>
      </c>
      <c r="R366" s="355"/>
      <c r="S366" s="12" t="s">
        <v>28</v>
      </c>
      <c r="T366" s="12" t="s">
        <v>28</v>
      </c>
      <c r="U366" s="150" t="s">
        <v>39</v>
      </c>
      <c r="V366" s="12" t="s">
        <v>383</v>
      </c>
      <c r="W366" s="270"/>
      <c r="X366" s="270"/>
      <c r="Y366" s="266"/>
      <c r="Z366" s="266"/>
      <c r="AA366" s="266"/>
      <c r="AB366" s="267"/>
    </row>
    <row r="367" spans="2:28" s="173" customFormat="1" ht="24">
      <c r="B367" s="116" t="s">
        <v>380</v>
      </c>
      <c r="C367" s="364"/>
      <c r="D367" s="38"/>
      <c r="E367" s="408"/>
      <c r="F367" s="37" t="s">
        <v>254</v>
      </c>
      <c r="G367" s="127" t="s">
        <v>1083</v>
      </c>
      <c r="H367" s="141" t="s">
        <v>416</v>
      </c>
      <c r="I367" s="12">
        <v>0.2</v>
      </c>
      <c r="J367" s="9">
        <v>44197</v>
      </c>
      <c r="K367" s="9">
        <v>44561</v>
      </c>
      <c r="L367" s="12">
        <v>0.05</v>
      </c>
      <c r="M367" s="12">
        <v>0.3</v>
      </c>
      <c r="N367" s="12">
        <v>0.65</v>
      </c>
      <c r="O367" s="35">
        <v>1</v>
      </c>
      <c r="P367" s="150" t="s">
        <v>239</v>
      </c>
      <c r="Q367" s="118" t="s">
        <v>74</v>
      </c>
      <c r="R367" s="355"/>
      <c r="S367" s="12" t="s">
        <v>28</v>
      </c>
      <c r="T367" s="12" t="s">
        <v>28</v>
      </c>
      <c r="U367" s="150" t="s">
        <v>39</v>
      </c>
      <c r="V367" s="12" t="s">
        <v>383</v>
      </c>
      <c r="W367" s="270"/>
      <c r="X367" s="270"/>
      <c r="Y367" s="266"/>
      <c r="Z367" s="266"/>
      <c r="AA367" s="266"/>
      <c r="AB367" s="267"/>
    </row>
    <row r="368" spans="2:28" s="173" customFormat="1" ht="24">
      <c r="B368" s="116" t="s">
        <v>380</v>
      </c>
      <c r="C368" s="364"/>
      <c r="D368" s="38"/>
      <c r="E368" s="408"/>
      <c r="F368" s="37" t="s">
        <v>254</v>
      </c>
      <c r="G368" s="127" t="s">
        <v>1084</v>
      </c>
      <c r="H368" s="141" t="s">
        <v>417</v>
      </c>
      <c r="I368" s="12">
        <v>0.2</v>
      </c>
      <c r="J368" s="9">
        <v>44197</v>
      </c>
      <c r="K368" s="9">
        <v>44561</v>
      </c>
      <c r="L368" s="12">
        <v>0.05</v>
      </c>
      <c r="M368" s="12">
        <v>0.3</v>
      </c>
      <c r="N368" s="12">
        <v>0.65</v>
      </c>
      <c r="O368" s="35">
        <v>1</v>
      </c>
      <c r="P368" s="150" t="s">
        <v>239</v>
      </c>
      <c r="Q368" s="118" t="s">
        <v>74</v>
      </c>
      <c r="R368" s="355"/>
      <c r="S368" s="12" t="s">
        <v>28</v>
      </c>
      <c r="T368" s="12" t="s">
        <v>28</v>
      </c>
      <c r="U368" s="150" t="s">
        <v>39</v>
      </c>
      <c r="V368" s="12" t="s">
        <v>383</v>
      </c>
      <c r="W368" s="270"/>
      <c r="X368" s="270"/>
      <c r="Y368" s="266"/>
      <c r="Z368" s="266"/>
      <c r="AA368" s="266"/>
      <c r="AB368" s="267"/>
    </row>
    <row r="369" spans="2:28" s="173" customFormat="1" ht="24">
      <c r="B369" s="116" t="s">
        <v>380</v>
      </c>
      <c r="C369" s="364"/>
      <c r="D369" s="38"/>
      <c r="E369" s="409"/>
      <c r="F369" s="37" t="s">
        <v>254</v>
      </c>
      <c r="G369" s="127" t="s">
        <v>1085</v>
      </c>
      <c r="H369" s="141" t="s">
        <v>418</v>
      </c>
      <c r="I369" s="12">
        <v>0.2</v>
      </c>
      <c r="J369" s="9">
        <v>44197</v>
      </c>
      <c r="K369" s="9">
        <v>44561</v>
      </c>
      <c r="L369" s="12">
        <v>0.05</v>
      </c>
      <c r="M369" s="12">
        <v>0.3</v>
      </c>
      <c r="N369" s="12">
        <v>0.65</v>
      </c>
      <c r="O369" s="35">
        <v>1</v>
      </c>
      <c r="P369" s="150" t="s">
        <v>239</v>
      </c>
      <c r="Q369" s="118" t="s">
        <v>74</v>
      </c>
      <c r="R369" s="356"/>
      <c r="S369" s="12" t="s">
        <v>28</v>
      </c>
      <c r="T369" s="12" t="s">
        <v>28</v>
      </c>
      <c r="U369" s="150" t="s">
        <v>39</v>
      </c>
      <c r="V369" s="12" t="s">
        <v>383</v>
      </c>
      <c r="W369" s="270"/>
      <c r="X369" s="270"/>
      <c r="Y369" s="266"/>
      <c r="Z369" s="266"/>
      <c r="AA369" s="266"/>
      <c r="AB369" s="267"/>
    </row>
    <row r="370" spans="2:28" s="173" customFormat="1" ht="84">
      <c r="B370" s="116" t="s">
        <v>380</v>
      </c>
      <c r="C370" s="361" t="s">
        <v>751</v>
      </c>
      <c r="D370" s="38"/>
      <c r="E370" s="407" t="s">
        <v>419</v>
      </c>
      <c r="F370" s="37" t="s">
        <v>254</v>
      </c>
      <c r="G370" s="127" t="s">
        <v>1086</v>
      </c>
      <c r="H370" s="141" t="s">
        <v>420</v>
      </c>
      <c r="I370" s="12">
        <v>0.2</v>
      </c>
      <c r="J370" s="9">
        <v>44197</v>
      </c>
      <c r="K370" s="9">
        <v>44561</v>
      </c>
      <c r="L370" s="12">
        <v>0.05</v>
      </c>
      <c r="M370" s="12">
        <v>0.4</v>
      </c>
      <c r="N370" s="12">
        <v>0.7</v>
      </c>
      <c r="O370" s="35">
        <v>1</v>
      </c>
      <c r="P370" s="150" t="s">
        <v>381</v>
      </c>
      <c r="Q370" s="118" t="s">
        <v>74</v>
      </c>
      <c r="R370" s="354" t="s">
        <v>1831</v>
      </c>
      <c r="S370" s="12" t="s">
        <v>28</v>
      </c>
      <c r="T370" s="12" t="s">
        <v>28</v>
      </c>
      <c r="U370" s="150" t="s">
        <v>39</v>
      </c>
      <c r="V370" s="12" t="s">
        <v>383</v>
      </c>
      <c r="W370" s="271">
        <v>276322280</v>
      </c>
      <c r="X370" s="271">
        <v>262333338</v>
      </c>
      <c r="Y370" s="265" t="s">
        <v>2021</v>
      </c>
      <c r="Z370" s="265" t="s">
        <v>2031</v>
      </c>
      <c r="AA370" s="265" t="s">
        <v>2032</v>
      </c>
      <c r="AB370" s="269" t="s">
        <v>2033</v>
      </c>
    </row>
    <row r="371" spans="2:28" s="173" customFormat="1" ht="24">
      <c r="B371" s="116" t="s">
        <v>380</v>
      </c>
      <c r="C371" s="361"/>
      <c r="D371" s="38"/>
      <c r="E371" s="408"/>
      <c r="F371" s="37" t="s">
        <v>254</v>
      </c>
      <c r="G371" s="127" t="s">
        <v>1087</v>
      </c>
      <c r="H371" s="141" t="s">
        <v>421</v>
      </c>
      <c r="I371" s="12">
        <v>0.2</v>
      </c>
      <c r="J371" s="9">
        <v>44197</v>
      </c>
      <c r="K371" s="9">
        <v>44469</v>
      </c>
      <c r="L371" s="12">
        <v>0.05</v>
      </c>
      <c r="M371" s="12">
        <v>0.6</v>
      </c>
      <c r="N371" s="12">
        <v>1</v>
      </c>
      <c r="O371" s="150">
        <v>1</v>
      </c>
      <c r="P371" s="150" t="s">
        <v>381</v>
      </c>
      <c r="Q371" s="118" t="s">
        <v>74</v>
      </c>
      <c r="R371" s="355"/>
      <c r="S371" s="12" t="s">
        <v>28</v>
      </c>
      <c r="T371" s="12" t="s">
        <v>28</v>
      </c>
      <c r="U371" s="150" t="s">
        <v>39</v>
      </c>
      <c r="V371" s="12" t="s">
        <v>383</v>
      </c>
      <c r="W371" s="271"/>
      <c r="X371" s="271"/>
      <c r="Y371" s="265"/>
      <c r="Z371" s="265"/>
      <c r="AA371" s="265"/>
      <c r="AB371" s="269"/>
    </row>
    <row r="372" spans="2:28" s="173" customFormat="1" ht="36">
      <c r="B372" s="116" t="s">
        <v>380</v>
      </c>
      <c r="C372" s="361"/>
      <c r="D372" s="38"/>
      <c r="E372" s="408"/>
      <c r="F372" s="37" t="s">
        <v>254</v>
      </c>
      <c r="G372" s="127" t="s">
        <v>1088</v>
      </c>
      <c r="H372" s="141" t="s">
        <v>422</v>
      </c>
      <c r="I372" s="12">
        <v>0.2</v>
      </c>
      <c r="J372" s="9">
        <v>44197</v>
      </c>
      <c r="K372" s="9">
        <v>44561</v>
      </c>
      <c r="L372" s="12">
        <v>0.05</v>
      </c>
      <c r="M372" s="12">
        <v>0.3</v>
      </c>
      <c r="N372" s="12">
        <v>0.65</v>
      </c>
      <c r="O372" s="35">
        <v>1</v>
      </c>
      <c r="P372" s="150" t="s">
        <v>381</v>
      </c>
      <c r="Q372" s="118" t="s">
        <v>74</v>
      </c>
      <c r="R372" s="355"/>
      <c r="S372" s="12" t="s">
        <v>28</v>
      </c>
      <c r="T372" s="12" t="s">
        <v>28</v>
      </c>
      <c r="U372" s="150" t="s">
        <v>39</v>
      </c>
      <c r="V372" s="12" t="s">
        <v>383</v>
      </c>
      <c r="W372" s="271"/>
      <c r="X372" s="271"/>
      <c r="Y372" s="265"/>
      <c r="Z372" s="265"/>
      <c r="AA372" s="265"/>
      <c r="AB372" s="269"/>
    </row>
    <row r="373" spans="2:28" s="173" customFormat="1" ht="24">
      <c r="B373" s="116" t="s">
        <v>380</v>
      </c>
      <c r="C373" s="361"/>
      <c r="D373" s="38"/>
      <c r="E373" s="408"/>
      <c r="F373" s="37" t="s">
        <v>254</v>
      </c>
      <c r="G373" s="127" t="s">
        <v>1089</v>
      </c>
      <c r="H373" s="141" t="s">
        <v>423</v>
      </c>
      <c r="I373" s="12">
        <v>0.2</v>
      </c>
      <c r="J373" s="9">
        <v>44197</v>
      </c>
      <c r="K373" s="9">
        <v>44377</v>
      </c>
      <c r="L373" s="12">
        <v>0.1</v>
      </c>
      <c r="M373" s="12">
        <v>1</v>
      </c>
      <c r="N373" s="12">
        <v>1</v>
      </c>
      <c r="O373" s="12">
        <v>1</v>
      </c>
      <c r="P373" s="12" t="s">
        <v>381</v>
      </c>
      <c r="Q373" s="118" t="s">
        <v>74</v>
      </c>
      <c r="R373" s="355"/>
      <c r="S373" s="12" t="s">
        <v>28</v>
      </c>
      <c r="T373" s="12" t="s">
        <v>28</v>
      </c>
      <c r="U373" s="12" t="s">
        <v>39</v>
      </c>
      <c r="V373" s="12" t="s">
        <v>383</v>
      </c>
      <c r="W373" s="271"/>
      <c r="X373" s="271"/>
      <c r="Y373" s="265"/>
      <c r="Z373" s="265"/>
      <c r="AA373" s="265"/>
      <c r="AB373" s="269"/>
    </row>
    <row r="374" spans="2:28" s="173" customFormat="1" ht="36">
      <c r="B374" s="116" t="s">
        <v>380</v>
      </c>
      <c r="C374" s="361"/>
      <c r="D374" s="38"/>
      <c r="E374" s="409"/>
      <c r="F374" s="37" t="s">
        <v>254</v>
      </c>
      <c r="G374" s="127" t="s">
        <v>1090</v>
      </c>
      <c r="H374" s="141" t="s">
        <v>1832</v>
      </c>
      <c r="I374" s="12">
        <v>0.2</v>
      </c>
      <c r="J374" s="9">
        <v>44197</v>
      </c>
      <c r="K374" s="9">
        <v>44561</v>
      </c>
      <c r="L374" s="12">
        <v>0.05</v>
      </c>
      <c r="M374" s="12">
        <v>0.5</v>
      </c>
      <c r="N374" s="12">
        <v>0.75</v>
      </c>
      <c r="O374" s="35">
        <v>1</v>
      </c>
      <c r="P374" s="12" t="s">
        <v>381</v>
      </c>
      <c r="Q374" s="118" t="s">
        <v>74</v>
      </c>
      <c r="R374" s="356"/>
      <c r="S374" s="12" t="s">
        <v>28</v>
      </c>
      <c r="T374" s="12" t="s">
        <v>28</v>
      </c>
      <c r="U374" s="12" t="s">
        <v>39</v>
      </c>
      <c r="V374" s="12" t="s">
        <v>383</v>
      </c>
      <c r="W374" s="271"/>
      <c r="X374" s="271"/>
      <c r="Y374" s="265"/>
      <c r="Z374" s="265"/>
      <c r="AA374" s="265"/>
      <c r="AB374" s="269"/>
    </row>
    <row r="375" spans="2:28" s="173" customFormat="1" ht="51" customHeight="1">
      <c r="B375" s="116" t="s">
        <v>380</v>
      </c>
      <c r="C375" s="361" t="s">
        <v>752</v>
      </c>
      <c r="D375" s="38"/>
      <c r="E375" s="410" t="s">
        <v>424</v>
      </c>
      <c r="F375" s="37" t="s">
        <v>254</v>
      </c>
      <c r="G375" s="127" t="s">
        <v>1091</v>
      </c>
      <c r="H375" s="141" t="s">
        <v>425</v>
      </c>
      <c r="I375" s="12">
        <v>0.5</v>
      </c>
      <c r="J375" s="9">
        <v>44197</v>
      </c>
      <c r="K375" s="9">
        <v>44377</v>
      </c>
      <c r="L375" s="12">
        <v>0.05</v>
      </c>
      <c r="M375" s="12">
        <v>1</v>
      </c>
      <c r="N375" s="12">
        <v>1</v>
      </c>
      <c r="O375" s="12">
        <v>1</v>
      </c>
      <c r="P375" s="35" t="s">
        <v>381</v>
      </c>
      <c r="Q375" s="118" t="s">
        <v>74</v>
      </c>
      <c r="R375" s="354" t="s">
        <v>1833</v>
      </c>
      <c r="S375" s="12" t="s">
        <v>28</v>
      </c>
      <c r="T375" s="12" t="s">
        <v>28</v>
      </c>
      <c r="U375" s="150" t="s">
        <v>392</v>
      </c>
      <c r="V375" s="12" t="s">
        <v>383</v>
      </c>
      <c r="W375" s="270">
        <v>55723139</v>
      </c>
      <c r="X375" s="270">
        <v>153241618</v>
      </c>
      <c r="Y375" s="265" t="s">
        <v>2021</v>
      </c>
      <c r="Z375" s="266" t="s">
        <v>2028</v>
      </c>
      <c r="AA375" s="266" t="s">
        <v>2043</v>
      </c>
      <c r="AB375" s="267" t="s">
        <v>2030</v>
      </c>
    </row>
    <row r="376" spans="2:28" s="173" customFormat="1" ht="48">
      <c r="B376" s="116" t="s">
        <v>380</v>
      </c>
      <c r="C376" s="361"/>
      <c r="D376" s="38"/>
      <c r="E376" s="410"/>
      <c r="F376" s="37" t="s">
        <v>254</v>
      </c>
      <c r="G376" s="127" t="s">
        <v>1092</v>
      </c>
      <c r="H376" s="141" t="s">
        <v>426</v>
      </c>
      <c r="I376" s="12">
        <v>0.5</v>
      </c>
      <c r="J376" s="9">
        <v>44287</v>
      </c>
      <c r="K376" s="9">
        <v>44561</v>
      </c>
      <c r="L376" s="12">
        <v>0</v>
      </c>
      <c r="M376" s="12">
        <v>0.05</v>
      </c>
      <c r="N376" s="12">
        <v>0.3</v>
      </c>
      <c r="O376" s="35">
        <v>1</v>
      </c>
      <c r="P376" s="35" t="s">
        <v>381</v>
      </c>
      <c r="Q376" s="118" t="s">
        <v>74</v>
      </c>
      <c r="R376" s="356"/>
      <c r="S376" s="12" t="s">
        <v>28</v>
      </c>
      <c r="T376" s="12" t="s">
        <v>28</v>
      </c>
      <c r="U376" s="150" t="s">
        <v>392</v>
      </c>
      <c r="V376" s="12" t="s">
        <v>383</v>
      </c>
      <c r="W376" s="270"/>
      <c r="X376" s="270"/>
      <c r="Y376" s="265"/>
      <c r="Z376" s="266"/>
      <c r="AA376" s="266"/>
      <c r="AB376" s="267"/>
    </row>
    <row r="377" spans="2:28" s="173" customFormat="1" ht="48">
      <c r="B377" s="116" t="s">
        <v>380</v>
      </c>
      <c r="C377" s="361" t="s">
        <v>1054</v>
      </c>
      <c r="D377" s="38"/>
      <c r="E377" s="410" t="s">
        <v>427</v>
      </c>
      <c r="F377" s="37" t="s">
        <v>254</v>
      </c>
      <c r="G377" s="127" t="s">
        <v>1093</v>
      </c>
      <c r="H377" s="149" t="s">
        <v>428</v>
      </c>
      <c r="I377" s="12">
        <v>0.7</v>
      </c>
      <c r="J377" s="9">
        <v>44287</v>
      </c>
      <c r="K377" s="9">
        <v>44561</v>
      </c>
      <c r="L377" s="12">
        <v>0</v>
      </c>
      <c r="M377" s="12">
        <v>0.05</v>
      </c>
      <c r="N377" s="12">
        <v>0.3</v>
      </c>
      <c r="O377" s="35">
        <v>1</v>
      </c>
      <c r="P377" s="35" t="s">
        <v>381</v>
      </c>
      <c r="Q377" s="118" t="s">
        <v>74</v>
      </c>
      <c r="R377" s="354" t="s">
        <v>1833</v>
      </c>
      <c r="S377" s="12" t="s">
        <v>28</v>
      </c>
      <c r="T377" s="12" t="s">
        <v>28</v>
      </c>
      <c r="U377" s="150" t="s">
        <v>392</v>
      </c>
      <c r="V377" s="12" t="s">
        <v>383</v>
      </c>
      <c r="W377" s="271">
        <v>10562882.5</v>
      </c>
      <c r="X377" s="271">
        <v>35219193.5</v>
      </c>
      <c r="Y377" s="265" t="s">
        <v>2021</v>
      </c>
      <c r="Z377" s="265" t="s">
        <v>2034</v>
      </c>
      <c r="AA377" s="265" t="s">
        <v>2035</v>
      </c>
      <c r="AB377" s="265" t="s">
        <v>2036</v>
      </c>
    </row>
    <row r="378" spans="2:28" s="173" customFormat="1" ht="48">
      <c r="B378" s="116" t="s">
        <v>380</v>
      </c>
      <c r="C378" s="361"/>
      <c r="D378" s="38"/>
      <c r="E378" s="410"/>
      <c r="F378" s="37" t="s">
        <v>254</v>
      </c>
      <c r="G378" s="127" t="s">
        <v>1094</v>
      </c>
      <c r="H378" s="149" t="s">
        <v>429</v>
      </c>
      <c r="I378" s="12">
        <v>0.3</v>
      </c>
      <c r="J378" s="9">
        <v>44287</v>
      </c>
      <c r="K378" s="9">
        <v>44561</v>
      </c>
      <c r="L378" s="12">
        <v>0</v>
      </c>
      <c r="M378" s="12">
        <v>0.05</v>
      </c>
      <c r="N378" s="12">
        <v>0.3</v>
      </c>
      <c r="O378" s="35">
        <v>1</v>
      </c>
      <c r="P378" s="35" t="s">
        <v>381</v>
      </c>
      <c r="Q378" s="118" t="s">
        <v>74</v>
      </c>
      <c r="R378" s="356"/>
      <c r="S378" s="12" t="s">
        <v>28</v>
      </c>
      <c r="T378" s="12" t="s">
        <v>28</v>
      </c>
      <c r="U378" s="150" t="s">
        <v>392</v>
      </c>
      <c r="V378" s="12" t="s">
        <v>383</v>
      </c>
      <c r="W378" s="272">
        <v>10562882.5</v>
      </c>
      <c r="X378" s="272"/>
      <c r="Y378" s="268"/>
      <c r="Z378" s="268"/>
      <c r="AA378" s="268"/>
      <c r="AB378" s="268"/>
    </row>
    <row r="379" spans="2:28" s="173" customFormat="1" ht="36">
      <c r="B379" s="137" t="s">
        <v>430</v>
      </c>
      <c r="C379" s="232" t="s">
        <v>753</v>
      </c>
      <c r="D379" s="282">
        <v>140</v>
      </c>
      <c r="E379" s="235" t="s">
        <v>431</v>
      </c>
      <c r="F379" s="45" t="s">
        <v>82</v>
      </c>
      <c r="G379" s="128" t="s">
        <v>1096</v>
      </c>
      <c r="H379" s="45" t="s">
        <v>1519</v>
      </c>
      <c r="I379" s="148">
        <v>0.7</v>
      </c>
      <c r="J379" s="43">
        <v>44334</v>
      </c>
      <c r="K379" s="43">
        <v>44449</v>
      </c>
      <c r="L379" s="148">
        <v>0</v>
      </c>
      <c r="M379" s="148">
        <v>0.2</v>
      </c>
      <c r="N379" s="148">
        <v>1</v>
      </c>
      <c r="O379" s="148">
        <v>1</v>
      </c>
      <c r="P379" s="134" t="s">
        <v>38</v>
      </c>
      <c r="Q379" s="134" t="s">
        <v>26</v>
      </c>
      <c r="R379" s="337" t="s">
        <v>432</v>
      </c>
      <c r="S379" s="148" t="s">
        <v>28</v>
      </c>
      <c r="T379" s="148" t="s">
        <v>28</v>
      </c>
      <c r="U379" s="148" t="s">
        <v>132</v>
      </c>
      <c r="V379" s="44" t="s">
        <v>30</v>
      </c>
      <c r="W379" s="242">
        <v>30583097.596969701</v>
      </c>
      <c r="X379" s="242">
        <v>18122850</v>
      </c>
      <c r="Y379" s="241" t="s">
        <v>2044</v>
      </c>
      <c r="Z379" s="263" t="s">
        <v>2045</v>
      </c>
      <c r="AA379" s="264" t="s">
        <v>2046</v>
      </c>
      <c r="AB379" s="242" t="s">
        <v>2047</v>
      </c>
    </row>
    <row r="380" spans="2:28" s="173" customFormat="1" ht="36">
      <c r="B380" s="137" t="s">
        <v>430</v>
      </c>
      <c r="C380" s="234"/>
      <c r="D380" s="379"/>
      <c r="E380" s="237"/>
      <c r="F380" s="45" t="s">
        <v>82</v>
      </c>
      <c r="G380" s="128" t="s">
        <v>1097</v>
      </c>
      <c r="H380" s="45" t="s">
        <v>1520</v>
      </c>
      <c r="I380" s="148">
        <v>0.3</v>
      </c>
      <c r="J380" s="43">
        <v>44452</v>
      </c>
      <c r="K380" s="43">
        <v>44461</v>
      </c>
      <c r="L380" s="148">
        <v>0</v>
      </c>
      <c r="M380" s="148">
        <v>0</v>
      </c>
      <c r="N380" s="148">
        <v>1</v>
      </c>
      <c r="O380" s="148">
        <v>1</v>
      </c>
      <c r="P380" s="134" t="s">
        <v>38</v>
      </c>
      <c r="Q380" s="134" t="s">
        <v>26</v>
      </c>
      <c r="R380" s="375"/>
      <c r="S380" s="148" t="s">
        <v>28</v>
      </c>
      <c r="T380" s="148" t="s">
        <v>28</v>
      </c>
      <c r="U380" s="148" t="s">
        <v>132</v>
      </c>
      <c r="V380" s="44" t="s">
        <v>30</v>
      </c>
      <c r="W380" s="242"/>
      <c r="X380" s="242"/>
      <c r="Y380" s="241"/>
      <c r="Z380" s="263"/>
      <c r="AA380" s="264"/>
      <c r="AB380" s="242"/>
    </row>
    <row r="381" spans="2:28" s="173" customFormat="1" ht="48">
      <c r="B381" s="137" t="s">
        <v>430</v>
      </c>
      <c r="C381" s="232" t="s">
        <v>754</v>
      </c>
      <c r="D381" s="282">
        <v>128</v>
      </c>
      <c r="E381" s="235" t="s">
        <v>433</v>
      </c>
      <c r="F381" s="45" t="s">
        <v>254</v>
      </c>
      <c r="G381" s="128" t="s">
        <v>1098</v>
      </c>
      <c r="H381" s="45" t="s">
        <v>1521</v>
      </c>
      <c r="I381" s="148">
        <v>0.5</v>
      </c>
      <c r="J381" s="43">
        <v>44235</v>
      </c>
      <c r="K381" s="43">
        <v>44347</v>
      </c>
      <c r="L381" s="148">
        <v>0.5</v>
      </c>
      <c r="M381" s="148">
        <v>1</v>
      </c>
      <c r="N381" s="148">
        <v>1</v>
      </c>
      <c r="O381" s="148">
        <v>1</v>
      </c>
      <c r="P381" s="134" t="s">
        <v>112</v>
      </c>
      <c r="Q381" s="134" t="s">
        <v>74</v>
      </c>
      <c r="R381" s="337" t="s">
        <v>1834</v>
      </c>
      <c r="S381" s="148" t="s">
        <v>28</v>
      </c>
      <c r="T381" s="148" t="s">
        <v>28</v>
      </c>
      <c r="U381" s="148" t="s">
        <v>132</v>
      </c>
      <c r="V381" s="44" t="s">
        <v>296</v>
      </c>
      <c r="W381" s="242">
        <v>10330723.696969699</v>
      </c>
      <c r="X381" s="242">
        <v>0</v>
      </c>
      <c r="Y381" s="241"/>
      <c r="Z381" s="258"/>
      <c r="AA381" s="260"/>
      <c r="AB381" s="242"/>
    </row>
    <row r="382" spans="2:28" s="173" customFormat="1" ht="48">
      <c r="B382" s="137" t="s">
        <v>430</v>
      </c>
      <c r="C382" s="233"/>
      <c r="D382" s="398"/>
      <c r="E382" s="236"/>
      <c r="F382" s="45" t="s">
        <v>254</v>
      </c>
      <c r="G382" s="128" t="s">
        <v>1099</v>
      </c>
      <c r="H382" s="45" t="s">
        <v>1835</v>
      </c>
      <c r="I382" s="148">
        <v>0.3</v>
      </c>
      <c r="J382" s="43">
        <v>44348</v>
      </c>
      <c r="K382" s="43">
        <v>44469</v>
      </c>
      <c r="L382" s="148">
        <v>0</v>
      </c>
      <c r="M382" s="148">
        <v>0.2</v>
      </c>
      <c r="N382" s="148">
        <v>1</v>
      </c>
      <c r="O382" s="148">
        <v>1</v>
      </c>
      <c r="P382" s="134" t="s">
        <v>112</v>
      </c>
      <c r="Q382" s="134" t="s">
        <v>74</v>
      </c>
      <c r="R382" s="397"/>
      <c r="S382" s="148" t="s">
        <v>28</v>
      </c>
      <c r="T382" s="148" t="s">
        <v>28</v>
      </c>
      <c r="U382" s="148" t="s">
        <v>132</v>
      </c>
      <c r="V382" s="44" t="s">
        <v>296</v>
      </c>
      <c r="W382" s="242"/>
      <c r="X382" s="242"/>
      <c r="Y382" s="241"/>
      <c r="Z382" s="258"/>
      <c r="AA382" s="260"/>
      <c r="AB382" s="242"/>
    </row>
    <row r="383" spans="2:28" s="173" customFormat="1" ht="30" customHeight="1">
      <c r="B383" s="137" t="s">
        <v>430</v>
      </c>
      <c r="C383" s="234"/>
      <c r="D383" s="379"/>
      <c r="E383" s="237"/>
      <c r="F383" s="45" t="s">
        <v>254</v>
      </c>
      <c r="G383" s="128" t="s">
        <v>1100</v>
      </c>
      <c r="H383" s="45" t="s">
        <v>1522</v>
      </c>
      <c r="I383" s="148">
        <v>0.2</v>
      </c>
      <c r="J383" s="43">
        <v>44470</v>
      </c>
      <c r="K383" s="43">
        <v>44550</v>
      </c>
      <c r="L383" s="148">
        <v>0</v>
      </c>
      <c r="M383" s="148">
        <v>0</v>
      </c>
      <c r="N383" s="148">
        <v>0</v>
      </c>
      <c r="O383" s="44">
        <v>1</v>
      </c>
      <c r="P383" s="134" t="s">
        <v>112</v>
      </c>
      <c r="Q383" s="134" t="s">
        <v>74</v>
      </c>
      <c r="R383" s="375"/>
      <c r="S383" s="148" t="s">
        <v>28</v>
      </c>
      <c r="T383" s="148" t="s">
        <v>28</v>
      </c>
      <c r="U383" s="148" t="s">
        <v>132</v>
      </c>
      <c r="V383" s="44" t="s">
        <v>296</v>
      </c>
      <c r="W383" s="242"/>
      <c r="X383" s="242"/>
      <c r="Y383" s="241"/>
      <c r="Z383" s="258"/>
      <c r="AA383" s="260"/>
      <c r="AB383" s="242"/>
    </row>
    <row r="384" spans="2:28" s="173" customFormat="1" ht="36">
      <c r="B384" s="137" t="s">
        <v>430</v>
      </c>
      <c r="C384" s="232" t="s">
        <v>755</v>
      </c>
      <c r="D384" s="282">
        <v>93</v>
      </c>
      <c r="E384" s="235" t="s">
        <v>434</v>
      </c>
      <c r="F384" s="45" t="s">
        <v>254</v>
      </c>
      <c r="G384" s="128" t="s">
        <v>1101</v>
      </c>
      <c r="H384" s="45" t="s">
        <v>1523</v>
      </c>
      <c r="I384" s="148">
        <v>0.1</v>
      </c>
      <c r="J384" s="43">
        <v>44221</v>
      </c>
      <c r="K384" s="43">
        <v>44239</v>
      </c>
      <c r="L384" s="148">
        <v>1</v>
      </c>
      <c r="M384" s="148">
        <v>1</v>
      </c>
      <c r="N384" s="148">
        <v>1</v>
      </c>
      <c r="O384" s="148">
        <v>1</v>
      </c>
      <c r="P384" s="134" t="s">
        <v>38</v>
      </c>
      <c r="Q384" s="134" t="s">
        <v>26</v>
      </c>
      <c r="R384" s="337" t="s">
        <v>435</v>
      </c>
      <c r="S384" s="148" t="s">
        <v>28</v>
      </c>
      <c r="T384" s="148" t="s">
        <v>28</v>
      </c>
      <c r="U384" s="148" t="s">
        <v>132</v>
      </c>
      <c r="V384" s="44" t="s">
        <v>296</v>
      </c>
      <c r="W384" s="242">
        <v>100762965.44897</v>
      </c>
      <c r="X384" s="242">
        <v>0</v>
      </c>
      <c r="Y384" s="241"/>
      <c r="Z384" s="258"/>
      <c r="AA384" s="260"/>
      <c r="AB384" s="242"/>
    </row>
    <row r="385" spans="2:28" s="173" customFormat="1" ht="36">
      <c r="B385" s="137" t="s">
        <v>430</v>
      </c>
      <c r="C385" s="233"/>
      <c r="D385" s="398"/>
      <c r="E385" s="236"/>
      <c r="F385" s="45" t="s">
        <v>254</v>
      </c>
      <c r="G385" s="128" t="s">
        <v>1102</v>
      </c>
      <c r="H385" s="45" t="s">
        <v>1524</v>
      </c>
      <c r="I385" s="148">
        <v>0.2</v>
      </c>
      <c r="J385" s="43">
        <v>44242</v>
      </c>
      <c r="K385" s="43">
        <v>44286</v>
      </c>
      <c r="L385" s="148">
        <v>1</v>
      </c>
      <c r="M385" s="148">
        <v>1</v>
      </c>
      <c r="N385" s="148">
        <v>1</v>
      </c>
      <c r="O385" s="148">
        <v>1</v>
      </c>
      <c r="P385" s="134" t="s">
        <v>38</v>
      </c>
      <c r="Q385" s="134" t="s">
        <v>26</v>
      </c>
      <c r="R385" s="397"/>
      <c r="S385" s="148" t="s">
        <v>28</v>
      </c>
      <c r="T385" s="148" t="s">
        <v>28</v>
      </c>
      <c r="U385" s="148" t="s">
        <v>132</v>
      </c>
      <c r="V385" s="44" t="s">
        <v>296</v>
      </c>
      <c r="W385" s="242"/>
      <c r="X385" s="242"/>
      <c r="Y385" s="241"/>
      <c r="Z385" s="258"/>
      <c r="AA385" s="260"/>
      <c r="AB385" s="242"/>
    </row>
    <row r="386" spans="2:28" s="173" customFormat="1" ht="36">
      <c r="B386" s="137" t="s">
        <v>430</v>
      </c>
      <c r="C386" s="234"/>
      <c r="D386" s="379"/>
      <c r="E386" s="237"/>
      <c r="F386" s="45" t="s">
        <v>254</v>
      </c>
      <c r="G386" s="128" t="s">
        <v>1103</v>
      </c>
      <c r="H386" s="45" t="s">
        <v>1525</v>
      </c>
      <c r="I386" s="148">
        <v>0.7</v>
      </c>
      <c r="J386" s="43">
        <v>44287</v>
      </c>
      <c r="K386" s="43">
        <v>44530</v>
      </c>
      <c r="L386" s="148">
        <v>0</v>
      </c>
      <c r="M386" s="148">
        <v>0.3</v>
      </c>
      <c r="N386" s="148">
        <v>0.6</v>
      </c>
      <c r="O386" s="44">
        <v>1</v>
      </c>
      <c r="P386" s="134" t="s">
        <v>38</v>
      </c>
      <c r="Q386" s="134" t="s">
        <v>26</v>
      </c>
      <c r="R386" s="375"/>
      <c r="S386" s="148" t="s">
        <v>28</v>
      </c>
      <c r="T386" s="148" t="s">
        <v>28</v>
      </c>
      <c r="U386" s="148" t="s">
        <v>132</v>
      </c>
      <c r="V386" s="44" t="s">
        <v>296</v>
      </c>
      <c r="W386" s="242"/>
      <c r="X386" s="242"/>
      <c r="Y386" s="241"/>
      <c r="Z386" s="258"/>
      <c r="AA386" s="260"/>
      <c r="AB386" s="242"/>
    </row>
    <row r="387" spans="2:28" s="173" customFormat="1" ht="36">
      <c r="B387" s="137" t="s">
        <v>430</v>
      </c>
      <c r="C387" s="232" t="s">
        <v>756</v>
      </c>
      <c r="D387" s="282">
        <v>127</v>
      </c>
      <c r="E387" s="235" t="s">
        <v>436</v>
      </c>
      <c r="F387" s="45" t="s">
        <v>82</v>
      </c>
      <c r="G387" s="128" t="s">
        <v>1104</v>
      </c>
      <c r="H387" s="45" t="s">
        <v>1526</v>
      </c>
      <c r="I387" s="148">
        <v>0.7</v>
      </c>
      <c r="J387" s="43">
        <v>44390</v>
      </c>
      <c r="K387" s="43">
        <v>44498</v>
      </c>
      <c r="L387" s="148">
        <v>0</v>
      </c>
      <c r="M387" s="148">
        <v>0</v>
      </c>
      <c r="N387" s="148">
        <v>0.8</v>
      </c>
      <c r="O387" s="44">
        <v>1</v>
      </c>
      <c r="P387" s="134" t="s">
        <v>38</v>
      </c>
      <c r="Q387" s="134" t="s">
        <v>26</v>
      </c>
      <c r="R387" s="337" t="s">
        <v>432</v>
      </c>
      <c r="S387" s="148" t="s">
        <v>28</v>
      </c>
      <c r="T387" s="148" t="s">
        <v>28</v>
      </c>
      <c r="U387" s="148" t="s">
        <v>132</v>
      </c>
      <c r="V387" s="44" t="s">
        <v>30</v>
      </c>
      <c r="W387" s="242">
        <v>19031668.144969702</v>
      </c>
      <c r="X387" s="242">
        <v>11040000</v>
      </c>
      <c r="Y387" s="241" t="s">
        <v>2044</v>
      </c>
      <c r="Z387" s="263" t="s">
        <v>2048</v>
      </c>
      <c r="AA387" s="264" t="s">
        <v>2049</v>
      </c>
      <c r="AB387" s="242" t="s">
        <v>2050</v>
      </c>
    </row>
    <row r="388" spans="2:28" s="173" customFormat="1" ht="36">
      <c r="B388" s="137" t="s">
        <v>430</v>
      </c>
      <c r="C388" s="234"/>
      <c r="D388" s="379"/>
      <c r="E388" s="237"/>
      <c r="F388" s="45" t="s">
        <v>82</v>
      </c>
      <c r="G388" s="128" t="s">
        <v>1105</v>
      </c>
      <c r="H388" s="45" t="s">
        <v>1527</v>
      </c>
      <c r="I388" s="148">
        <v>0.3</v>
      </c>
      <c r="J388" s="43">
        <v>44501</v>
      </c>
      <c r="K388" s="43">
        <v>44511</v>
      </c>
      <c r="L388" s="148">
        <v>0</v>
      </c>
      <c r="M388" s="148">
        <v>0</v>
      </c>
      <c r="N388" s="148">
        <v>0</v>
      </c>
      <c r="O388" s="44">
        <v>1</v>
      </c>
      <c r="P388" s="134" t="s">
        <v>38</v>
      </c>
      <c r="Q388" s="134" t="s">
        <v>26</v>
      </c>
      <c r="R388" s="375"/>
      <c r="S388" s="148" t="s">
        <v>28</v>
      </c>
      <c r="T388" s="148" t="s">
        <v>28</v>
      </c>
      <c r="U388" s="148" t="s">
        <v>132</v>
      </c>
      <c r="V388" s="44" t="s">
        <v>30</v>
      </c>
      <c r="W388" s="242"/>
      <c r="X388" s="242"/>
      <c r="Y388" s="241"/>
      <c r="Z388" s="263"/>
      <c r="AA388" s="264"/>
      <c r="AB388" s="242"/>
    </row>
    <row r="389" spans="2:28" s="173" customFormat="1" ht="36">
      <c r="B389" s="137" t="s">
        <v>430</v>
      </c>
      <c r="C389" s="232" t="s">
        <v>757</v>
      </c>
      <c r="D389" s="282">
        <v>179</v>
      </c>
      <c r="E389" s="235" t="s">
        <v>437</v>
      </c>
      <c r="F389" s="45" t="s">
        <v>82</v>
      </c>
      <c r="G389" s="128" t="s">
        <v>1106</v>
      </c>
      <c r="H389" s="45" t="s">
        <v>1528</v>
      </c>
      <c r="I389" s="148">
        <v>0.2</v>
      </c>
      <c r="J389" s="43">
        <v>44287</v>
      </c>
      <c r="K389" s="43">
        <v>44377</v>
      </c>
      <c r="L389" s="148">
        <v>0</v>
      </c>
      <c r="M389" s="148">
        <v>1</v>
      </c>
      <c r="N389" s="148">
        <v>1</v>
      </c>
      <c r="O389" s="148">
        <v>1</v>
      </c>
      <c r="P389" s="134" t="s">
        <v>38</v>
      </c>
      <c r="Q389" s="134" t="s">
        <v>26</v>
      </c>
      <c r="R389" s="337" t="s">
        <v>435</v>
      </c>
      <c r="S389" s="148" t="s">
        <v>28</v>
      </c>
      <c r="T389" s="148" t="s">
        <v>28</v>
      </c>
      <c r="U389" s="148" t="s">
        <v>132</v>
      </c>
      <c r="V389" s="44" t="s">
        <v>86</v>
      </c>
      <c r="W389" s="242">
        <v>73965126.760969698</v>
      </c>
      <c r="X389" s="242">
        <v>55490000</v>
      </c>
      <c r="Y389" s="241" t="s">
        <v>2044</v>
      </c>
      <c r="Z389" s="263" t="s">
        <v>2051</v>
      </c>
      <c r="AA389" s="264" t="s">
        <v>2052</v>
      </c>
      <c r="AB389" s="242" t="s">
        <v>2050</v>
      </c>
    </row>
    <row r="390" spans="2:28" s="173" customFormat="1" ht="36">
      <c r="B390" s="137" t="s">
        <v>430</v>
      </c>
      <c r="C390" s="233"/>
      <c r="D390" s="398"/>
      <c r="E390" s="236"/>
      <c r="F390" s="45" t="s">
        <v>82</v>
      </c>
      <c r="G390" s="128" t="s">
        <v>1107</v>
      </c>
      <c r="H390" s="45" t="s">
        <v>1529</v>
      </c>
      <c r="I390" s="148">
        <v>0.3</v>
      </c>
      <c r="J390" s="43">
        <v>44378</v>
      </c>
      <c r="K390" s="43">
        <v>44498</v>
      </c>
      <c r="L390" s="148">
        <v>0</v>
      </c>
      <c r="M390" s="148">
        <v>0</v>
      </c>
      <c r="N390" s="148">
        <v>0.8</v>
      </c>
      <c r="O390" s="44">
        <v>1</v>
      </c>
      <c r="P390" s="134" t="s">
        <v>38</v>
      </c>
      <c r="Q390" s="134" t="s">
        <v>26</v>
      </c>
      <c r="R390" s="397"/>
      <c r="S390" s="148" t="s">
        <v>28</v>
      </c>
      <c r="T390" s="148" t="s">
        <v>28</v>
      </c>
      <c r="U390" s="148" t="s">
        <v>132</v>
      </c>
      <c r="V390" s="44" t="s">
        <v>86</v>
      </c>
      <c r="W390" s="242"/>
      <c r="X390" s="242"/>
      <c r="Y390" s="241"/>
      <c r="Z390" s="263"/>
      <c r="AA390" s="264"/>
      <c r="AB390" s="242"/>
    </row>
    <row r="391" spans="2:28" s="173" customFormat="1" ht="36">
      <c r="B391" s="137" t="s">
        <v>430</v>
      </c>
      <c r="C391" s="234"/>
      <c r="D391" s="379"/>
      <c r="E391" s="237"/>
      <c r="F391" s="45" t="s">
        <v>82</v>
      </c>
      <c r="G391" s="128" t="s">
        <v>1108</v>
      </c>
      <c r="H391" s="45" t="s">
        <v>1530</v>
      </c>
      <c r="I391" s="148">
        <v>0.5</v>
      </c>
      <c r="J391" s="43">
        <v>44378</v>
      </c>
      <c r="K391" s="43">
        <v>44557</v>
      </c>
      <c r="L391" s="148">
        <v>0</v>
      </c>
      <c r="M391" s="148">
        <v>0</v>
      </c>
      <c r="N391" s="148">
        <v>0.4</v>
      </c>
      <c r="O391" s="44">
        <v>1</v>
      </c>
      <c r="P391" s="134" t="s">
        <v>38</v>
      </c>
      <c r="Q391" s="134" t="s">
        <v>26</v>
      </c>
      <c r="R391" s="375"/>
      <c r="S391" s="148" t="s">
        <v>28</v>
      </c>
      <c r="T391" s="148" t="s">
        <v>28</v>
      </c>
      <c r="U391" s="148" t="s">
        <v>132</v>
      </c>
      <c r="V391" s="44" t="s">
        <v>86</v>
      </c>
      <c r="W391" s="242"/>
      <c r="X391" s="242"/>
      <c r="Y391" s="241"/>
      <c r="Z391" s="263"/>
      <c r="AA391" s="264"/>
      <c r="AB391" s="242"/>
    </row>
    <row r="392" spans="2:28" s="173" customFormat="1" ht="36">
      <c r="B392" s="137" t="s">
        <v>430</v>
      </c>
      <c r="C392" s="232" t="s">
        <v>758</v>
      </c>
      <c r="D392" s="282">
        <v>142</v>
      </c>
      <c r="E392" s="235" t="s">
        <v>438</v>
      </c>
      <c r="F392" s="45" t="s">
        <v>254</v>
      </c>
      <c r="G392" s="128" t="s">
        <v>1109</v>
      </c>
      <c r="H392" s="45" t="s">
        <v>1523</v>
      </c>
      <c r="I392" s="148">
        <v>0.1</v>
      </c>
      <c r="J392" s="43">
        <v>44242</v>
      </c>
      <c r="K392" s="43">
        <v>44260</v>
      </c>
      <c r="L392" s="148">
        <v>1</v>
      </c>
      <c r="M392" s="148">
        <v>1</v>
      </c>
      <c r="N392" s="148">
        <v>1</v>
      </c>
      <c r="O392" s="148">
        <v>1</v>
      </c>
      <c r="P392" s="134" t="s">
        <v>38</v>
      </c>
      <c r="Q392" s="134" t="s">
        <v>26</v>
      </c>
      <c r="R392" s="337" t="s">
        <v>435</v>
      </c>
      <c r="S392" s="148" t="s">
        <v>28</v>
      </c>
      <c r="T392" s="148" t="s">
        <v>28</v>
      </c>
      <c r="U392" s="148" t="s">
        <v>132</v>
      </c>
      <c r="V392" s="44" t="s">
        <v>296</v>
      </c>
      <c r="W392" s="242">
        <v>59437947.628969699</v>
      </c>
      <c r="X392" s="242">
        <v>12730800</v>
      </c>
      <c r="Y392" s="241" t="s">
        <v>2044</v>
      </c>
      <c r="Z392" s="263" t="s">
        <v>2048</v>
      </c>
      <c r="AA392" s="264" t="s">
        <v>2049</v>
      </c>
      <c r="AB392" s="242" t="s">
        <v>2050</v>
      </c>
    </row>
    <row r="393" spans="2:28" s="173" customFormat="1" ht="36">
      <c r="B393" s="137" t="s">
        <v>430</v>
      </c>
      <c r="C393" s="233"/>
      <c r="D393" s="398"/>
      <c r="E393" s="236"/>
      <c r="F393" s="45" t="s">
        <v>254</v>
      </c>
      <c r="G393" s="128" t="s">
        <v>1110</v>
      </c>
      <c r="H393" s="45" t="s">
        <v>1524</v>
      </c>
      <c r="I393" s="148">
        <v>0.3</v>
      </c>
      <c r="J393" s="43">
        <v>44256</v>
      </c>
      <c r="K393" s="43">
        <v>44377</v>
      </c>
      <c r="L393" s="148">
        <v>0.2</v>
      </c>
      <c r="M393" s="148">
        <v>1</v>
      </c>
      <c r="N393" s="148">
        <v>1</v>
      </c>
      <c r="O393" s="148">
        <v>1</v>
      </c>
      <c r="P393" s="134" t="s">
        <v>38</v>
      </c>
      <c r="Q393" s="134" t="s">
        <v>26</v>
      </c>
      <c r="R393" s="397"/>
      <c r="S393" s="148" t="s">
        <v>28</v>
      </c>
      <c r="T393" s="148" t="s">
        <v>28</v>
      </c>
      <c r="U393" s="148" t="s">
        <v>132</v>
      </c>
      <c r="V393" s="44" t="s">
        <v>296</v>
      </c>
      <c r="W393" s="242"/>
      <c r="X393" s="242"/>
      <c r="Y393" s="241"/>
      <c r="Z393" s="263"/>
      <c r="AA393" s="264"/>
      <c r="AB393" s="242"/>
    </row>
    <row r="394" spans="2:28" s="173" customFormat="1" ht="36">
      <c r="B394" s="137" t="s">
        <v>430</v>
      </c>
      <c r="C394" s="234"/>
      <c r="D394" s="379"/>
      <c r="E394" s="237"/>
      <c r="F394" s="45" t="s">
        <v>254</v>
      </c>
      <c r="G394" s="128" t="s">
        <v>1111</v>
      </c>
      <c r="H394" s="45" t="s">
        <v>1531</v>
      </c>
      <c r="I394" s="148">
        <v>0.6</v>
      </c>
      <c r="J394" s="43">
        <v>44287</v>
      </c>
      <c r="K394" s="43">
        <v>44545</v>
      </c>
      <c r="L394" s="148">
        <v>0</v>
      </c>
      <c r="M394" s="148">
        <v>0.2</v>
      </c>
      <c r="N394" s="148">
        <v>0.4</v>
      </c>
      <c r="O394" s="44">
        <v>1</v>
      </c>
      <c r="P394" s="134" t="s">
        <v>38</v>
      </c>
      <c r="Q394" s="134" t="s">
        <v>26</v>
      </c>
      <c r="R394" s="375"/>
      <c r="S394" s="148" t="s">
        <v>28</v>
      </c>
      <c r="T394" s="148" t="s">
        <v>28</v>
      </c>
      <c r="U394" s="148" t="s">
        <v>132</v>
      </c>
      <c r="V394" s="44" t="s">
        <v>296</v>
      </c>
      <c r="W394" s="242"/>
      <c r="X394" s="242"/>
      <c r="Y394" s="241"/>
      <c r="Z394" s="263"/>
      <c r="AA394" s="264"/>
      <c r="AB394" s="242"/>
    </row>
    <row r="395" spans="2:28" s="173" customFormat="1" ht="36">
      <c r="B395" s="137" t="s">
        <v>430</v>
      </c>
      <c r="C395" s="232" t="s">
        <v>759</v>
      </c>
      <c r="D395" s="282">
        <v>181</v>
      </c>
      <c r="E395" s="235" t="s">
        <v>439</v>
      </c>
      <c r="F395" s="137" t="s">
        <v>440</v>
      </c>
      <c r="G395" s="128" t="s">
        <v>1112</v>
      </c>
      <c r="H395" s="45" t="s">
        <v>1532</v>
      </c>
      <c r="I395" s="148">
        <v>0.1</v>
      </c>
      <c r="J395" s="43">
        <v>44242</v>
      </c>
      <c r="K395" s="43">
        <v>44285</v>
      </c>
      <c r="L395" s="148">
        <v>1</v>
      </c>
      <c r="M395" s="148">
        <v>1</v>
      </c>
      <c r="N395" s="148">
        <v>1</v>
      </c>
      <c r="O395" s="148">
        <v>1</v>
      </c>
      <c r="P395" s="134" t="s">
        <v>38</v>
      </c>
      <c r="Q395" s="134" t="s">
        <v>26</v>
      </c>
      <c r="R395" s="337" t="s">
        <v>435</v>
      </c>
      <c r="S395" s="148" t="s">
        <v>28</v>
      </c>
      <c r="T395" s="148" t="s">
        <v>28</v>
      </c>
      <c r="U395" s="148" t="s">
        <v>132</v>
      </c>
      <c r="V395" s="44" t="s">
        <v>296</v>
      </c>
      <c r="W395" s="242">
        <v>52878109.108969703</v>
      </c>
      <c r="X395" s="242">
        <v>55697250</v>
      </c>
      <c r="Y395" s="241" t="s">
        <v>2044</v>
      </c>
      <c r="Z395" s="263" t="s">
        <v>2053</v>
      </c>
      <c r="AA395" s="264" t="s">
        <v>2054</v>
      </c>
      <c r="AB395" s="242" t="s">
        <v>2050</v>
      </c>
    </row>
    <row r="396" spans="2:28" s="173" customFormat="1" ht="36">
      <c r="B396" s="137" t="s">
        <v>430</v>
      </c>
      <c r="C396" s="233"/>
      <c r="D396" s="398"/>
      <c r="E396" s="236"/>
      <c r="F396" s="137" t="s">
        <v>440</v>
      </c>
      <c r="G396" s="128" t="s">
        <v>1113</v>
      </c>
      <c r="H396" s="45" t="s">
        <v>1524</v>
      </c>
      <c r="I396" s="148">
        <v>0.1</v>
      </c>
      <c r="J396" s="43">
        <v>44287</v>
      </c>
      <c r="K396" s="43">
        <v>44377</v>
      </c>
      <c r="L396" s="148">
        <v>0</v>
      </c>
      <c r="M396" s="148">
        <v>1</v>
      </c>
      <c r="N396" s="148">
        <v>1</v>
      </c>
      <c r="O396" s="148">
        <v>1</v>
      </c>
      <c r="P396" s="134" t="s">
        <v>38</v>
      </c>
      <c r="Q396" s="134" t="s">
        <v>26</v>
      </c>
      <c r="R396" s="397"/>
      <c r="S396" s="148" t="s">
        <v>28</v>
      </c>
      <c r="T396" s="148" t="s">
        <v>28</v>
      </c>
      <c r="U396" s="148" t="s">
        <v>132</v>
      </c>
      <c r="V396" s="44" t="s">
        <v>296</v>
      </c>
      <c r="W396" s="242"/>
      <c r="X396" s="242"/>
      <c r="Y396" s="241" t="s">
        <v>2044</v>
      </c>
      <c r="Z396" s="263" t="s">
        <v>2053</v>
      </c>
      <c r="AA396" s="264" t="s">
        <v>2054</v>
      </c>
      <c r="AB396" s="242"/>
    </row>
    <row r="397" spans="2:28" s="173" customFormat="1" ht="36">
      <c r="B397" s="137" t="s">
        <v>430</v>
      </c>
      <c r="C397" s="234"/>
      <c r="D397" s="379"/>
      <c r="E397" s="237"/>
      <c r="F397" s="137" t="s">
        <v>440</v>
      </c>
      <c r="G397" s="128" t="s">
        <v>1114</v>
      </c>
      <c r="H397" s="45" t="s">
        <v>1533</v>
      </c>
      <c r="I397" s="148">
        <v>0.8</v>
      </c>
      <c r="J397" s="43">
        <v>44287</v>
      </c>
      <c r="K397" s="43">
        <v>44545</v>
      </c>
      <c r="L397" s="148">
        <v>0</v>
      </c>
      <c r="M397" s="148">
        <v>0.4</v>
      </c>
      <c r="N397" s="148">
        <v>0.8</v>
      </c>
      <c r="O397" s="44">
        <v>1</v>
      </c>
      <c r="P397" s="134" t="s">
        <v>38</v>
      </c>
      <c r="Q397" s="134" t="s">
        <v>26</v>
      </c>
      <c r="R397" s="375"/>
      <c r="S397" s="148" t="s">
        <v>28</v>
      </c>
      <c r="T397" s="148" t="s">
        <v>28</v>
      </c>
      <c r="U397" s="148" t="s">
        <v>132</v>
      </c>
      <c r="V397" s="44" t="s">
        <v>296</v>
      </c>
      <c r="W397" s="242"/>
      <c r="X397" s="242"/>
      <c r="Y397" s="241" t="s">
        <v>2044</v>
      </c>
      <c r="Z397" s="263" t="s">
        <v>2053</v>
      </c>
      <c r="AA397" s="264" t="s">
        <v>2054</v>
      </c>
      <c r="AB397" s="242"/>
    </row>
    <row r="398" spans="2:28" s="173" customFormat="1" ht="36">
      <c r="B398" s="137" t="s">
        <v>430</v>
      </c>
      <c r="C398" s="232" t="s">
        <v>760</v>
      </c>
      <c r="D398" s="282">
        <v>202</v>
      </c>
      <c r="E398" s="235" t="s">
        <v>441</v>
      </c>
      <c r="F398" s="45" t="s">
        <v>254</v>
      </c>
      <c r="G398" s="128" t="s">
        <v>1115</v>
      </c>
      <c r="H398" s="45" t="s">
        <v>1523</v>
      </c>
      <c r="I398" s="148">
        <v>0.1</v>
      </c>
      <c r="J398" s="43">
        <v>44200</v>
      </c>
      <c r="K398" s="43">
        <v>44225</v>
      </c>
      <c r="L398" s="148">
        <v>1</v>
      </c>
      <c r="M398" s="148">
        <v>1</v>
      </c>
      <c r="N398" s="148">
        <v>1</v>
      </c>
      <c r="O398" s="148">
        <v>1</v>
      </c>
      <c r="P398" s="134" t="s">
        <v>38</v>
      </c>
      <c r="Q398" s="134" t="s">
        <v>26</v>
      </c>
      <c r="R398" s="337" t="s">
        <v>435</v>
      </c>
      <c r="S398" s="148" t="s">
        <v>28</v>
      </c>
      <c r="T398" s="148" t="s">
        <v>28</v>
      </c>
      <c r="U398" s="148" t="s">
        <v>132</v>
      </c>
      <c r="V398" s="44" t="s">
        <v>296</v>
      </c>
      <c r="W398" s="242">
        <v>62153443.108969703</v>
      </c>
      <c r="X398" s="242">
        <v>0</v>
      </c>
      <c r="Y398" s="241"/>
      <c r="Z398" s="258"/>
      <c r="AA398" s="260"/>
      <c r="AB398" s="242"/>
    </row>
    <row r="399" spans="2:28" s="173" customFormat="1" ht="36">
      <c r="B399" s="137" t="s">
        <v>430</v>
      </c>
      <c r="C399" s="233"/>
      <c r="D399" s="398"/>
      <c r="E399" s="236"/>
      <c r="F399" s="45" t="s">
        <v>254</v>
      </c>
      <c r="G399" s="128" t="s">
        <v>1116</v>
      </c>
      <c r="H399" s="45" t="s">
        <v>1534</v>
      </c>
      <c r="I399" s="148">
        <v>0.3</v>
      </c>
      <c r="J399" s="43">
        <v>44208</v>
      </c>
      <c r="K399" s="43">
        <v>44386</v>
      </c>
      <c r="L399" s="148">
        <v>0.5</v>
      </c>
      <c r="M399" s="148">
        <v>0.9</v>
      </c>
      <c r="N399" s="148">
        <v>1</v>
      </c>
      <c r="O399" s="148">
        <v>1</v>
      </c>
      <c r="P399" s="134" t="s">
        <v>38</v>
      </c>
      <c r="Q399" s="134" t="s">
        <v>26</v>
      </c>
      <c r="R399" s="397"/>
      <c r="S399" s="148" t="s">
        <v>28</v>
      </c>
      <c r="T399" s="148" t="s">
        <v>28</v>
      </c>
      <c r="U399" s="148" t="s">
        <v>132</v>
      </c>
      <c r="V399" s="44" t="s">
        <v>296</v>
      </c>
      <c r="W399" s="242"/>
      <c r="X399" s="242"/>
      <c r="Y399" s="241"/>
      <c r="Z399" s="258"/>
      <c r="AA399" s="260"/>
      <c r="AB399" s="242"/>
    </row>
    <row r="400" spans="2:28" s="173" customFormat="1" ht="36">
      <c r="B400" s="137" t="s">
        <v>430</v>
      </c>
      <c r="C400" s="234"/>
      <c r="D400" s="379"/>
      <c r="E400" s="237"/>
      <c r="F400" s="45" t="s">
        <v>254</v>
      </c>
      <c r="G400" s="128" t="s">
        <v>1117</v>
      </c>
      <c r="H400" s="45" t="s">
        <v>1535</v>
      </c>
      <c r="I400" s="148">
        <v>0.6</v>
      </c>
      <c r="J400" s="43">
        <v>44242</v>
      </c>
      <c r="K400" s="43">
        <v>44526</v>
      </c>
      <c r="L400" s="148">
        <v>0.25</v>
      </c>
      <c r="M400" s="148">
        <v>0.5</v>
      </c>
      <c r="N400" s="148">
        <v>0.75</v>
      </c>
      <c r="O400" s="44">
        <v>1</v>
      </c>
      <c r="P400" s="134" t="s">
        <v>38</v>
      </c>
      <c r="Q400" s="134" t="s">
        <v>26</v>
      </c>
      <c r="R400" s="375"/>
      <c r="S400" s="148" t="s">
        <v>28</v>
      </c>
      <c r="T400" s="148" t="s">
        <v>28</v>
      </c>
      <c r="U400" s="148" t="s">
        <v>132</v>
      </c>
      <c r="V400" s="44" t="s">
        <v>296</v>
      </c>
      <c r="W400" s="242"/>
      <c r="X400" s="242"/>
      <c r="Y400" s="241"/>
      <c r="Z400" s="258"/>
      <c r="AA400" s="260"/>
      <c r="AB400" s="242"/>
    </row>
    <row r="401" spans="2:28" s="173" customFormat="1" ht="36">
      <c r="B401" s="137" t="s">
        <v>430</v>
      </c>
      <c r="C401" s="232" t="s">
        <v>761</v>
      </c>
      <c r="D401" s="282">
        <v>141</v>
      </c>
      <c r="E401" s="235" t="s">
        <v>442</v>
      </c>
      <c r="F401" s="137" t="s">
        <v>440</v>
      </c>
      <c r="G401" s="128" t="s">
        <v>1118</v>
      </c>
      <c r="H401" s="45" t="s">
        <v>1532</v>
      </c>
      <c r="I401" s="148">
        <v>0.1</v>
      </c>
      <c r="J401" s="43">
        <v>44242</v>
      </c>
      <c r="K401" s="43">
        <v>44285</v>
      </c>
      <c r="L401" s="148">
        <v>1</v>
      </c>
      <c r="M401" s="148">
        <v>1</v>
      </c>
      <c r="N401" s="148">
        <v>1</v>
      </c>
      <c r="O401" s="148">
        <v>1</v>
      </c>
      <c r="P401" s="134" t="s">
        <v>38</v>
      </c>
      <c r="Q401" s="134" t="s">
        <v>26</v>
      </c>
      <c r="R401" s="337" t="s">
        <v>435</v>
      </c>
      <c r="S401" s="148" t="s">
        <v>28</v>
      </c>
      <c r="T401" s="148" t="s">
        <v>28</v>
      </c>
      <c r="U401" s="148" t="s">
        <v>132</v>
      </c>
      <c r="V401" s="44" t="s">
        <v>296</v>
      </c>
      <c r="W401" s="242">
        <v>52878109.108969703</v>
      </c>
      <c r="X401" s="242">
        <v>55697250</v>
      </c>
      <c r="Y401" s="241" t="s">
        <v>2044</v>
      </c>
      <c r="Z401" s="263" t="s">
        <v>2053</v>
      </c>
      <c r="AA401" s="264" t="s">
        <v>2054</v>
      </c>
      <c r="AB401" s="242" t="s">
        <v>2050</v>
      </c>
    </row>
    <row r="402" spans="2:28" s="173" customFormat="1" ht="36">
      <c r="B402" s="137" t="s">
        <v>430</v>
      </c>
      <c r="C402" s="233"/>
      <c r="D402" s="398"/>
      <c r="E402" s="236"/>
      <c r="F402" s="137" t="s">
        <v>440</v>
      </c>
      <c r="G402" s="128" t="s">
        <v>1119</v>
      </c>
      <c r="H402" s="45" t="s">
        <v>1524</v>
      </c>
      <c r="I402" s="148">
        <v>0.1</v>
      </c>
      <c r="J402" s="43">
        <v>44287</v>
      </c>
      <c r="K402" s="43">
        <v>44377</v>
      </c>
      <c r="L402" s="148">
        <v>0</v>
      </c>
      <c r="M402" s="148">
        <v>1</v>
      </c>
      <c r="N402" s="148">
        <v>1</v>
      </c>
      <c r="O402" s="148">
        <v>1</v>
      </c>
      <c r="P402" s="134" t="s">
        <v>38</v>
      </c>
      <c r="Q402" s="134" t="s">
        <v>26</v>
      </c>
      <c r="R402" s="397"/>
      <c r="S402" s="148" t="s">
        <v>28</v>
      </c>
      <c r="T402" s="148" t="s">
        <v>28</v>
      </c>
      <c r="U402" s="148" t="s">
        <v>132</v>
      </c>
      <c r="V402" s="44" t="s">
        <v>296</v>
      </c>
      <c r="W402" s="242"/>
      <c r="X402" s="242"/>
      <c r="Y402" s="241" t="s">
        <v>2044</v>
      </c>
      <c r="Z402" s="263" t="s">
        <v>2053</v>
      </c>
      <c r="AA402" s="264" t="s">
        <v>2054</v>
      </c>
      <c r="AB402" s="242"/>
    </row>
    <row r="403" spans="2:28" s="173" customFormat="1" ht="36">
      <c r="B403" s="137" t="s">
        <v>430</v>
      </c>
      <c r="C403" s="234"/>
      <c r="D403" s="379"/>
      <c r="E403" s="237"/>
      <c r="F403" s="137" t="s">
        <v>440</v>
      </c>
      <c r="G403" s="128" t="s">
        <v>1120</v>
      </c>
      <c r="H403" s="45" t="s">
        <v>1536</v>
      </c>
      <c r="I403" s="148">
        <v>0.8</v>
      </c>
      <c r="J403" s="43">
        <v>44287</v>
      </c>
      <c r="K403" s="43">
        <v>44545</v>
      </c>
      <c r="L403" s="148">
        <v>0</v>
      </c>
      <c r="M403" s="148">
        <v>0.4</v>
      </c>
      <c r="N403" s="148">
        <v>0.8</v>
      </c>
      <c r="O403" s="44">
        <v>1</v>
      </c>
      <c r="P403" s="134" t="s">
        <v>38</v>
      </c>
      <c r="Q403" s="134" t="s">
        <v>26</v>
      </c>
      <c r="R403" s="375"/>
      <c r="S403" s="148" t="s">
        <v>28</v>
      </c>
      <c r="T403" s="148" t="s">
        <v>28</v>
      </c>
      <c r="U403" s="148" t="s">
        <v>132</v>
      </c>
      <c r="V403" s="44" t="s">
        <v>296</v>
      </c>
      <c r="W403" s="242"/>
      <c r="X403" s="242"/>
      <c r="Y403" s="241" t="s">
        <v>2044</v>
      </c>
      <c r="Z403" s="263" t="s">
        <v>2053</v>
      </c>
      <c r="AA403" s="264" t="s">
        <v>2054</v>
      </c>
      <c r="AB403" s="242"/>
    </row>
    <row r="404" spans="2:28" s="173" customFormat="1" ht="36">
      <c r="B404" s="137" t="s">
        <v>430</v>
      </c>
      <c r="C404" s="232" t="s">
        <v>1095</v>
      </c>
      <c r="D404" s="282">
        <v>110</v>
      </c>
      <c r="E404" s="235" t="s">
        <v>443</v>
      </c>
      <c r="F404" s="45" t="s">
        <v>254</v>
      </c>
      <c r="G404" s="128" t="s">
        <v>1121</v>
      </c>
      <c r="H404" s="45" t="s">
        <v>1523</v>
      </c>
      <c r="I404" s="148">
        <v>0.1</v>
      </c>
      <c r="J404" s="43">
        <v>44242</v>
      </c>
      <c r="K404" s="43">
        <v>44260</v>
      </c>
      <c r="L404" s="148">
        <v>1</v>
      </c>
      <c r="M404" s="148">
        <v>1</v>
      </c>
      <c r="N404" s="148">
        <v>1</v>
      </c>
      <c r="O404" s="148">
        <v>1</v>
      </c>
      <c r="P404" s="134" t="s">
        <v>38</v>
      </c>
      <c r="Q404" s="134" t="s">
        <v>26</v>
      </c>
      <c r="R404" s="337" t="s">
        <v>435</v>
      </c>
      <c r="S404" s="148" t="s">
        <v>28</v>
      </c>
      <c r="T404" s="148" t="s">
        <v>28</v>
      </c>
      <c r="U404" s="148" t="s">
        <v>132</v>
      </c>
      <c r="V404" s="44" t="s">
        <v>296</v>
      </c>
      <c r="W404" s="242">
        <v>59490362.956969701</v>
      </c>
      <c r="X404" s="242">
        <v>0</v>
      </c>
      <c r="Y404" s="241"/>
      <c r="Z404" s="258"/>
      <c r="AA404" s="260"/>
      <c r="AB404" s="242"/>
    </row>
    <row r="405" spans="2:28" s="173" customFormat="1" ht="36">
      <c r="B405" s="137" t="s">
        <v>430</v>
      </c>
      <c r="C405" s="233"/>
      <c r="D405" s="398"/>
      <c r="E405" s="236"/>
      <c r="F405" s="45" t="s">
        <v>254</v>
      </c>
      <c r="G405" s="128" t="s">
        <v>1122</v>
      </c>
      <c r="H405" s="45" t="s">
        <v>1524</v>
      </c>
      <c r="I405" s="148">
        <v>0.3</v>
      </c>
      <c r="J405" s="43">
        <v>44256</v>
      </c>
      <c r="K405" s="43">
        <v>44377</v>
      </c>
      <c r="L405" s="148">
        <v>0.2</v>
      </c>
      <c r="M405" s="148">
        <v>1</v>
      </c>
      <c r="N405" s="148">
        <v>1</v>
      </c>
      <c r="O405" s="148">
        <v>1</v>
      </c>
      <c r="P405" s="134" t="s">
        <v>38</v>
      </c>
      <c r="Q405" s="134" t="s">
        <v>26</v>
      </c>
      <c r="R405" s="397"/>
      <c r="S405" s="148" t="s">
        <v>28</v>
      </c>
      <c r="T405" s="148" t="s">
        <v>28</v>
      </c>
      <c r="U405" s="148" t="s">
        <v>132</v>
      </c>
      <c r="V405" s="44" t="s">
        <v>296</v>
      </c>
      <c r="W405" s="242"/>
      <c r="X405" s="242"/>
      <c r="Y405" s="241"/>
      <c r="Z405" s="258"/>
      <c r="AA405" s="260"/>
      <c r="AB405" s="242"/>
    </row>
    <row r="406" spans="2:28" s="173" customFormat="1" ht="36">
      <c r="B406" s="137" t="s">
        <v>430</v>
      </c>
      <c r="C406" s="234"/>
      <c r="D406" s="379"/>
      <c r="E406" s="237"/>
      <c r="F406" s="45" t="s">
        <v>254</v>
      </c>
      <c r="G406" s="128" t="s">
        <v>1123</v>
      </c>
      <c r="H406" s="45" t="s">
        <v>1525</v>
      </c>
      <c r="I406" s="148">
        <v>0.6</v>
      </c>
      <c r="J406" s="43">
        <v>44287</v>
      </c>
      <c r="K406" s="43">
        <v>44545</v>
      </c>
      <c r="L406" s="148">
        <v>0</v>
      </c>
      <c r="M406" s="148">
        <v>0.2</v>
      </c>
      <c r="N406" s="148">
        <v>0.4</v>
      </c>
      <c r="O406" s="44">
        <v>1</v>
      </c>
      <c r="P406" s="134" t="s">
        <v>38</v>
      </c>
      <c r="Q406" s="134" t="s">
        <v>26</v>
      </c>
      <c r="R406" s="375"/>
      <c r="S406" s="148" t="s">
        <v>28</v>
      </c>
      <c r="T406" s="148" t="s">
        <v>28</v>
      </c>
      <c r="U406" s="148" t="s">
        <v>132</v>
      </c>
      <c r="V406" s="44" t="s">
        <v>296</v>
      </c>
      <c r="W406" s="262"/>
      <c r="X406" s="262"/>
      <c r="Y406" s="257"/>
      <c r="Z406" s="259"/>
      <c r="AA406" s="261"/>
      <c r="AB406" s="262"/>
    </row>
    <row r="407" spans="2:28" s="173" customFormat="1" ht="24">
      <c r="B407" s="116" t="s">
        <v>444</v>
      </c>
      <c r="C407" s="361" t="s">
        <v>762</v>
      </c>
      <c r="D407" s="116">
        <v>254</v>
      </c>
      <c r="E407" s="344" t="s">
        <v>445</v>
      </c>
      <c r="F407" s="116" t="s">
        <v>71</v>
      </c>
      <c r="G407" s="129" t="s">
        <v>1124</v>
      </c>
      <c r="H407" s="8" t="s">
        <v>573</v>
      </c>
      <c r="I407" s="121">
        <v>0.1</v>
      </c>
      <c r="J407" s="9">
        <v>44197</v>
      </c>
      <c r="K407" s="9">
        <v>44561</v>
      </c>
      <c r="L407" s="121">
        <v>0.2</v>
      </c>
      <c r="M407" s="121">
        <v>0.5</v>
      </c>
      <c r="N407" s="121">
        <v>0.8</v>
      </c>
      <c r="O407" s="10">
        <v>1</v>
      </c>
      <c r="P407" s="122" t="s">
        <v>381</v>
      </c>
      <c r="Q407" s="122" t="s">
        <v>26</v>
      </c>
      <c r="R407" s="351" t="s">
        <v>446</v>
      </c>
      <c r="S407" s="121" t="s">
        <v>28</v>
      </c>
      <c r="T407" s="121" t="s">
        <v>28</v>
      </c>
      <c r="U407" s="121" t="s">
        <v>39</v>
      </c>
      <c r="V407" s="10" t="s">
        <v>296</v>
      </c>
      <c r="W407" s="253">
        <v>3950104</v>
      </c>
      <c r="X407" s="254">
        <v>50600000</v>
      </c>
      <c r="Y407" s="252" t="s">
        <v>2055</v>
      </c>
      <c r="Z407" s="252" t="s">
        <v>2056</v>
      </c>
      <c r="AA407" s="252" t="s">
        <v>2057</v>
      </c>
      <c r="AB407" s="252" t="s">
        <v>2058</v>
      </c>
    </row>
    <row r="408" spans="2:28" s="173" customFormat="1" ht="36">
      <c r="B408" s="116" t="s">
        <v>444</v>
      </c>
      <c r="C408" s="361"/>
      <c r="D408" s="116"/>
      <c r="E408" s="345"/>
      <c r="F408" s="116" t="s">
        <v>71</v>
      </c>
      <c r="G408" s="129" t="s">
        <v>1125</v>
      </c>
      <c r="H408" s="8" t="s">
        <v>611</v>
      </c>
      <c r="I408" s="121">
        <v>0.1</v>
      </c>
      <c r="J408" s="9">
        <v>44197</v>
      </c>
      <c r="K408" s="9">
        <v>44561</v>
      </c>
      <c r="L408" s="121">
        <v>0.15</v>
      </c>
      <c r="M408" s="121">
        <v>0.45</v>
      </c>
      <c r="N408" s="121">
        <v>0.75</v>
      </c>
      <c r="O408" s="10">
        <v>1</v>
      </c>
      <c r="P408" s="122" t="s">
        <v>381</v>
      </c>
      <c r="Q408" s="122" t="s">
        <v>26</v>
      </c>
      <c r="R408" s="352"/>
      <c r="S408" s="121" t="s">
        <v>28</v>
      </c>
      <c r="T408" s="121" t="s">
        <v>28</v>
      </c>
      <c r="U408" s="121" t="s">
        <v>39</v>
      </c>
      <c r="V408" s="10" t="s">
        <v>67</v>
      </c>
      <c r="W408" s="253"/>
      <c r="X408" s="254"/>
      <c r="Y408" s="252"/>
      <c r="Z408" s="252"/>
      <c r="AA408" s="252"/>
      <c r="AB408" s="252"/>
    </row>
    <row r="409" spans="2:28" s="173" customFormat="1" ht="24">
      <c r="B409" s="116" t="s">
        <v>444</v>
      </c>
      <c r="C409" s="361"/>
      <c r="D409" s="116"/>
      <c r="E409" s="345"/>
      <c r="F409" s="116" t="s">
        <v>71</v>
      </c>
      <c r="G409" s="129" t="s">
        <v>1126</v>
      </c>
      <c r="H409" s="8" t="s">
        <v>575</v>
      </c>
      <c r="I409" s="121">
        <v>0.4</v>
      </c>
      <c r="J409" s="9">
        <v>44197</v>
      </c>
      <c r="K409" s="9">
        <v>44561</v>
      </c>
      <c r="L409" s="121">
        <v>0.25</v>
      </c>
      <c r="M409" s="121">
        <v>0.5</v>
      </c>
      <c r="N409" s="121">
        <v>0.75</v>
      </c>
      <c r="O409" s="10">
        <v>1</v>
      </c>
      <c r="P409" s="122" t="s">
        <v>381</v>
      </c>
      <c r="Q409" s="122" t="s">
        <v>26</v>
      </c>
      <c r="R409" s="352"/>
      <c r="S409" s="121" t="s">
        <v>28</v>
      </c>
      <c r="T409" s="121" t="s">
        <v>28</v>
      </c>
      <c r="U409" s="121" t="s">
        <v>39</v>
      </c>
      <c r="V409" s="10" t="s">
        <v>84</v>
      </c>
      <c r="W409" s="253"/>
      <c r="X409" s="254"/>
      <c r="Y409" s="252"/>
      <c r="Z409" s="252"/>
      <c r="AA409" s="252"/>
      <c r="AB409" s="252"/>
    </row>
    <row r="410" spans="2:28" s="173" customFormat="1" ht="24">
      <c r="B410" s="116" t="s">
        <v>444</v>
      </c>
      <c r="C410" s="361"/>
      <c r="D410" s="116"/>
      <c r="E410" s="345"/>
      <c r="F410" s="116" t="s">
        <v>71</v>
      </c>
      <c r="G410" s="129" t="s">
        <v>1127</v>
      </c>
      <c r="H410" s="8" t="s">
        <v>576</v>
      </c>
      <c r="I410" s="121">
        <v>0.2</v>
      </c>
      <c r="J410" s="9">
        <v>44197</v>
      </c>
      <c r="K410" s="9">
        <v>44561</v>
      </c>
      <c r="L410" s="121">
        <v>0.25</v>
      </c>
      <c r="M410" s="121">
        <v>0.5</v>
      </c>
      <c r="N410" s="121">
        <v>0.75</v>
      </c>
      <c r="O410" s="10">
        <v>1</v>
      </c>
      <c r="P410" s="122" t="s">
        <v>381</v>
      </c>
      <c r="Q410" s="122" t="s">
        <v>26</v>
      </c>
      <c r="R410" s="352"/>
      <c r="S410" s="121" t="s">
        <v>28</v>
      </c>
      <c r="T410" s="121" t="s">
        <v>28</v>
      </c>
      <c r="U410" s="121" t="s">
        <v>39</v>
      </c>
      <c r="V410" s="10" t="s">
        <v>85</v>
      </c>
      <c r="W410" s="253"/>
      <c r="X410" s="254"/>
      <c r="Y410" s="252"/>
      <c r="Z410" s="252"/>
      <c r="AA410" s="252"/>
      <c r="AB410" s="252"/>
    </row>
    <row r="411" spans="2:28" s="173" customFormat="1" ht="24">
      <c r="B411" s="116" t="s">
        <v>444</v>
      </c>
      <c r="C411" s="361"/>
      <c r="D411" s="116"/>
      <c r="E411" s="346"/>
      <c r="F411" s="116" t="s">
        <v>71</v>
      </c>
      <c r="G411" s="129" t="s">
        <v>1128</v>
      </c>
      <c r="H411" s="8" t="s">
        <v>612</v>
      </c>
      <c r="I411" s="121">
        <v>0.2</v>
      </c>
      <c r="J411" s="9">
        <v>44197</v>
      </c>
      <c r="K411" s="9">
        <v>44561</v>
      </c>
      <c r="L411" s="121">
        <v>0.25</v>
      </c>
      <c r="M411" s="121">
        <v>0.5</v>
      </c>
      <c r="N411" s="121">
        <v>0.75</v>
      </c>
      <c r="O411" s="10">
        <v>1</v>
      </c>
      <c r="P411" s="122" t="s">
        <v>381</v>
      </c>
      <c r="Q411" s="122" t="s">
        <v>26</v>
      </c>
      <c r="R411" s="353"/>
      <c r="S411" s="121" t="s">
        <v>28</v>
      </c>
      <c r="T411" s="121" t="s">
        <v>28</v>
      </c>
      <c r="U411" s="121" t="s">
        <v>39</v>
      </c>
      <c r="V411" s="10" t="s">
        <v>86</v>
      </c>
      <c r="W411" s="253"/>
      <c r="X411" s="254"/>
      <c r="Y411" s="252"/>
      <c r="Z411" s="252"/>
      <c r="AA411" s="252"/>
      <c r="AB411" s="252"/>
    </row>
    <row r="412" spans="2:28" s="173" customFormat="1" ht="36" customHeight="1">
      <c r="B412" s="116" t="s">
        <v>444</v>
      </c>
      <c r="C412" s="361" t="s">
        <v>763</v>
      </c>
      <c r="D412" s="344">
        <v>268</v>
      </c>
      <c r="E412" s="405" t="s">
        <v>2201</v>
      </c>
      <c r="F412" s="7" t="s">
        <v>71</v>
      </c>
      <c r="G412" s="129" t="s">
        <v>1129</v>
      </c>
      <c r="H412" s="8" t="s">
        <v>2202</v>
      </c>
      <c r="I412" s="121">
        <v>0.5</v>
      </c>
      <c r="J412" s="9">
        <v>44197</v>
      </c>
      <c r="K412" s="9">
        <v>44561</v>
      </c>
      <c r="L412" s="121">
        <v>0.25</v>
      </c>
      <c r="M412" s="121">
        <v>0.5</v>
      </c>
      <c r="N412" s="121">
        <v>0.75</v>
      </c>
      <c r="O412" s="10">
        <v>1</v>
      </c>
      <c r="P412" s="122" t="s">
        <v>381</v>
      </c>
      <c r="Q412" s="122" t="s">
        <v>26</v>
      </c>
      <c r="R412" s="351" t="s">
        <v>1836</v>
      </c>
      <c r="S412" s="121" t="s">
        <v>28</v>
      </c>
      <c r="T412" s="121" t="s">
        <v>28</v>
      </c>
      <c r="U412" s="121" t="s">
        <v>39</v>
      </c>
      <c r="V412" s="10" t="s">
        <v>85</v>
      </c>
      <c r="W412" s="256">
        <v>0</v>
      </c>
      <c r="X412" s="254">
        <v>53400000</v>
      </c>
      <c r="Y412" s="252" t="s">
        <v>2055</v>
      </c>
      <c r="Z412" s="252" t="s">
        <v>2059</v>
      </c>
      <c r="AA412" s="252" t="s">
        <v>2060</v>
      </c>
      <c r="AB412" s="253" t="s">
        <v>2061</v>
      </c>
    </row>
    <row r="413" spans="2:28" s="173" customFormat="1" ht="24">
      <c r="B413" s="116" t="s">
        <v>444</v>
      </c>
      <c r="C413" s="361"/>
      <c r="D413" s="346"/>
      <c r="E413" s="406"/>
      <c r="F413" s="7" t="s">
        <v>71</v>
      </c>
      <c r="G413" s="129" t="s">
        <v>1130</v>
      </c>
      <c r="H413" s="8" t="s">
        <v>2203</v>
      </c>
      <c r="I413" s="121">
        <v>0.5</v>
      </c>
      <c r="J413" s="95">
        <v>44197</v>
      </c>
      <c r="K413" s="9">
        <v>44561</v>
      </c>
      <c r="L413" s="12">
        <v>0</v>
      </c>
      <c r="M413" s="12">
        <v>0</v>
      </c>
      <c r="N413" s="12">
        <v>0.75</v>
      </c>
      <c r="O413" s="10">
        <v>1</v>
      </c>
      <c r="P413" s="122" t="s">
        <v>381</v>
      </c>
      <c r="Q413" s="122" t="s">
        <v>26</v>
      </c>
      <c r="R413" s="353"/>
      <c r="S413" s="121" t="s">
        <v>28</v>
      </c>
      <c r="T413" s="121" t="s">
        <v>28</v>
      </c>
      <c r="U413" s="121" t="s">
        <v>39</v>
      </c>
      <c r="V413" s="10" t="s">
        <v>86</v>
      </c>
      <c r="W413" s="256"/>
      <c r="X413" s="255"/>
      <c r="Y413" s="252"/>
      <c r="Z413" s="252"/>
      <c r="AA413" s="252"/>
      <c r="AB413" s="253"/>
    </row>
    <row r="414" spans="2:28" s="173" customFormat="1" ht="48">
      <c r="B414" s="116" t="s">
        <v>444</v>
      </c>
      <c r="C414" s="127" t="s">
        <v>764</v>
      </c>
      <c r="D414" s="117"/>
      <c r="E414" s="7" t="s">
        <v>448</v>
      </c>
      <c r="F414" s="37" t="s">
        <v>71</v>
      </c>
      <c r="G414" s="129" t="s">
        <v>1131</v>
      </c>
      <c r="H414" s="7" t="s">
        <v>449</v>
      </c>
      <c r="I414" s="121">
        <v>1</v>
      </c>
      <c r="J414" s="9">
        <v>44256</v>
      </c>
      <c r="K414" s="34">
        <v>44560</v>
      </c>
      <c r="L414" s="12">
        <v>0.25</v>
      </c>
      <c r="M414" s="121">
        <v>0.5</v>
      </c>
      <c r="N414" s="121">
        <v>0.75</v>
      </c>
      <c r="O414" s="121">
        <v>1</v>
      </c>
      <c r="P414" s="122" t="s">
        <v>381</v>
      </c>
      <c r="Q414" s="125" t="s">
        <v>26</v>
      </c>
      <c r="R414" s="121" t="s">
        <v>1837</v>
      </c>
      <c r="S414" s="12" t="s">
        <v>28</v>
      </c>
      <c r="T414" s="12" t="s">
        <v>28</v>
      </c>
      <c r="U414" s="150" t="s">
        <v>39</v>
      </c>
      <c r="V414" s="39" t="s">
        <v>67</v>
      </c>
      <c r="W414" s="208">
        <v>25005273</v>
      </c>
      <c r="X414" s="208">
        <v>30737397</v>
      </c>
      <c r="Y414" s="158" t="s">
        <v>2055</v>
      </c>
      <c r="Z414" s="158" t="s">
        <v>2062</v>
      </c>
      <c r="AA414" s="158" t="s">
        <v>2063</v>
      </c>
      <c r="AB414" s="158" t="s">
        <v>2064</v>
      </c>
    </row>
    <row r="415" spans="2:28" s="173" customFormat="1" ht="48" customHeight="1">
      <c r="B415" s="116" t="s">
        <v>444</v>
      </c>
      <c r="C415" s="361" t="s">
        <v>765</v>
      </c>
      <c r="D415" s="117"/>
      <c r="E415" s="344" t="s">
        <v>450</v>
      </c>
      <c r="F415" s="37" t="s">
        <v>71</v>
      </c>
      <c r="G415" s="129" t="s">
        <v>1132</v>
      </c>
      <c r="H415" s="7" t="s">
        <v>451</v>
      </c>
      <c r="I415" s="121">
        <v>0.3</v>
      </c>
      <c r="J415" s="9">
        <v>44198</v>
      </c>
      <c r="K415" s="9">
        <v>44560</v>
      </c>
      <c r="L415" s="12">
        <v>0.7</v>
      </c>
      <c r="M415" s="12">
        <v>0.75</v>
      </c>
      <c r="N415" s="12">
        <v>0.9</v>
      </c>
      <c r="O415" s="12">
        <v>1</v>
      </c>
      <c r="P415" s="122" t="s">
        <v>381</v>
      </c>
      <c r="Q415" s="121" t="s">
        <v>74</v>
      </c>
      <c r="R415" s="416" t="s">
        <v>1713</v>
      </c>
      <c r="S415" s="121" t="s">
        <v>28</v>
      </c>
      <c r="T415" s="121" t="s">
        <v>28</v>
      </c>
      <c r="U415" s="121" t="s">
        <v>29</v>
      </c>
      <c r="V415" s="10" t="s">
        <v>85</v>
      </c>
      <c r="W415" s="253">
        <v>24355213</v>
      </c>
      <c r="X415" s="253">
        <v>32800000</v>
      </c>
      <c r="Y415" s="158" t="s">
        <v>2055</v>
      </c>
      <c r="Z415" s="158" t="s">
        <v>2065</v>
      </c>
      <c r="AA415" s="158" t="s">
        <v>2066</v>
      </c>
      <c r="AB415" s="158" t="s">
        <v>2067</v>
      </c>
    </row>
    <row r="416" spans="2:28" s="173" customFormat="1" ht="36">
      <c r="B416" s="116" t="s">
        <v>444</v>
      </c>
      <c r="C416" s="361"/>
      <c r="D416" s="117"/>
      <c r="E416" s="345"/>
      <c r="F416" s="37" t="s">
        <v>71</v>
      </c>
      <c r="G416" s="129" t="s">
        <v>2209</v>
      </c>
      <c r="H416" s="7" t="s">
        <v>452</v>
      </c>
      <c r="I416" s="121">
        <v>0.3</v>
      </c>
      <c r="J416" s="9">
        <v>44291</v>
      </c>
      <c r="K416" s="9">
        <v>44560</v>
      </c>
      <c r="L416" s="12">
        <v>0</v>
      </c>
      <c r="M416" s="12">
        <v>0.5</v>
      </c>
      <c r="N416" s="12">
        <v>0.7</v>
      </c>
      <c r="O416" s="12">
        <v>1</v>
      </c>
      <c r="P416" s="122" t="s">
        <v>381</v>
      </c>
      <c r="Q416" s="121" t="s">
        <v>74</v>
      </c>
      <c r="R416" s="416"/>
      <c r="S416" s="121" t="s">
        <v>28</v>
      </c>
      <c r="T416" s="121" t="s">
        <v>28</v>
      </c>
      <c r="U416" s="121" t="s">
        <v>29</v>
      </c>
      <c r="V416" s="10" t="s">
        <v>67</v>
      </c>
      <c r="W416" s="255"/>
      <c r="X416" s="253"/>
      <c r="Y416" s="249" t="s">
        <v>2055</v>
      </c>
      <c r="Z416" s="249" t="s">
        <v>2062</v>
      </c>
      <c r="AA416" s="249" t="s">
        <v>2063</v>
      </c>
      <c r="AB416" s="249" t="s">
        <v>2068</v>
      </c>
    </row>
    <row r="417" spans="2:28" s="173" customFormat="1" ht="24">
      <c r="B417" s="116" t="s">
        <v>444</v>
      </c>
      <c r="C417" s="361"/>
      <c r="D417" s="117"/>
      <c r="E417" s="346"/>
      <c r="F417" s="37" t="s">
        <v>71</v>
      </c>
      <c r="G417" s="129" t="s">
        <v>2210</v>
      </c>
      <c r="H417" s="7" t="s">
        <v>453</v>
      </c>
      <c r="I417" s="121">
        <v>0.4</v>
      </c>
      <c r="J417" s="9">
        <v>44378</v>
      </c>
      <c r="K417" s="9">
        <v>44560</v>
      </c>
      <c r="L417" s="12">
        <v>0</v>
      </c>
      <c r="M417" s="12">
        <v>0</v>
      </c>
      <c r="N417" s="12">
        <v>0.2</v>
      </c>
      <c r="O417" s="12">
        <v>1</v>
      </c>
      <c r="P417" s="122" t="s">
        <v>381</v>
      </c>
      <c r="Q417" s="121" t="s">
        <v>74</v>
      </c>
      <c r="R417" s="416"/>
      <c r="S417" s="121" t="s">
        <v>28</v>
      </c>
      <c r="T417" s="121" t="s">
        <v>28</v>
      </c>
      <c r="U417" s="121" t="s">
        <v>29</v>
      </c>
      <c r="V417" s="10" t="s">
        <v>85</v>
      </c>
      <c r="W417" s="255"/>
      <c r="X417" s="253"/>
      <c r="Y417" s="249"/>
      <c r="Z417" s="249"/>
      <c r="AA417" s="249"/>
      <c r="AB417" s="249"/>
    </row>
    <row r="418" spans="2:28" s="173" customFormat="1" ht="24">
      <c r="B418" s="116" t="s">
        <v>444</v>
      </c>
      <c r="C418" s="361" t="s">
        <v>766</v>
      </c>
      <c r="D418" s="117"/>
      <c r="E418" s="344" t="s">
        <v>613</v>
      </c>
      <c r="F418" s="37" t="s">
        <v>71</v>
      </c>
      <c r="G418" s="129" t="s">
        <v>1133</v>
      </c>
      <c r="H418" s="7" t="s">
        <v>573</v>
      </c>
      <c r="I418" s="121">
        <v>0.2</v>
      </c>
      <c r="J418" s="9">
        <v>44198</v>
      </c>
      <c r="K418" s="9">
        <v>44377</v>
      </c>
      <c r="L418" s="12">
        <v>0.5</v>
      </c>
      <c r="M418" s="12">
        <v>1</v>
      </c>
      <c r="N418" s="12">
        <v>1</v>
      </c>
      <c r="O418" s="12">
        <v>1</v>
      </c>
      <c r="P418" s="125" t="s">
        <v>381</v>
      </c>
      <c r="Q418" s="125" t="s">
        <v>26</v>
      </c>
      <c r="R418" s="344" t="s">
        <v>618</v>
      </c>
      <c r="S418" s="121" t="s">
        <v>28</v>
      </c>
      <c r="T418" s="121" t="s">
        <v>28</v>
      </c>
      <c r="U418" s="121" t="s">
        <v>29</v>
      </c>
      <c r="V418" s="10" t="s">
        <v>296</v>
      </c>
      <c r="W418" s="253">
        <v>30647602</v>
      </c>
      <c r="X418" s="253">
        <v>34465000</v>
      </c>
      <c r="Y418" s="249" t="s">
        <v>2069</v>
      </c>
      <c r="Z418" s="249" t="s">
        <v>2070</v>
      </c>
      <c r="AA418" s="249" t="s">
        <v>2071</v>
      </c>
      <c r="AB418" s="249" t="s">
        <v>2072</v>
      </c>
    </row>
    <row r="419" spans="2:28" s="173" customFormat="1" ht="24">
      <c r="B419" s="116" t="s">
        <v>444</v>
      </c>
      <c r="C419" s="361"/>
      <c r="D419" s="117"/>
      <c r="E419" s="345"/>
      <c r="F419" s="37" t="s">
        <v>71</v>
      </c>
      <c r="G419" s="129" t="s">
        <v>1134</v>
      </c>
      <c r="H419" s="7" t="s">
        <v>614</v>
      </c>
      <c r="I419" s="121">
        <v>0.2</v>
      </c>
      <c r="J419" s="9">
        <v>44198</v>
      </c>
      <c r="K419" s="9">
        <v>44377</v>
      </c>
      <c r="L419" s="12">
        <v>0.5</v>
      </c>
      <c r="M419" s="12">
        <v>1</v>
      </c>
      <c r="N419" s="12">
        <v>1</v>
      </c>
      <c r="O419" s="12">
        <v>1</v>
      </c>
      <c r="P419" s="125" t="s">
        <v>381</v>
      </c>
      <c r="Q419" s="125" t="s">
        <v>26</v>
      </c>
      <c r="R419" s="345"/>
      <c r="S419" s="121" t="s">
        <v>28</v>
      </c>
      <c r="T419" s="121" t="s">
        <v>28</v>
      </c>
      <c r="U419" s="121" t="s">
        <v>29</v>
      </c>
      <c r="V419" s="10" t="s">
        <v>67</v>
      </c>
      <c r="W419" s="255"/>
      <c r="X419" s="255"/>
      <c r="Y419" s="249"/>
      <c r="Z419" s="249"/>
      <c r="AA419" s="249"/>
      <c r="AB419" s="249"/>
    </row>
    <row r="420" spans="2:28" s="173" customFormat="1" ht="24">
      <c r="B420" s="116" t="s">
        <v>444</v>
      </c>
      <c r="C420" s="361"/>
      <c r="D420" s="117"/>
      <c r="E420" s="345"/>
      <c r="F420" s="37" t="s">
        <v>71</v>
      </c>
      <c r="G420" s="129" t="s">
        <v>1135</v>
      </c>
      <c r="H420" s="7" t="s">
        <v>615</v>
      </c>
      <c r="I420" s="121">
        <v>0.2</v>
      </c>
      <c r="J420" s="9">
        <v>44354</v>
      </c>
      <c r="K420" s="9">
        <v>44469</v>
      </c>
      <c r="L420" s="12">
        <v>0</v>
      </c>
      <c r="M420" s="12">
        <v>0.2</v>
      </c>
      <c r="N420" s="12">
        <v>1</v>
      </c>
      <c r="O420" s="12">
        <v>1</v>
      </c>
      <c r="P420" s="125" t="s">
        <v>381</v>
      </c>
      <c r="Q420" s="125" t="s">
        <v>26</v>
      </c>
      <c r="R420" s="345"/>
      <c r="S420" s="121" t="s">
        <v>28</v>
      </c>
      <c r="T420" s="121" t="s">
        <v>28</v>
      </c>
      <c r="U420" s="121" t="s">
        <v>29</v>
      </c>
      <c r="V420" s="10" t="s">
        <v>84</v>
      </c>
      <c r="W420" s="255"/>
      <c r="X420" s="255"/>
      <c r="Y420" s="249"/>
      <c r="Z420" s="249"/>
      <c r="AA420" s="249"/>
      <c r="AB420" s="249"/>
    </row>
    <row r="421" spans="2:28" s="173" customFormat="1" ht="24">
      <c r="B421" s="116" t="s">
        <v>444</v>
      </c>
      <c r="C421" s="361"/>
      <c r="D421" s="117"/>
      <c r="E421" s="345"/>
      <c r="F421" s="37" t="s">
        <v>71</v>
      </c>
      <c r="G421" s="129" t="s">
        <v>2211</v>
      </c>
      <c r="H421" s="7" t="s">
        <v>616</v>
      </c>
      <c r="I421" s="121">
        <v>0.2</v>
      </c>
      <c r="J421" s="9">
        <v>44378</v>
      </c>
      <c r="K421" s="9">
        <v>44560</v>
      </c>
      <c r="L421" s="12">
        <v>0</v>
      </c>
      <c r="M421" s="12">
        <v>0</v>
      </c>
      <c r="N421" s="12">
        <v>0.5</v>
      </c>
      <c r="O421" s="12">
        <v>1</v>
      </c>
      <c r="P421" s="125" t="s">
        <v>381</v>
      </c>
      <c r="Q421" s="125" t="s">
        <v>26</v>
      </c>
      <c r="R421" s="345"/>
      <c r="S421" s="121" t="s">
        <v>28</v>
      </c>
      <c r="T421" s="121" t="s">
        <v>28</v>
      </c>
      <c r="U421" s="121" t="s">
        <v>29</v>
      </c>
      <c r="V421" s="10" t="s">
        <v>85</v>
      </c>
      <c r="W421" s="255"/>
      <c r="X421" s="255"/>
      <c r="Y421" s="249" t="s">
        <v>2069</v>
      </c>
      <c r="Z421" s="249" t="s">
        <v>2073</v>
      </c>
      <c r="AA421" s="249" t="s">
        <v>2074</v>
      </c>
      <c r="AB421" s="249" t="s">
        <v>2075</v>
      </c>
    </row>
    <row r="422" spans="2:28" s="173" customFormat="1" ht="24">
      <c r="B422" s="116" t="s">
        <v>444</v>
      </c>
      <c r="C422" s="361"/>
      <c r="D422" s="117"/>
      <c r="E422" s="346"/>
      <c r="F422" s="37" t="s">
        <v>71</v>
      </c>
      <c r="G422" s="129" t="s">
        <v>2212</v>
      </c>
      <c r="H422" s="7" t="s">
        <v>617</v>
      </c>
      <c r="I422" s="121">
        <v>0.2</v>
      </c>
      <c r="J422" s="9">
        <v>44378</v>
      </c>
      <c r="K422" s="9">
        <v>44560</v>
      </c>
      <c r="L422" s="12">
        <v>0</v>
      </c>
      <c r="M422" s="12">
        <v>0</v>
      </c>
      <c r="N422" s="12">
        <v>0.6</v>
      </c>
      <c r="O422" s="12">
        <v>1</v>
      </c>
      <c r="P422" s="125" t="s">
        <v>381</v>
      </c>
      <c r="Q422" s="125" t="s">
        <v>26</v>
      </c>
      <c r="R422" s="346"/>
      <c r="S422" s="121" t="s">
        <v>28</v>
      </c>
      <c r="T422" s="121" t="s">
        <v>28</v>
      </c>
      <c r="U422" s="121" t="s">
        <v>29</v>
      </c>
      <c r="V422" s="10" t="s">
        <v>86</v>
      </c>
      <c r="W422" s="255"/>
      <c r="X422" s="255"/>
      <c r="Y422" s="249"/>
      <c r="Z422" s="249"/>
      <c r="AA422" s="249"/>
      <c r="AB422" s="249"/>
    </row>
    <row r="423" spans="2:28" s="173" customFormat="1" ht="96">
      <c r="B423" s="116" t="s">
        <v>444</v>
      </c>
      <c r="C423" s="361" t="s">
        <v>768</v>
      </c>
      <c r="D423" s="117"/>
      <c r="E423" s="344" t="s">
        <v>2200</v>
      </c>
      <c r="F423" s="37" t="s">
        <v>71</v>
      </c>
      <c r="G423" s="129" t="s">
        <v>1136</v>
      </c>
      <c r="H423" s="7" t="s">
        <v>2197</v>
      </c>
      <c r="I423" s="121">
        <v>0.7</v>
      </c>
      <c r="J423" s="9">
        <v>44198</v>
      </c>
      <c r="K423" s="9">
        <v>44561</v>
      </c>
      <c r="L423" s="12">
        <v>0</v>
      </c>
      <c r="M423" s="12">
        <v>0.4</v>
      </c>
      <c r="N423" s="12">
        <v>0.7</v>
      </c>
      <c r="O423" s="12">
        <v>1</v>
      </c>
      <c r="P423" s="125" t="s">
        <v>381</v>
      </c>
      <c r="Q423" s="125" t="s">
        <v>26</v>
      </c>
      <c r="R423" s="344" t="s">
        <v>619</v>
      </c>
      <c r="S423" s="121" t="s">
        <v>28</v>
      </c>
      <c r="T423" s="121" t="s">
        <v>28</v>
      </c>
      <c r="U423" s="121" t="s">
        <v>29</v>
      </c>
      <c r="V423" s="10" t="s">
        <v>296</v>
      </c>
      <c r="W423" s="253">
        <v>18735950</v>
      </c>
      <c r="X423" s="253">
        <v>31175100</v>
      </c>
      <c r="Y423" s="158" t="s">
        <v>2055</v>
      </c>
      <c r="Z423" s="158" t="s">
        <v>2076</v>
      </c>
      <c r="AA423" s="158" t="s">
        <v>2057</v>
      </c>
      <c r="AB423" s="158" t="s">
        <v>2077</v>
      </c>
    </row>
    <row r="424" spans="2:28" s="173" customFormat="1" ht="72">
      <c r="B424" s="116" t="s">
        <v>444</v>
      </c>
      <c r="C424" s="361"/>
      <c r="D424" s="117"/>
      <c r="E424" s="345"/>
      <c r="F424" s="37" t="s">
        <v>71</v>
      </c>
      <c r="G424" s="129" t="s">
        <v>1137</v>
      </c>
      <c r="H424" s="7" t="s">
        <v>2198</v>
      </c>
      <c r="I424" s="121">
        <v>0.2</v>
      </c>
      <c r="J424" s="9">
        <v>44198</v>
      </c>
      <c r="K424" s="9">
        <v>44561</v>
      </c>
      <c r="L424" s="12">
        <v>0</v>
      </c>
      <c r="M424" s="12">
        <v>0.5</v>
      </c>
      <c r="N424" s="12">
        <v>0.8</v>
      </c>
      <c r="O424" s="12">
        <v>1</v>
      </c>
      <c r="P424" s="125" t="s">
        <v>381</v>
      </c>
      <c r="Q424" s="125" t="s">
        <v>26</v>
      </c>
      <c r="R424" s="345"/>
      <c r="S424" s="121" t="s">
        <v>28</v>
      </c>
      <c r="T424" s="121" t="s">
        <v>28</v>
      </c>
      <c r="U424" s="121" t="s">
        <v>29</v>
      </c>
      <c r="V424" s="10" t="s">
        <v>296</v>
      </c>
      <c r="W424" s="253"/>
      <c r="X424" s="253"/>
      <c r="Y424" s="249" t="s">
        <v>2055</v>
      </c>
      <c r="Z424" s="249" t="s">
        <v>2196</v>
      </c>
      <c r="AA424" s="249" t="s">
        <v>2078</v>
      </c>
      <c r="AB424" s="249" t="s">
        <v>2077</v>
      </c>
    </row>
    <row r="425" spans="2:28" s="173" customFormat="1" ht="72">
      <c r="B425" s="116" t="s">
        <v>444</v>
      </c>
      <c r="C425" s="361"/>
      <c r="D425" s="117"/>
      <c r="E425" s="346"/>
      <c r="F425" s="37" t="s">
        <v>71</v>
      </c>
      <c r="G425" s="129" t="s">
        <v>1138</v>
      </c>
      <c r="H425" s="7" t="s">
        <v>2199</v>
      </c>
      <c r="I425" s="121">
        <v>0.1</v>
      </c>
      <c r="J425" s="9">
        <v>44291</v>
      </c>
      <c r="K425" s="9">
        <v>44561</v>
      </c>
      <c r="L425" s="12">
        <v>0</v>
      </c>
      <c r="M425" s="12">
        <v>0.2</v>
      </c>
      <c r="N425" s="12">
        <v>0.5</v>
      </c>
      <c r="O425" s="12">
        <v>1</v>
      </c>
      <c r="P425" s="125" t="s">
        <v>381</v>
      </c>
      <c r="Q425" s="125" t="s">
        <v>26</v>
      </c>
      <c r="R425" s="346"/>
      <c r="S425" s="121" t="s">
        <v>28</v>
      </c>
      <c r="T425" s="121" t="s">
        <v>28</v>
      </c>
      <c r="U425" s="121" t="s">
        <v>29</v>
      </c>
      <c r="V425" s="10" t="s">
        <v>296</v>
      </c>
      <c r="W425" s="253"/>
      <c r="X425" s="253"/>
      <c r="Y425" s="249"/>
      <c r="Z425" s="249"/>
      <c r="AA425" s="249"/>
      <c r="AB425" s="249"/>
    </row>
    <row r="426" spans="2:28" s="173" customFormat="1" ht="24">
      <c r="B426" s="116" t="s">
        <v>444</v>
      </c>
      <c r="C426" s="361" t="s">
        <v>767</v>
      </c>
      <c r="D426" s="117"/>
      <c r="E426" s="344" t="s">
        <v>1838</v>
      </c>
      <c r="F426" s="37" t="s">
        <v>71</v>
      </c>
      <c r="G426" s="129" t="s">
        <v>1139</v>
      </c>
      <c r="H426" s="7" t="s">
        <v>573</v>
      </c>
      <c r="I426" s="121">
        <v>0.5</v>
      </c>
      <c r="J426" s="9">
        <v>44378</v>
      </c>
      <c r="K426" s="9">
        <v>44560</v>
      </c>
      <c r="L426" s="12">
        <v>0</v>
      </c>
      <c r="M426" s="12">
        <v>0</v>
      </c>
      <c r="N426" s="12">
        <v>0.3</v>
      </c>
      <c r="O426" s="12">
        <v>1</v>
      </c>
      <c r="P426" s="125" t="s">
        <v>381</v>
      </c>
      <c r="Q426" s="125" t="s">
        <v>26</v>
      </c>
      <c r="R426" s="344" t="s">
        <v>1839</v>
      </c>
      <c r="S426" s="121" t="s">
        <v>28</v>
      </c>
      <c r="T426" s="121" t="s">
        <v>28</v>
      </c>
      <c r="U426" s="121" t="s">
        <v>29</v>
      </c>
      <c r="V426" s="10" t="s">
        <v>296</v>
      </c>
      <c r="W426" s="256">
        <v>0</v>
      </c>
      <c r="X426" s="256">
        <v>0</v>
      </c>
      <c r="Y426" s="249" t="s">
        <v>2069</v>
      </c>
      <c r="Z426" s="249" t="s">
        <v>2079</v>
      </c>
      <c r="AA426" s="249" t="s">
        <v>2080</v>
      </c>
      <c r="AB426" s="249" t="s">
        <v>2081</v>
      </c>
    </row>
    <row r="427" spans="2:28" s="173" customFormat="1" ht="24">
      <c r="B427" s="116" t="s">
        <v>444</v>
      </c>
      <c r="C427" s="361"/>
      <c r="D427" s="117"/>
      <c r="E427" s="346"/>
      <c r="F427" s="37" t="s">
        <v>71</v>
      </c>
      <c r="G427" s="129" t="s">
        <v>1140</v>
      </c>
      <c r="H427" s="7" t="s">
        <v>576</v>
      </c>
      <c r="I427" s="121">
        <v>0.5</v>
      </c>
      <c r="J427" s="9">
        <v>44291</v>
      </c>
      <c r="K427" s="9">
        <v>44560</v>
      </c>
      <c r="L427" s="12">
        <v>0</v>
      </c>
      <c r="M427" s="12">
        <v>0.05</v>
      </c>
      <c r="N427" s="12">
        <v>0.5</v>
      </c>
      <c r="O427" s="12">
        <v>1</v>
      </c>
      <c r="P427" s="125" t="s">
        <v>381</v>
      </c>
      <c r="Q427" s="125" t="s">
        <v>26</v>
      </c>
      <c r="R427" s="346"/>
      <c r="S427" s="121" t="s">
        <v>28</v>
      </c>
      <c r="T427" s="121" t="s">
        <v>28</v>
      </c>
      <c r="U427" s="121" t="s">
        <v>29</v>
      </c>
      <c r="V427" s="10" t="s">
        <v>85</v>
      </c>
      <c r="W427" s="256"/>
      <c r="X427" s="256"/>
      <c r="Y427" s="249"/>
      <c r="Z427" s="249"/>
      <c r="AA427" s="249"/>
      <c r="AB427" s="249"/>
    </row>
    <row r="428" spans="2:28" s="173" customFormat="1" ht="36">
      <c r="B428" s="116" t="s">
        <v>444</v>
      </c>
      <c r="C428" s="127" t="s">
        <v>769</v>
      </c>
      <c r="D428" s="117"/>
      <c r="E428" s="116" t="s">
        <v>454</v>
      </c>
      <c r="F428" s="37" t="s">
        <v>71</v>
      </c>
      <c r="G428" s="129" t="s">
        <v>1141</v>
      </c>
      <c r="H428" s="7" t="s">
        <v>620</v>
      </c>
      <c r="I428" s="121">
        <v>1</v>
      </c>
      <c r="J428" s="9">
        <v>44409</v>
      </c>
      <c r="K428" s="9">
        <v>44560</v>
      </c>
      <c r="L428" s="121">
        <v>0</v>
      </c>
      <c r="M428" s="12">
        <v>0</v>
      </c>
      <c r="N428" s="12">
        <v>0.2</v>
      </c>
      <c r="O428" s="12">
        <v>1</v>
      </c>
      <c r="P428" s="122" t="s">
        <v>381</v>
      </c>
      <c r="Q428" s="125" t="s">
        <v>26</v>
      </c>
      <c r="R428" s="116" t="s">
        <v>621</v>
      </c>
      <c r="S428" s="121" t="s">
        <v>28</v>
      </c>
      <c r="T428" s="121" t="s">
        <v>28</v>
      </c>
      <c r="U428" s="121" t="s">
        <v>29</v>
      </c>
      <c r="V428" s="10" t="s">
        <v>622</v>
      </c>
      <c r="W428" s="209">
        <v>0</v>
      </c>
      <c r="X428" s="209">
        <v>0</v>
      </c>
      <c r="Y428" s="158" t="s">
        <v>2069</v>
      </c>
      <c r="Z428" s="158" t="s">
        <v>2079</v>
      </c>
      <c r="AA428" s="158" t="s">
        <v>2080</v>
      </c>
      <c r="AB428" s="158" t="s">
        <v>2082</v>
      </c>
    </row>
    <row r="429" spans="2:28" s="173" customFormat="1" ht="24">
      <c r="B429" s="116" t="s">
        <v>444</v>
      </c>
      <c r="C429" s="361" t="s">
        <v>770</v>
      </c>
      <c r="D429" s="117"/>
      <c r="E429" s="344" t="s">
        <v>455</v>
      </c>
      <c r="F429" s="37" t="s">
        <v>71</v>
      </c>
      <c r="G429" s="129" t="s">
        <v>1142</v>
      </c>
      <c r="H429" s="7" t="s">
        <v>573</v>
      </c>
      <c r="I429" s="121">
        <v>0.5</v>
      </c>
      <c r="J429" s="9">
        <v>44198</v>
      </c>
      <c r="K429" s="9">
        <v>44561</v>
      </c>
      <c r="L429" s="12">
        <v>0.2</v>
      </c>
      <c r="M429" s="12">
        <v>0.25</v>
      </c>
      <c r="N429" s="12">
        <v>0.35</v>
      </c>
      <c r="O429" s="12">
        <v>1</v>
      </c>
      <c r="P429" s="125" t="s">
        <v>381</v>
      </c>
      <c r="Q429" s="125" t="s">
        <v>74</v>
      </c>
      <c r="R429" s="344" t="s">
        <v>1840</v>
      </c>
      <c r="S429" s="121" t="s">
        <v>28</v>
      </c>
      <c r="T429" s="121" t="s">
        <v>28</v>
      </c>
      <c r="U429" s="121" t="s">
        <v>29</v>
      </c>
      <c r="V429" s="10" t="s">
        <v>296</v>
      </c>
      <c r="W429" s="256">
        <v>0</v>
      </c>
      <c r="X429" s="256">
        <v>0</v>
      </c>
      <c r="Y429" s="255"/>
      <c r="Z429" s="255"/>
      <c r="AA429" s="255"/>
      <c r="AB429" s="255"/>
    </row>
    <row r="430" spans="2:28" s="173" customFormat="1" ht="36">
      <c r="B430" s="116" t="s">
        <v>444</v>
      </c>
      <c r="C430" s="361"/>
      <c r="D430" s="117"/>
      <c r="E430" s="346"/>
      <c r="F430" s="37" t="s">
        <v>71</v>
      </c>
      <c r="G430" s="129" t="s">
        <v>2213</v>
      </c>
      <c r="H430" s="7" t="s">
        <v>611</v>
      </c>
      <c r="I430" s="121">
        <v>0.5</v>
      </c>
      <c r="J430" s="9">
        <v>44198</v>
      </c>
      <c r="K430" s="9">
        <v>44407</v>
      </c>
      <c r="L430" s="12">
        <v>0.2</v>
      </c>
      <c r="M430" s="12">
        <v>1</v>
      </c>
      <c r="N430" s="12">
        <v>1</v>
      </c>
      <c r="O430" s="12">
        <v>1</v>
      </c>
      <c r="P430" s="125" t="s">
        <v>381</v>
      </c>
      <c r="Q430" s="125" t="s">
        <v>74</v>
      </c>
      <c r="R430" s="346"/>
      <c r="S430" s="121" t="s">
        <v>28</v>
      </c>
      <c r="T430" s="121" t="s">
        <v>28</v>
      </c>
      <c r="U430" s="121" t="s">
        <v>29</v>
      </c>
      <c r="V430" s="10" t="s">
        <v>67</v>
      </c>
      <c r="W430" s="256"/>
      <c r="X430" s="256"/>
      <c r="Y430" s="255"/>
      <c r="Z430" s="255"/>
      <c r="AA430" s="255"/>
      <c r="AB430" s="255"/>
    </row>
    <row r="431" spans="2:28" s="173" customFormat="1" ht="36">
      <c r="B431" s="116" t="s">
        <v>444</v>
      </c>
      <c r="C431" s="361" t="s">
        <v>771</v>
      </c>
      <c r="D431" s="117"/>
      <c r="E431" s="344" t="s">
        <v>456</v>
      </c>
      <c r="F431" s="37" t="s">
        <v>71</v>
      </c>
      <c r="G431" s="129" t="s">
        <v>1143</v>
      </c>
      <c r="H431" s="7" t="s">
        <v>623</v>
      </c>
      <c r="I431" s="121">
        <v>0.25</v>
      </c>
      <c r="J431" s="9">
        <v>44291</v>
      </c>
      <c r="K431" s="9">
        <v>44560</v>
      </c>
      <c r="L431" s="121">
        <v>0</v>
      </c>
      <c r="M431" s="12">
        <v>0.3</v>
      </c>
      <c r="N431" s="12">
        <v>0.6</v>
      </c>
      <c r="O431" s="12">
        <v>1</v>
      </c>
      <c r="P431" s="125" t="s">
        <v>381</v>
      </c>
      <c r="Q431" s="125" t="s">
        <v>26</v>
      </c>
      <c r="R431" s="344" t="s">
        <v>1841</v>
      </c>
      <c r="S431" s="121" t="s">
        <v>28</v>
      </c>
      <c r="T431" s="121" t="s">
        <v>28</v>
      </c>
      <c r="U431" s="121" t="s">
        <v>29</v>
      </c>
      <c r="V431" s="10" t="s">
        <v>296</v>
      </c>
      <c r="W431" s="253">
        <v>5559170</v>
      </c>
      <c r="X431" s="253">
        <v>18480000</v>
      </c>
      <c r="Y431" s="249" t="s">
        <v>2055</v>
      </c>
      <c r="Z431" s="249" t="s">
        <v>2083</v>
      </c>
      <c r="AA431" s="249" t="s">
        <v>2084</v>
      </c>
      <c r="AB431" s="249" t="s">
        <v>2085</v>
      </c>
    </row>
    <row r="432" spans="2:28" s="173" customFormat="1" ht="33.75" customHeight="1">
      <c r="B432" s="116" t="s">
        <v>444</v>
      </c>
      <c r="C432" s="361"/>
      <c r="D432" s="117"/>
      <c r="E432" s="345"/>
      <c r="F432" s="37" t="s">
        <v>71</v>
      </c>
      <c r="G432" s="129" t="s">
        <v>1144</v>
      </c>
      <c r="H432" s="7" t="s">
        <v>575</v>
      </c>
      <c r="I432" s="121">
        <v>0.25</v>
      </c>
      <c r="J432" s="9">
        <v>44291</v>
      </c>
      <c r="K432" s="9">
        <v>44560</v>
      </c>
      <c r="L432" s="121">
        <v>0</v>
      </c>
      <c r="M432" s="12">
        <v>0.3</v>
      </c>
      <c r="N432" s="12">
        <v>0.6</v>
      </c>
      <c r="O432" s="12">
        <v>1</v>
      </c>
      <c r="P432" s="125" t="s">
        <v>381</v>
      </c>
      <c r="Q432" s="125" t="s">
        <v>26</v>
      </c>
      <c r="R432" s="345"/>
      <c r="S432" s="121" t="s">
        <v>28</v>
      </c>
      <c r="T432" s="121" t="s">
        <v>28</v>
      </c>
      <c r="U432" s="121" t="s">
        <v>29</v>
      </c>
      <c r="V432" s="10" t="s">
        <v>84</v>
      </c>
      <c r="W432" s="253"/>
      <c r="X432" s="253"/>
      <c r="Y432" s="249"/>
      <c r="Z432" s="249"/>
      <c r="AA432" s="249"/>
      <c r="AB432" s="249"/>
    </row>
    <row r="433" spans="2:28" s="173" customFormat="1" ht="43.5" customHeight="1">
      <c r="B433" s="116" t="s">
        <v>444</v>
      </c>
      <c r="C433" s="361"/>
      <c r="D433" s="117"/>
      <c r="E433" s="345"/>
      <c r="F433" s="37" t="s">
        <v>71</v>
      </c>
      <c r="G433" s="129" t="s">
        <v>1145</v>
      </c>
      <c r="H433" s="7" t="s">
        <v>2204</v>
      </c>
      <c r="I433" s="121">
        <v>0.25</v>
      </c>
      <c r="J433" s="9">
        <v>44291</v>
      </c>
      <c r="K433" s="9">
        <v>44560</v>
      </c>
      <c r="L433" s="121">
        <v>0</v>
      </c>
      <c r="M433" s="12">
        <v>0.3</v>
      </c>
      <c r="N433" s="12">
        <v>0.6</v>
      </c>
      <c r="O433" s="12">
        <v>1</v>
      </c>
      <c r="P433" s="125" t="s">
        <v>381</v>
      </c>
      <c r="Q433" s="125" t="s">
        <v>26</v>
      </c>
      <c r="R433" s="345"/>
      <c r="S433" s="121" t="s">
        <v>28</v>
      </c>
      <c r="T433" s="121" t="s">
        <v>28</v>
      </c>
      <c r="U433" s="121" t="s">
        <v>29</v>
      </c>
      <c r="V433" s="10" t="s">
        <v>86</v>
      </c>
      <c r="W433" s="253"/>
      <c r="X433" s="253"/>
      <c r="Y433" s="249"/>
      <c r="Z433" s="249"/>
      <c r="AA433" s="249"/>
      <c r="AB433" s="249"/>
    </row>
    <row r="434" spans="2:28" s="173" customFormat="1" ht="43.5" customHeight="1">
      <c r="B434" s="116" t="s">
        <v>444</v>
      </c>
      <c r="C434" s="361"/>
      <c r="D434" s="117"/>
      <c r="E434" s="346"/>
      <c r="F434" s="37" t="s">
        <v>71</v>
      </c>
      <c r="G434" s="129" t="s">
        <v>1146</v>
      </c>
      <c r="H434" s="7" t="s">
        <v>447</v>
      </c>
      <c r="I434" s="121">
        <v>0.25</v>
      </c>
      <c r="J434" s="9">
        <v>44291</v>
      </c>
      <c r="K434" s="9">
        <v>44560</v>
      </c>
      <c r="L434" s="121">
        <v>0</v>
      </c>
      <c r="M434" s="12">
        <v>0.3</v>
      </c>
      <c r="N434" s="12">
        <v>0.6</v>
      </c>
      <c r="O434" s="12">
        <v>1</v>
      </c>
      <c r="P434" s="125" t="s">
        <v>381</v>
      </c>
      <c r="Q434" s="125" t="s">
        <v>26</v>
      </c>
      <c r="R434" s="346"/>
      <c r="S434" s="121" t="s">
        <v>28</v>
      </c>
      <c r="T434" s="121" t="s">
        <v>28</v>
      </c>
      <c r="U434" s="121" t="s">
        <v>29</v>
      </c>
      <c r="V434" s="10" t="s">
        <v>85</v>
      </c>
      <c r="W434" s="253"/>
      <c r="X434" s="253"/>
      <c r="Y434" s="249"/>
      <c r="Z434" s="249"/>
      <c r="AA434" s="249"/>
      <c r="AB434" s="249"/>
    </row>
    <row r="435" spans="2:28" s="173" customFormat="1" ht="36">
      <c r="B435" s="137" t="s">
        <v>457</v>
      </c>
      <c r="C435" s="362" t="s">
        <v>772</v>
      </c>
      <c r="D435" s="282"/>
      <c r="E435" s="235" t="s">
        <v>458</v>
      </c>
      <c r="F435" s="45" t="s">
        <v>71</v>
      </c>
      <c r="G435" s="128" t="s">
        <v>1147</v>
      </c>
      <c r="H435" s="42" t="s">
        <v>459</v>
      </c>
      <c r="I435" s="47">
        <v>0.25</v>
      </c>
      <c r="J435" s="43">
        <v>44228</v>
      </c>
      <c r="K435" s="43">
        <v>44287</v>
      </c>
      <c r="L435" s="48">
        <v>0</v>
      </c>
      <c r="M435" s="48">
        <v>0</v>
      </c>
      <c r="N435" s="48">
        <v>1</v>
      </c>
      <c r="O435" s="48">
        <v>1</v>
      </c>
      <c r="P435" s="134" t="s">
        <v>96</v>
      </c>
      <c r="Q435" s="134" t="s">
        <v>26</v>
      </c>
      <c r="R435" s="337" t="s">
        <v>460</v>
      </c>
      <c r="S435" s="148" t="s">
        <v>28</v>
      </c>
      <c r="T435" s="148" t="s">
        <v>28</v>
      </c>
      <c r="U435" s="148" t="s">
        <v>114</v>
      </c>
      <c r="V435" s="44" t="s">
        <v>35</v>
      </c>
      <c r="W435" s="250">
        <v>135000000</v>
      </c>
      <c r="X435" s="250">
        <v>0</v>
      </c>
      <c r="Y435" s="238" t="s">
        <v>1912</v>
      </c>
      <c r="Z435" s="238" t="s">
        <v>1912</v>
      </c>
      <c r="AA435" s="238" t="s">
        <v>1912</v>
      </c>
      <c r="AB435" s="238" t="s">
        <v>1912</v>
      </c>
    </row>
    <row r="436" spans="2:28" s="173" customFormat="1" ht="36">
      <c r="B436" s="137" t="s">
        <v>457</v>
      </c>
      <c r="C436" s="362"/>
      <c r="D436" s="398"/>
      <c r="E436" s="236"/>
      <c r="F436" s="45" t="s">
        <v>71</v>
      </c>
      <c r="G436" s="128" t="s">
        <v>1148</v>
      </c>
      <c r="H436" s="42" t="s">
        <v>461</v>
      </c>
      <c r="I436" s="47">
        <v>0.25</v>
      </c>
      <c r="J436" s="43">
        <v>44317</v>
      </c>
      <c r="K436" s="43">
        <v>44440</v>
      </c>
      <c r="L436" s="48">
        <v>0</v>
      </c>
      <c r="M436" s="48">
        <v>0</v>
      </c>
      <c r="N436" s="48">
        <v>0.3</v>
      </c>
      <c r="O436" s="49">
        <v>1</v>
      </c>
      <c r="P436" s="134" t="s">
        <v>96</v>
      </c>
      <c r="Q436" s="134" t="s">
        <v>26</v>
      </c>
      <c r="R436" s="397"/>
      <c r="S436" s="148" t="s">
        <v>28</v>
      </c>
      <c r="T436" s="148" t="s">
        <v>28</v>
      </c>
      <c r="U436" s="148" t="s">
        <v>114</v>
      </c>
      <c r="V436" s="44" t="s">
        <v>35</v>
      </c>
      <c r="W436" s="250"/>
      <c r="X436" s="250"/>
      <c r="Y436" s="238"/>
      <c r="Z436" s="238"/>
      <c r="AA436" s="238"/>
      <c r="AB436" s="238"/>
    </row>
    <row r="437" spans="2:28" s="173" customFormat="1" ht="36">
      <c r="B437" s="137" t="s">
        <v>457</v>
      </c>
      <c r="C437" s="362"/>
      <c r="D437" s="379"/>
      <c r="E437" s="237"/>
      <c r="F437" s="45" t="s">
        <v>71</v>
      </c>
      <c r="G437" s="128" t="s">
        <v>1149</v>
      </c>
      <c r="H437" s="42" t="s">
        <v>462</v>
      </c>
      <c r="I437" s="47">
        <v>0.5</v>
      </c>
      <c r="J437" s="43">
        <v>44441</v>
      </c>
      <c r="K437" s="43">
        <v>44561</v>
      </c>
      <c r="L437" s="48">
        <v>0</v>
      </c>
      <c r="M437" s="48">
        <v>0</v>
      </c>
      <c r="N437" s="48">
        <v>0</v>
      </c>
      <c r="O437" s="49">
        <v>1</v>
      </c>
      <c r="P437" s="134" t="s">
        <v>96</v>
      </c>
      <c r="Q437" s="134" t="s">
        <v>26</v>
      </c>
      <c r="R437" s="375"/>
      <c r="S437" s="148" t="s">
        <v>28</v>
      </c>
      <c r="T437" s="148" t="s">
        <v>28</v>
      </c>
      <c r="U437" s="148" t="s">
        <v>114</v>
      </c>
      <c r="V437" s="44" t="s">
        <v>35</v>
      </c>
      <c r="W437" s="250"/>
      <c r="X437" s="250"/>
      <c r="Y437" s="238"/>
      <c r="Z437" s="238"/>
      <c r="AA437" s="238"/>
      <c r="AB437" s="238"/>
    </row>
    <row r="438" spans="2:28" s="173" customFormat="1" ht="36">
      <c r="B438" s="137" t="s">
        <v>457</v>
      </c>
      <c r="C438" s="232" t="s">
        <v>773</v>
      </c>
      <c r="D438" s="282"/>
      <c r="E438" s="235" t="s">
        <v>463</v>
      </c>
      <c r="F438" s="45" t="s">
        <v>71</v>
      </c>
      <c r="G438" s="128" t="s">
        <v>1150</v>
      </c>
      <c r="H438" s="42" t="s">
        <v>464</v>
      </c>
      <c r="I438" s="47">
        <v>0.2</v>
      </c>
      <c r="J438" s="43">
        <v>44228</v>
      </c>
      <c r="K438" s="43">
        <v>44287</v>
      </c>
      <c r="L438" s="48">
        <v>0</v>
      </c>
      <c r="M438" s="48">
        <v>1</v>
      </c>
      <c r="N438" s="48">
        <v>1</v>
      </c>
      <c r="O438" s="48">
        <v>1</v>
      </c>
      <c r="P438" s="134" t="s">
        <v>73</v>
      </c>
      <c r="Q438" s="134" t="s">
        <v>74</v>
      </c>
      <c r="R438" s="337" t="s">
        <v>1714</v>
      </c>
      <c r="S438" s="148" t="s">
        <v>28</v>
      </c>
      <c r="T438" s="148" t="s">
        <v>28</v>
      </c>
      <c r="U438" s="148" t="s">
        <v>114</v>
      </c>
      <c r="V438" s="44" t="s">
        <v>35</v>
      </c>
      <c r="W438" s="250">
        <v>60000000</v>
      </c>
      <c r="X438" s="250">
        <v>0</v>
      </c>
      <c r="Y438" s="238" t="s">
        <v>1912</v>
      </c>
      <c r="Z438" s="238" t="s">
        <v>1912</v>
      </c>
      <c r="AA438" s="238" t="s">
        <v>1912</v>
      </c>
      <c r="AB438" s="238" t="s">
        <v>1912</v>
      </c>
    </row>
    <row r="439" spans="2:28" s="173" customFormat="1" ht="36">
      <c r="B439" s="137" t="s">
        <v>457</v>
      </c>
      <c r="C439" s="233"/>
      <c r="D439" s="398"/>
      <c r="E439" s="236"/>
      <c r="F439" s="45" t="s">
        <v>71</v>
      </c>
      <c r="G439" s="128" t="s">
        <v>1151</v>
      </c>
      <c r="H439" s="42" t="s">
        <v>1674</v>
      </c>
      <c r="I439" s="47">
        <v>0.4</v>
      </c>
      <c r="J439" s="43">
        <v>44317</v>
      </c>
      <c r="K439" s="43">
        <v>44348</v>
      </c>
      <c r="L439" s="48">
        <v>0</v>
      </c>
      <c r="M439" s="48">
        <v>0.33</v>
      </c>
      <c r="N439" s="48">
        <v>0.66</v>
      </c>
      <c r="O439" s="49">
        <v>1</v>
      </c>
      <c r="P439" s="134" t="s">
        <v>73</v>
      </c>
      <c r="Q439" s="134" t="s">
        <v>74</v>
      </c>
      <c r="R439" s="397"/>
      <c r="S439" s="148" t="s">
        <v>28</v>
      </c>
      <c r="T439" s="148" t="s">
        <v>28</v>
      </c>
      <c r="U439" s="148" t="s">
        <v>114</v>
      </c>
      <c r="V439" s="44" t="s">
        <v>35</v>
      </c>
      <c r="W439" s="250"/>
      <c r="X439" s="250"/>
      <c r="Y439" s="238"/>
      <c r="Z439" s="238"/>
      <c r="AA439" s="238"/>
      <c r="AB439" s="238"/>
    </row>
    <row r="440" spans="2:28" s="173" customFormat="1" ht="36">
      <c r="B440" s="137" t="s">
        <v>457</v>
      </c>
      <c r="C440" s="234"/>
      <c r="D440" s="379"/>
      <c r="E440" s="237"/>
      <c r="F440" s="45" t="s">
        <v>71</v>
      </c>
      <c r="G440" s="128" t="s">
        <v>1152</v>
      </c>
      <c r="H440" s="42" t="s">
        <v>465</v>
      </c>
      <c r="I440" s="47">
        <v>0.2</v>
      </c>
      <c r="J440" s="43">
        <v>44349</v>
      </c>
      <c r="K440" s="43">
        <v>44561</v>
      </c>
      <c r="L440" s="48">
        <v>0</v>
      </c>
      <c r="M440" s="48">
        <v>0</v>
      </c>
      <c r="N440" s="48">
        <v>0.3</v>
      </c>
      <c r="O440" s="49">
        <v>1</v>
      </c>
      <c r="P440" s="134" t="s">
        <v>73</v>
      </c>
      <c r="Q440" s="134" t="s">
        <v>74</v>
      </c>
      <c r="R440" s="375"/>
      <c r="S440" s="148" t="s">
        <v>28</v>
      </c>
      <c r="T440" s="148" t="s">
        <v>28</v>
      </c>
      <c r="U440" s="148" t="s">
        <v>114</v>
      </c>
      <c r="V440" s="44" t="s">
        <v>35</v>
      </c>
      <c r="W440" s="250"/>
      <c r="X440" s="250"/>
      <c r="Y440" s="238"/>
      <c r="Z440" s="238"/>
      <c r="AA440" s="238"/>
      <c r="AB440" s="238"/>
    </row>
    <row r="441" spans="2:28" s="173" customFormat="1" ht="36">
      <c r="B441" s="137" t="s">
        <v>457</v>
      </c>
      <c r="C441" s="232" t="s">
        <v>774</v>
      </c>
      <c r="D441" s="282"/>
      <c r="E441" s="235" t="s">
        <v>466</v>
      </c>
      <c r="F441" s="45" t="s">
        <v>71</v>
      </c>
      <c r="G441" s="128" t="s">
        <v>1153</v>
      </c>
      <c r="H441" s="42" t="s">
        <v>467</v>
      </c>
      <c r="I441" s="47">
        <v>0.16600000000000001</v>
      </c>
      <c r="J441" s="43">
        <v>44228</v>
      </c>
      <c r="K441" s="43">
        <v>44561</v>
      </c>
      <c r="L441" s="48">
        <v>0</v>
      </c>
      <c r="M441" s="48">
        <v>0</v>
      </c>
      <c r="N441" s="48">
        <v>0</v>
      </c>
      <c r="O441" s="49">
        <v>1</v>
      </c>
      <c r="P441" s="134" t="s">
        <v>112</v>
      </c>
      <c r="Q441" s="134" t="s">
        <v>26</v>
      </c>
      <c r="R441" s="420" t="s">
        <v>1842</v>
      </c>
      <c r="S441" s="148" t="s">
        <v>28</v>
      </c>
      <c r="T441" s="148" t="s">
        <v>28</v>
      </c>
      <c r="U441" s="148" t="s">
        <v>114</v>
      </c>
      <c r="V441" s="44" t="s">
        <v>35</v>
      </c>
      <c r="W441" s="250">
        <v>60000000</v>
      </c>
      <c r="X441" s="250">
        <v>0</v>
      </c>
      <c r="Y441" s="246" t="s">
        <v>1912</v>
      </c>
      <c r="Z441" s="246" t="s">
        <v>1912</v>
      </c>
      <c r="AA441" s="246" t="s">
        <v>1912</v>
      </c>
      <c r="AB441" s="246" t="s">
        <v>1912</v>
      </c>
    </row>
    <row r="442" spans="2:28" s="173" customFormat="1" ht="36">
      <c r="B442" s="137" t="s">
        <v>457</v>
      </c>
      <c r="C442" s="233"/>
      <c r="D442" s="398"/>
      <c r="E442" s="236"/>
      <c r="F442" s="45" t="s">
        <v>71</v>
      </c>
      <c r="G442" s="128" t="s">
        <v>1154</v>
      </c>
      <c r="H442" s="42" t="s">
        <v>468</v>
      </c>
      <c r="I442" s="47">
        <v>0.16600000000000001</v>
      </c>
      <c r="J442" s="43">
        <v>44228</v>
      </c>
      <c r="K442" s="43">
        <v>44561</v>
      </c>
      <c r="L442" s="48">
        <v>0</v>
      </c>
      <c r="M442" s="48">
        <v>0</v>
      </c>
      <c r="N442" s="48">
        <v>0</v>
      </c>
      <c r="O442" s="49">
        <v>1</v>
      </c>
      <c r="P442" s="134" t="s">
        <v>112</v>
      </c>
      <c r="Q442" s="134" t="s">
        <v>26</v>
      </c>
      <c r="R442" s="421"/>
      <c r="S442" s="148" t="s">
        <v>28</v>
      </c>
      <c r="T442" s="148" t="s">
        <v>28</v>
      </c>
      <c r="U442" s="148" t="s">
        <v>114</v>
      </c>
      <c r="V442" s="44" t="s">
        <v>35</v>
      </c>
      <c r="W442" s="250"/>
      <c r="X442" s="250"/>
      <c r="Y442" s="247"/>
      <c r="Z442" s="247"/>
      <c r="AA442" s="247"/>
      <c r="AB442" s="247"/>
    </row>
    <row r="443" spans="2:28" s="173" customFormat="1" ht="36">
      <c r="B443" s="137" t="s">
        <v>457</v>
      </c>
      <c r="C443" s="233"/>
      <c r="D443" s="398"/>
      <c r="E443" s="236"/>
      <c r="F443" s="45" t="s">
        <v>71</v>
      </c>
      <c r="G443" s="128" t="s">
        <v>1155</v>
      </c>
      <c r="H443" s="42" t="s">
        <v>469</v>
      </c>
      <c r="I443" s="47">
        <v>0.16600000000000001</v>
      </c>
      <c r="J443" s="43">
        <v>44228</v>
      </c>
      <c r="K443" s="43">
        <v>44561</v>
      </c>
      <c r="L443" s="48">
        <v>0</v>
      </c>
      <c r="M443" s="48">
        <v>0</v>
      </c>
      <c r="N443" s="48">
        <v>0</v>
      </c>
      <c r="O443" s="49">
        <v>1</v>
      </c>
      <c r="P443" s="134" t="s">
        <v>112</v>
      </c>
      <c r="Q443" s="134" t="s">
        <v>26</v>
      </c>
      <c r="R443" s="421"/>
      <c r="S443" s="148" t="s">
        <v>28</v>
      </c>
      <c r="T443" s="148" t="s">
        <v>28</v>
      </c>
      <c r="U443" s="148" t="s">
        <v>114</v>
      </c>
      <c r="V443" s="44" t="s">
        <v>35</v>
      </c>
      <c r="W443" s="250"/>
      <c r="X443" s="250"/>
      <c r="Y443" s="247"/>
      <c r="Z443" s="247"/>
      <c r="AA443" s="247"/>
      <c r="AB443" s="247"/>
    </row>
    <row r="444" spans="2:28" s="173" customFormat="1" ht="36">
      <c r="B444" s="137" t="s">
        <v>457</v>
      </c>
      <c r="C444" s="233"/>
      <c r="D444" s="398"/>
      <c r="E444" s="236"/>
      <c r="F444" s="45" t="s">
        <v>71</v>
      </c>
      <c r="G444" s="128" t="s">
        <v>1156</v>
      </c>
      <c r="H444" s="42" t="s">
        <v>470</v>
      </c>
      <c r="I444" s="47">
        <v>0.16600000000000001</v>
      </c>
      <c r="J444" s="43">
        <v>44228</v>
      </c>
      <c r="K444" s="43">
        <v>44561</v>
      </c>
      <c r="L444" s="48">
        <v>0</v>
      </c>
      <c r="M444" s="48">
        <v>0</v>
      </c>
      <c r="N444" s="48">
        <v>0</v>
      </c>
      <c r="O444" s="49">
        <v>1</v>
      </c>
      <c r="P444" s="134" t="s">
        <v>112</v>
      </c>
      <c r="Q444" s="134" t="s">
        <v>26</v>
      </c>
      <c r="R444" s="421"/>
      <c r="S444" s="148" t="s">
        <v>28</v>
      </c>
      <c r="T444" s="148" t="s">
        <v>28</v>
      </c>
      <c r="U444" s="148" t="s">
        <v>114</v>
      </c>
      <c r="V444" s="44" t="s">
        <v>35</v>
      </c>
      <c r="W444" s="250"/>
      <c r="X444" s="250"/>
      <c r="Y444" s="247"/>
      <c r="Z444" s="247"/>
      <c r="AA444" s="247"/>
      <c r="AB444" s="247"/>
    </row>
    <row r="445" spans="2:28" s="173" customFormat="1" ht="36">
      <c r="B445" s="137" t="s">
        <v>457</v>
      </c>
      <c r="C445" s="233"/>
      <c r="D445" s="398"/>
      <c r="E445" s="236"/>
      <c r="F445" s="45" t="s">
        <v>71</v>
      </c>
      <c r="G445" s="128" t="s">
        <v>1157</v>
      </c>
      <c r="H445" s="42" t="s">
        <v>471</v>
      </c>
      <c r="I445" s="47">
        <v>0.16600000000000001</v>
      </c>
      <c r="J445" s="43">
        <v>44228</v>
      </c>
      <c r="K445" s="43">
        <v>44561</v>
      </c>
      <c r="L445" s="48">
        <v>0</v>
      </c>
      <c r="M445" s="48">
        <v>0</v>
      </c>
      <c r="N445" s="48">
        <v>0</v>
      </c>
      <c r="O445" s="49">
        <v>1</v>
      </c>
      <c r="P445" s="134" t="s">
        <v>112</v>
      </c>
      <c r="Q445" s="134" t="s">
        <v>26</v>
      </c>
      <c r="R445" s="421"/>
      <c r="S445" s="148" t="s">
        <v>28</v>
      </c>
      <c r="T445" s="148" t="s">
        <v>28</v>
      </c>
      <c r="U445" s="148" t="s">
        <v>114</v>
      </c>
      <c r="V445" s="44" t="s">
        <v>35</v>
      </c>
      <c r="W445" s="250"/>
      <c r="X445" s="250"/>
      <c r="Y445" s="247"/>
      <c r="Z445" s="247"/>
      <c r="AA445" s="247"/>
      <c r="AB445" s="247"/>
    </row>
    <row r="446" spans="2:28" s="173" customFormat="1" ht="36">
      <c r="B446" s="137" t="s">
        <v>457</v>
      </c>
      <c r="C446" s="234"/>
      <c r="D446" s="379"/>
      <c r="E446" s="237"/>
      <c r="F446" s="45" t="s">
        <v>71</v>
      </c>
      <c r="G446" s="128" t="s">
        <v>1455</v>
      </c>
      <c r="H446" s="42" t="s">
        <v>472</v>
      </c>
      <c r="I446" s="47">
        <v>0.16600000000000001</v>
      </c>
      <c r="J446" s="43">
        <v>44228</v>
      </c>
      <c r="K446" s="43">
        <v>44561</v>
      </c>
      <c r="L446" s="48">
        <v>0</v>
      </c>
      <c r="M446" s="48">
        <v>0</v>
      </c>
      <c r="N446" s="48">
        <v>0</v>
      </c>
      <c r="O446" s="49">
        <v>1</v>
      </c>
      <c r="P446" s="134" t="s">
        <v>112</v>
      </c>
      <c r="Q446" s="134" t="s">
        <v>26</v>
      </c>
      <c r="R446" s="421"/>
      <c r="S446" s="148" t="s">
        <v>28</v>
      </c>
      <c r="T446" s="148" t="s">
        <v>28</v>
      </c>
      <c r="U446" s="148" t="s">
        <v>114</v>
      </c>
      <c r="V446" s="44" t="s">
        <v>35</v>
      </c>
      <c r="W446" s="250"/>
      <c r="X446" s="250"/>
      <c r="Y446" s="248"/>
      <c r="Z446" s="248"/>
      <c r="AA446" s="248"/>
      <c r="AB446" s="248"/>
    </row>
    <row r="447" spans="2:28" s="173" customFormat="1" ht="48">
      <c r="B447" s="45" t="s">
        <v>457</v>
      </c>
      <c r="C447" s="232" t="s">
        <v>775</v>
      </c>
      <c r="D447" s="282"/>
      <c r="E447" s="396" t="s">
        <v>473</v>
      </c>
      <c r="F447" s="45" t="s">
        <v>71</v>
      </c>
      <c r="G447" s="128" t="s">
        <v>1158</v>
      </c>
      <c r="H447" s="42" t="s">
        <v>474</v>
      </c>
      <c r="I447" s="47">
        <v>0.3</v>
      </c>
      <c r="J447" s="43">
        <v>44228</v>
      </c>
      <c r="K447" s="43">
        <v>44286</v>
      </c>
      <c r="L447" s="48">
        <v>1</v>
      </c>
      <c r="M447" s="48">
        <v>1</v>
      </c>
      <c r="N447" s="48">
        <v>1</v>
      </c>
      <c r="O447" s="48">
        <v>1</v>
      </c>
      <c r="P447" s="134" t="s">
        <v>33</v>
      </c>
      <c r="Q447" s="134" t="s">
        <v>26</v>
      </c>
      <c r="R447" s="337" t="s">
        <v>475</v>
      </c>
      <c r="S447" s="148" t="s">
        <v>28</v>
      </c>
      <c r="T447" s="148" t="s">
        <v>28</v>
      </c>
      <c r="U447" s="148" t="s">
        <v>114</v>
      </c>
      <c r="V447" s="44" t="s">
        <v>35</v>
      </c>
      <c r="W447" s="250">
        <v>75000000</v>
      </c>
      <c r="X447" s="250">
        <v>0</v>
      </c>
      <c r="Y447" s="238" t="s">
        <v>1912</v>
      </c>
      <c r="Z447" s="238" t="s">
        <v>1912</v>
      </c>
      <c r="AA447" s="238" t="s">
        <v>1912</v>
      </c>
      <c r="AB447" s="238" t="s">
        <v>1912</v>
      </c>
    </row>
    <row r="448" spans="2:28" s="173" customFormat="1" ht="36">
      <c r="B448" s="144" t="s">
        <v>457</v>
      </c>
      <c r="C448" s="233"/>
      <c r="D448" s="398"/>
      <c r="E448" s="236"/>
      <c r="F448" s="138" t="s">
        <v>71</v>
      </c>
      <c r="G448" s="128" t="s">
        <v>1159</v>
      </c>
      <c r="H448" s="146" t="s">
        <v>476</v>
      </c>
      <c r="I448" s="56">
        <v>0.2</v>
      </c>
      <c r="J448" s="54">
        <v>44287</v>
      </c>
      <c r="K448" s="54">
        <v>44316</v>
      </c>
      <c r="L448" s="48">
        <v>0</v>
      </c>
      <c r="M448" s="48">
        <v>1</v>
      </c>
      <c r="N448" s="48">
        <v>1</v>
      </c>
      <c r="O448" s="48">
        <v>1</v>
      </c>
      <c r="P448" s="134" t="s">
        <v>33</v>
      </c>
      <c r="Q448" s="134" t="s">
        <v>26</v>
      </c>
      <c r="R448" s="397"/>
      <c r="S448" s="148" t="s">
        <v>28</v>
      </c>
      <c r="T448" s="148" t="s">
        <v>28</v>
      </c>
      <c r="U448" s="148" t="s">
        <v>114</v>
      </c>
      <c r="V448" s="44" t="s">
        <v>35</v>
      </c>
      <c r="W448" s="250"/>
      <c r="X448" s="250"/>
      <c r="Y448" s="238"/>
      <c r="Z448" s="238"/>
      <c r="AA448" s="238"/>
      <c r="AB448" s="238"/>
    </row>
    <row r="449" spans="2:28" s="173" customFormat="1" ht="36">
      <c r="B449" s="45" t="s">
        <v>457</v>
      </c>
      <c r="C449" s="234"/>
      <c r="D449" s="379"/>
      <c r="E449" s="237"/>
      <c r="F449" s="45" t="s">
        <v>71</v>
      </c>
      <c r="G449" s="128" t="s">
        <v>1160</v>
      </c>
      <c r="H449" s="42" t="s">
        <v>477</v>
      </c>
      <c r="I449" s="47">
        <v>0.5</v>
      </c>
      <c r="J449" s="43">
        <v>44317</v>
      </c>
      <c r="K449" s="43">
        <v>44408</v>
      </c>
      <c r="L449" s="48">
        <v>0</v>
      </c>
      <c r="M449" s="48">
        <v>0</v>
      </c>
      <c r="N449" s="48">
        <v>1</v>
      </c>
      <c r="O449" s="48">
        <v>1</v>
      </c>
      <c r="P449" s="148" t="s">
        <v>33</v>
      </c>
      <c r="Q449" s="148" t="s">
        <v>26</v>
      </c>
      <c r="R449" s="375"/>
      <c r="S449" s="148" t="s">
        <v>28</v>
      </c>
      <c r="T449" s="148" t="s">
        <v>28</v>
      </c>
      <c r="U449" s="148" t="s">
        <v>114</v>
      </c>
      <c r="V449" s="44" t="s">
        <v>35</v>
      </c>
      <c r="W449" s="251"/>
      <c r="X449" s="251"/>
      <c r="Y449" s="246"/>
      <c r="Z449" s="246"/>
      <c r="AA449" s="246"/>
      <c r="AB449" s="246"/>
    </row>
    <row r="450" spans="2:28" s="173" customFormat="1" ht="60" customHeight="1">
      <c r="B450" s="37" t="s">
        <v>478</v>
      </c>
      <c r="C450" s="358" t="s">
        <v>776</v>
      </c>
      <c r="D450" s="41"/>
      <c r="E450" s="373" t="s">
        <v>479</v>
      </c>
      <c r="F450" s="37" t="s">
        <v>71</v>
      </c>
      <c r="G450" s="130" t="s">
        <v>1161</v>
      </c>
      <c r="H450" s="8" t="s">
        <v>480</v>
      </c>
      <c r="I450" s="19">
        <v>0.1</v>
      </c>
      <c r="J450" s="9">
        <v>44228</v>
      </c>
      <c r="K450" s="9">
        <v>44253</v>
      </c>
      <c r="L450" s="16">
        <v>1</v>
      </c>
      <c r="M450" s="16">
        <v>1</v>
      </c>
      <c r="N450" s="16">
        <v>1</v>
      </c>
      <c r="O450" s="16">
        <v>1</v>
      </c>
      <c r="P450" s="150" t="s">
        <v>96</v>
      </c>
      <c r="Q450" s="150" t="s">
        <v>26</v>
      </c>
      <c r="R450" s="354" t="s">
        <v>1843</v>
      </c>
      <c r="S450" s="150" t="s">
        <v>170</v>
      </c>
      <c r="T450" s="121" t="s">
        <v>28</v>
      </c>
      <c r="U450" s="150" t="s">
        <v>114</v>
      </c>
      <c r="V450" s="39" t="s">
        <v>84</v>
      </c>
      <c r="W450" s="243">
        <v>10902380</v>
      </c>
      <c r="X450" s="245">
        <v>30000000</v>
      </c>
      <c r="Y450" s="240" t="s">
        <v>2086</v>
      </c>
      <c r="Z450" s="240" t="s">
        <v>2087</v>
      </c>
      <c r="AA450" s="239" t="s">
        <v>2088</v>
      </c>
      <c r="AB450" s="239" t="s">
        <v>1928</v>
      </c>
    </row>
    <row r="451" spans="2:28" s="173" customFormat="1" ht="48">
      <c r="B451" s="37" t="s">
        <v>478</v>
      </c>
      <c r="C451" s="359"/>
      <c r="D451" s="41"/>
      <c r="E451" s="387"/>
      <c r="F451" s="37" t="s">
        <v>71</v>
      </c>
      <c r="G451" s="130" t="s">
        <v>1162</v>
      </c>
      <c r="H451" s="8" t="s">
        <v>481</v>
      </c>
      <c r="I451" s="19">
        <v>0.2</v>
      </c>
      <c r="J451" s="9">
        <v>44256</v>
      </c>
      <c r="K451" s="9">
        <v>44286</v>
      </c>
      <c r="L451" s="16">
        <v>1</v>
      </c>
      <c r="M451" s="16">
        <v>1</v>
      </c>
      <c r="N451" s="16">
        <v>1</v>
      </c>
      <c r="O451" s="16">
        <v>1</v>
      </c>
      <c r="P451" s="150" t="s">
        <v>96</v>
      </c>
      <c r="Q451" s="150" t="s">
        <v>26</v>
      </c>
      <c r="R451" s="355"/>
      <c r="S451" s="150" t="s">
        <v>170</v>
      </c>
      <c r="T451" s="121" t="s">
        <v>28</v>
      </c>
      <c r="U451" s="150" t="s">
        <v>114</v>
      </c>
      <c r="V451" s="39" t="s">
        <v>84</v>
      </c>
      <c r="W451" s="239"/>
      <c r="X451" s="245"/>
      <c r="Y451" s="240"/>
      <c r="Z451" s="240"/>
      <c r="AA451" s="239" t="s">
        <v>1993</v>
      </c>
      <c r="AB451" s="239"/>
    </row>
    <row r="452" spans="2:28" s="173" customFormat="1" ht="48">
      <c r="B452" s="37" t="s">
        <v>478</v>
      </c>
      <c r="C452" s="359"/>
      <c r="D452" s="41"/>
      <c r="E452" s="387"/>
      <c r="F452" s="37" t="s">
        <v>71</v>
      </c>
      <c r="G452" s="130" t="s">
        <v>1163</v>
      </c>
      <c r="H452" s="8" t="s">
        <v>482</v>
      </c>
      <c r="I452" s="19">
        <v>0.5</v>
      </c>
      <c r="J452" s="9">
        <v>44287</v>
      </c>
      <c r="K452" s="9">
        <v>44408</v>
      </c>
      <c r="L452" s="16">
        <v>0</v>
      </c>
      <c r="M452" s="16">
        <v>0.75</v>
      </c>
      <c r="N452" s="16">
        <v>1</v>
      </c>
      <c r="O452" s="16">
        <v>1</v>
      </c>
      <c r="P452" s="150" t="s">
        <v>96</v>
      </c>
      <c r="Q452" s="150" t="s">
        <v>26</v>
      </c>
      <c r="R452" s="355"/>
      <c r="S452" s="150" t="s">
        <v>170</v>
      </c>
      <c r="T452" s="121" t="s">
        <v>28</v>
      </c>
      <c r="U452" s="150" t="s">
        <v>114</v>
      </c>
      <c r="V452" s="39" t="s">
        <v>84</v>
      </c>
      <c r="W452" s="239"/>
      <c r="X452" s="245"/>
      <c r="Y452" s="240"/>
      <c r="Z452" s="240"/>
      <c r="AA452" s="239" t="s">
        <v>1993</v>
      </c>
      <c r="AB452" s="239"/>
    </row>
    <row r="453" spans="2:28" s="173" customFormat="1" ht="48">
      <c r="B453" s="37" t="s">
        <v>478</v>
      </c>
      <c r="C453" s="359"/>
      <c r="D453" s="41"/>
      <c r="E453" s="387"/>
      <c r="F453" s="37" t="s">
        <v>71</v>
      </c>
      <c r="G453" s="130" t="s">
        <v>1164</v>
      </c>
      <c r="H453" s="8" t="s">
        <v>483</v>
      </c>
      <c r="I453" s="19">
        <v>0.1</v>
      </c>
      <c r="J453" s="9">
        <v>44409</v>
      </c>
      <c r="K453" s="9">
        <v>44469</v>
      </c>
      <c r="L453" s="16">
        <v>0</v>
      </c>
      <c r="M453" s="16">
        <v>0</v>
      </c>
      <c r="N453" s="16">
        <v>1</v>
      </c>
      <c r="O453" s="16">
        <v>1</v>
      </c>
      <c r="P453" s="150" t="s">
        <v>96</v>
      </c>
      <c r="Q453" s="150" t="s">
        <v>26</v>
      </c>
      <c r="R453" s="355"/>
      <c r="S453" s="150" t="s">
        <v>170</v>
      </c>
      <c r="T453" s="121" t="s">
        <v>28</v>
      </c>
      <c r="U453" s="150" t="s">
        <v>114</v>
      </c>
      <c r="V453" s="39" t="s">
        <v>84</v>
      </c>
      <c r="W453" s="239"/>
      <c r="X453" s="245"/>
      <c r="Y453" s="240"/>
      <c r="Z453" s="240"/>
      <c r="AA453" s="239" t="s">
        <v>1993</v>
      </c>
      <c r="AB453" s="239"/>
    </row>
    <row r="454" spans="2:28" s="173" customFormat="1" ht="48">
      <c r="B454" s="37" t="s">
        <v>478</v>
      </c>
      <c r="C454" s="359"/>
      <c r="D454" s="41"/>
      <c r="E454" s="374"/>
      <c r="F454" s="37" t="s">
        <v>71</v>
      </c>
      <c r="G454" s="130" t="s">
        <v>1165</v>
      </c>
      <c r="H454" s="8" t="s">
        <v>484</v>
      </c>
      <c r="I454" s="19">
        <v>0.1</v>
      </c>
      <c r="J454" s="9">
        <v>44470</v>
      </c>
      <c r="K454" s="9">
        <v>44500</v>
      </c>
      <c r="L454" s="16">
        <v>0</v>
      </c>
      <c r="M454" s="16">
        <v>0</v>
      </c>
      <c r="N454" s="16">
        <v>0</v>
      </c>
      <c r="O454" s="16">
        <v>1</v>
      </c>
      <c r="P454" s="150" t="s">
        <v>96</v>
      </c>
      <c r="Q454" s="150" t="s">
        <v>26</v>
      </c>
      <c r="R454" s="356"/>
      <c r="S454" s="150" t="s">
        <v>170</v>
      </c>
      <c r="T454" s="121" t="s">
        <v>28</v>
      </c>
      <c r="U454" s="150" t="s">
        <v>114</v>
      </c>
      <c r="V454" s="39" t="s">
        <v>84</v>
      </c>
      <c r="W454" s="239"/>
      <c r="X454" s="245"/>
      <c r="Y454" s="240"/>
      <c r="Z454" s="240"/>
      <c r="AA454" s="239" t="s">
        <v>1993</v>
      </c>
      <c r="AB454" s="239"/>
    </row>
    <row r="455" spans="2:28" s="173" customFormat="1" ht="48">
      <c r="B455" s="37" t="s">
        <v>478</v>
      </c>
      <c r="C455" s="359" t="s">
        <v>777</v>
      </c>
      <c r="D455" s="41"/>
      <c r="E455" s="373" t="s">
        <v>485</v>
      </c>
      <c r="F455" s="37" t="s">
        <v>71</v>
      </c>
      <c r="G455" s="130" t="s">
        <v>1166</v>
      </c>
      <c r="H455" s="8" t="s">
        <v>486</v>
      </c>
      <c r="I455" s="19">
        <v>0.2</v>
      </c>
      <c r="J455" s="9">
        <v>44228</v>
      </c>
      <c r="K455" s="9">
        <v>44253</v>
      </c>
      <c r="L455" s="16">
        <v>1</v>
      </c>
      <c r="M455" s="16">
        <v>1</v>
      </c>
      <c r="N455" s="16">
        <v>1</v>
      </c>
      <c r="O455" s="16">
        <v>1</v>
      </c>
      <c r="P455" s="150" t="s">
        <v>96</v>
      </c>
      <c r="Q455" s="150" t="s">
        <v>26</v>
      </c>
      <c r="R455" s="354" t="s">
        <v>487</v>
      </c>
      <c r="S455" s="150" t="s">
        <v>170</v>
      </c>
      <c r="T455" s="121" t="s">
        <v>28</v>
      </c>
      <c r="U455" s="150" t="s">
        <v>114</v>
      </c>
      <c r="V455" s="39" t="s">
        <v>84</v>
      </c>
      <c r="W455" s="243">
        <v>10902380</v>
      </c>
      <c r="X455" s="245">
        <v>30000000</v>
      </c>
      <c r="Y455" s="240" t="s">
        <v>2086</v>
      </c>
      <c r="Z455" s="240" t="s">
        <v>2087</v>
      </c>
      <c r="AA455" s="239" t="s">
        <v>2088</v>
      </c>
      <c r="AB455" s="239" t="s">
        <v>1928</v>
      </c>
    </row>
    <row r="456" spans="2:28" s="173" customFormat="1" ht="48">
      <c r="B456" s="37" t="s">
        <v>478</v>
      </c>
      <c r="C456" s="359"/>
      <c r="D456" s="41"/>
      <c r="E456" s="387"/>
      <c r="F456" s="37" t="s">
        <v>71</v>
      </c>
      <c r="G456" s="130" t="s">
        <v>1167</v>
      </c>
      <c r="H456" s="8" t="s">
        <v>488</v>
      </c>
      <c r="I456" s="19">
        <v>0.2</v>
      </c>
      <c r="J456" s="9">
        <v>44228</v>
      </c>
      <c r="K456" s="9">
        <v>44286</v>
      </c>
      <c r="L456" s="16">
        <v>1</v>
      </c>
      <c r="M456" s="16">
        <v>1</v>
      </c>
      <c r="N456" s="16">
        <v>1</v>
      </c>
      <c r="O456" s="16">
        <v>1</v>
      </c>
      <c r="P456" s="150" t="s">
        <v>96</v>
      </c>
      <c r="Q456" s="150" t="s">
        <v>26</v>
      </c>
      <c r="R456" s="355"/>
      <c r="S456" s="150" t="s">
        <v>170</v>
      </c>
      <c r="T456" s="121" t="s">
        <v>28</v>
      </c>
      <c r="U456" s="150" t="s">
        <v>114</v>
      </c>
      <c r="V456" s="39" t="s">
        <v>84</v>
      </c>
      <c r="W456" s="239"/>
      <c r="X456" s="245"/>
      <c r="Y456" s="240"/>
      <c r="Z456" s="240"/>
      <c r="AA456" s="239" t="s">
        <v>1993</v>
      </c>
      <c r="AB456" s="239"/>
    </row>
    <row r="457" spans="2:28" s="173" customFormat="1" ht="84">
      <c r="B457" s="37" t="s">
        <v>478</v>
      </c>
      <c r="C457" s="359"/>
      <c r="D457" s="41"/>
      <c r="E457" s="387"/>
      <c r="F457" s="37" t="s">
        <v>71</v>
      </c>
      <c r="G457" s="130" t="s">
        <v>1168</v>
      </c>
      <c r="H457" s="8" t="s">
        <v>2174</v>
      </c>
      <c r="I457" s="19">
        <v>0.2</v>
      </c>
      <c r="J457" s="9">
        <v>44256</v>
      </c>
      <c r="K457" s="9">
        <v>44530</v>
      </c>
      <c r="L457" s="16">
        <v>0.5</v>
      </c>
      <c r="M457" s="16">
        <v>0.75</v>
      </c>
      <c r="N457" s="16">
        <v>0.9</v>
      </c>
      <c r="O457" s="16">
        <v>1</v>
      </c>
      <c r="P457" s="150" t="s">
        <v>96</v>
      </c>
      <c r="Q457" s="150" t="s">
        <v>26</v>
      </c>
      <c r="R457" s="355"/>
      <c r="S457" s="150" t="s">
        <v>170</v>
      </c>
      <c r="T457" s="121" t="s">
        <v>28</v>
      </c>
      <c r="U457" s="150" t="s">
        <v>114</v>
      </c>
      <c r="V457" s="39" t="s">
        <v>84</v>
      </c>
      <c r="W457" s="239"/>
      <c r="X457" s="245"/>
      <c r="Y457" s="240"/>
      <c r="Z457" s="240"/>
      <c r="AA457" s="239" t="s">
        <v>1993</v>
      </c>
      <c r="AB457" s="239"/>
    </row>
    <row r="458" spans="2:28" s="173" customFormat="1" ht="48">
      <c r="B458" s="155" t="s">
        <v>478</v>
      </c>
      <c r="C458" s="360"/>
      <c r="D458" s="41"/>
      <c r="E458" s="387"/>
      <c r="F458" s="155" t="s">
        <v>71</v>
      </c>
      <c r="G458" s="130" t="s">
        <v>1169</v>
      </c>
      <c r="H458" s="147" t="s">
        <v>2214</v>
      </c>
      <c r="I458" s="32">
        <v>0.4</v>
      </c>
      <c r="J458" s="34">
        <v>44531</v>
      </c>
      <c r="K458" s="34">
        <v>44561</v>
      </c>
      <c r="L458" s="33">
        <v>0</v>
      </c>
      <c r="M458" s="16">
        <v>0</v>
      </c>
      <c r="N458" s="16">
        <v>0</v>
      </c>
      <c r="O458" s="16">
        <v>1</v>
      </c>
      <c r="P458" s="125" t="s">
        <v>96</v>
      </c>
      <c r="Q458" s="125" t="s">
        <v>26</v>
      </c>
      <c r="R458" s="356"/>
      <c r="S458" s="125" t="s">
        <v>170</v>
      </c>
      <c r="T458" s="122" t="s">
        <v>28</v>
      </c>
      <c r="U458" s="125" t="s">
        <v>114</v>
      </c>
      <c r="V458" s="115" t="s">
        <v>84</v>
      </c>
      <c r="W458" s="239"/>
      <c r="X458" s="245"/>
      <c r="Y458" s="240"/>
      <c r="Z458" s="240"/>
      <c r="AA458" s="239" t="s">
        <v>1993</v>
      </c>
      <c r="AB458" s="239"/>
    </row>
    <row r="459" spans="2:28" s="173" customFormat="1" ht="36">
      <c r="B459" s="45" t="s">
        <v>489</v>
      </c>
      <c r="C459" s="232" t="s">
        <v>778</v>
      </c>
      <c r="D459" s="57"/>
      <c r="E459" s="419" t="s">
        <v>2222</v>
      </c>
      <c r="F459" s="58" t="s">
        <v>82</v>
      </c>
      <c r="G459" s="72" t="s">
        <v>1170</v>
      </c>
      <c r="H459" s="151" t="s">
        <v>490</v>
      </c>
      <c r="I459" s="59">
        <v>0.5</v>
      </c>
      <c r="J459" s="60">
        <v>44228</v>
      </c>
      <c r="K459" s="60">
        <v>44545</v>
      </c>
      <c r="L459" s="61">
        <v>0.25</v>
      </c>
      <c r="M459" s="61">
        <v>0.5</v>
      </c>
      <c r="N459" s="61">
        <v>0.75</v>
      </c>
      <c r="O459" s="61">
        <v>1</v>
      </c>
      <c r="P459" s="62" t="s">
        <v>381</v>
      </c>
      <c r="Q459" s="148" t="s">
        <v>26</v>
      </c>
      <c r="R459" s="336" t="s">
        <v>1844</v>
      </c>
      <c r="S459" s="148" t="s">
        <v>28</v>
      </c>
      <c r="T459" s="148" t="s">
        <v>28</v>
      </c>
      <c r="U459" s="148" t="s">
        <v>39</v>
      </c>
      <c r="V459" s="44" t="s">
        <v>35</v>
      </c>
      <c r="W459" s="244">
        <v>0</v>
      </c>
      <c r="X459" s="242">
        <v>45000000000</v>
      </c>
      <c r="Y459" s="241" t="s">
        <v>2089</v>
      </c>
      <c r="Z459" s="42" t="s">
        <v>2090</v>
      </c>
      <c r="AA459" s="160" t="s">
        <v>1895</v>
      </c>
      <c r="AB459" s="242"/>
    </row>
    <row r="460" spans="2:28" s="173" customFormat="1" ht="39" customHeight="1">
      <c r="B460" s="45" t="s">
        <v>489</v>
      </c>
      <c r="C460" s="234"/>
      <c r="D460" s="57"/>
      <c r="E460" s="419"/>
      <c r="F460" s="58" t="s">
        <v>82</v>
      </c>
      <c r="G460" s="72" t="s">
        <v>1171</v>
      </c>
      <c r="H460" s="151" t="s">
        <v>2175</v>
      </c>
      <c r="I460" s="59">
        <v>0.5</v>
      </c>
      <c r="J460" s="60">
        <v>44392</v>
      </c>
      <c r="K460" s="60">
        <v>44545</v>
      </c>
      <c r="L460" s="61">
        <v>0</v>
      </c>
      <c r="M460" s="61">
        <v>0</v>
      </c>
      <c r="N460" s="61">
        <v>0.75</v>
      </c>
      <c r="O460" s="61">
        <v>1</v>
      </c>
      <c r="P460" s="62" t="s">
        <v>381</v>
      </c>
      <c r="Q460" s="148" t="s">
        <v>26</v>
      </c>
      <c r="R460" s="336"/>
      <c r="S460" s="148" t="s">
        <v>28</v>
      </c>
      <c r="T460" s="148" t="s">
        <v>28</v>
      </c>
      <c r="U460" s="148" t="s">
        <v>39</v>
      </c>
      <c r="V460" s="44" t="s">
        <v>346</v>
      </c>
      <c r="W460" s="244"/>
      <c r="X460" s="242"/>
      <c r="Y460" s="241"/>
      <c r="Z460" s="42" t="s">
        <v>2000</v>
      </c>
      <c r="AA460" s="160" t="s">
        <v>2091</v>
      </c>
      <c r="AB460" s="242"/>
    </row>
  </sheetData>
  <mergeCells count="1332">
    <mergeCell ref="E415:E417"/>
    <mergeCell ref="R415:R417"/>
    <mergeCell ref="E418:E422"/>
    <mergeCell ref="R418:R422"/>
    <mergeCell ref="E401:E403"/>
    <mergeCell ref="R401:R403"/>
    <mergeCell ref="D404:D406"/>
    <mergeCell ref="E404:E406"/>
    <mergeCell ref="R404:R406"/>
    <mergeCell ref="D355:D362"/>
    <mergeCell ref="E355:E362"/>
    <mergeCell ref="E335:E340"/>
    <mergeCell ref="D341:D342"/>
    <mergeCell ref="E455:E458"/>
    <mergeCell ref="E459:E460"/>
    <mergeCell ref="R459:R460"/>
    <mergeCell ref="D438:D440"/>
    <mergeCell ref="E438:E440"/>
    <mergeCell ref="R438:R440"/>
    <mergeCell ref="D441:D446"/>
    <mergeCell ref="E441:E446"/>
    <mergeCell ref="R441:R446"/>
    <mergeCell ref="R450:R454"/>
    <mergeCell ref="R455:R458"/>
    <mergeCell ref="D435:D437"/>
    <mergeCell ref="E435:E437"/>
    <mergeCell ref="R435:R437"/>
    <mergeCell ref="E426:E427"/>
    <mergeCell ref="R426:R427"/>
    <mergeCell ref="E429:E430"/>
    <mergeCell ref="R429:R430"/>
    <mergeCell ref="E431:E434"/>
    <mergeCell ref="R431:R434"/>
    <mergeCell ref="D447:D449"/>
    <mergeCell ref="E447:E449"/>
    <mergeCell ref="R447:R449"/>
    <mergeCell ref="E450:E454"/>
    <mergeCell ref="E1:N5"/>
    <mergeCell ref="E423:E425"/>
    <mergeCell ref="E218:E220"/>
    <mergeCell ref="E221:E223"/>
    <mergeCell ref="E224:E226"/>
    <mergeCell ref="E227:E229"/>
    <mergeCell ref="E164:E167"/>
    <mergeCell ref="E188:E190"/>
    <mergeCell ref="E204:E206"/>
    <mergeCell ref="E207:E209"/>
    <mergeCell ref="E210:E212"/>
    <mergeCell ref="E213:E215"/>
    <mergeCell ref="E216:E217"/>
    <mergeCell ref="E184:E187"/>
    <mergeCell ref="E407:E411"/>
    <mergeCell ref="R407:R411"/>
    <mergeCell ref="D395:D397"/>
    <mergeCell ref="E395:E397"/>
    <mergeCell ref="R395:R397"/>
    <mergeCell ref="D398:D400"/>
    <mergeCell ref="E398:E400"/>
    <mergeCell ref="R398:R400"/>
    <mergeCell ref="D389:D391"/>
    <mergeCell ref="E389:E391"/>
    <mergeCell ref="R389:R391"/>
    <mergeCell ref="D392:D394"/>
    <mergeCell ref="E392:E394"/>
    <mergeCell ref="R392:R394"/>
    <mergeCell ref="D412:D413"/>
    <mergeCell ref="E412:E413"/>
    <mergeCell ref="R412:R413"/>
    <mergeCell ref="D401:D403"/>
    <mergeCell ref="E365:E369"/>
    <mergeCell ref="E370:E374"/>
    <mergeCell ref="D384:D386"/>
    <mergeCell ref="E384:E386"/>
    <mergeCell ref="R384:R386"/>
    <mergeCell ref="D387:D388"/>
    <mergeCell ref="E387:E388"/>
    <mergeCell ref="R387:R388"/>
    <mergeCell ref="E375:E376"/>
    <mergeCell ref="E377:E378"/>
    <mergeCell ref="D379:D380"/>
    <mergeCell ref="E379:E380"/>
    <mergeCell ref="R379:R380"/>
    <mergeCell ref="D381:D383"/>
    <mergeCell ref="E381:E383"/>
    <mergeCell ref="R381:R383"/>
    <mergeCell ref="R365:R369"/>
    <mergeCell ref="R370:R374"/>
    <mergeCell ref="R375:R376"/>
    <mergeCell ref="R377:R378"/>
    <mergeCell ref="D331:D332"/>
    <mergeCell ref="E331:E332"/>
    <mergeCell ref="R331:R332"/>
    <mergeCell ref="D333:D334"/>
    <mergeCell ref="E333:E334"/>
    <mergeCell ref="R333:R334"/>
    <mergeCell ref="D326:D328"/>
    <mergeCell ref="E326:E328"/>
    <mergeCell ref="R326:R328"/>
    <mergeCell ref="D329:D330"/>
    <mergeCell ref="E329:E330"/>
    <mergeCell ref="R329:R330"/>
    <mergeCell ref="E348:E352"/>
    <mergeCell ref="R348:R352"/>
    <mergeCell ref="D353:D354"/>
    <mergeCell ref="E353:E354"/>
    <mergeCell ref="R353:R354"/>
    <mergeCell ref="E341:E347"/>
    <mergeCell ref="R341:R347"/>
    <mergeCell ref="D311:D312"/>
    <mergeCell ref="E311:E312"/>
    <mergeCell ref="R311:R312"/>
    <mergeCell ref="D301:D303"/>
    <mergeCell ref="E301:E303"/>
    <mergeCell ref="R301:R303"/>
    <mergeCell ref="D304:D305"/>
    <mergeCell ref="E304:E305"/>
    <mergeCell ref="R304:R305"/>
    <mergeCell ref="D320:D322"/>
    <mergeCell ref="E320:E322"/>
    <mergeCell ref="R320:R322"/>
    <mergeCell ref="D323:D325"/>
    <mergeCell ref="E323:E325"/>
    <mergeCell ref="R323:R325"/>
    <mergeCell ref="D313:D314"/>
    <mergeCell ref="E313:E314"/>
    <mergeCell ref="R313:R314"/>
    <mergeCell ref="D316:D319"/>
    <mergeCell ref="E316:E319"/>
    <mergeCell ref="R316:R319"/>
    <mergeCell ref="D297:D298"/>
    <mergeCell ref="E297:E298"/>
    <mergeCell ref="R297:R298"/>
    <mergeCell ref="D299:D300"/>
    <mergeCell ref="E299:E300"/>
    <mergeCell ref="R299:R300"/>
    <mergeCell ref="D291:D292"/>
    <mergeCell ref="E291:E292"/>
    <mergeCell ref="R291:R292"/>
    <mergeCell ref="D293:D296"/>
    <mergeCell ref="E293:E296"/>
    <mergeCell ref="R293:R296"/>
    <mergeCell ref="D306:D308"/>
    <mergeCell ref="E306:E308"/>
    <mergeCell ref="D309:D310"/>
    <mergeCell ref="E309:E310"/>
    <mergeCell ref="R309:R310"/>
    <mergeCell ref="D270:D271"/>
    <mergeCell ref="E270:E272"/>
    <mergeCell ref="D273:D277"/>
    <mergeCell ref="E273:E277"/>
    <mergeCell ref="R273:R277"/>
    <mergeCell ref="D259:D262"/>
    <mergeCell ref="E259:E262"/>
    <mergeCell ref="R259:R262"/>
    <mergeCell ref="D263:D269"/>
    <mergeCell ref="E263:E269"/>
    <mergeCell ref="D284:D286"/>
    <mergeCell ref="E284:E286"/>
    <mergeCell ref="R284:R286"/>
    <mergeCell ref="D287:D290"/>
    <mergeCell ref="E287:E290"/>
    <mergeCell ref="R287:R290"/>
    <mergeCell ref="D278:D281"/>
    <mergeCell ref="E278:E281"/>
    <mergeCell ref="R278:R281"/>
    <mergeCell ref="D282:D283"/>
    <mergeCell ref="E282:E283"/>
    <mergeCell ref="R282:R283"/>
    <mergeCell ref="D240:D241"/>
    <mergeCell ref="E240:E241"/>
    <mergeCell ref="R240:R241"/>
    <mergeCell ref="D242:D243"/>
    <mergeCell ref="D236:D237"/>
    <mergeCell ref="D238:D239"/>
    <mergeCell ref="E238:E239"/>
    <mergeCell ref="R238:R239"/>
    <mergeCell ref="D248:D254"/>
    <mergeCell ref="E248:E254"/>
    <mergeCell ref="R248:R254"/>
    <mergeCell ref="D255:D258"/>
    <mergeCell ref="E255:E258"/>
    <mergeCell ref="R255:R258"/>
    <mergeCell ref="D244:D245"/>
    <mergeCell ref="E244:E245"/>
    <mergeCell ref="R244:R245"/>
    <mergeCell ref="D246:D247"/>
    <mergeCell ref="E246:E247"/>
    <mergeCell ref="R246:R247"/>
    <mergeCell ref="D230:D232"/>
    <mergeCell ref="E230:E232"/>
    <mergeCell ref="R230:R232"/>
    <mergeCell ref="D233:D235"/>
    <mergeCell ref="E233:E235"/>
    <mergeCell ref="R233:R235"/>
    <mergeCell ref="E168:E171"/>
    <mergeCell ref="E176:E177"/>
    <mergeCell ref="E178:E180"/>
    <mergeCell ref="E181:E183"/>
    <mergeCell ref="E172:E175"/>
    <mergeCell ref="E191:E194"/>
    <mergeCell ref="E195:E196"/>
    <mergeCell ref="E197:E199"/>
    <mergeCell ref="E200:E201"/>
    <mergeCell ref="E202:E203"/>
    <mergeCell ref="R195:R196"/>
    <mergeCell ref="R197:R199"/>
    <mergeCell ref="R200:R201"/>
    <mergeCell ref="R204:R206"/>
    <mergeCell ref="R207:R209"/>
    <mergeCell ref="R210:R212"/>
    <mergeCell ref="R213:R215"/>
    <mergeCell ref="R216:R217"/>
    <mergeCell ref="D142:D144"/>
    <mergeCell ref="E142:E144"/>
    <mergeCell ref="R142:R144"/>
    <mergeCell ref="D145:D148"/>
    <mergeCell ref="E145:E148"/>
    <mergeCell ref="R145:R148"/>
    <mergeCell ref="D134:D136"/>
    <mergeCell ref="E134:E136"/>
    <mergeCell ref="R134:R136"/>
    <mergeCell ref="D137:D141"/>
    <mergeCell ref="E137:E141"/>
    <mergeCell ref="R137:R141"/>
    <mergeCell ref="D159:D161"/>
    <mergeCell ref="E159:E161"/>
    <mergeCell ref="R159:R161"/>
    <mergeCell ref="D162:D163"/>
    <mergeCell ref="E162:E163"/>
    <mergeCell ref="R162:R163"/>
    <mergeCell ref="D149:D151"/>
    <mergeCell ref="E149:E151"/>
    <mergeCell ref="R149:R151"/>
    <mergeCell ref="D152:D154"/>
    <mergeCell ref="E152:E154"/>
    <mergeCell ref="E155:E158"/>
    <mergeCell ref="R152:R154"/>
    <mergeCell ref="R155:R158"/>
    <mergeCell ref="D117:D119"/>
    <mergeCell ref="E117:E119"/>
    <mergeCell ref="R117:R119"/>
    <mergeCell ref="D120:D121"/>
    <mergeCell ref="E120:E121"/>
    <mergeCell ref="R120:R121"/>
    <mergeCell ref="D110:D113"/>
    <mergeCell ref="E110:E113"/>
    <mergeCell ref="R110:R113"/>
    <mergeCell ref="D114:D116"/>
    <mergeCell ref="E114:E116"/>
    <mergeCell ref="R114:R116"/>
    <mergeCell ref="D129:D131"/>
    <mergeCell ref="E129:E131"/>
    <mergeCell ref="R129:R131"/>
    <mergeCell ref="D132:D133"/>
    <mergeCell ref="E132:E133"/>
    <mergeCell ref="R132:R133"/>
    <mergeCell ref="E122:E124"/>
    <mergeCell ref="D125:D126"/>
    <mergeCell ref="E125:E126"/>
    <mergeCell ref="R125:R126"/>
    <mergeCell ref="D127:D128"/>
    <mergeCell ref="E127:E128"/>
    <mergeCell ref="R127:R128"/>
    <mergeCell ref="R122:R124"/>
    <mergeCell ref="D92:D94"/>
    <mergeCell ref="E92:E94"/>
    <mergeCell ref="R92:R94"/>
    <mergeCell ref="D95:D97"/>
    <mergeCell ref="E95:E97"/>
    <mergeCell ref="R95:R97"/>
    <mergeCell ref="D86:D88"/>
    <mergeCell ref="E86:E88"/>
    <mergeCell ref="R86:R88"/>
    <mergeCell ref="D89:D91"/>
    <mergeCell ref="E89:E91"/>
    <mergeCell ref="R89:R91"/>
    <mergeCell ref="D102:D107"/>
    <mergeCell ref="E102:E107"/>
    <mergeCell ref="R102:R107"/>
    <mergeCell ref="D108:D109"/>
    <mergeCell ref="E108:E109"/>
    <mergeCell ref="R108:R109"/>
    <mergeCell ref="D98:D99"/>
    <mergeCell ref="E98:E99"/>
    <mergeCell ref="R98:R99"/>
    <mergeCell ref="D100:D101"/>
    <mergeCell ref="E100:E101"/>
    <mergeCell ref="R100:R101"/>
    <mergeCell ref="D62:D65"/>
    <mergeCell ref="E62:E65"/>
    <mergeCell ref="R62:R65"/>
    <mergeCell ref="D66:D67"/>
    <mergeCell ref="E66:E67"/>
    <mergeCell ref="R66:R67"/>
    <mergeCell ref="E54:E56"/>
    <mergeCell ref="R54:R56"/>
    <mergeCell ref="E57:E61"/>
    <mergeCell ref="R57:R61"/>
    <mergeCell ref="D77:D82"/>
    <mergeCell ref="E77:E82"/>
    <mergeCell ref="R77:R82"/>
    <mergeCell ref="D83:D85"/>
    <mergeCell ref="E83:E85"/>
    <mergeCell ref="R83:R85"/>
    <mergeCell ref="D68:D72"/>
    <mergeCell ref="R68:R73"/>
    <mergeCell ref="D74:D76"/>
    <mergeCell ref="E74:E76"/>
    <mergeCell ref="R74:R76"/>
    <mergeCell ref="D43:D44"/>
    <mergeCell ref="E43:E44"/>
    <mergeCell ref="R43:R44"/>
    <mergeCell ref="D19:D25"/>
    <mergeCell ref="E19:E25"/>
    <mergeCell ref="R19:R25"/>
    <mergeCell ref="D49:D50"/>
    <mergeCell ref="R49:R50"/>
    <mergeCell ref="D51:D53"/>
    <mergeCell ref="E51:E53"/>
    <mergeCell ref="R51:R53"/>
    <mergeCell ref="D45:D46"/>
    <mergeCell ref="E45:E46"/>
    <mergeCell ref="R45:R46"/>
    <mergeCell ref="D47:D48"/>
    <mergeCell ref="E47:E48"/>
    <mergeCell ref="R47:R48"/>
    <mergeCell ref="E11:E12"/>
    <mergeCell ref="F11:F12"/>
    <mergeCell ref="R11:R12"/>
    <mergeCell ref="D13:D14"/>
    <mergeCell ref="E13:E14"/>
    <mergeCell ref="R13:R14"/>
    <mergeCell ref="B7:K7"/>
    <mergeCell ref="L7:O7"/>
    <mergeCell ref="P7:V7"/>
    <mergeCell ref="D9:D10"/>
    <mergeCell ref="E9:E10"/>
    <mergeCell ref="F9:F10"/>
    <mergeCell ref="R9:R10"/>
    <mergeCell ref="D26:D42"/>
    <mergeCell ref="E26:E42"/>
    <mergeCell ref="R26:R42"/>
    <mergeCell ref="C15:C16"/>
    <mergeCell ref="E15:E16"/>
    <mergeCell ref="R15:R16"/>
    <mergeCell ref="C74:C76"/>
    <mergeCell ref="C77:C82"/>
    <mergeCell ref="C83:C85"/>
    <mergeCell ref="C86:C88"/>
    <mergeCell ref="C89:C91"/>
    <mergeCell ref="C92:C94"/>
    <mergeCell ref="C95:C97"/>
    <mergeCell ref="D17:D18"/>
    <mergeCell ref="E17:E18"/>
    <mergeCell ref="R17:R18"/>
    <mergeCell ref="E236:E237"/>
    <mergeCell ref="R236:R237"/>
    <mergeCell ref="E242:E243"/>
    <mergeCell ref="R242:R243"/>
    <mergeCell ref="C9:C10"/>
    <mergeCell ref="C11:C12"/>
    <mergeCell ref="C13:C14"/>
    <mergeCell ref="C17:C18"/>
    <mergeCell ref="C19:C25"/>
    <mergeCell ref="C26:C42"/>
    <mergeCell ref="C43:C44"/>
    <mergeCell ref="C45:C46"/>
    <mergeCell ref="C47:C48"/>
    <mergeCell ref="E49:E50"/>
    <mergeCell ref="C49:C50"/>
    <mergeCell ref="C51:C53"/>
    <mergeCell ref="C54:C56"/>
    <mergeCell ref="C57:C61"/>
    <mergeCell ref="C62:C65"/>
    <mergeCell ref="C66:C67"/>
    <mergeCell ref="C98:C99"/>
    <mergeCell ref="D11:D12"/>
    <mergeCell ref="C145:C148"/>
    <mergeCell ref="C149:C151"/>
    <mergeCell ref="C152:C154"/>
    <mergeCell ref="C155:C158"/>
    <mergeCell ref="C159:C161"/>
    <mergeCell ref="C162:C163"/>
    <mergeCell ref="C168:C171"/>
    <mergeCell ref="C122:C124"/>
    <mergeCell ref="C125:C126"/>
    <mergeCell ref="C127:C128"/>
    <mergeCell ref="C129:C131"/>
    <mergeCell ref="C132:C133"/>
    <mergeCell ref="C134:C136"/>
    <mergeCell ref="C137:C141"/>
    <mergeCell ref="C142:C144"/>
    <mergeCell ref="C164:C167"/>
    <mergeCell ref="C100:C101"/>
    <mergeCell ref="C102:C107"/>
    <mergeCell ref="C108:C109"/>
    <mergeCell ref="C110:C113"/>
    <mergeCell ref="C114:C116"/>
    <mergeCell ref="C117:C119"/>
    <mergeCell ref="C120:C121"/>
    <mergeCell ref="C238:C239"/>
    <mergeCell ref="C240:C241"/>
    <mergeCell ref="C242:C243"/>
    <mergeCell ref="C244:C245"/>
    <mergeCell ref="C246:C247"/>
    <mergeCell ref="C248:C254"/>
    <mergeCell ref="C255:C258"/>
    <mergeCell ref="C259:C262"/>
    <mergeCell ref="C263:C269"/>
    <mergeCell ref="C178:C180"/>
    <mergeCell ref="C181:C183"/>
    <mergeCell ref="C184:C187"/>
    <mergeCell ref="C230:C232"/>
    <mergeCell ref="C233:C235"/>
    <mergeCell ref="C236:C237"/>
    <mergeCell ref="C172:C175"/>
    <mergeCell ref="C191:C194"/>
    <mergeCell ref="C195:C196"/>
    <mergeCell ref="C197:C199"/>
    <mergeCell ref="C200:C201"/>
    <mergeCell ref="C202:C203"/>
    <mergeCell ref="C218:C220"/>
    <mergeCell ref="C221:C223"/>
    <mergeCell ref="C224:C226"/>
    <mergeCell ref="C227:C229"/>
    <mergeCell ref="C188:C190"/>
    <mergeCell ref="C204:C206"/>
    <mergeCell ref="C207:C209"/>
    <mergeCell ref="C210:C212"/>
    <mergeCell ref="C213:C215"/>
    <mergeCell ref="C216:C217"/>
    <mergeCell ref="C176:C177"/>
    <mergeCell ref="C299:C300"/>
    <mergeCell ref="C301:C303"/>
    <mergeCell ref="C304:C305"/>
    <mergeCell ref="C306:C308"/>
    <mergeCell ref="C309:C310"/>
    <mergeCell ref="C311:C312"/>
    <mergeCell ref="C313:C314"/>
    <mergeCell ref="C316:C319"/>
    <mergeCell ref="C320:C322"/>
    <mergeCell ref="C270:C272"/>
    <mergeCell ref="C273:C277"/>
    <mergeCell ref="C278:C281"/>
    <mergeCell ref="C282:C283"/>
    <mergeCell ref="C284:C286"/>
    <mergeCell ref="C287:C290"/>
    <mergeCell ref="C291:C292"/>
    <mergeCell ref="C293:C296"/>
    <mergeCell ref="C297:C298"/>
    <mergeCell ref="C355:C362"/>
    <mergeCell ref="C365:C369"/>
    <mergeCell ref="C370:C374"/>
    <mergeCell ref="C375:C376"/>
    <mergeCell ref="C377:C378"/>
    <mergeCell ref="C379:C380"/>
    <mergeCell ref="C381:C383"/>
    <mergeCell ref="C384:C386"/>
    <mergeCell ref="C387:C388"/>
    <mergeCell ref="C323:C325"/>
    <mergeCell ref="C326:C328"/>
    <mergeCell ref="C329:C330"/>
    <mergeCell ref="C331:C332"/>
    <mergeCell ref="C333:C334"/>
    <mergeCell ref="C335:C340"/>
    <mergeCell ref="C341:C347"/>
    <mergeCell ref="C348:C352"/>
    <mergeCell ref="C353:C354"/>
    <mergeCell ref="C441:C446"/>
    <mergeCell ref="C447:C449"/>
    <mergeCell ref="C450:C454"/>
    <mergeCell ref="C455:C458"/>
    <mergeCell ref="C459:C460"/>
    <mergeCell ref="C415:C417"/>
    <mergeCell ref="C418:C422"/>
    <mergeCell ref="C423:C425"/>
    <mergeCell ref="C426:C427"/>
    <mergeCell ref="C429:C430"/>
    <mergeCell ref="C431:C434"/>
    <mergeCell ref="C435:C437"/>
    <mergeCell ref="C438:C440"/>
    <mergeCell ref="C389:C391"/>
    <mergeCell ref="C392:C394"/>
    <mergeCell ref="C395:C397"/>
    <mergeCell ref="C398:C400"/>
    <mergeCell ref="C401:C403"/>
    <mergeCell ref="C404:C406"/>
    <mergeCell ref="C407:C411"/>
    <mergeCell ref="C412:C413"/>
    <mergeCell ref="W7:AB7"/>
    <mergeCell ref="W9:W10"/>
    <mergeCell ref="X9:X10"/>
    <mergeCell ref="Y9:Y10"/>
    <mergeCell ref="Z9:Z10"/>
    <mergeCell ref="AA9:AA10"/>
    <mergeCell ref="AB9:AB10"/>
    <mergeCell ref="W11:W12"/>
    <mergeCell ref="Y11:Y12"/>
    <mergeCell ref="AB11:AB12"/>
    <mergeCell ref="R423:R425"/>
    <mergeCell ref="R218:R220"/>
    <mergeCell ref="R221:R223"/>
    <mergeCell ref="R224:R226"/>
    <mergeCell ref="R227:R229"/>
    <mergeCell ref="R263:R269"/>
    <mergeCell ref="R270:R272"/>
    <mergeCell ref="R306:R308"/>
    <mergeCell ref="R335:R340"/>
    <mergeCell ref="R355:R362"/>
    <mergeCell ref="R164:R167"/>
    <mergeCell ref="R168:R171"/>
    <mergeCell ref="R172:R175"/>
    <mergeCell ref="R176:R177"/>
    <mergeCell ref="R178:R180"/>
    <mergeCell ref="R181:R183"/>
    <mergeCell ref="R184:R187"/>
    <mergeCell ref="R188:R190"/>
    <mergeCell ref="R191:R194"/>
    <mergeCell ref="W13:W14"/>
    <mergeCell ref="X13:X14"/>
    <mergeCell ref="Y13:Y14"/>
    <mergeCell ref="Z13:Z14"/>
    <mergeCell ref="AA13:AA14"/>
    <mergeCell ref="AB13:AB14"/>
    <mergeCell ref="W17:W18"/>
    <mergeCell ref="W19:W25"/>
    <mergeCell ref="X19:X22"/>
    <mergeCell ref="X23:X25"/>
    <mergeCell ref="Y19:Y22"/>
    <mergeCell ref="Z19:Z22"/>
    <mergeCell ref="AA19:AA22"/>
    <mergeCell ref="AB19:AB22"/>
    <mergeCell ref="Y23:Y25"/>
    <mergeCell ref="Z23:Z25"/>
    <mergeCell ref="AA23:AA25"/>
    <mergeCell ref="AB23:AB25"/>
    <mergeCell ref="W43:W44"/>
    <mergeCell ref="W45:W46"/>
    <mergeCell ref="W15:W16"/>
    <mergeCell ref="X15:X16"/>
    <mergeCell ref="Y15:Y16"/>
    <mergeCell ref="Z15:Z16"/>
    <mergeCell ref="AA15:AA16"/>
    <mergeCell ref="AB15:AB16"/>
    <mergeCell ref="W47:W48"/>
    <mergeCell ref="X47:X48"/>
    <mergeCell ref="Y47:Y48"/>
    <mergeCell ref="Z47:Z48"/>
    <mergeCell ref="AA47:AA48"/>
    <mergeCell ref="AB47:AB48"/>
    <mergeCell ref="W49:W50"/>
    <mergeCell ref="X49:X50"/>
    <mergeCell ref="Y49:Y50"/>
    <mergeCell ref="Z49:Z50"/>
    <mergeCell ref="AA49:AA50"/>
    <mergeCell ref="AB49:AB50"/>
    <mergeCell ref="W26:W42"/>
    <mergeCell ref="X26:X33"/>
    <mergeCell ref="Y26:Y33"/>
    <mergeCell ref="Z26:Z33"/>
    <mergeCell ref="AA26:AA33"/>
    <mergeCell ref="AB26:AB33"/>
    <mergeCell ref="X34:X42"/>
    <mergeCell ref="Y34:Y42"/>
    <mergeCell ref="Z34:Z42"/>
    <mergeCell ref="AA34:AA42"/>
    <mergeCell ref="AB34:AB42"/>
    <mergeCell ref="W51:W53"/>
    <mergeCell ref="X51:X52"/>
    <mergeCell ref="Y51:Y52"/>
    <mergeCell ref="Z51:Z52"/>
    <mergeCell ref="AA51:AA52"/>
    <mergeCell ref="AB51:AB52"/>
    <mergeCell ref="W54:W56"/>
    <mergeCell ref="W57:W61"/>
    <mergeCell ref="X54:X56"/>
    <mergeCell ref="X57:X61"/>
    <mergeCell ref="Y54:Y56"/>
    <mergeCell ref="Y57:Y61"/>
    <mergeCell ref="Z54:Z56"/>
    <mergeCell ref="Z57:Z61"/>
    <mergeCell ref="AA54:AA56"/>
    <mergeCell ref="AA57:AA61"/>
    <mergeCell ref="AB54:AB56"/>
    <mergeCell ref="AB57:AB61"/>
    <mergeCell ref="W68:W73"/>
    <mergeCell ref="X68:X73"/>
    <mergeCell ref="Y68:Y73"/>
    <mergeCell ref="Z68:Z73"/>
    <mergeCell ref="AA68:AA73"/>
    <mergeCell ref="AB68:AB73"/>
    <mergeCell ref="Y74:Y76"/>
    <mergeCell ref="Z74:Z76"/>
    <mergeCell ref="AA74:AA76"/>
    <mergeCell ref="AB74:AB76"/>
    <mergeCell ref="W74:W76"/>
    <mergeCell ref="X74:X76"/>
    <mergeCell ref="W62:W65"/>
    <mergeCell ref="X62:X65"/>
    <mergeCell ref="Y62:Y65"/>
    <mergeCell ref="Z62:Z65"/>
    <mergeCell ref="AA62:AA65"/>
    <mergeCell ref="AB62:AB65"/>
    <mergeCell ref="W66:W67"/>
    <mergeCell ref="X66:X67"/>
    <mergeCell ref="Y66:Y67"/>
    <mergeCell ref="Z66:Z67"/>
    <mergeCell ref="AA66:AA67"/>
    <mergeCell ref="AB66:AB67"/>
    <mergeCell ref="W86:W88"/>
    <mergeCell ref="X86:X88"/>
    <mergeCell ref="Y86:Y88"/>
    <mergeCell ref="Z86:Z88"/>
    <mergeCell ref="AA86:AA88"/>
    <mergeCell ref="AB86:AB88"/>
    <mergeCell ref="W89:W91"/>
    <mergeCell ref="X89:X91"/>
    <mergeCell ref="Y89:Y91"/>
    <mergeCell ref="Z89:Z91"/>
    <mergeCell ref="AA89:AA91"/>
    <mergeCell ref="AB89:AB91"/>
    <mergeCell ref="W77:W82"/>
    <mergeCell ref="X77:X82"/>
    <mergeCell ref="Y77:Y82"/>
    <mergeCell ref="Z77:Z82"/>
    <mergeCell ref="AA77:AA82"/>
    <mergeCell ref="AB77:AB82"/>
    <mergeCell ref="Y83:Y85"/>
    <mergeCell ref="Z83:Z85"/>
    <mergeCell ref="AA83:AA85"/>
    <mergeCell ref="AB83:AB85"/>
    <mergeCell ref="W83:W85"/>
    <mergeCell ref="X83:X85"/>
    <mergeCell ref="W98:W99"/>
    <mergeCell ref="X98:X99"/>
    <mergeCell ref="Y98:Y99"/>
    <mergeCell ref="Z98:Z99"/>
    <mergeCell ref="AA98:AA99"/>
    <mergeCell ref="AB98:AB99"/>
    <mergeCell ref="W100:W101"/>
    <mergeCell ref="X100:X101"/>
    <mergeCell ref="Y100:Y101"/>
    <mergeCell ref="Z100:Z101"/>
    <mergeCell ref="AA100:AA101"/>
    <mergeCell ref="AB100:AB101"/>
    <mergeCell ref="W92:W94"/>
    <mergeCell ref="X92:X94"/>
    <mergeCell ref="Y92:Y94"/>
    <mergeCell ref="Z92:Z94"/>
    <mergeCell ref="AA92:AA94"/>
    <mergeCell ref="AB92:AB94"/>
    <mergeCell ref="W95:W97"/>
    <mergeCell ref="X95:X97"/>
    <mergeCell ref="Y95:Y97"/>
    <mergeCell ref="Z95:Z97"/>
    <mergeCell ref="AA95:AA97"/>
    <mergeCell ref="AB95:AB97"/>
    <mergeCell ref="W110:W113"/>
    <mergeCell ref="X110:X113"/>
    <mergeCell ref="Y110:Y113"/>
    <mergeCell ref="Z110:Z113"/>
    <mergeCell ref="AA110:AA113"/>
    <mergeCell ref="AB110:AB113"/>
    <mergeCell ref="W114:W116"/>
    <mergeCell ref="X114:X116"/>
    <mergeCell ref="Y114:Y116"/>
    <mergeCell ref="Z114:Z116"/>
    <mergeCell ref="AA114:AA116"/>
    <mergeCell ref="AB114:AB116"/>
    <mergeCell ref="W102:W107"/>
    <mergeCell ref="X102:X107"/>
    <mergeCell ref="Y102:Y107"/>
    <mergeCell ref="Z102:Z107"/>
    <mergeCell ref="AA102:AA107"/>
    <mergeCell ref="AB102:AB107"/>
    <mergeCell ref="Y108:Y109"/>
    <mergeCell ref="Z108:Z109"/>
    <mergeCell ref="AA108:AA109"/>
    <mergeCell ref="AB108:AB109"/>
    <mergeCell ref="W108:W109"/>
    <mergeCell ref="X108:X109"/>
    <mergeCell ref="Y120:Y121"/>
    <mergeCell ref="Z120:Z121"/>
    <mergeCell ref="AA120:AA121"/>
    <mergeCell ref="AB120:AB121"/>
    <mergeCell ref="Y122:Y124"/>
    <mergeCell ref="Z122:Z124"/>
    <mergeCell ref="AA122:AA124"/>
    <mergeCell ref="AB122:AB124"/>
    <mergeCell ref="Y125:Y126"/>
    <mergeCell ref="Z125:Z126"/>
    <mergeCell ref="AA125:AA126"/>
    <mergeCell ref="AB125:AB126"/>
    <mergeCell ref="Y127:Y128"/>
    <mergeCell ref="Z127:Z128"/>
    <mergeCell ref="AA127:AA128"/>
    <mergeCell ref="AB127:AB128"/>
    <mergeCell ref="W117:W119"/>
    <mergeCell ref="X117:X119"/>
    <mergeCell ref="Y117:Y119"/>
    <mergeCell ref="Z117:Z119"/>
    <mergeCell ref="AA117:AA119"/>
    <mergeCell ref="AB117:AB119"/>
    <mergeCell ref="W120:W121"/>
    <mergeCell ref="W122:W124"/>
    <mergeCell ref="W125:W126"/>
    <mergeCell ref="X145:X148"/>
    <mergeCell ref="X149:X151"/>
    <mergeCell ref="X152:X154"/>
    <mergeCell ref="X155:X158"/>
    <mergeCell ref="W129:W131"/>
    <mergeCell ref="W132:W133"/>
    <mergeCell ref="W134:W136"/>
    <mergeCell ref="W137:W141"/>
    <mergeCell ref="W142:W144"/>
    <mergeCell ref="W145:W148"/>
    <mergeCell ref="W149:W151"/>
    <mergeCell ref="W152:W154"/>
    <mergeCell ref="W155:W158"/>
    <mergeCell ref="W127:W128"/>
    <mergeCell ref="X120:X121"/>
    <mergeCell ref="X122:X124"/>
    <mergeCell ref="X125:X126"/>
    <mergeCell ref="X127:X128"/>
    <mergeCell ref="Y129:Y131"/>
    <mergeCell ref="Z129:Z131"/>
    <mergeCell ref="AA129:AA131"/>
    <mergeCell ref="AB129:AB131"/>
    <mergeCell ref="Y132:Y133"/>
    <mergeCell ref="Z132:Z133"/>
    <mergeCell ref="AA132:AA133"/>
    <mergeCell ref="AB132:AB133"/>
    <mergeCell ref="Y134:Y136"/>
    <mergeCell ref="Z134:Z136"/>
    <mergeCell ref="AA134:AA136"/>
    <mergeCell ref="AB134:AB136"/>
    <mergeCell ref="X129:X131"/>
    <mergeCell ref="X132:X133"/>
    <mergeCell ref="X134:X136"/>
    <mergeCell ref="X137:X141"/>
    <mergeCell ref="X142:X144"/>
    <mergeCell ref="Y149:Y151"/>
    <mergeCell ref="Z149:Z151"/>
    <mergeCell ref="AA149:AA151"/>
    <mergeCell ref="AB149:AB151"/>
    <mergeCell ref="Y152:Y154"/>
    <mergeCell ref="Z152:Z154"/>
    <mergeCell ref="AA152:AA154"/>
    <mergeCell ref="AB152:AB154"/>
    <mergeCell ref="Y155:Y158"/>
    <mergeCell ref="Z155:Z158"/>
    <mergeCell ref="AA155:AA158"/>
    <mergeCell ref="AB155:AB158"/>
    <mergeCell ref="Y137:Y141"/>
    <mergeCell ref="Z137:Z141"/>
    <mergeCell ref="AA137:AA141"/>
    <mergeCell ref="AB137:AB141"/>
    <mergeCell ref="Y142:Y144"/>
    <mergeCell ref="Z142:Z144"/>
    <mergeCell ref="AA142:AA144"/>
    <mergeCell ref="AB142:AB144"/>
    <mergeCell ref="Y145:Y148"/>
    <mergeCell ref="Z145:Z148"/>
    <mergeCell ref="AA145:AA148"/>
    <mergeCell ref="AB145:AB148"/>
    <mergeCell ref="W159:W161"/>
    <mergeCell ref="W162:W163"/>
    <mergeCell ref="X159:X161"/>
    <mergeCell ref="Y159:Y161"/>
    <mergeCell ref="Z159:Z161"/>
    <mergeCell ref="AA159:AA161"/>
    <mergeCell ref="AB159:AB161"/>
    <mergeCell ref="W164:W167"/>
    <mergeCell ref="W168:W171"/>
    <mergeCell ref="Y164:Y167"/>
    <mergeCell ref="Z164:Z167"/>
    <mergeCell ref="AA164:AA167"/>
    <mergeCell ref="AB164:AB167"/>
    <mergeCell ref="Y168:Y171"/>
    <mergeCell ref="Z168:Z171"/>
    <mergeCell ref="AA168:AA171"/>
    <mergeCell ref="AB168:AB171"/>
    <mergeCell ref="X164:X167"/>
    <mergeCell ref="X168:X171"/>
    <mergeCell ref="X216:X217"/>
    <mergeCell ref="X218:X220"/>
    <mergeCell ref="X221:X223"/>
    <mergeCell ref="X224:X226"/>
    <mergeCell ref="X227:X229"/>
    <mergeCell ref="W200:W201"/>
    <mergeCell ref="W202:W203"/>
    <mergeCell ref="W204:W206"/>
    <mergeCell ref="W207:W209"/>
    <mergeCell ref="W210:W212"/>
    <mergeCell ref="W213:W215"/>
    <mergeCell ref="W216:W217"/>
    <mergeCell ref="W218:W220"/>
    <mergeCell ref="W221:W223"/>
    <mergeCell ref="W172:W175"/>
    <mergeCell ref="W176:W177"/>
    <mergeCell ref="W178:W180"/>
    <mergeCell ref="W181:W183"/>
    <mergeCell ref="W184:W187"/>
    <mergeCell ref="W188:W190"/>
    <mergeCell ref="W191:W194"/>
    <mergeCell ref="W195:W196"/>
    <mergeCell ref="W197:W199"/>
    <mergeCell ref="X172:X175"/>
    <mergeCell ref="X176:X177"/>
    <mergeCell ref="X178:X180"/>
    <mergeCell ref="X181:X183"/>
    <mergeCell ref="X184:X187"/>
    <mergeCell ref="X188:X190"/>
    <mergeCell ref="X191:X194"/>
    <mergeCell ref="X195:X196"/>
    <mergeCell ref="X197:X199"/>
    <mergeCell ref="X200:X201"/>
    <mergeCell ref="X202:X203"/>
    <mergeCell ref="X204:X206"/>
    <mergeCell ref="X207:X209"/>
    <mergeCell ref="X210:X212"/>
    <mergeCell ref="X213:X215"/>
    <mergeCell ref="Y181:Y183"/>
    <mergeCell ref="Z181:Z183"/>
    <mergeCell ref="AA181:AA183"/>
    <mergeCell ref="AB181:AB183"/>
    <mergeCell ref="Y184:Y187"/>
    <mergeCell ref="Z184:Z187"/>
    <mergeCell ref="AA184:AA187"/>
    <mergeCell ref="AB184:AB187"/>
    <mergeCell ref="Y188:Y190"/>
    <mergeCell ref="Z188:Z190"/>
    <mergeCell ref="AA188:AA190"/>
    <mergeCell ref="AB188:AB190"/>
    <mergeCell ref="Y204:Y206"/>
    <mergeCell ref="Z204:Z206"/>
    <mergeCell ref="AA204:AA206"/>
    <mergeCell ref="AB204:AB206"/>
    <mergeCell ref="Y172:Y175"/>
    <mergeCell ref="Z172:Z175"/>
    <mergeCell ref="AA172:AA175"/>
    <mergeCell ref="AB172:AB175"/>
    <mergeCell ref="Y176:Y177"/>
    <mergeCell ref="Z176:Z177"/>
    <mergeCell ref="AA176:AA177"/>
    <mergeCell ref="AB176:AB177"/>
    <mergeCell ref="Y178:Y180"/>
    <mergeCell ref="Z178:Z180"/>
    <mergeCell ref="AA178:AA180"/>
    <mergeCell ref="AB178:AB180"/>
    <mergeCell ref="Y200:Y201"/>
    <mergeCell ref="Z200:Z201"/>
    <mergeCell ref="AA200:AA201"/>
    <mergeCell ref="AB200:AB201"/>
    <mergeCell ref="Y202:Y203"/>
    <mergeCell ref="Z202:Z203"/>
    <mergeCell ref="AA202:AA203"/>
    <mergeCell ref="AB202:AB203"/>
    <mergeCell ref="Y191:Y194"/>
    <mergeCell ref="Z191:Z194"/>
    <mergeCell ref="AA191:AA194"/>
    <mergeCell ref="AB191:AB194"/>
    <mergeCell ref="Y195:Y196"/>
    <mergeCell ref="Z195:Z196"/>
    <mergeCell ref="AA195:AA196"/>
    <mergeCell ref="AB195:AB196"/>
    <mergeCell ref="Y197:Y199"/>
    <mergeCell ref="Z197:Z199"/>
    <mergeCell ref="AA197:AA199"/>
    <mergeCell ref="AB197:AB199"/>
    <mergeCell ref="Y216:Y217"/>
    <mergeCell ref="Z216:Z217"/>
    <mergeCell ref="AA216:AA217"/>
    <mergeCell ref="AB216:AB217"/>
    <mergeCell ref="Y218:Y220"/>
    <mergeCell ref="Z218:Z220"/>
    <mergeCell ref="AA218:AA220"/>
    <mergeCell ref="AB218:AB220"/>
    <mergeCell ref="Y221:Y223"/>
    <mergeCell ref="Z221:Z223"/>
    <mergeCell ref="AA221:AA223"/>
    <mergeCell ref="AB221:AB223"/>
    <mergeCell ref="Y207:Y209"/>
    <mergeCell ref="Z207:Z209"/>
    <mergeCell ref="AA207:AA209"/>
    <mergeCell ref="AB207:AB209"/>
    <mergeCell ref="Y210:Y212"/>
    <mergeCell ref="Z210:Z212"/>
    <mergeCell ref="AA210:AA212"/>
    <mergeCell ref="AB210:AB212"/>
    <mergeCell ref="Y213:Y215"/>
    <mergeCell ref="Z213:Z215"/>
    <mergeCell ref="AA213:AA215"/>
    <mergeCell ref="AB213:AB215"/>
    <mergeCell ref="X230:X232"/>
    <mergeCell ref="X233:X235"/>
    <mergeCell ref="X236:X237"/>
    <mergeCell ref="X238:X239"/>
    <mergeCell ref="X240:X241"/>
    <mergeCell ref="X242:X243"/>
    <mergeCell ref="X244:X245"/>
    <mergeCell ref="X246:X247"/>
    <mergeCell ref="Y224:Y226"/>
    <mergeCell ref="Z224:Z226"/>
    <mergeCell ref="AA224:AA226"/>
    <mergeCell ref="AB224:AB226"/>
    <mergeCell ref="Y227:Y229"/>
    <mergeCell ref="Z227:Z229"/>
    <mergeCell ref="AA227:AA229"/>
    <mergeCell ref="AB227:AB229"/>
    <mergeCell ref="W230:W232"/>
    <mergeCell ref="Y230:Y232"/>
    <mergeCell ref="Z230:Z232"/>
    <mergeCell ref="AA230:AA232"/>
    <mergeCell ref="AB230:AB232"/>
    <mergeCell ref="W224:W226"/>
    <mergeCell ref="W227:W229"/>
    <mergeCell ref="Y233:Y235"/>
    <mergeCell ref="Z233:Z235"/>
    <mergeCell ref="AA233:AA235"/>
    <mergeCell ref="AB233:AB235"/>
    <mergeCell ref="Y236:Y237"/>
    <mergeCell ref="Z236:Z237"/>
    <mergeCell ref="AA236:AA237"/>
    <mergeCell ref="AB236:AB237"/>
    <mergeCell ref="Y238:Y239"/>
    <mergeCell ref="Z238:Z239"/>
    <mergeCell ref="AA238:AA239"/>
    <mergeCell ref="AB238:AB239"/>
    <mergeCell ref="W233:W235"/>
    <mergeCell ref="W236:W237"/>
    <mergeCell ref="W238:W239"/>
    <mergeCell ref="W240:W241"/>
    <mergeCell ref="W242:W243"/>
    <mergeCell ref="W291:W292"/>
    <mergeCell ref="W293:W296"/>
    <mergeCell ref="W297:W298"/>
    <mergeCell ref="W299:W300"/>
    <mergeCell ref="Y246:Y247"/>
    <mergeCell ref="Z246:Z247"/>
    <mergeCell ref="AA246:AA247"/>
    <mergeCell ref="AB246:AB247"/>
    <mergeCell ref="W248:W254"/>
    <mergeCell ref="W255:W258"/>
    <mergeCell ref="W259:W262"/>
    <mergeCell ref="W263:W269"/>
    <mergeCell ref="W270:W272"/>
    <mergeCell ref="AB270:AB271"/>
    <mergeCell ref="Y240:Y241"/>
    <mergeCell ref="Z240:Z241"/>
    <mergeCell ref="AA240:AA241"/>
    <mergeCell ref="AB240:AB241"/>
    <mergeCell ref="Y242:Y243"/>
    <mergeCell ref="Z242:Z243"/>
    <mergeCell ref="AA242:AA243"/>
    <mergeCell ref="AB242:AB243"/>
    <mergeCell ref="Y244:Y245"/>
    <mergeCell ref="Z244:Z245"/>
    <mergeCell ref="AA244:AA245"/>
    <mergeCell ref="AB244:AB245"/>
    <mergeCell ref="W244:W245"/>
    <mergeCell ref="W246:W247"/>
    <mergeCell ref="Y270:Y272"/>
    <mergeCell ref="Z270:Z271"/>
    <mergeCell ref="AA270:AA271"/>
    <mergeCell ref="W301:W303"/>
    <mergeCell ref="W304:W305"/>
    <mergeCell ref="W306:W308"/>
    <mergeCell ref="W309:W310"/>
    <mergeCell ref="X248:X251"/>
    <mergeCell ref="X252:X254"/>
    <mergeCell ref="X255:X258"/>
    <mergeCell ref="X259:X262"/>
    <mergeCell ref="X263:X266"/>
    <mergeCell ref="X267:X269"/>
    <mergeCell ref="X270:X271"/>
    <mergeCell ref="X273:X275"/>
    <mergeCell ref="X276:X277"/>
    <mergeCell ref="X278:X281"/>
    <mergeCell ref="X282:X283"/>
    <mergeCell ref="X284:X286"/>
    <mergeCell ref="X287:X290"/>
    <mergeCell ref="X291:X292"/>
    <mergeCell ref="X293:X294"/>
    <mergeCell ref="X295:X296"/>
    <mergeCell ref="X297:X298"/>
    <mergeCell ref="X299:X300"/>
    <mergeCell ref="X301:X303"/>
    <mergeCell ref="X304:X305"/>
    <mergeCell ref="W273:W277"/>
    <mergeCell ref="W278:W281"/>
    <mergeCell ref="W282:W283"/>
    <mergeCell ref="W284:W286"/>
    <mergeCell ref="W287:W290"/>
    <mergeCell ref="Y273:Y277"/>
    <mergeCell ref="Z273:Z274"/>
    <mergeCell ref="AA273:AA274"/>
    <mergeCell ref="AB273:AB274"/>
    <mergeCell ref="Z275:Z277"/>
    <mergeCell ref="AA275:AA277"/>
    <mergeCell ref="AB275:AB277"/>
    <mergeCell ref="Y278:Y281"/>
    <mergeCell ref="Z278:Z281"/>
    <mergeCell ref="AA278:AA281"/>
    <mergeCell ref="AB278:AB281"/>
    <mergeCell ref="X306:X308"/>
    <mergeCell ref="Y248:Y254"/>
    <mergeCell ref="Z248:Z254"/>
    <mergeCell ref="AA248:AA254"/>
    <mergeCell ref="AB248:AB251"/>
    <mergeCell ref="AB252:AB254"/>
    <mergeCell ref="Y255:Y258"/>
    <mergeCell ref="Z255:Z258"/>
    <mergeCell ref="AA255:AA258"/>
    <mergeCell ref="AB255:AB258"/>
    <mergeCell ref="Y259:Y262"/>
    <mergeCell ref="Z259:Z262"/>
    <mergeCell ref="AA259:AA262"/>
    <mergeCell ref="AB259:AB262"/>
    <mergeCell ref="Y263:Y269"/>
    <mergeCell ref="Z263:Z266"/>
    <mergeCell ref="AA263:AA266"/>
    <mergeCell ref="AB263:AB266"/>
    <mergeCell ref="Z267:Z269"/>
    <mergeCell ref="AA267:AA269"/>
    <mergeCell ref="AB267:AB269"/>
    <mergeCell ref="Y291:Y292"/>
    <mergeCell ref="Z291:Z292"/>
    <mergeCell ref="AA291:AA292"/>
    <mergeCell ref="AB291:AB292"/>
    <mergeCell ref="Y293:Y296"/>
    <mergeCell ref="Z293:Z294"/>
    <mergeCell ref="AA293:AA294"/>
    <mergeCell ref="AB293:AB294"/>
    <mergeCell ref="Z295:Z296"/>
    <mergeCell ref="AA295:AA296"/>
    <mergeCell ref="AB295:AB296"/>
    <mergeCell ref="Y282:Y283"/>
    <mergeCell ref="Z282:Z283"/>
    <mergeCell ref="AA282:AA283"/>
    <mergeCell ref="AB282:AB283"/>
    <mergeCell ref="Y284:Y286"/>
    <mergeCell ref="Z284:Z286"/>
    <mergeCell ref="AA284:AA286"/>
    <mergeCell ref="AB284:AB286"/>
    <mergeCell ref="Y287:Y290"/>
    <mergeCell ref="Z287:Z290"/>
    <mergeCell ref="AA287:AA290"/>
    <mergeCell ref="AB287:AB290"/>
    <mergeCell ref="AB304:AB305"/>
    <mergeCell ref="Y306:Y308"/>
    <mergeCell ref="Z306:Z308"/>
    <mergeCell ref="AA306:AA308"/>
    <mergeCell ref="AB306:AB308"/>
    <mergeCell ref="Y309:Y310"/>
    <mergeCell ref="Y297:Y298"/>
    <mergeCell ref="Z297:Z298"/>
    <mergeCell ref="AA297:AA298"/>
    <mergeCell ref="AB297:AB298"/>
    <mergeCell ref="Y299:Y300"/>
    <mergeCell ref="Z299:Z300"/>
    <mergeCell ref="AA299:AA300"/>
    <mergeCell ref="AB299:AB300"/>
    <mergeCell ref="Y301:Y303"/>
    <mergeCell ref="Z301:Z303"/>
    <mergeCell ref="AA301:AA303"/>
    <mergeCell ref="AB301:AB303"/>
    <mergeCell ref="W311:W312"/>
    <mergeCell ref="W313:W314"/>
    <mergeCell ref="W316:W319"/>
    <mergeCell ref="W320:W322"/>
    <mergeCell ref="W323:W325"/>
    <mergeCell ref="W326:W328"/>
    <mergeCell ref="W329:W330"/>
    <mergeCell ref="X311:X312"/>
    <mergeCell ref="X313:X314"/>
    <mergeCell ref="X316:X319"/>
    <mergeCell ref="X320:X322"/>
    <mergeCell ref="X323:X325"/>
    <mergeCell ref="X326:X328"/>
    <mergeCell ref="X329:X330"/>
    <mergeCell ref="Y304:Y305"/>
    <mergeCell ref="Z304:Z305"/>
    <mergeCell ref="AA304:AA305"/>
    <mergeCell ref="Y320:Y322"/>
    <mergeCell ref="Z320:Z322"/>
    <mergeCell ref="AA320:AA322"/>
    <mergeCell ref="Y329:Y330"/>
    <mergeCell ref="Z329:Z330"/>
    <mergeCell ref="AA329:AA330"/>
    <mergeCell ref="AB320:AB322"/>
    <mergeCell ref="Y323:Y325"/>
    <mergeCell ref="Z323:Z325"/>
    <mergeCell ref="AA323:AA325"/>
    <mergeCell ref="AB323:AB325"/>
    <mergeCell ref="Y326:Y328"/>
    <mergeCell ref="Z326:Z328"/>
    <mergeCell ref="AA326:AA328"/>
    <mergeCell ref="AB326:AB328"/>
    <mergeCell ref="Y311:Y312"/>
    <mergeCell ref="Z311:Z312"/>
    <mergeCell ref="AA311:AA312"/>
    <mergeCell ref="AB311:AB312"/>
    <mergeCell ref="Y313:Y314"/>
    <mergeCell ref="Z313:Z314"/>
    <mergeCell ref="AA313:AA314"/>
    <mergeCell ref="AB313:AB314"/>
    <mergeCell ref="Y316:Y319"/>
    <mergeCell ref="Z316:Z319"/>
    <mergeCell ref="AA316:AA319"/>
    <mergeCell ref="AB316:AB319"/>
    <mergeCell ref="AB329:AB330"/>
    <mergeCell ref="W331:W332"/>
    <mergeCell ref="W333:W334"/>
    <mergeCell ref="W335:W340"/>
    <mergeCell ref="W341:W347"/>
    <mergeCell ref="W348:W352"/>
    <mergeCell ref="Y331:Y332"/>
    <mergeCell ref="Z331:Z332"/>
    <mergeCell ref="AA331:AA332"/>
    <mergeCell ref="AB331:AB332"/>
    <mergeCell ref="Y333:Y334"/>
    <mergeCell ref="Z333:Z334"/>
    <mergeCell ref="AA333:AA334"/>
    <mergeCell ref="AB333:AB334"/>
    <mergeCell ref="Y335:Y340"/>
    <mergeCell ref="Z335:Z340"/>
    <mergeCell ref="AA335:AA340"/>
    <mergeCell ref="AB335:AB340"/>
    <mergeCell ref="Y341:Y347"/>
    <mergeCell ref="Z341:Z347"/>
    <mergeCell ref="AA341:AA347"/>
    <mergeCell ref="W353:W354"/>
    <mergeCell ref="W355:W362"/>
    <mergeCell ref="W365:W369"/>
    <mergeCell ref="W370:W374"/>
    <mergeCell ref="W375:W376"/>
    <mergeCell ref="W377:W378"/>
    <mergeCell ref="X331:X332"/>
    <mergeCell ref="X333:X334"/>
    <mergeCell ref="X335:X340"/>
    <mergeCell ref="X341:X347"/>
    <mergeCell ref="X348:X352"/>
    <mergeCell ref="X353:X354"/>
    <mergeCell ref="X355:X362"/>
    <mergeCell ref="X365:X369"/>
    <mergeCell ref="X370:X374"/>
    <mergeCell ref="X375:X376"/>
    <mergeCell ref="X377:X378"/>
    <mergeCell ref="Y355:Y362"/>
    <mergeCell ref="Z355:Z362"/>
    <mergeCell ref="AA355:AA362"/>
    <mergeCell ref="AB355:AB362"/>
    <mergeCell ref="Y365:Y369"/>
    <mergeCell ref="Z365:Z369"/>
    <mergeCell ref="AA365:AA369"/>
    <mergeCell ref="AB365:AB369"/>
    <mergeCell ref="Y370:Y374"/>
    <mergeCell ref="Z370:Z374"/>
    <mergeCell ref="AA370:AA374"/>
    <mergeCell ref="AB370:AB374"/>
    <mergeCell ref="AB341:AB347"/>
    <mergeCell ref="Y348:Y352"/>
    <mergeCell ref="Z348:Z352"/>
    <mergeCell ref="AA348:AA352"/>
    <mergeCell ref="AB348:AB352"/>
    <mergeCell ref="Y353:Y354"/>
    <mergeCell ref="Z353:Z354"/>
    <mergeCell ref="AA353:AA354"/>
    <mergeCell ref="AB353:AB354"/>
    <mergeCell ref="X404:X406"/>
    <mergeCell ref="W381:W383"/>
    <mergeCell ref="W384:W386"/>
    <mergeCell ref="W387:W388"/>
    <mergeCell ref="W389:W391"/>
    <mergeCell ref="W392:W394"/>
    <mergeCell ref="W395:W397"/>
    <mergeCell ref="W398:W400"/>
    <mergeCell ref="W401:W403"/>
    <mergeCell ref="W404:W406"/>
    <mergeCell ref="Y375:Y376"/>
    <mergeCell ref="Z375:Z376"/>
    <mergeCell ref="AA375:AA376"/>
    <mergeCell ref="AB375:AB376"/>
    <mergeCell ref="Y377:Y378"/>
    <mergeCell ref="Z377:Z378"/>
    <mergeCell ref="AA377:AA378"/>
    <mergeCell ref="AB377:AB378"/>
    <mergeCell ref="W379:W380"/>
    <mergeCell ref="X379:X380"/>
    <mergeCell ref="Y379:Y380"/>
    <mergeCell ref="Z379:Z380"/>
    <mergeCell ref="AA379:AA380"/>
    <mergeCell ref="AB379:AB380"/>
    <mergeCell ref="Y381:Y383"/>
    <mergeCell ref="Z381:Z383"/>
    <mergeCell ref="AA381:AA383"/>
    <mergeCell ref="AB381:AB383"/>
    <mergeCell ref="Y384:Y386"/>
    <mergeCell ref="Z384:Z386"/>
    <mergeCell ref="AA384:AA386"/>
    <mergeCell ref="AB384:AB386"/>
    <mergeCell ref="Y387:Y388"/>
    <mergeCell ref="Z387:Z388"/>
    <mergeCell ref="AA387:AA388"/>
    <mergeCell ref="AB387:AB388"/>
    <mergeCell ref="X381:X383"/>
    <mergeCell ref="X384:X386"/>
    <mergeCell ref="X387:X388"/>
    <mergeCell ref="X389:X391"/>
    <mergeCell ref="X392:X394"/>
    <mergeCell ref="Y398:Y400"/>
    <mergeCell ref="Z398:Z400"/>
    <mergeCell ref="AA398:AA400"/>
    <mergeCell ref="AB398:AB400"/>
    <mergeCell ref="Y401:Y403"/>
    <mergeCell ref="Z401:Z403"/>
    <mergeCell ref="AA401:AA403"/>
    <mergeCell ref="AB401:AB403"/>
    <mergeCell ref="X395:X397"/>
    <mergeCell ref="X398:X400"/>
    <mergeCell ref="X401:X403"/>
    <mergeCell ref="Y404:Y406"/>
    <mergeCell ref="Z404:Z406"/>
    <mergeCell ref="AA404:AA406"/>
    <mergeCell ref="AB404:AB406"/>
    <mergeCell ref="Y389:Y391"/>
    <mergeCell ref="Z389:Z391"/>
    <mergeCell ref="AA389:AA391"/>
    <mergeCell ref="AB389:AB391"/>
    <mergeCell ref="Y392:Y394"/>
    <mergeCell ref="Z392:Z394"/>
    <mergeCell ref="AA392:AA394"/>
    <mergeCell ref="AB392:AB394"/>
    <mergeCell ref="Y395:Y397"/>
    <mergeCell ref="Z395:Z397"/>
    <mergeCell ref="AA395:AA397"/>
    <mergeCell ref="AB395:AB397"/>
    <mergeCell ref="Y407:Y411"/>
    <mergeCell ref="Z407:Z411"/>
    <mergeCell ref="AA407:AA411"/>
    <mergeCell ref="AB407:AB411"/>
    <mergeCell ref="Y412:Y413"/>
    <mergeCell ref="Z412:Z413"/>
    <mergeCell ref="AA412:AA413"/>
    <mergeCell ref="AB412:AB413"/>
    <mergeCell ref="X407:X411"/>
    <mergeCell ref="X412:X413"/>
    <mergeCell ref="X415:X417"/>
    <mergeCell ref="X418:X422"/>
    <mergeCell ref="X423:X425"/>
    <mergeCell ref="X426:X427"/>
    <mergeCell ref="X429:X430"/>
    <mergeCell ref="X431:X434"/>
    <mergeCell ref="W407:W411"/>
    <mergeCell ref="W412:W413"/>
    <mergeCell ref="W415:W417"/>
    <mergeCell ref="W418:W422"/>
    <mergeCell ref="W423:W425"/>
    <mergeCell ref="W426:W427"/>
    <mergeCell ref="W429:W430"/>
    <mergeCell ref="W431:W434"/>
    <mergeCell ref="Y424:Y425"/>
    <mergeCell ref="Z424:Z425"/>
    <mergeCell ref="AA424:AA425"/>
    <mergeCell ref="AB424:AB425"/>
    <mergeCell ref="Y426:Y427"/>
    <mergeCell ref="Z426:Z427"/>
    <mergeCell ref="AA426:AA427"/>
    <mergeCell ref="AB426:AB427"/>
    <mergeCell ref="Y429:Y430"/>
    <mergeCell ref="Z429:Z430"/>
    <mergeCell ref="AA429:AA430"/>
    <mergeCell ref="AB429:AB430"/>
    <mergeCell ref="AA418:AA420"/>
    <mergeCell ref="AB418:AB420"/>
    <mergeCell ref="Y421:Y422"/>
    <mergeCell ref="Z421:Z422"/>
    <mergeCell ref="AA421:AA422"/>
    <mergeCell ref="AB421:AB422"/>
    <mergeCell ref="AB435:AB437"/>
    <mergeCell ref="AB438:AB440"/>
    <mergeCell ref="AB441:AB446"/>
    <mergeCell ref="AB447:AB449"/>
    <mergeCell ref="W438:W440"/>
    <mergeCell ref="W441:W446"/>
    <mergeCell ref="W447:W449"/>
    <mergeCell ref="X435:X437"/>
    <mergeCell ref="X438:X440"/>
    <mergeCell ref="X441:X446"/>
    <mergeCell ref="X447:X449"/>
    <mergeCell ref="Y435:Y437"/>
    <mergeCell ref="Z435:Z437"/>
    <mergeCell ref="Y438:Y440"/>
    <mergeCell ref="Z438:Z440"/>
    <mergeCell ref="Y431:Y434"/>
    <mergeCell ref="Z431:Z434"/>
    <mergeCell ref="AA431:AA434"/>
    <mergeCell ref="AB431:AB434"/>
    <mergeCell ref="W435:W437"/>
    <mergeCell ref="C68:C73"/>
    <mergeCell ref="E68:E73"/>
    <mergeCell ref="AA435:AA437"/>
    <mergeCell ref="AB450:AB454"/>
    <mergeCell ref="Y455:Y458"/>
    <mergeCell ref="Z455:Z458"/>
    <mergeCell ref="AA455:AA458"/>
    <mergeCell ref="AB455:AB458"/>
    <mergeCell ref="Y459:Y460"/>
    <mergeCell ref="AB459:AB460"/>
    <mergeCell ref="W450:W454"/>
    <mergeCell ref="W455:W458"/>
    <mergeCell ref="W459:W460"/>
    <mergeCell ref="X450:X454"/>
    <mergeCell ref="X455:X458"/>
    <mergeCell ref="X459:X460"/>
    <mergeCell ref="Y450:Y454"/>
    <mergeCell ref="Z450:Z454"/>
    <mergeCell ref="AA450:AA454"/>
    <mergeCell ref="AA438:AA440"/>
    <mergeCell ref="Y441:Y446"/>
    <mergeCell ref="Z441:Z446"/>
    <mergeCell ref="AA441:AA446"/>
    <mergeCell ref="Y447:Y449"/>
    <mergeCell ref="Z447:Z449"/>
    <mergeCell ref="AA447:AA449"/>
    <mergeCell ref="Y416:Y417"/>
    <mergeCell ref="Z416:Z417"/>
    <mergeCell ref="AA416:AA417"/>
    <mergeCell ref="AB416:AB417"/>
    <mergeCell ref="Y418:Y420"/>
    <mergeCell ref="Z418:Z420"/>
  </mergeCells>
  <phoneticPr fontId="15" type="noConversion"/>
  <conditionalFormatting sqref="T363">
    <cfRule type="cellIs" dxfId="6" priority="7" operator="equal">
      <formula>"Otro"</formula>
    </cfRule>
  </conditionalFormatting>
  <conditionalFormatting sqref="V363">
    <cfRule type="cellIs" dxfId="5" priority="6" operator="equal">
      <formula>"Otro"</formula>
    </cfRule>
  </conditionalFormatting>
  <conditionalFormatting sqref="T364:T378">
    <cfRule type="cellIs" dxfId="4" priority="5" operator="equal">
      <formula>"Otro"</formula>
    </cfRule>
  </conditionalFormatting>
  <conditionalFormatting sqref="U364">
    <cfRule type="cellIs" dxfId="3" priority="4" operator="equal">
      <formula>"Otro"</formula>
    </cfRule>
  </conditionalFormatting>
  <conditionalFormatting sqref="V364:V378">
    <cfRule type="cellIs" dxfId="2" priority="3" operator="equal">
      <formula>"Otro"</formula>
    </cfRule>
  </conditionalFormatting>
  <conditionalFormatting sqref="V365:V378">
    <cfRule type="cellIs" dxfId="1" priority="2" operator="equal">
      <formula>"Otro"</formula>
    </cfRule>
  </conditionalFormatting>
  <conditionalFormatting sqref="V365:V378">
    <cfRule type="cellIs" dxfId="0" priority="1" operator="equal">
      <formula>"Otro"</formula>
    </cfRule>
  </conditionalFormatting>
  <dataValidations disablePrompts="1" count="1">
    <dataValidation type="list" allowBlank="1" showInputMessage="1" showErrorMessage="1" sqref="Z159 Z162 Z309:Z310 Z306 Z304 Z301 Z299 Z297 Z295 Z293 Z287 Z282 Z278 Z275 Z270 Z272:Z273 Z259 Z401:Z403" xr:uid="{4CD63437-739A-41F0-B37C-FCD50517EC51}">
      <formula1>INDIRECT($F159)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D57C-E8F1-4CC6-8D57-F958700186E6}">
  <dimension ref="B1:AB224"/>
  <sheetViews>
    <sheetView showGridLines="0" tabSelected="1" topLeftCell="E1" zoomScale="90" zoomScaleNormal="90" workbookViewId="0">
      <selection activeCell="E4" sqref="E4"/>
    </sheetView>
  </sheetViews>
  <sheetFormatPr baseColWidth="10" defaultRowHeight="15"/>
  <cols>
    <col min="1" max="1" width="6.28515625" customWidth="1"/>
    <col min="2" max="2" width="22.7109375" customWidth="1"/>
    <col min="3" max="3" width="18.7109375" customWidth="1"/>
    <col min="4" max="4" width="12.28515625" hidden="1" customWidth="1"/>
    <col min="5" max="5" width="48" customWidth="1"/>
    <col min="6" max="6" width="15.5703125" customWidth="1"/>
    <col min="7" max="7" width="20.28515625" customWidth="1"/>
    <col min="8" max="8" width="56.5703125" customWidth="1"/>
    <col min="9" max="9" width="26.42578125" customWidth="1"/>
    <col min="10" max="10" width="18.140625" customWidth="1"/>
    <col min="11" max="11" width="14.28515625" customWidth="1"/>
    <col min="15" max="15" width="11.28515625" customWidth="1"/>
    <col min="16" max="17" width="36.140625" customWidth="1"/>
    <col min="18" max="18" width="49.42578125" customWidth="1"/>
    <col min="19" max="19" width="21.140625" customWidth="1"/>
    <col min="20" max="20" width="24.28515625" customWidth="1"/>
    <col min="21" max="21" width="25" customWidth="1"/>
    <col min="22" max="22" width="15.5703125" customWidth="1"/>
    <col min="23" max="26" width="19.42578125" customWidth="1"/>
    <col min="27" max="27" width="20.7109375" customWidth="1"/>
    <col min="28" max="28" width="38" customWidth="1"/>
  </cols>
  <sheetData>
    <row r="1" spans="2:28" ht="23.25" customHeight="1">
      <c r="E1" s="445" t="s">
        <v>2236</v>
      </c>
      <c r="F1" s="445"/>
      <c r="G1" s="445"/>
      <c r="H1" s="445"/>
      <c r="I1" s="445"/>
      <c r="J1" s="445"/>
      <c r="K1" s="445"/>
      <c r="L1" s="445"/>
      <c r="M1" s="445"/>
      <c r="N1" s="445"/>
      <c r="O1" s="6"/>
      <c r="P1" s="6"/>
      <c r="Q1" s="6"/>
      <c r="R1" s="5"/>
      <c r="S1" s="5"/>
      <c r="T1" s="5"/>
      <c r="U1" s="5"/>
      <c r="V1" s="5"/>
    </row>
    <row r="2" spans="2:28" ht="24.75" customHeight="1">
      <c r="E2" s="445"/>
      <c r="F2" s="445"/>
      <c r="G2" s="445"/>
      <c r="H2" s="445"/>
      <c r="I2" s="445"/>
      <c r="J2" s="445"/>
      <c r="K2" s="445"/>
      <c r="L2" s="445"/>
      <c r="M2" s="445"/>
      <c r="N2" s="445"/>
      <c r="O2" s="6"/>
      <c r="P2" s="6"/>
      <c r="Q2" s="6"/>
      <c r="R2" s="5"/>
      <c r="S2" s="5"/>
      <c r="T2" s="5"/>
      <c r="U2" s="5"/>
      <c r="V2" s="5"/>
    </row>
    <row r="3" spans="2:28" ht="24.75" customHeight="1">
      <c r="E3" s="445"/>
      <c r="F3" s="445"/>
      <c r="G3" s="445"/>
      <c r="H3" s="445"/>
      <c r="I3" s="445"/>
      <c r="J3" s="445"/>
      <c r="K3" s="445"/>
      <c r="L3" s="445"/>
      <c r="M3" s="445"/>
      <c r="N3" s="445"/>
      <c r="O3" s="6"/>
      <c r="P3" s="6"/>
      <c r="Q3" s="6"/>
      <c r="R3" s="5"/>
      <c r="S3" s="5"/>
      <c r="T3" s="5"/>
      <c r="U3" s="5"/>
      <c r="V3" s="5"/>
    </row>
    <row r="5" spans="2:28" ht="37.5" customHeight="1">
      <c r="B5" s="380" t="s">
        <v>0</v>
      </c>
      <c r="C5" s="380"/>
      <c r="D5" s="380"/>
      <c r="E5" s="380"/>
      <c r="F5" s="380"/>
      <c r="G5" s="380"/>
      <c r="H5" s="380"/>
      <c r="I5" s="380"/>
      <c r="J5" s="380"/>
      <c r="K5" s="381"/>
      <c r="L5" s="382" t="s">
        <v>1</v>
      </c>
      <c r="M5" s="383"/>
      <c r="N5" s="383"/>
      <c r="O5" s="384"/>
      <c r="P5" s="385" t="s">
        <v>2</v>
      </c>
      <c r="Q5" s="386"/>
      <c r="R5" s="386"/>
      <c r="S5" s="386"/>
      <c r="T5" s="386"/>
      <c r="U5" s="386"/>
      <c r="V5" s="386"/>
      <c r="W5" s="341" t="s">
        <v>1879</v>
      </c>
      <c r="X5" s="342"/>
      <c r="Y5" s="342"/>
      <c r="Z5" s="342"/>
      <c r="AA5" s="342"/>
      <c r="AB5" s="342"/>
    </row>
    <row r="6" spans="2:28" ht="42.75" customHeight="1">
      <c r="B6" s="1" t="s">
        <v>3</v>
      </c>
      <c r="C6" s="1" t="s">
        <v>1172</v>
      </c>
      <c r="D6" s="1" t="s">
        <v>4</v>
      </c>
      <c r="E6" s="2" t="s">
        <v>5</v>
      </c>
      <c r="F6" s="1" t="s">
        <v>6</v>
      </c>
      <c r="G6" s="1" t="s">
        <v>1173</v>
      </c>
      <c r="H6" s="3" t="s">
        <v>7</v>
      </c>
      <c r="I6" s="3" t="s">
        <v>8</v>
      </c>
      <c r="J6" s="4" t="s">
        <v>9</v>
      </c>
      <c r="K6" s="4" t="s">
        <v>10</v>
      </c>
      <c r="L6" s="3" t="s">
        <v>11</v>
      </c>
      <c r="M6" s="3" t="s">
        <v>12</v>
      </c>
      <c r="N6" s="3" t="s">
        <v>13</v>
      </c>
      <c r="O6" s="3" t="s">
        <v>14</v>
      </c>
      <c r="P6" s="1" t="s">
        <v>15</v>
      </c>
      <c r="Q6" s="1" t="s">
        <v>16</v>
      </c>
      <c r="R6" s="1" t="s">
        <v>17</v>
      </c>
      <c r="S6" s="1" t="s">
        <v>18</v>
      </c>
      <c r="T6" s="1" t="s">
        <v>19</v>
      </c>
      <c r="U6" s="1" t="s">
        <v>20</v>
      </c>
      <c r="V6" s="1" t="s">
        <v>21</v>
      </c>
      <c r="W6" s="1" t="s">
        <v>1880</v>
      </c>
      <c r="X6" s="1" t="s">
        <v>1889</v>
      </c>
      <c r="Y6" s="1" t="s">
        <v>1881</v>
      </c>
      <c r="Z6" s="1" t="s">
        <v>1882</v>
      </c>
      <c r="AA6" s="1" t="s">
        <v>1883</v>
      </c>
      <c r="AB6" s="1" t="s">
        <v>1888</v>
      </c>
    </row>
    <row r="7" spans="2:28" s="173" customFormat="1" ht="49.5" customHeight="1">
      <c r="B7" s="446" t="s">
        <v>89</v>
      </c>
      <c r="C7" s="370" t="s">
        <v>1174</v>
      </c>
      <c r="D7" s="446">
        <v>97</v>
      </c>
      <c r="E7" s="405" t="s">
        <v>491</v>
      </c>
      <c r="F7" s="77" t="s">
        <v>82</v>
      </c>
      <c r="G7" s="85" t="s">
        <v>1177</v>
      </c>
      <c r="H7" s="73" t="s">
        <v>631</v>
      </c>
      <c r="I7" s="12">
        <v>0.4</v>
      </c>
      <c r="J7" s="74">
        <v>44200</v>
      </c>
      <c r="K7" s="74">
        <v>44561</v>
      </c>
      <c r="L7" s="12">
        <v>0.25</v>
      </c>
      <c r="M7" s="12">
        <v>0.42</v>
      </c>
      <c r="N7" s="12">
        <v>0.67</v>
      </c>
      <c r="O7" s="35">
        <v>1</v>
      </c>
      <c r="P7" s="12" t="s">
        <v>73</v>
      </c>
      <c r="Q7" s="212" t="s">
        <v>26</v>
      </c>
      <c r="R7" s="347" t="s">
        <v>492</v>
      </c>
      <c r="S7" s="12" t="s">
        <v>28</v>
      </c>
      <c r="T7" s="12" t="s">
        <v>28</v>
      </c>
      <c r="U7" s="12" t="s">
        <v>493</v>
      </c>
      <c r="V7" s="12" t="s">
        <v>35</v>
      </c>
      <c r="W7" s="444">
        <v>47910904.800000004</v>
      </c>
      <c r="X7" s="170">
        <v>154542400</v>
      </c>
      <c r="Y7" s="434" t="s">
        <v>1913</v>
      </c>
      <c r="Z7" s="40" t="s">
        <v>1914</v>
      </c>
      <c r="AA7" s="171" t="s">
        <v>1915</v>
      </c>
      <c r="AB7" s="172" t="s">
        <v>1916</v>
      </c>
    </row>
    <row r="8" spans="2:28" s="173" customFormat="1" ht="60" customHeight="1">
      <c r="B8" s="447"/>
      <c r="C8" s="372"/>
      <c r="D8" s="447"/>
      <c r="E8" s="406"/>
      <c r="F8" s="77" t="s">
        <v>82</v>
      </c>
      <c r="G8" s="85" t="s">
        <v>1178</v>
      </c>
      <c r="H8" s="73" t="s">
        <v>632</v>
      </c>
      <c r="I8" s="12">
        <v>0.6</v>
      </c>
      <c r="J8" s="74">
        <v>44206</v>
      </c>
      <c r="K8" s="74">
        <v>44561</v>
      </c>
      <c r="L8" s="12">
        <v>0.25</v>
      </c>
      <c r="M8" s="12">
        <v>0.5</v>
      </c>
      <c r="N8" s="12">
        <v>0.75</v>
      </c>
      <c r="O8" s="35">
        <v>1</v>
      </c>
      <c r="P8" s="12" t="s">
        <v>73</v>
      </c>
      <c r="Q8" s="212" t="s">
        <v>26</v>
      </c>
      <c r="R8" s="349"/>
      <c r="S8" s="12" t="s">
        <v>28</v>
      </c>
      <c r="T8" s="12" t="s">
        <v>28</v>
      </c>
      <c r="U8" s="12" t="s">
        <v>493</v>
      </c>
      <c r="V8" s="12" t="s">
        <v>35</v>
      </c>
      <c r="W8" s="444"/>
      <c r="X8" s="170">
        <v>64000000</v>
      </c>
      <c r="Y8" s="434"/>
      <c r="Z8" s="40" t="s">
        <v>2092</v>
      </c>
      <c r="AA8" s="171" t="s">
        <v>2093</v>
      </c>
      <c r="AB8" s="40" t="s">
        <v>1940</v>
      </c>
    </row>
    <row r="9" spans="2:28" s="173" customFormat="1" ht="28.5" customHeight="1">
      <c r="B9" s="446" t="s">
        <v>89</v>
      </c>
      <c r="C9" s="370" t="s">
        <v>1175</v>
      </c>
      <c r="D9" s="446">
        <v>203</v>
      </c>
      <c r="E9" s="405" t="s">
        <v>494</v>
      </c>
      <c r="F9" s="77" t="s">
        <v>82</v>
      </c>
      <c r="G9" s="85" t="s">
        <v>1179</v>
      </c>
      <c r="H9" s="73" t="s">
        <v>633</v>
      </c>
      <c r="I9" s="12">
        <v>0.25</v>
      </c>
      <c r="J9" s="74" t="s">
        <v>495</v>
      </c>
      <c r="K9" s="74">
        <v>44253</v>
      </c>
      <c r="L9" s="12">
        <v>1</v>
      </c>
      <c r="M9" s="12"/>
      <c r="N9" s="12"/>
      <c r="O9" s="35"/>
      <c r="P9" s="12" t="s">
        <v>73</v>
      </c>
      <c r="Q9" s="212" t="s">
        <v>26</v>
      </c>
      <c r="R9" s="347" t="s">
        <v>496</v>
      </c>
      <c r="S9" s="12" t="s">
        <v>28</v>
      </c>
      <c r="T9" s="12" t="s">
        <v>28</v>
      </c>
      <c r="U9" s="12" t="s">
        <v>92</v>
      </c>
      <c r="V9" s="12" t="s">
        <v>35</v>
      </c>
      <c r="W9" s="319">
        <v>18191080.800000001</v>
      </c>
      <c r="X9" s="319">
        <v>69116200</v>
      </c>
      <c r="Y9" s="434" t="s">
        <v>1913</v>
      </c>
      <c r="Z9" s="434" t="s">
        <v>1914</v>
      </c>
      <c r="AA9" s="439" t="s">
        <v>1915</v>
      </c>
      <c r="AB9" s="434" t="s">
        <v>1916</v>
      </c>
    </row>
    <row r="10" spans="2:28" s="173" customFormat="1" ht="28.5" customHeight="1">
      <c r="B10" s="448"/>
      <c r="C10" s="371"/>
      <c r="D10" s="448"/>
      <c r="E10" s="412"/>
      <c r="F10" s="77" t="s">
        <v>82</v>
      </c>
      <c r="G10" s="85" t="s">
        <v>1180</v>
      </c>
      <c r="H10" s="73" t="s">
        <v>634</v>
      </c>
      <c r="I10" s="12">
        <v>0.35</v>
      </c>
      <c r="J10" s="74">
        <v>44227</v>
      </c>
      <c r="K10" s="74">
        <v>44561</v>
      </c>
      <c r="L10" s="12">
        <v>0.25</v>
      </c>
      <c r="M10" s="12">
        <v>0.5</v>
      </c>
      <c r="N10" s="12">
        <v>0.75</v>
      </c>
      <c r="O10" s="35">
        <v>1</v>
      </c>
      <c r="P10" s="12" t="s">
        <v>73</v>
      </c>
      <c r="Q10" s="212" t="s">
        <v>26</v>
      </c>
      <c r="R10" s="348"/>
      <c r="S10" s="12" t="s">
        <v>28</v>
      </c>
      <c r="T10" s="12" t="s">
        <v>28</v>
      </c>
      <c r="U10" s="12" t="s">
        <v>92</v>
      </c>
      <c r="V10" s="12" t="s">
        <v>35</v>
      </c>
      <c r="W10" s="319"/>
      <c r="X10" s="319"/>
      <c r="Y10" s="434"/>
      <c r="Z10" s="434"/>
      <c r="AA10" s="439"/>
      <c r="AB10" s="434"/>
    </row>
    <row r="11" spans="2:28" s="173" customFormat="1" ht="28.5" customHeight="1">
      <c r="B11" s="447"/>
      <c r="C11" s="372"/>
      <c r="D11" s="447"/>
      <c r="E11" s="406"/>
      <c r="F11" s="77" t="s">
        <v>82</v>
      </c>
      <c r="G11" s="85" t="s">
        <v>1181</v>
      </c>
      <c r="H11" s="73" t="s">
        <v>497</v>
      </c>
      <c r="I11" s="12">
        <v>0.4</v>
      </c>
      <c r="J11" s="74">
        <v>44198</v>
      </c>
      <c r="K11" s="74">
        <v>44561</v>
      </c>
      <c r="L11" s="12">
        <v>0.25</v>
      </c>
      <c r="M11" s="12">
        <v>0.5</v>
      </c>
      <c r="N11" s="12">
        <v>0.75</v>
      </c>
      <c r="O11" s="35">
        <v>1</v>
      </c>
      <c r="P11" s="12" t="s">
        <v>73</v>
      </c>
      <c r="Q11" s="212" t="s">
        <v>26</v>
      </c>
      <c r="R11" s="349"/>
      <c r="S11" s="12" t="s">
        <v>28</v>
      </c>
      <c r="T11" s="12" t="s">
        <v>28</v>
      </c>
      <c r="U11" s="12" t="s">
        <v>92</v>
      </c>
      <c r="V11" s="12" t="s">
        <v>35</v>
      </c>
      <c r="W11" s="319"/>
      <c r="X11" s="319"/>
      <c r="Y11" s="434"/>
      <c r="Z11" s="434"/>
      <c r="AA11" s="439"/>
      <c r="AB11" s="434"/>
    </row>
    <row r="12" spans="2:28" s="173" customFormat="1" ht="45" customHeight="1">
      <c r="B12" s="446" t="s">
        <v>89</v>
      </c>
      <c r="C12" s="370" t="s">
        <v>1176</v>
      </c>
      <c r="D12" s="446">
        <v>94</v>
      </c>
      <c r="E12" s="405" t="s">
        <v>498</v>
      </c>
      <c r="F12" s="77" t="s">
        <v>82</v>
      </c>
      <c r="G12" s="85" t="s">
        <v>1182</v>
      </c>
      <c r="H12" s="73" t="s">
        <v>635</v>
      </c>
      <c r="I12" s="12">
        <v>0.5</v>
      </c>
      <c r="J12" s="74">
        <v>44202</v>
      </c>
      <c r="K12" s="74">
        <v>44560</v>
      </c>
      <c r="L12" s="12">
        <v>0.2</v>
      </c>
      <c r="M12" s="12">
        <v>0.8</v>
      </c>
      <c r="N12" s="12">
        <v>0.9</v>
      </c>
      <c r="O12" s="35">
        <v>1</v>
      </c>
      <c r="P12" s="12" t="s">
        <v>112</v>
      </c>
      <c r="Q12" s="212" t="s">
        <v>26</v>
      </c>
      <c r="R12" s="347" t="s">
        <v>499</v>
      </c>
      <c r="S12" s="12" t="s">
        <v>170</v>
      </c>
      <c r="T12" s="12" t="s">
        <v>28</v>
      </c>
      <c r="U12" s="12" t="s">
        <v>114</v>
      </c>
      <c r="V12" s="12" t="s">
        <v>35</v>
      </c>
      <c r="W12" s="319">
        <v>2620766.4000000004</v>
      </c>
      <c r="X12" s="319">
        <v>50000000</v>
      </c>
      <c r="Y12" s="434" t="s">
        <v>1913</v>
      </c>
      <c r="Z12" s="434" t="s">
        <v>1914</v>
      </c>
      <c r="AA12" s="439" t="s">
        <v>1918</v>
      </c>
      <c r="AB12" s="434" t="s">
        <v>1919</v>
      </c>
    </row>
    <row r="13" spans="2:28" s="173" customFormat="1" ht="45" customHeight="1">
      <c r="B13" s="447"/>
      <c r="C13" s="372"/>
      <c r="D13" s="447"/>
      <c r="E13" s="406"/>
      <c r="F13" s="77" t="s">
        <v>82</v>
      </c>
      <c r="G13" s="85" t="s">
        <v>1183</v>
      </c>
      <c r="H13" s="73" t="s">
        <v>636</v>
      </c>
      <c r="I13" s="12">
        <v>0.5</v>
      </c>
      <c r="J13" s="74">
        <v>44235</v>
      </c>
      <c r="K13" s="74">
        <v>44560</v>
      </c>
      <c r="L13" s="12">
        <v>0.2</v>
      </c>
      <c r="M13" s="12">
        <v>0.4</v>
      </c>
      <c r="N13" s="12">
        <v>0.5</v>
      </c>
      <c r="O13" s="35">
        <v>1</v>
      </c>
      <c r="P13" s="12" t="s">
        <v>112</v>
      </c>
      <c r="Q13" s="212" t="s">
        <v>26</v>
      </c>
      <c r="R13" s="349"/>
      <c r="S13" s="12" t="s">
        <v>170</v>
      </c>
      <c r="T13" s="12" t="s">
        <v>28</v>
      </c>
      <c r="U13" s="12" t="s">
        <v>114</v>
      </c>
      <c r="V13" s="12" t="s">
        <v>35</v>
      </c>
      <c r="W13" s="319"/>
      <c r="X13" s="319"/>
      <c r="Y13" s="434"/>
      <c r="Z13" s="434"/>
      <c r="AA13" s="434"/>
      <c r="AB13" s="434"/>
    </row>
    <row r="14" spans="2:28" s="173" customFormat="1" ht="48">
      <c r="B14" s="282" t="s">
        <v>167</v>
      </c>
      <c r="C14" s="232" t="s">
        <v>1184</v>
      </c>
      <c r="D14" s="282">
        <v>208</v>
      </c>
      <c r="E14" s="235" t="s">
        <v>1737</v>
      </c>
      <c r="F14" s="45" t="s">
        <v>500</v>
      </c>
      <c r="G14" s="128" t="s">
        <v>1186</v>
      </c>
      <c r="H14" s="63" t="s">
        <v>1672</v>
      </c>
      <c r="I14" s="47">
        <v>0.25</v>
      </c>
      <c r="J14" s="64">
        <v>44197</v>
      </c>
      <c r="K14" s="64" t="s">
        <v>169</v>
      </c>
      <c r="L14" s="148">
        <v>0.25</v>
      </c>
      <c r="M14" s="148">
        <v>0.7</v>
      </c>
      <c r="N14" s="148">
        <v>0.85</v>
      </c>
      <c r="O14" s="44">
        <v>1</v>
      </c>
      <c r="P14" s="148" t="s">
        <v>25</v>
      </c>
      <c r="Q14" s="213" t="s">
        <v>26</v>
      </c>
      <c r="R14" s="449" t="s">
        <v>178</v>
      </c>
      <c r="S14" s="148" t="s">
        <v>170</v>
      </c>
      <c r="T14" s="148" t="s">
        <v>28</v>
      </c>
      <c r="U14" s="148" t="s">
        <v>171</v>
      </c>
      <c r="V14" s="148" t="s">
        <v>35</v>
      </c>
      <c r="W14" s="339">
        <v>980384490</v>
      </c>
      <c r="X14" s="339">
        <v>1182387500</v>
      </c>
      <c r="Y14" s="340" t="s">
        <v>1925</v>
      </c>
      <c r="Z14" s="340" t="s">
        <v>2087</v>
      </c>
      <c r="AA14" s="340" t="s">
        <v>1927</v>
      </c>
      <c r="AB14" s="440" t="s">
        <v>1928</v>
      </c>
    </row>
    <row r="15" spans="2:28" s="173" customFormat="1" ht="48">
      <c r="B15" s="398"/>
      <c r="C15" s="233"/>
      <c r="D15" s="398"/>
      <c r="E15" s="236"/>
      <c r="F15" s="45" t="s">
        <v>500</v>
      </c>
      <c r="G15" s="128" t="s">
        <v>1187</v>
      </c>
      <c r="H15" s="63" t="s">
        <v>1673</v>
      </c>
      <c r="I15" s="47">
        <v>0.25</v>
      </c>
      <c r="J15" s="64">
        <v>44197</v>
      </c>
      <c r="K15" s="64" t="s">
        <v>169</v>
      </c>
      <c r="L15" s="148">
        <v>0.25</v>
      </c>
      <c r="M15" s="148">
        <v>0.5</v>
      </c>
      <c r="N15" s="148">
        <v>0.75</v>
      </c>
      <c r="O15" s="44">
        <v>1</v>
      </c>
      <c r="P15" s="148" t="s">
        <v>25</v>
      </c>
      <c r="Q15" s="213" t="s">
        <v>26</v>
      </c>
      <c r="R15" s="450"/>
      <c r="S15" s="148" t="s">
        <v>170</v>
      </c>
      <c r="T15" s="148" t="s">
        <v>28</v>
      </c>
      <c r="U15" s="148" t="s">
        <v>171</v>
      </c>
      <c r="V15" s="148" t="s">
        <v>35</v>
      </c>
      <c r="W15" s="339"/>
      <c r="X15" s="339"/>
      <c r="Y15" s="340"/>
      <c r="Z15" s="340"/>
      <c r="AA15" s="340"/>
      <c r="AB15" s="441"/>
    </row>
    <row r="16" spans="2:28" s="173" customFormat="1" ht="48">
      <c r="B16" s="398"/>
      <c r="C16" s="233"/>
      <c r="D16" s="398"/>
      <c r="E16" s="236"/>
      <c r="F16" s="45" t="s">
        <v>500</v>
      </c>
      <c r="G16" s="128" t="s">
        <v>1188</v>
      </c>
      <c r="H16" s="63" t="s">
        <v>1845</v>
      </c>
      <c r="I16" s="47">
        <v>0.25</v>
      </c>
      <c r="J16" s="64">
        <v>44197</v>
      </c>
      <c r="K16" s="64" t="s">
        <v>169</v>
      </c>
      <c r="L16" s="148">
        <v>0.25</v>
      </c>
      <c r="M16" s="148">
        <v>0.5</v>
      </c>
      <c r="N16" s="148">
        <v>0.75</v>
      </c>
      <c r="O16" s="44">
        <v>1</v>
      </c>
      <c r="P16" s="148" t="s">
        <v>25</v>
      </c>
      <c r="Q16" s="213" t="s">
        <v>26</v>
      </c>
      <c r="R16" s="450"/>
      <c r="S16" s="148" t="s">
        <v>170</v>
      </c>
      <c r="T16" s="148" t="s">
        <v>28</v>
      </c>
      <c r="U16" s="148" t="s">
        <v>171</v>
      </c>
      <c r="V16" s="148" t="s">
        <v>35</v>
      </c>
      <c r="W16" s="339"/>
      <c r="X16" s="339"/>
      <c r="Y16" s="340"/>
      <c r="Z16" s="340"/>
      <c r="AA16" s="340"/>
      <c r="AB16" s="441"/>
    </row>
    <row r="17" spans="2:28" s="173" customFormat="1" ht="48">
      <c r="B17" s="398"/>
      <c r="C17" s="233"/>
      <c r="D17" s="398"/>
      <c r="E17" s="236"/>
      <c r="F17" s="45" t="s">
        <v>500</v>
      </c>
      <c r="G17" s="128" t="s">
        <v>1189</v>
      </c>
      <c r="H17" s="63" t="s">
        <v>1846</v>
      </c>
      <c r="I17" s="47">
        <v>0.25</v>
      </c>
      <c r="J17" s="64">
        <v>44197</v>
      </c>
      <c r="K17" s="64" t="s">
        <v>169</v>
      </c>
      <c r="L17" s="148">
        <v>0.25</v>
      </c>
      <c r="M17" s="148">
        <v>0.5</v>
      </c>
      <c r="N17" s="148">
        <v>0.75</v>
      </c>
      <c r="O17" s="44">
        <v>1</v>
      </c>
      <c r="P17" s="148" t="s">
        <v>25</v>
      </c>
      <c r="Q17" s="213" t="s">
        <v>26</v>
      </c>
      <c r="R17" s="450"/>
      <c r="S17" s="148" t="s">
        <v>170</v>
      </c>
      <c r="T17" s="148" t="s">
        <v>28</v>
      </c>
      <c r="U17" s="148" t="s">
        <v>171</v>
      </c>
      <c r="V17" s="148" t="s">
        <v>35</v>
      </c>
      <c r="W17" s="339"/>
      <c r="X17" s="339"/>
      <c r="Y17" s="340"/>
      <c r="Z17" s="340"/>
      <c r="AA17" s="340"/>
      <c r="AB17" s="441"/>
    </row>
    <row r="18" spans="2:28" s="173" customFormat="1" ht="81.75" customHeight="1">
      <c r="B18" s="45" t="s">
        <v>167</v>
      </c>
      <c r="C18" s="128" t="s">
        <v>1185</v>
      </c>
      <c r="D18" s="144"/>
      <c r="E18" s="142" t="s">
        <v>1878</v>
      </c>
      <c r="F18" s="45" t="s">
        <v>500</v>
      </c>
      <c r="G18" s="128" t="s">
        <v>1190</v>
      </c>
      <c r="H18" s="142" t="s">
        <v>1877</v>
      </c>
      <c r="I18" s="47">
        <v>1</v>
      </c>
      <c r="J18" s="64">
        <v>44197</v>
      </c>
      <c r="K18" s="64" t="s">
        <v>169</v>
      </c>
      <c r="L18" s="148">
        <v>0.25</v>
      </c>
      <c r="M18" s="148">
        <v>0.5</v>
      </c>
      <c r="N18" s="148">
        <v>0.75</v>
      </c>
      <c r="O18" s="44">
        <v>1</v>
      </c>
      <c r="P18" s="148" t="s">
        <v>25</v>
      </c>
      <c r="Q18" s="213" t="s">
        <v>26</v>
      </c>
      <c r="R18" s="63" t="s">
        <v>178</v>
      </c>
      <c r="S18" s="148" t="s">
        <v>170</v>
      </c>
      <c r="T18" s="148" t="s">
        <v>28</v>
      </c>
      <c r="U18" s="148" t="s">
        <v>171</v>
      </c>
      <c r="V18" s="148" t="s">
        <v>35</v>
      </c>
      <c r="W18" s="174">
        <v>171416880</v>
      </c>
      <c r="X18" s="174">
        <v>1376325000</v>
      </c>
      <c r="Y18" s="175" t="s">
        <v>1925</v>
      </c>
      <c r="Z18" s="175" t="s">
        <v>2087</v>
      </c>
      <c r="AA18" s="175" t="s">
        <v>1927</v>
      </c>
      <c r="AB18" s="176" t="s">
        <v>1928</v>
      </c>
    </row>
    <row r="19" spans="2:28" s="173" customFormat="1" ht="48">
      <c r="B19" s="451" t="s">
        <v>645</v>
      </c>
      <c r="C19" s="367" t="s">
        <v>1191</v>
      </c>
      <c r="D19" s="451">
        <v>230</v>
      </c>
      <c r="E19" s="407" t="s">
        <v>501</v>
      </c>
      <c r="F19" s="37" t="s">
        <v>502</v>
      </c>
      <c r="G19" s="130" t="s">
        <v>1192</v>
      </c>
      <c r="H19" s="67" t="s">
        <v>637</v>
      </c>
      <c r="I19" s="150">
        <v>0.15</v>
      </c>
      <c r="J19" s="68">
        <v>44200</v>
      </c>
      <c r="K19" s="68">
        <v>44377</v>
      </c>
      <c r="L19" s="150">
        <v>0.5</v>
      </c>
      <c r="M19" s="150">
        <v>1</v>
      </c>
      <c r="N19" s="150">
        <v>0</v>
      </c>
      <c r="O19" s="39">
        <v>0</v>
      </c>
      <c r="P19" s="150" t="s">
        <v>33</v>
      </c>
      <c r="Q19" s="214" t="s">
        <v>26</v>
      </c>
      <c r="R19" s="354" t="s">
        <v>503</v>
      </c>
      <c r="S19" s="150" t="s">
        <v>183</v>
      </c>
      <c r="T19" s="150" t="s">
        <v>137</v>
      </c>
      <c r="U19" s="150" t="s">
        <v>114</v>
      </c>
      <c r="V19" s="39" t="s">
        <v>35</v>
      </c>
      <c r="W19" s="319">
        <v>0</v>
      </c>
      <c r="X19" s="319">
        <v>438807878.66250002</v>
      </c>
      <c r="Y19" s="442" t="s">
        <v>1913</v>
      </c>
      <c r="Z19" s="442" t="s">
        <v>1914</v>
      </c>
      <c r="AA19" s="442" t="s">
        <v>1915</v>
      </c>
      <c r="AB19" s="433" t="s">
        <v>2094</v>
      </c>
    </row>
    <row r="20" spans="2:28" s="173" customFormat="1" ht="48">
      <c r="B20" s="452"/>
      <c r="C20" s="369"/>
      <c r="D20" s="452"/>
      <c r="E20" s="408"/>
      <c r="F20" s="37" t="s">
        <v>502</v>
      </c>
      <c r="G20" s="130" t="s">
        <v>1194</v>
      </c>
      <c r="H20" s="67" t="s">
        <v>638</v>
      </c>
      <c r="I20" s="150">
        <v>0.25</v>
      </c>
      <c r="J20" s="68">
        <v>44378</v>
      </c>
      <c r="K20" s="68">
        <v>44530</v>
      </c>
      <c r="L20" s="150">
        <v>0</v>
      </c>
      <c r="M20" s="150">
        <v>0</v>
      </c>
      <c r="N20" s="150">
        <v>0.6</v>
      </c>
      <c r="O20" s="39">
        <v>1</v>
      </c>
      <c r="P20" s="150" t="s">
        <v>33</v>
      </c>
      <c r="Q20" s="214" t="s">
        <v>26</v>
      </c>
      <c r="R20" s="355"/>
      <c r="S20" s="150" t="s">
        <v>183</v>
      </c>
      <c r="T20" s="150" t="s">
        <v>137</v>
      </c>
      <c r="U20" s="150" t="s">
        <v>114</v>
      </c>
      <c r="V20" s="39" t="s">
        <v>35</v>
      </c>
      <c r="W20" s="319"/>
      <c r="X20" s="319"/>
      <c r="Y20" s="442"/>
      <c r="Z20" s="442"/>
      <c r="AA20" s="442"/>
      <c r="AB20" s="433"/>
    </row>
    <row r="21" spans="2:28" s="173" customFormat="1" ht="48">
      <c r="B21" s="452"/>
      <c r="C21" s="369"/>
      <c r="D21" s="452"/>
      <c r="E21" s="408"/>
      <c r="F21" s="37" t="s">
        <v>502</v>
      </c>
      <c r="G21" s="130" t="s">
        <v>1195</v>
      </c>
      <c r="H21" s="67" t="s">
        <v>639</v>
      </c>
      <c r="I21" s="150">
        <v>0.2</v>
      </c>
      <c r="J21" s="68">
        <v>44287</v>
      </c>
      <c r="K21" s="68">
        <v>44530</v>
      </c>
      <c r="L21" s="150">
        <v>0</v>
      </c>
      <c r="M21" s="150">
        <v>0.375</v>
      </c>
      <c r="N21" s="150">
        <v>0.75</v>
      </c>
      <c r="O21" s="39">
        <v>1</v>
      </c>
      <c r="P21" s="150" t="s">
        <v>33</v>
      </c>
      <c r="Q21" s="214" t="s">
        <v>26</v>
      </c>
      <c r="R21" s="355"/>
      <c r="S21" s="150" t="s">
        <v>183</v>
      </c>
      <c r="T21" s="150" t="s">
        <v>137</v>
      </c>
      <c r="U21" s="150" t="s">
        <v>114</v>
      </c>
      <c r="V21" s="39" t="s">
        <v>35</v>
      </c>
      <c r="W21" s="319"/>
      <c r="X21" s="319"/>
      <c r="Y21" s="442"/>
      <c r="Z21" s="442"/>
      <c r="AA21" s="442"/>
      <c r="AB21" s="433"/>
    </row>
    <row r="22" spans="2:28" s="173" customFormat="1" ht="48">
      <c r="B22" s="452"/>
      <c r="C22" s="369"/>
      <c r="D22" s="452"/>
      <c r="E22" s="408"/>
      <c r="F22" s="37" t="s">
        <v>502</v>
      </c>
      <c r="G22" s="130" t="s">
        <v>1196</v>
      </c>
      <c r="H22" s="67" t="s">
        <v>640</v>
      </c>
      <c r="I22" s="150">
        <v>0.2</v>
      </c>
      <c r="J22" s="68">
        <v>44200</v>
      </c>
      <c r="K22" s="68">
        <v>44286</v>
      </c>
      <c r="L22" s="150">
        <v>1</v>
      </c>
      <c r="M22" s="150">
        <v>0</v>
      </c>
      <c r="N22" s="150">
        <v>0</v>
      </c>
      <c r="O22" s="39">
        <v>0</v>
      </c>
      <c r="P22" s="150" t="s">
        <v>33</v>
      </c>
      <c r="Q22" s="214" t="s">
        <v>26</v>
      </c>
      <c r="R22" s="355"/>
      <c r="S22" s="150" t="s">
        <v>183</v>
      </c>
      <c r="T22" s="150" t="s">
        <v>137</v>
      </c>
      <c r="U22" s="150" t="s">
        <v>114</v>
      </c>
      <c r="V22" s="39" t="s">
        <v>35</v>
      </c>
      <c r="W22" s="319"/>
      <c r="X22" s="319"/>
      <c r="Y22" s="442"/>
      <c r="Z22" s="442"/>
      <c r="AA22" s="442"/>
      <c r="AB22" s="433"/>
    </row>
    <row r="23" spans="2:28" s="173" customFormat="1" ht="48">
      <c r="B23" s="453"/>
      <c r="C23" s="368"/>
      <c r="D23" s="453"/>
      <c r="E23" s="409"/>
      <c r="F23" s="37" t="s">
        <v>502</v>
      </c>
      <c r="G23" s="130" t="s">
        <v>1197</v>
      </c>
      <c r="H23" s="67" t="s">
        <v>641</v>
      </c>
      <c r="I23" s="150">
        <v>0.2</v>
      </c>
      <c r="J23" s="68">
        <v>44287</v>
      </c>
      <c r="K23" s="68">
        <v>44530</v>
      </c>
      <c r="L23" s="150">
        <v>0</v>
      </c>
      <c r="M23" s="150">
        <v>0.375</v>
      </c>
      <c r="N23" s="150">
        <v>0.75</v>
      </c>
      <c r="O23" s="39">
        <v>1</v>
      </c>
      <c r="P23" s="150" t="s">
        <v>33</v>
      </c>
      <c r="Q23" s="214" t="s">
        <v>26</v>
      </c>
      <c r="R23" s="356"/>
      <c r="S23" s="150" t="s">
        <v>183</v>
      </c>
      <c r="T23" s="150" t="s">
        <v>137</v>
      </c>
      <c r="U23" s="150" t="s">
        <v>114</v>
      </c>
      <c r="V23" s="39" t="s">
        <v>35</v>
      </c>
      <c r="W23" s="319"/>
      <c r="X23" s="319"/>
      <c r="Y23" s="442"/>
      <c r="Z23" s="442"/>
      <c r="AA23" s="442"/>
      <c r="AB23" s="433"/>
    </row>
    <row r="24" spans="2:28" s="173" customFormat="1" ht="36">
      <c r="B24" s="451" t="s">
        <v>645</v>
      </c>
      <c r="C24" s="367" t="s">
        <v>1193</v>
      </c>
      <c r="D24" s="451">
        <v>227</v>
      </c>
      <c r="E24" s="407" t="s">
        <v>504</v>
      </c>
      <c r="F24" s="37" t="s">
        <v>502</v>
      </c>
      <c r="G24" s="130" t="s">
        <v>1198</v>
      </c>
      <c r="H24" s="67" t="s">
        <v>642</v>
      </c>
      <c r="I24" s="150">
        <v>0.3</v>
      </c>
      <c r="J24" s="68">
        <v>44287</v>
      </c>
      <c r="K24" s="68">
        <v>44377</v>
      </c>
      <c r="L24" s="150">
        <v>0</v>
      </c>
      <c r="M24" s="150">
        <v>1</v>
      </c>
      <c r="N24" s="150">
        <v>0</v>
      </c>
      <c r="O24" s="39">
        <v>1</v>
      </c>
      <c r="P24" s="150" t="s">
        <v>33</v>
      </c>
      <c r="Q24" s="214" t="s">
        <v>26</v>
      </c>
      <c r="R24" s="354" t="s">
        <v>505</v>
      </c>
      <c r="S24" s="150" t="s">
        <v>137</v>
      </c>
      <c r="T24" s="150" t="s">
        <v>28</v>
      </c>
      <c r="U24" s="150" t="s">
        <v>114</v>
      </c>
      <c r="V24" s="39" t="s">
        <v>35</v>
      </c>
      <c r="W24" s="319">
        <v>0</v>
      </c>
      <c r="X24" s="319">
        <v>0</v>
      </c>
      <c r="Y24" s="442" t="s">
        <v>1913</v>
      </c>
      <c r="Z24" s="443" t="s">
        <v>1914</v>
      </c>
      <c r="AA24" s="433" t="s">
        <v>1915</v>
      </c>
      <c r="AB24" s="433" t="s">
        <v>2094</v>
      </c>
    </row>
    <row r="25" spans="2:28" s="173" customFormat="1" ht="36">
      <c r="B25" s="453"/>
      <c r="C25" s="368"/>
      <c r="D25" s="453"/>
      <c r="E25" s="409"/>
      <c r="F25" s="37" t="s">
        <v>502</v>
      </c>
      <c r="G25" s="130" t="s">
        <v>1199</v>
      </c>
      <c r="H25" s="67" t="s">
        <v>643</v>
      </c>
      <c r="I25" s="150">
        <v>0.7</v>
      </c>
      <c r="J25" s="68">
        <v>44378</v>
      </c>
      <c r="K25" s="68">
        <v>44560</v>
      </c>
      <c r="L25" s="150">
        <v>0</v>
      </c>
      <c r="M25" s="150">
        <v>0</v>
      </c>
      <c r="N25" s="150">
        <v>0.5</v>
      </c>
      <c r="O25" s="39">
        <v>1</v>
      </c>
      <c r="P25" s="150" t="s">
        <v>33</v>
      </c>
      <c r="Q25" s="214" t="s">
        <v>26</v>
      </c>
      <c r="R25" s="356"/>
      <c r="S25" s="150" t="s">
        <v>137</v>
      </c>
      <c r="T25" s="150" t="s">
        <v>28</v>
      </c>
      <c r="U25" s="150" t="s">
        <v>114</v>
      </c>
      <c r="V25" s="39" t="s">
        <v>35</v>
      </c>
      <c r="W25" s="319"/>
      <c r="X25" s="319"/>
      <c r="Y25" s="442"/>
      <c r="Z25" s="443"/>
      <c r="AA25" s="433"/>
      <c r="AB25" s="433"/>
    </row>
    <row r="26" spans="2:28" s="173" customFormat="1" ht="36.75" customHeight="1">
      <c r="B26" s="282" t="s">
        <v>186</v>
      </c>
      <c r="C26" s="232" t="s">
        <v>1200</v>
      </c>
      <c r="D26" s="282">
        <v>225</v>
      </c>
      <c r="E26" s="235" t="s">
        <v>506</v>
      </c>
      <c r="F26" s="45" t="s">
        <v>502</v>
      </c>
      <c r="G26" s="128" t="s">
        <v>1202</v>
      </c>
      <c r="H26" s="63" t="s">
        <v>646</v>
      </c>
      <c r="I26" s="148">
        <v>0.25</v>
      </c>
      <c r="J26" s="64">
        <v>44242</v>
      </c>
      <c r="K26" s="64">
        <v>44560</v>
      </c>
      <c r="L26" s="148">
        <v>0.25</v>
      </c>
      <c r="M26" s="148">
        <v>0.5</v>
      </c>
      <c r="N26" s="148">
        <v>0.75</v>
      </c>
      <c r="O26" s="44">
        <v>1</v>
      </c>
      <c r="P26" s="148" t="s">
        <v>73</v>
      </c>
      <c r="Q26" s="213" t="s">
        <v>26</v>
      </c>
      <c r="R26" s="337" t="s">
        <v>507</v>
      </c>
      <c r="S26" s="148" t="s">
        <v>137</v>
      </c>
      <c r="T26" s="148" t="s">
        <v>208</v>
      </c>
      <c r="U26" s="148" t="s">
        <v>92</v>
      </c>
      <c r="V26" s="148" t="s">
        <v>35</v>
      </c>
      <c r="W26" s="339">
        <v>113935415</v>
      </c>
      <c r="X26" s="339">
        <v>627594472</v>
      </c>
      <c r="Y26" s="340" t="s">
        <v>1913</v>
      </c>
      <c r="Z26" s="340" t="s">
        <v>1914</v>
      </c>
      <c r="AA26" s="340" t="s">
        <v>1915</v>
      </c>
      <c r="AB26" s="438" t="s">
        <v>2094</v>
      </c>
    </row>
    <row r="27" spans="2:28" s="173" customFormat="1" ht="36.75" customHeight="1">
      <c r="B27" s="398"/>
      <c r="C27" s="233"/>
      <c r="D27" s="398"/>
      <c r="E27" s="236"/>
      <c r="F27" s="45" t="s">
        <v>502</v>
      </c>
      <c r="G27" s="128" t="s">
        <v>1203</v>
      </c>
      <c r="H27" s="63" t="s">
        <v>647</v>
      </c>
      <c r="I27" s="148">
        <v>0.25</v>
      </c>
      <c r="J27" s="64">
        <v>44255</v>
      </c>
      <c r="K27" s="64">
        <v>44560</v>
      </c>
      <c r="L27" s="148">
        <v>8.3199999999999996E-2</v>
      </c>
      <c r="M27" s="148">
        <v>0.41599999999999998</v>
      </c>
      <c r="N27" s="148">
        <v>0.66520000000000001</v>
      </c>
      <c r="O27" s="44">
        <v>0.99839999999999995</v>
      </c>
      <c r="P27" s="148" t="s">
        <v>73</v>
      </c>
      <c r="Q27" s="213" t="s">
        <v>26</v>
      </c>
      <c r="R27" s="397"/>
      <c r="S27" s="148" t="s">
        <v>137</v>
      </c>
      <c r="T27" s="148" t="s">
        <v>208</v>
      </c>
      <c r="U27" s="148" t="s">
        <v>92</v>
      </c>
      <c r="V27" s="148" t="s">
        <v>35</v>
      </c>
      <c r="W27" s="339"/>
      <c r="X27" s="339"/>
      <c r="Y27" s="340"/>
      <c r="Z27" s="340"/>
      <c r="AA27" s="340"/>
      <c r="AB27" s="438"/>
    </row>
    <row r="28" spans="2:28" s="173" customFormat="1" ht="36.75" customHeight="1">
      <c r="B28" s="398"/>
      <c r="C28" s="233"/>
      <c r="D28" s="398"/>
      <c r="E28" s="236"/>
      <c r="F28" s="45" t="s">
        <v>502</v>
      </c>
      <c r="G28" s="128" t="s">
        <v>1204</v>
      </c>
      <c r="H28" s="63" t="s">
        <v>648</v>
      </c>
      <c r="I28" s="148">
        <v>0.25</v>
      </c>
      <c r="J28" s="64">
        <v>44224</v>
      </c>
      <c r="K28" s="64">
        <v>44560</v>
      </c>
      <c r="L28" s="148">
        <v>0.33279999999999998</v>
      </c>
      <c r="M28" s="148">
        <v>0.58240000000000003</v>
      </c>
      <c r="N28" s="148">
        <v>0.83199999999999996</v>
      </c>
      <c r="O28" s="44">
        <v>1</v>
      </c>
      <c r="P28" s="148" t="s">
        <v>73</v>
      </c>
      <c r="Q28" s="213" t="s">
        <v>26</v>
      </c>
      <c r="R28" s="397"/>
      <c r="S28" s="148" t="s">
        <v>137</v>
      </c>
      <c r="T28" s="148" t="s">
        <v>208</v>
      </c>
      <c r="U28" s="148" t="s">
        <v>92</v>
      </c>
      <c r="V28" s="148" t="s">
        <v>35</v>
      </c>
      <c r="W28" s="339"/>
      <c r="X28" s="339"/>
      <c r="Y28" s="340"/>
      <c r="Z28" s="340"/>
      <c r="AA28" s="340"/>
      <c r="AB28" s="438"/>
    </row>
    <row r="29" spans="2:28" s="173" customFormat="1" ht="36.75" customHeight="1">
      <c r="B29" s="379"/>
      <c r="C29" s="234"/>
      <c r="D29" s="379"/>
      <c r="E29" s="237"/>
      <c r="F29" s="45" t="s">
        <v>502</v>
      </c>
      <c r="G29" s="128" t="s">
        <v>1205</v>
      </c>
      <c r="H29" s="63" t="s">
        <v>649</v>
      </c>
      <c r="I29" s="148">
        <v>0.25</v>
      </c>
      <c r="J29" s="64">
        <v>44225</v>
      </c>
      <c r="K29" s="64">
        <v>44560</v>
      </c>
      <c r="L29" s="148">
        <v>0.25</v>
      </c>
      <c r="M29" s="148">
        <v>0.5</v>
      </c>
      <c r="N29" s="148">
        <v>0.75</v>
      </c>
      <c r="O29" s="44">
        <v>1</v>
      </c>
      <c r="P29" s="148" t="s">
        <v>73</v>
      </c>
      <c r="Q29" s="213" t="s">
        <v>26</v>
      </c>
      <c r="R29" s="375"/>
      <c r="S29" s="148" t="s">
        <v>137</v>
      </c>
      <c r="T29" s="148" t="s">
        <v>208</v>
      </c>
      <c r="U29" s="148" t="s">
        <v>92</v>
      </c>
      <c r="V29" s="148" t="s">
        <v>35</v>
      </c>
      <c r="W29" s="339"/>
      <c r="X29" s="339"/>
      <c r="Y29" s="340"/>
      <c r="Z29" s="340"/>
      <c r="AA29" s="340"/>
      <c r="AB29" s="438"/>
    </row>
    <row r="30" spans="2:28" s="173" customFormat="1" ht="63.75" customHeight="1">
      <c r="B30" s="137" t="s">
        <v>186</v>
      </c>
      <c r="C30" s="126" t="s">
        <v>1201</v>
      </c>
      <c r="D30" s="137">
        <v>235</v>
      </c>
      <c r="E30" s="136" t="s">
        <v>1685</v>
      </c>
      <c r="F30" s="45" t="s">
        <v>502</v>
      </c>
      <c r="G30" s="128" t="s">
        <v>1456</v>
      </c>
      <c r="H30" s="63" t="s">
        <v>650</v>
      </c>
      <c r="I30" s="148">
        <v>1</v>
      </c>
      <c r="J30" s="64">
        <v>44242</v>
      </c>
      <c r="K30" s="64">
        <v>44560</v>
      </c>
      <c r="L30" s="148">
        <v>0.18179999999999999</v>
      </c>
      <c r="M30" s="148">
        <v>0.45450000000000002</v>
      </c>
      <c r="N30" s="148">
        <v>0.72719999999999996</v>
      </c>
      <c r="O30" s="44">
        <v>1</v>
      </c>
      <c r="P30" s="148" t="s">
        <v>33</v>
      </c>
      <c r="Q30" s="213" t="s">
        <v>26</v>
      </c>
      <c r="R30" s="134" t="s">
        <v>189</v>
      </c>
      <c r="S30" s="148" t="s">
        <v>137</v>
      </c>
      <c r="T30" s="148" t="s">
        <v>28</v>
      </c>
      <c r="U30" s="148" t="s">
        <v>508</v>
      </c>
      <c r="V30" s="148" t="s">
        <v>35</v>
      </c>
      <c r="W30" s="177">
        <v>79266482</v>
      </c>
      <c r="X30" s="177">
        <v>0</v>
      </c>
      <c r="Y30" s="178"/>
      <c r="Z30" s="178"/>
      <c r="AA30" s="177"/>
      <c r="AB30" s="177"/>
    </row>
    <row r="31" spans="2:28" s="173" customFormat="1" ht="33" customHeight="1">
      <c r="B31" s="344" t="s">
        <v>644</v>
      </c>
      <c r="C31" s="363" t="s">
        <v>1206</v>
      </c>
      <c r="D31" s="344">
        <v>243</v>
      </c>
      <c r="E31" s="373" t="s">
        <v>509</v>
      </c>
      <c r="F31" s="7" t="s">
        <v>71</v>
      </c>
      <c r="G31" s="127" t="s">
        <v>1207</v>
      </c>
      <c r="H31" s="65" t="s">
        <v>651</v>
      </c>
      <c r="I31" s="121">
        <v>0.1</v>
      </c>
      <c r="J31" s="66">
        <v>44228</v>
      </c>
      <c r="K31" s="66">
        <v>44285</v>
      </c>
      <c r="L31" s="121">
        <v>1</v>
      </c>
      <c r="M31" s="121">
        <v>0</v>
      </c>
      <c r="N31" s="121">
        <v>0</v>
      </c>
      <c r="O31" s="10">
        <v>0</v>
      </c>
      <c r="P31" s="121" t="s">
        <v>33</v>
      </c>
      <c r="Q31" s="215" t="s">
        <v>74</v>
      </c>
      <c r="R31" s="351" t="s">
        <v>1847</v>
      </c>
      <c r="S31" s="121" t="s">
        <v>207</v>
      </c>
      <c r="T31" s="121" t="s">
        <v>97</v>
      </c>
      <c r="U31" s="121" t="s">
        <v>190</v>
      </c>
      <c r="V31" s="121" t="s">
        <v>35</v>
      </c>
      <c r="W31" s="319">
        <v>30364016</v>
      </c>
      <c r="X31" s="319">
        <v>7704400</v>
      </c>
      <c r="Y31" s="434" t="s">
        <v>1913</v>
      </c>
      <c r="Z31" s="434" t="s">
        <v>1914</v>
      </c>
      <c r="AA31" s="439" t="s">
        <v>1915</v>
      </c>
      <c r="AB31" s="434" t="s">
        <v>2094</v>
      </c>
    </row>
    <row r="32" spans="2:28" s="173" customFormat="1" ht="33" customHeight="1">
      <c r="B32" s="345"/>
      <c r="C32" s="364"/>
      <c r="D32" s="345"/>
      <c r="E32" s="387"/>
      <c r="F32" s="7" t="s">
        <v>71</v>
      </c>
      <c r="G32" s="127" t="s">
        <v>1208</v>
      </c>
      <c r="H32" s="65" t="s">
        <v>652</v>
      </c>
      <c r="I32" s="121">
        <v>0.1</v>
      </c>
      <c r="J32" s="66">
        <v>44287</v>
      </c>
      <c r="K32" s="66">
        <v>44346</v>
      </c>
      <c r="L32" s="121">
        <v>0</v>
      </c>
      <c r="M32" s="121">
        <v>1</v>
      </c>
      <c r="N32" s="121">
        <v>0</v>
      </c>
      <c r="O32" s="10">
        <v>0</v>
      </c>
      <c r="P32" s="121" t="s">
        <v>33</v>
      </c>
      <c r="Q32" s="215" t="s">
        <v>74</v>
      </c>
      <c r="R32" s="352"/>
      <c r="S32" s="121" t="s">
        <v>207</v>
      </c>
      <c r="T32" s="121" t="s">
        <v>97</v>
      </c>
      <c r="U32" s="121" t="s">
        <v>190</v>
      </c>
      <c r="V32" s="121" t="s">
        <v>35</v>
      </c>
      <c r="W32" s="319"/>
      <c r="X32" s="319"/>
      <c r="Y32" s="434"/>
      <c r="Z32" s="434"/>
      <c r="AA32" s="434"/>
      <c r="AB32" s="434"/>
    </row>
    <row r="33" spans="2:28" s="173" customFormat="1" ht="33" customHeight="1">
      <c r="B33" s="346"/>
      <c r="C33" s="365"/>
      <c r="D33" s="346"/>
      <c r="E33" s="374"/>
      <c r="F33" s="7" t="s">
        <v>71</v>
      </c>
      <c r="G33" s="127" t="s">
        <v>1209</v>
      </c>
      <c r="H33" s="65" t="s">
        <v>653</v>
      </c>
      <c r="I33" s="121">
        <v>0.8</v>
      </c>
      <c r="J33" s="66">
        <v>44348</v>
      </c>
      <c r="K33" s="66">
        <v>44561</v>
      </c>
      <c r="L33" s="121">
        <v>0</v>
      </c>
      <c r="M33" s="121">
        <v>0.14000000000000001</v>
      </c>
      <c r="N33" s="121">
        <v>0.56999999999999995</v>
      </c>
      <c r="O33" s="10">
        <v>1</v>
      </c>
      <c r="P33" s="121" t="s">
        <v>33</v>
      </c>
      <c r="Q33" s="215" t="s">
        <v>74</v>
      </c>
      <c r="R33" s="353"/>
      <c r="S33" s="121" t="s">
        <v>207</v>
      </c>
      <c r="T33" s="121" t="s">
        <v>97</v>
      </c>
      <c r="U33" s="121" t="s">
        <v>190</v>
      </c>
      <c r="V33" s="121" t="s">
        <v>35</v>
      </c>
      <c r="W33" s="319"/>
      <c r="X33" s="319"/>
      <c r="Y33" s="434"/>
      <c r="Z33" s="434"/>
      <c r="AA33" s="434"/>
      <c r="AB33" s="434"/>
    </row>
    <row r="34" spans="2:28" s="173" customFormat="1" ht="43.5" customHeight="1">
      <c r="B34" s="282" t="s">
        <v>260</v>
      </c>
      <c r="C34" s="232" t="s">
        <v>1210</v>
      </c>
      <c r="D34" s="282">
        <v>158</v>
      </c>
      <c r="E34" s="235" t="s">
        <v>510</v>
      </c>
      <c r="F34" s="45" t="s">
        <v>82</v>
      </c>
      <c r="G34" s="128" t="s">
        <v>1213</v>
      </c>
      <c r="H34" s="63" t="s">
        <v>511</v>
      </c>
      <c r="I34" s="148">
        <v>0.5</v>
      </c>
      <c r="J34" s="64">
        <v>44212</v>
      </c>
      <c r="K34" s="64">
        <v>44271</v>
      </c>
      <c r="L34" s="148">
        <v>1</v>
      </c>
      <c r="M34" s="148">
        <v>0</v>
      </c>
      <c r="N34" s="148">
        <v>0</v>
      </c>
      <c r="O34" s="44">
        <v>0</v>
      </c>
      <c r="P34" s="148" t="s">
        <v>239</v>
      </c>
      <c r="Q34" s="213" t="s">
        <v>26</v>
      </c>
      <c r="R34" s="337" t="s">
        <v>512</v>
      </c>
      <c r="S34" s="148" t="s">
        <v>28</v>
      </c>
      <c r="T34" s="148" t="s">
        <v>28</v>
      </c>
      <c r="U34" s="148" t="s">
        <v>493</v>
      </c>
      <c r="V34" s="148" t="s">
        <v>35</v>
      </c>
      <c r="W34" s="250">
        <v>0</v>
      </c>
      <c r="X34" s="250">
        <v>61256160</v>
      </c>
      <c r="Y34" s="275" t="s">
        <v>1975</v>
      </c>
      <c r="Z34" s="263" t="s">
        <v>1980</v>
      </c>
      <c r="AA34" s="276" t="s">
        <v>1981</v>
      </c>
      <c r="AB34" s="437" t="s">
        <v>1982</v>
      </c>
    </row>
    <row r="35" spans="2:28" s="173" customFormat="1" ht="24">
      <c r="B35" s="379"/>
      <c r="C35" s="234"/>
      <c r="D35" s="379"/>
      <c r="E35" s="237"/>
      <c r="F35" s="45" t="s">
        <v>82</v>
      </c>
      <c r="G35" s="128" t="s">
        <v>1214</v>
      </c>
      <c r="H35" s="63" t="s">
        <v>513</v>
      </c>
      <c r="I35" s="148">
        <v>0.5</v>
      </c>
      <c r="J35" s="64">
        <v>44272</v>
      </c>
      <c r="K35" s="64">
        <v>44332</v>
      </c>
      <c r="L35" s="148">
        <v>0</v>
      </c>
      <c r="M35" s="148">
        <v>1</v>
      </c>
      <c r="N35" s="148">
        <v>0</v>
      </c>
      <c r="O35" s="44">
        <v>0</v>
      </c>
      <c r="P35" s="148" t="s">
        <v>239</v>
      </c>
      <c r="Q35" s="213" t="s">
        <v>26</v>
      </c>
      <c r="R35" s="375"/>
      <c r="S35" s="148" t="s">
        <v>28</v>
      </c>
      <c r="T35" s="148" t="s">
        <v>28</v>
      </c>
      <c r="U35" s="148" t="s">
        <v>493</v>
      </c>
      <c r="V35" s="148" t="s">
        <v>35</v>
      </c>
      <c r="W35" s="250"/>
      <c r="X35" s="250"/>
      <c r="Y35" s="275"/>
      <c r="Z35" s="263"/>
      <c r="AA35" s="276"/>
      <c r="AB35" s="437"/>
    </row>
    <row r="36" spans="2:28" s="173" customFormat="1" ht="36">
      <c r="B36" s="282" t="s">
        <v>260</v>
      </c>
      <c r="C36" s="232" t="s">
        <v>1212</v>
      </c>
      <c r="D36" s="282">
        <v>192</v>
      </c>
      <c r="E36" s="235" t="s">
        <v>514</v>
      </c>
      <c r="F36" s="45" t="s">
        <v>82</v>
      </c>
      <c r="G36" s="128" t="s">
        <v>1215</v>
      </c>
      <c r="H36" s="63" t="s">
        <v>515</v>
      </c>
      <c r="I36" s="148">
        <v>0.5</v>
      </c>
      <c r="J36" s="64">
        <v>44202</v>
      </c>
      <c r="K36" s="64">
        <v>44226</v>
      </c>
      <c r="L36" s="148">
        <v>1</v>
      </c>
      <c r="M36" s="148">
        <v>0</v>
      </c>
      <c r="N36" s="148">
        <v>0</v>
      </c>
      <c r="O36" s="44">
        <v>0</v>
      </c>
      <c r="P36" s="148" t="s">
        <v>73</v>
      </c>
      <c r="Q36" s="213" t="s">
        <v>26</v>
      </c>
      <c r="R36" s="337" t="s">
        <v>516</v>
      </c>
      <c r="S36" s="148" t="s">
        <v>28</v>
      </c>
      <c r="T36" s="148" t="s">
        <v>28</v>
      </c>
      <c r="U36" s="148" t="s">
        <v>114</v>
      </c>
      <c r="V36" s="148" t="s">
        <v>35</v>
      </c>
      <c r="W36" s="250">
        <v>0</v>
      </c>
      <c r="X36" s="250">
        <v>32765460</v>
      </c>
      <c r="Y36" s="275" t="s">
        <v>1975</v>
      </c>
      <c r="Z36" s="263" t="s">
        <v>2095</v>
      </c>
      <c r="AA36" s="276" t="s">
        <v>1977</v>
      </c>
      <c r="AB36" s="437" t="s">
        <v>1978</v>
      </c>
    </row>
    <row r="37" spans="2:28" s="173" customFormat="1" ht="22.5" customHeight="1">
      <c r="B37" s="379"/>
      <c r="C37" s="234"/>
      <c r="D37" s="379"/>
      <c r="E37" s="237"/>
      <c r="F37" s="45" t="s">
        <v>82</v>
      </c>
      <c r="G37" s="128" t="s">
        <v>1216</v>
      </c>
      <c r="H37" s="63" t="s">
        <v>517</v>
      </c>
      <c r="I37" s="148">
        <v>0.5</v>
      </c>
      <c r="J37" s="64">
        <v>44228</v>
      </c>
      <c r="K37" s="64">
        <v>44560</v>
      </c>
      <c r="L37" s="148">
        <v>0.2</v>
      </c>
      <c r="M37" s="148">
        <v>0.35</v>
      </c>
      <c r="N37" s="148">
        <v>0.75</v>
      </c>
      <c r="O37" s="44">
        <v>1</v>
      </c>
      <c r="P37" s="148" t="s">
        <v>73</v>
      </c>
      <c r="Q37" s="213" t="s">
        <v>26</v>
      </c>
      <c r="R37" s="375"/>
      <c r="S37" s="148" t="s">
        <v>28</v>
      </c>
      <c r="T37" s="148" t="s">
        <v>28</v>
      </c>
      <c r="U37" s="148" t="s">
        <v>114</v>
      </c>
      <c r="V37" s="148" t="s">
        <v>35</v>
      </c>
      <c r="W37" s="250"/>
      <c r="X37" s="250"/>
      <c r="Y37" s="275"/>
      <c r="Z37" s="263"/>
      <c r="AA37" s="276"/>
      <c r="AB37" s="437"/>
    </row>
    <row r="38" spans="2:28" s="173" customFormat="1" ht="51.75" customHeight="1">
      <c r="B38" s="45" t="s">
        <v>260</v>
      </c>
      <c r="C38" s="128" t="s">
        <v>1211</v>
      </c>
      <c r="D38" s="45">
        <v>217</v>
      </c>
      <c r="E38" s="142" t="s">
        <v>518</v>
      </c>
      <c r="F38" s="45" t="s">
        <v>71</v>
      </c>
      <c r="G38" s="128" t="s">
        <v>1217</v>
      </c>
      <c r="H38" s="63" t="s">
        <v>517</v>
      </c>
      <c r="I38" s="148">
        <v>1</v>
      </c>
      <c r="J38" s="64">
        <v>44212</v>
      </c>
      <c r="K38" s="64">
        <v>44560</v>
      </c>
      <c r="L38" s="148">
        <v>0.25</v>
      </c>
      <c r="M38" s="148">
        <v>0.5</v>
      </c>
      <c r="N38" s="148">
        <v>0.75</v>
      </c>
      <c r="O38" s="44">
        <v>1</v>
      </c>
      <c r="P38" s="148" t="s">
        <v>25</v>
      </c>
      <c r="Q38" s="213" t="s">
        <v>26</v>
      </c>
      <c r="R38" s="148" t="s">
        <v>1848</v>
      </c>
      <c r="S38" s="148" t="s">
        <v>28</v>
      </c>
      <c r="T38" s="148" t="s">
        <v>28</v>
      </c>
      <c r="U38" s="148" t="s">
        <v>114</v>
      </c>
      <c r="V38" s="148" t="s">
        <v>35</v>
      </c>
      <c r="W38" s="179">
        <v>0</v>
      </c>
      <c r="X38" s="179">
        <v>200000000</v>
      </c>
      <c r="Y38" s="45" t="s">
        <v>2096</v>
      </c>
      <c r="Z38" s="42" t="s">
        <v>2092</v>
      </c>
      <c r="AA38" s="58" t="s">
        <v>2093</v>
      </c>
      <c r="AB38" s="178" t="s">
        <v>2097</v>
      </c>
    </row>
    <row r="39" spans="2:28" s="173" customFormat="1" ht="106.5" customHeight="1">
      <c r="B39" s="7" t="s">
        <v>288</v>
      </c>
      <c r="C39" s="127" t="s">
        <v>1219</v>
      </c>
      <c r="D39" s="7">
        <v>99</v>
      </c>
      <c r="E39" s="141" t="s">
        <v>519</v>
      </c>
      <c r="F39" s="7" t="s">
        <v>294</v>
      </c>
      <c r="G39" s="127" t="s">
        <v>1221</v>
      </c>
      <c r="H39" s="65" t="s">
        <v>519</v>
      </c>
      <c r="I39" s="121">
        <v>1</v>
      </c>
      <c r="J39" s="66">
        <v>44228</v>
      </c>
      <c r="K39" s="66">
        <v>44560</v>
      </c>
      <c r="L39" s="121">
        <v>0.05</v>
      </c>
      <c r="M39" s="121">
        <v>0.1</v>
      </c>
      <c r="N39" s="121">
        <v>0.5</v>
      </c>
      <c r="O39" s="10">
        <v>1</v>
      </c>
      <c r="P39" s="121" t="s">
        <v>239</v>
      </c>
      <c r="Q39" s="216" t="s">
        <v>26</v>
      </c>
      <c r="R39" s="121" t="s">
        <v>520</v>
      </c>
      <c r="S39" s="121" t="s">
        <v>28</v>
      </c>
      <c r="T39" s="121" t="s">
        <v>28</v>
      </c>
      <c r="U39" s="121" t="s">
        <v>132</v>
      </c>
      <c r="V39" s="121" t="s">
        <v>30</v>
      </c>
      <c r="W39" s="180">
        <v>12046596.1</v>
      </c>
      <c r="X39" s="180">
        <v>30840800</v>
      </c>
      <c r="Y39" s="37" t="s">
        <v>1986</v>
      </c>
      <c r="Z39" s="18" t="s">
        <v>2098</v>
      </c>
      <c r="AA39" s="40" t="s">
        <v>2099</v>
      </c>
      <c r="AB39" s="40" t="s">
        <v>2100</v>
      </c>
    </row>
    <row r="40" spans="2:28" s="173" customFormat="1" ht="96">
      <c r="B40" s="7" t="s">
        <v>288</v>
      </c>
      <c r="C40" s="127" t="s">
        <v>1220</v>
      </c>
      <c r="D40" s="7">
        <v>118</v>
      </c>
      <c r="E40" s="141" t="s">
        <v>521</v>
      </c>
      <c r="F40" s="7" t="s">
        <v>522</v>
      </c>
      <c r="G40" s="127" t="s">
        <v>1222</v>
      </c>
      <c r="H40" s="65" t="s">
        <v>654</v>
      </c>
      <c r="I40" s="121">
        <v>1</v>
      </c>
      <c r="J40" s="66">
        <v>44228</v>
      </c>
      <c r="K40" s="66">
        <v>44561</v>
      </c>
      <c r="L40" s="121">
        <v>0.1</v>
      </c>
      <c r="M40" s="121">
        <v>0.4</v>
      </c>
      <c r="N40" s="121">
        <v>0.7</v>
      </c>
      <c r="O40" s="10">
        <v>1</v>
      </c>
      <c r="P40" s="121" t="s">
        <v>25</v>
      </c>
      <c r="Q40" s="216" t="s">
        <v>74</v>
      </c>
      <c r="R40" s="121" t="s">
        <v>523</v>
      </c>
      <c r="S40" s="121" t="s">
        <v>28</v>
      </c>
      <c r="T40" s="121" t="s">
        <v>28</v>
      </c>
      <c r="U40" s="121" t="s">
        <v>29</v>
      </c>
      <c r="V40" s="121" t="s">
        <v>35</v>
      </c>
      <c r="W40" s="180">
        <v>6369214</v>
      </c>
      <c r="X40" s="180">
        <v>44876070</v>
      </c>
      <c r="Y40" s="37" t="s">
        <v>1986</v>
      </c>
      <c r="Z40" s="18" t="s">
        <v>2000</v>
      </c>
      <c r="AA40" s="40" t="s">
        <v>2001</v>
      </c>
      <c r="AB40" s="181" t="s">
        <v>2002</v>
      </c>
    </row>
    <row r="41" spans="2:28" s="173" customFormat="1" ht="36">
      <c r="B41" s="344" t="s">
        <v>288</v>
      </c>
      <c r="C41" s="363" t="s">
        <v>1218</v>
      </c>
      <c r="D41" s="344">
        <v>96</v>
      </c>
      <c r="E41" s="373" t="s">
        <v>524</v>
      </c>
      <c r="F41" s="7" t="s">
        <v>522</v>
      </c>
      <c r="G41" s="127" t="s">
        <v>1223</v>
      </c>
      <c r="H41" s="65" t="s">
        <v>655</v>
      </c>
      <c r="I41" s="121">
        <v>0.75</v>
      </c>
      <c r="J41" s="66">
        <v>44228</v>
      </c>
      <c r="K41" s="66">
        <v>44377</v>
      </c>
      <c r="L41" s="121">
        <v>0.3</v>
      </c>
      <c r="M41" s="121">
        <v>1</v>
      </c>
      <c r="N41" s="121">
        <v>0</v>
      </c>
      <c r="O41" s="10">
        <v>0</v>
      </c>
      <c r="P41" s="121" t="s">
        <v>25</v>
      </c>
      <c r="Q41" s="215" t="s">
        <v>26</v>
      </c>
      <c r="R41" s="351" t="s">
        <v>1849</v>
      </c>
      <c r="S41" s="121" t="s">
        <v>28</v>
      </c>
      <c r="T41" s="121" t="s">
        <v>28</v>
      </c>
      <c r="U41" s="121" t="s">
        <v>29</v>
      </c>
      <c r="V41" s="121" t="s">
        <v>35</v>
      </c>
      <c r="W41" s="319">
        <v>0</v>
      </c>
      <c r="X41" s="319">
        <v>9229830</v>
      </c>
      <c r="Y41" s="433" t="s">
        <v>1986</v>
      </c>
      <c r="Z41" s="304" t="s">
        <v>1987</v>
      </c>
      <c r="AA41" s="434" t="s">
        <v>1899</v>
      </c>
      <c r="AB41" s="435" t="s">
        <v>1989</v>
      </c>
    </row>
    <row r="42" spans="2:28" s="173" customFormat="1" ht="36">
      <c r="B42" s="346"/>
      <c r="C42" s="365"/>
      <c r="D42" s="346"/>
      <c r="E42" s="374"/>
      <c r="F42" s="7" t="s">
        <v>522</v>
      </c>
      <c r="G42" s="127" t="s">
        <v>1224</v>
      </c>
      <c r="H42" s="65" t="s">
        <v>656</v>
      </c>
      <c r="I42" s="121">
        <v>0.25</v>
      </c>
      <c r="J42" s="66">
        <v>44378</v>
      </c>
      <c r="K42" s="66">
        <v>44438</v>
      </c>
      <c r="L42" s="121">
        <v>0</v>
      </c>
      <c r="M42" s="121">
        <v>0</v>
      </c>
      <c r="N42" s="121">
        <v>1</v>
      </c>
      <c r="O42" s="10">
        <v>0</v>
      </c>
      <c r="P42" s="121" t="s">
        <v>25</v>
      </c>
      <c r="Q42" s="215" t="s">
        <v>26</v>
      </c>
      <c r="R42" s="353"/>
      <c r="S42" s="121" t="s">
        <v>28</v>
      </c>
      <c r="T42" s="121" t="s">
        <v>28</v>
      </c>
      <c r="U42" s="121" t="s">
        <v>29</v>
      </c>
      <c r="V42" s="121" t="s">
        <v>35</v>
      </c>
      <c r="W42" s="319"/>
      <c r="X42" s="319"/>
      <c r="Y42" s="433"/>
      <c r="Z42" s="304"/>
      <c r="AA42" s="434"/>
      <c r="AB42" s="435"/>
    </row>
    <row r="43" spans="2:28" s="173" customFormat="1" ht="36">
      <c r="B43" s="45" t="s">
        <v>354</v>
      </c>
      <c r="C43" s="128" t="s">
        <v>1225</v>
      </c>
      <c r="D43" s="45">
        <v>175</v>
      </c>
      <c r="E43" s="142" t="s">
        <v>1850</v>
      </c>
      <c r="F43" s="45" t="s">
        <v>525</v>
      </c>
      <c r="G43" s="128" t="s">
        <v>1227</v>
      </c>
      <c r="H43" s="63" t="s">
        <v>657</v>
      </c>
      <c r="I43" s="148">
        <v>1</v>
      </c>
      <c r="J43" s="64">
        <v>44229</v>
      </c>
      <c r="K43" s="64">
        <v>44530</v>
      </c>
      <c r="L43" s="148">
        <v>0.2</v>
      </c>
      <c r="M43" s="148">
        <v>0.5</v>
      </c>
      <c r="N43" s="148">
        <v>0.75</v>
      </c>
      <c r="O43" s="44">
        <v>1</v>
      </c>
      <c r="P43" s="148" t="s">
        <v>25</v>
      </c>
      <c r="Q43" s="217" t="s">
        <v>74</v>
      </c>
      <c r="R43" s="148" t="s">
        <v>357</v>
      </c>
      <c r="S43" s="148" t="s">
        <v>28</v>
      </c>
      <c r="T43" s="148" t="s">
        <v>28</v>
      </c>
      <c r="U43" s="148" t="s">
        <v>75</v>
      </c>
      <c r="V43" s="148" t="s">
        <v>86</v>
      </c>
      <c r="W43" s="179">
        <v>27500000</v>
      </c>
      <c r="X43" s="179">
        <v>77703200</v>
      </c>
      <c r="Y43" s="45" t="s">
        <v>2010</v>
      </c>
      <c r="Z43" s="42" t="s">
        <v>2011</v>
      </c>
      <c r="AA43" s="58" t="s">
        <v>2012</v>
      </c>
      <c r="AB43" s="178" t="s">
        <v>2013</v>
      </c>
    </row>
    <row r="44" spans="2:28" s="173" customFormat="1" ht="54" customHeight="1">
      <c r="B44" s="45" t="s">
        <v>354</v>
      </c>
      <c r="C44" s="128" t="s">
        <v>1226</v>
      </c>
      <c r="D44" s="45">
        <v>149</v>
      </c>
      <c r="E44" s="142" t="s">
        <v>526</v>
      </c>
      <c r="F44" s="45" t="s">
        <v>71</v>
      </c>
      <c r="G44" s="128" t="s">
        <v>1451</v>
      </c>
      <c r="H44" s="63" t="s">
        <v>1851</v>
      </c>
      <c r="I44" s="148">
        <v>1</v>
      </c>
      <c r="J44" s="64">
        <v>44229</v>
      </c>
      <c r="K44" s="64">
        <v>44561</v>
      </c>
      <c r="L44" s="148">
        <v>0.25</v>
      </c>
      <c r="M44" s="148">
        <v>0.5</v>
      </c>
      <c r="N44" s="148">
        <v>0.75</v>
      </c>
      <c r="O44" s="44">
        <v>1</v>
      </c>
      <c r="P44" s="148" t="s">
        <v>25</v>
      </c>
      <c r="Q44" s="217" t="s">
        <v>74</v>
      </c>
      <c r="R44" s="148" t="s">
        <v>1852</v>
      </c>
      <c r="S44" s="148" t="s">
        <v>28</v>
      </c>
      <c r="T44" s="148" t="s">
        <v>28</v>
      </c>
      <c r="U44" s="148" t="s">
        <v>75</v>
      </c>
      <c r="V44" s="148" t="s">
        <v>30</v>
      </c>
      <c r="W44" s="179">
        <v>51750000</v>
      </c>
      <c r="X44" s="179">
        <v>228041400</v>
      </c>
      <c r="Y44" s="45" t="s">
        <v>2010</v>
      </c>
      <c r="Z44" s="42" t="s">
        <v>2016</v>
      </c>
      <c r="AA44" s="58" t="s">
        <v>2017</v>
      </c>
      <c r="AB44" s="178" t="s">
        <v>2018</v>
      </c>
    </row>
    <row r="45" spans="2:28" s="173" customFormat="1" ht="42" customHeight="1">
      <c r="B45" s="451" t="s">
        <v>380</v>
      </c>
      <c r="C45" s="367" t="s">
        <v>1228</v>
      </c>
      <c r="D45" s="451">
        <v>105</v>
      </c>
      <c r="E45" s="407" t="s">
        <v>527</v>
      </c>
      <c r="F45" s="37" t="s">
        <v>1853</v>
      </c>
      <c r="G45" s="130" t="s">
        <v>1234</v>
      </c>
      <c r="H45" s="67" t="s">
        <v>1715</v>
      </c>
      <c r="I45" s="150">
        <v>0.5</v>
      </c>
      <c r="J45" s="68">
        <v>44197</v>
      </c>
      <c r="K45" s="68">
        <v>44561</v>
      </c>
      <c r="L45" s="150">
        <v>0.25</v>
      </c>
      <c r="M45" s="150">
        <v>0.5</v>
      </c>
      <c r="N45" s="150">
        <v>0.75</v>
      </c>
      <c r="O45" s="39">
        <v>1</v>
      </c>
      <c r="P45" s="69" t="s">
        <v>381</v>
      </c>
      <c r="Q45" s="218" t="s">
        <v>74</v>
      </c>
      <c r="R45" s="354" t="s">
        <v>382</v>
      </c>
      <c r="S45" s="150" t="s">
        <v>28</v>
      </c>
      <c r="T45" s="150" t="s">
        <v>28</v>
      </c>
      <c r="U45" s="150" t="s">
        <v>39</v>
      </c>
      <c r="V45" s="125" t="s">
        <v>383</v>
      </c>
      <c r="W45" s="270">
        <v>155641922</v>
      </c>
      <c r="X45" s="270">
        <v>183009000</v>
      </c>
      <c r="Y45" s="427" t="s">
        <v>2101</v>
      </c>
      <c r="Z45" s="427" t="s">
        <v>2022</v>
      </c>
      <c r="AA45" s="436" t="s">
        <v>2041</v>
      </c>
      <c r="AB45" s="427" t="s">
        <v>2042</v>
      </c>
    </row>
    <row r="46" spans="2:28" s="173" customFormat="1" ht="24">
      <c r="B46" s="453"/>
      <c r="C46" s="368"/>
      <c r="D46" s="453"/>
      <c r="E46" s="409"/>
      <c r="F46" s="37" t="s">
        <v>1853</v>
      </c>
      <c r="G46" s="130" t="s">
        <v>1235</v>
      </c>
      <c r="H46" s="67" t="s">
        <v>1854</v>
      </c>
      <c r="I46" s="150">
        <v>0.5</v>
      </c>
      <c r="J46" s="68">
        <v>44197</v>
      </c>
      <c r="K46" s="68">
        <v>44561</v>
      </c>
      <c r="L46" s="150">
        <v>0.25</v>
      </c>
      <c r="M46" s="150">
        <v>0.5</v>
      </c>
      <c r="N46" s="150">
        <v>0.75</v>
      </c>
      <c r="O46" s="39">
        <v>1</v>
      </c>
      <c r="P46" s="69" t="s">
        <v>381</v>
      </c>
      <c r="Q46" s="218" t="s">
        <v>74</v>
      </c>
      <c r="R46" s="356"/>
      <c r="S46" s="150" t="s">
        <v>28</v>
      </c>
      <c r="T46" s="150" t="s">
        <v>28</v>
      </c>
      <c r="U46" s="150" t="s">
        <v>39</v>
      </c>
      <c r="V46" s="125" t="s">
        <v>383</v>
      </c>
      <c r="W46" s="270"/>
      <c r="X46" s="270"/>
      <c r="Y46" s="427"/>
      <c r="Z46" s="427"/>
      <c r="AA46" s="436"/>
      <c r="AB46" s="427"/>
    </row>
    <row r="47" spans="2:28" s="173" customFormat="1" ht="40.5" customHeight="1">
      <c r="B47" s="451" t="s">
        <v>380</v>
      </c>
      <c r="C47" s="367" t="s">
        <v>1229</v>
      </c>
      <c r="D47" s="451">
        <v>191</v>
      </c>
      <c r="E47" s="407" t="s">
        <v>528</v>
      </c>
      <c r="F47" s="37" t="s">
        <v>1853</v>
      </c>
      <c r="G47" s="130" t="s">
        <v>1236</v>
      </c>
      <c r="H47" s="67" t="s">
        <v>529</v>
      </c>
      <c r="I47" s="150">
        <v>0.4</v>
      </c>
      <c r="J47" s="68">
        <v>44211</v>
      </c>
      <c r="K47" s="68">
        <v>44316</v>
      </c>
      <c r="L47" s="150">
        <v>1</v>
      </c>
      <c r="M47" s="150">
        <v>0</v>
      </c>
      <c r="N47" s="150">
        <v>0</v>
      </c>
      <c r="O47" s="39">
        <v>0</v>
      </c>
      <c r="P47" s="150" t="s">
        <v>307</v>
      </c>
      <c r="Q47" s="218" t="s">
        <v>74</v>
      </c>
      <c r="R47" s="354" t="s">
        <v>530</v>
      </c>
      <c r="S47" s="150" t="s">
        <v>28</v>
      </c>
      <c r="T47" s="150" t="s">
        <v>28</v>
      </c>
      <c r="U47" s="150" t="s">
        <v>392</v>
      </c>
      <c r="V47" s="125" t="s">
        <v>383</v>
      </c>
      <c r="W47" s="430">
        <v>21125765</v>
      </c>
      <c r="X47" s="430">
        <v>140876774</v>
      </c>
      <c r="Y47" s="427" t="s">
        <v>2101</v>
      </c>
      <c r="Z47" s="427" t="s">
        <v>2022</v>
      </c>
      <c r="AA47" s="436" t="s">
        <v>2102</v>
      </c>
      <c r="AB47" s="427" t="s">
        <v>2042</v>
      </c>
    </row>
    <row r="48" spans="2:28" s="173" customFormat="1" ht="40.5" customHeight="1">
      <c r="B48" s="453"/>
      <c r="C48" s="368"/>
      <c r="D48" s="453"/>
      <c r="E48" s="409"/>
      <c r="F48" s="37" t="s">
        <v>1853</v>
      </c>
      <c r="G48" s="130" t="s">
        <v>1237</v>
      </c>
      <c r="H48" s="67" t="s">
        <v>531</v>
      </c>
      <c r="I48" s="150">
        <v>0.6</v>
      </c>
      <c r="J48" s="68">
        <v>44287</v>
      </c>
      <c r="K48" s="68">
        <v>44561</v>
      </c>
      <c r="L48" s="150">
        <v>0</v>
      </c>
      <c r="M48" s="150">
        <v>0.2</v>
      </c>
      <c r="N48" s="150">
        <v>0.4</v>
      </c>
      <c r="O48" s="39">
        <v>1</v>
      </c>
      <c r="P48" s="150" t="s">
        <v>307</v>
      </c>
      <c r="Q48" s="218" t="s">
        <v>74</v>
      </c>
      <c r="R48" s="356"/>
      <c r="S48" s="150" t="s">
        <v>28</v>
      </c>
      <c r="T48" s="150" t="s">
        <v>28</v>
      </c>
      <c r="U48" s="150" t="s">
        <v>392</v>
      </c>
      <c r="V48" s="125" t="s">
        <v>383</v>
      </c>
      <c r="W48" s="430"/>
      <c r="X48" s="430"/>
      <c r="Y48" s="427"/>
      <c r="Z48" s="427"/>
      <c r="AA48" s="436"/>
      <c r="AB48" s="427"/>
    </row>
    <row r="49" spans="2:28" s="173" customFormat="1" ht="63.75" customHeight="1">
      <c r="B49" s="451" t="s">
        <v>380</v>
      </c>
      <c r="C49" s="367" t="s">
        <v>1230</v>
      </c>
      <c r="D49" s="451"/>
      <c r="E49" s="407" t="s">
        <v>1716</v>
      </c>
      <c r="F49" s="37" t="s">
        <v>1853</v>
      </c>
      <c r="G49" s="130" t="s">
        <v>1238</v>
      </c>
      <c r="H49" s="65" t="s">
        <v>1717</v>
      </c>
      <c r="I49" s="12">
        <v>0.7</v>
      </c>
      <c r="J49" s="66">
        <v>44287</v>
      </c>
      <c r="K49" s="66">
        <v>44561</v>
      </c>
      <c r="L49" s="150">
        <v>0</v>
      </c>
      <c r="M49" s="150">
        <v>0.33</v>
      </c>
      <c r="N49" s="150">
        <v>0.66</v>
      </c>
      <c r="O49" s="39">
        <v>1</v>
      </c>
      <c r="P49" s="69" t="s">
        <v>381</v>
      </c>
      <c r="Q49" s="218" t="s">
        <v>74</v>
      </c>
      <c r="R49" s="354" t="s">
        <v>382</v>
      </c>
      <c r="S49" s="150" t="s">
        <v>28</v>
      </c>
      <c r="T49" s="150" t="s">
        <v>28</v>
      </c>
      <c r="U49" s="150" t="s">
        <v>39</v>
      </c>
      <c r="V49" s="125" t="s">
        <v>383</v>
      </c>
      <c r="W49" s="431">
        <v>155641922</v>
      </c>
      <c r="X49" s="431">
        <v>183009000</v>
      </c>
      <c r="Y49" s="427" t="s">
        <v>2101</v>
      </c>
      <c r="Z49" s="427" t="s">
        <v>2022</v>
      </c>
      <c r="AA49" s="436" t="s">
        <v>2103</v>
      </c>
      <c r="AB49" s="427" t="s">
        <v>2042</v>
      </c>
    </row>
    <row r="50" spans="2:28" s="173" customFormat="1" ht="49.5" customHeight="1">
      <c r="B50" s="453"/>
      <c r="C50" s="368"/>
      <c r="D50" s="453"/>
      <c r="E50" s="409"/>
      <c r="F50" s="37" t="s">
        <v>1853</v>
      </c>
      <c r="G50" s="130" t="s">
        <v>1239</v>
      </c>
      <c r="H50" s="65" t="s">
        <v>1718</v>
      </c>
      <c r="I50" s="12">
        <v>0.3</v>
      </c>
      <c r="J50" s="66">
        <v>44378</v>
      </c>
      <c r="K50" s="66">
        <v>44561</v>
      </c>
      <c r="L50" s="150">
        <v>0</v>
      </c>
      <c r="M50" s="150">
        <v>0</v>
      </c>
      <c r="N50" s="150">
        <v>0.5</v>
      </c>
      <c r="O50" s="39">
        <v>1</v>
      </c>
      <c r="P50" s="69" t="s">
        <v>381</v>
      </c>
      <c r="Q50" s="218" t="s">
        <v>74</v>
      </c>
      <c r="R50" s="356"/>
      <c r="S50" s="150" t="s">
        <v>28</v>
      </c>
      <c r="T50" s="150" t="s">
        <v>28</v>
      </c>
      <c r="U50" s="150" t="s">
        <v>39</v>
      </c>
      <c r="V50" s="125" t="s">
        <v>383</v>
      </c>
      <c r="W50" s="431"/>
      <c r="X50" s="431"/>
      <c r="Y50" s="427"/>
      <c r="Z50" s="427"/>
      <c r="AA50" s="436"/>
      <c r="AB50" s="427"/>
    </row>
    <row r="51" spans="2:28" s="173" customFormat="1" ht="33" customHeight="1">
      <c r="B51" s="451" t="s">
        <v>380</v>
      </c>
      <c r="C51" s="367" t="s">
        <v>1231</v>
      </c>
      <c r="D51" s="451">
        <v>122</v>
      </c>
      <c r="E51" s="407" t="s">
        <v>532</v>
      </c>
      <c r="F51" s="37" t="s">
        <v>254</v>
      </c>
      <c r="G51" s="130" t="s">
        <v>1240</v>
      </c>
      <c r="H51" s="18" t="s">
        <v>533</v>
      </c>
      <c r="I51" s="150">
        <v>0.14000000000000001</v>
      </c>
      <c r="J51" s="68">
        <v>44197</v>
      </c>
      <c r="K51" s="68">
        <v>44561</v>
      </c>
      <c r="L51" s="150">
        <v>0.05</v>
      </c>
      <c r="M51" s="150">
        <v>0.3</v>
      </c>
      <c r="N51" s="150">
        <v>0.65</v>
      </c>
      <c r="O51" s="39">
        <v>1</v>
      </c>
      <c r="P51" s="150" t="s">
        <v>239</v>
      </c>
      <c r="Q51" s="218" t="s">
        <v>74</v>
      </c>
      <c r="R51" s="354" t="s">
        <v>386</v>
      </c>
      <c r="S51" s="150" t="s">
        <v>28</v>
      </c>
      <c r="T51" s="150" t="s">
        <v>28</v>
      </c>
      <c r="U51" s="150" t="s">
        <v>39</v>
      </c>
      <c r="V51" s="150" t="s">
        <v>383</v>
      </c>
      <c r="W51" s="430">
        <v>64502141</v>
      </c>
      <c r="X51" s="430">
        <v>137333333</v>
      </c>
      <c r="Y51" s="427" t="s">
        <v>2101</v>
      </c>
      <c r="Z51" s="429" t="s">
        <v>2025</v>
      </c>
      <c r="AA51" s="429" t="s">
        <v>2035</v>
      </c>
      <c r="AB51" s="427" t="s">
        <v>2027</v>
      </c>
    </row>
    <row r="52" spans="2:28" s="173" customFormat="1" ht="33" customHeight="1">
      <c r="B52" s="452"/>
      <c r="C52" s="369"/>
      <c r="D52" s="452"/>
      <c r="E52" s="408"/>
      <c r="F52" s="37" t="s">
        <v>254</v>
      </c>
      <c r="G52" s="130" t="s">
        <v>1241</v>
      </c>
      <c r="H52" s="18" t="s">
        <v>534</v>
      </c>
      <c r="I52" s="150">
        <v>0.14000000000000001</v>
      </c>
      <c r="J52" s="68">
        <v>44197</v>
      </c>
      <c r="K52" s="68">
        <v>44561</v>
      </c>
      <c r="L52" s="150">
        <v>0.05</v>
      </c>
      <c r="M52" s="150">
        <v>0.35</v>
      </c>
      <c r="N52" s="150">
        <v>0.75</v>
      </c>
      <c r="O52" s="39">
        <v>1</v>
      </c>
      <c r="P52" s="150" t="s">
        <v>239</v>
      </c>
      <c r="Q52" s="218" t="s">
        <v>74</v>
      </c>
      <c r="R52" s="355"/>
      <c r="S52" s="150" t="s">
        <v>28</v>
      </c>
      <c r="T52" s="150" t="s">
        <v>28</v>
      </c>
      <c r="U52" s="150" t="s">
        <v>39</v>
      </c>
      <c r="V52" s="150" t="s">
        <v>383</v>
      </c>
      <c r="W52" s="430"/>
      <c r="X52" s="430"/>
      <c r="Y52" s="427"/>
      <c r="Z52" s="429"/>
      <c r="AA52" s="429"/>
      <c r="AB52" s="427"/>
    </row>
    <row r="53" spans="2:28" s="173" customFormat="1" ht="33" customHeight="1">
      <c r="B53" s="452"/>
      <c r="C53" s="369"/>
      <c r="D53" s="452"/>
      <c r="E53" s="408"/>
      <c r="F53" s="37" t="s">
        <v>254</v>
      </c>
      <c r="G53" s="130" t="s">
        <v>1242</v>
      </c>
      <c r="H53" s="18" t="s">
        <v>535</v>
      </c>
      <c r="I53" s="150">
        <v>0.14000000000000001</v>
      </c>
      <c r="J53" s="68">
        <v>44197</v>
      </c>
      <c r="K53" s="68">
        <v>44561</v>
      </c>
      <c r="L53" s="150">
        <v>0.05</v>
      </c>
      <c r="M53" s="150">
        <v>0.3</v>
      </c>
      <c r="N53" s="150">
        <v>0.65</v>
      </c>
      <c r="O53" s="39">
        <v>1</v>
      </c>
      <c r="P53" s="150" t="s">
        <v>239</v>
      </c>
      <c r="Q53" s="218" t="s">
        <v>74</v>
      </c>
      <c r="R53" s="355"/>
      <c r="S53" s="150" t="s">
        <v>28</v>
      </c>
      <c r="T53" s="150" t="s">
        <v>28</v>
      </c>
      <c r="U53" s="150" t="s">
        <v>39</v>
      </c>
      <c r="V53" s="150" t="s">
        <v>383</v>
      </c>
      <c r="W53" s="430"/>
      <c r="X53" s="430"/>
      <c r="Y53" s="427"/>
      <c r="Z53" s="429"/>
      <c r="AA53" s="429"/>
      <c r="AB53" s="427"/>
    </row>
    <row r="54" spans="2:28" s="173" customFormat="1" ht="33" customHeight="1">
      <c r="B54" s="452"/>
      <c r="C54" s="369"/>
      <c r="D54" s="452"/>
      <c r="E54" s="408"/>
      <c r="F54" s="37" t="s">
        <v>254</v>
      </c>
      <c r="G54" s="130" t="s">
        <v>1243</v>
      </c>
      <c r="H54" s="18" t="s">
        <v>536</v>
      </c>
      <c r="I54" s="150">
        <v>0.14000000000000001</v>
      </c>
      <c r="J54" s="68">
        <v>44197</v>
      </c>
      <c r="K54" s="68">
        <v>44561</v>
      </c>
      <c r="L54" s="150">
        <v>0.05</v>
      </c>
      <c r="M54" s="150">
        <v>0.3</v>
      </c>
      <c r="N54" s="150">
        <v>0.65</v>
      </c>
      <c r="O54" s="39">
        <v>1</v>
      </c>
      <c r="P54" s="150" t="s">
        <v>239</v>
      </c>
      <c r="Q54" s="218" t="s">
        <v>74</v>
      </c>
      <c r="R54" s="355"/>
      <c r="S54" s="150" t="s">
        <v>28</v>
      </c>
      <c r="T54" s="150" t="s">
        <v>28</v>
      </c>
      <c r="U54" s="150" t="s">
        <v>39</v>
      </c>
      <c r="V54" s="150" t="s">
        <v>383</v>
      </c>
      <c r="W54" s="430"/>
      <c r="X54" s="430"/>
      <c r="Y54" s="427"/>
      <c r="Z54" s="429"/>
      <c r="AA54" s="429"/>
      <c r="AB54" s="427"/>
    </row>
    <row r="55" spans="2:28" s="173" customFormat="1" ht="33" customHeight="1">
      <c r="B55" s="452"/>
      <c r="C55" s="369"/>
      <c r="D55" s="452"/>
      <c r="E55" s="408"/>
      <c r="F55" s="37" t="s">
        <v>254</v>
      </c>
      <c r="G55" s="130" t="s">
        <v>1244</v>
      </c>
      <c r="H55" s="18" t="s">
        <v>537</v>
      </c>
      <c r="I55" s="150">
        <v>0.14000000000000001</v>
      </c>
      <c r="J55" s="68">
        <v>44197</v>
      </c>
      <c r="K55" s="68">
        <v>44561</v>
      </c>
      <c r="L55" s="150">
        <v>0.05</v>
      </c>
      <c r="M55" s="150">
        <v>0.3</v>
      </c>
      <c r="N55" s="150">
        <v>0.75</v>
      </c>
      <c r="O55" s="39">
        <v>1</v>
      </c>
      <c r="P55" s="150" t="s">
        <v>239</v>
      </c>
      <c r="Q55" s="218" t="s">
        <v>74</v>
      </c>
      <c r="R55" s="355"/>
      <c r="S55" s="150" t="s">
        <v>28</v>
      </c>
      <c r="T55" s="150" t="s">
        <v>28</v>
      </c>
      <c r="U55" s="150" t="s">
        <v>39</v>
      </c>
      <c r="V55" s="150" t="s">
        <v>383</v>
      </c>
      <c r="W55" s="430"/>
      <c r="X55" s="430"/>
      <c r="Y55" s="427"/>
      <c r="Z55" s="429"/>
      <c r="AA55" s="429"/>
      <c r="AB55" s="427"/>
    </row>
    <row r="56" spans="2:28" s="173" customFormat="1" ht="48" customHeight="1">
      <c r="B56" s="452"/>
      <c r="C56" s="369"/>
      <c r="D56" s="452"/>
      <c r="E56" s="408"/>
      <c r="F56" s="37" t="s">
        <v>254</v>
      </c>
      <c r="G56" s="130" t="s">
        <v>1245</v>
      </c>
      <c r="H56" s="18" t="s">
        <v>538</v>
      </c>
      <c r="I56" s="150">
        <v>0.14000000000000001</v>
      </c>
      <c r="J56" s="68">
        <v>44197</v>
      </c>
      <c r="K56" s="68">
        <v>44561</v>
      </c>
      <c r="L56" s="150">
        <v>0.05</v>
      </c>
      <c r="M56" s="150">
        <v>0.35</v>
      </c>
      <c r="N56" s="150">
        <v>0.64</v>
      </c>
      <c r="O56" s="39">
        <v>1</v>
      </c>
      <c r="P56" s="150" t="s">
        <v>381</v>
      </c>
      <c r="Q56" s="218" t="s">
        <v>74</v>
      </c>
      <c r="R56" s="355" t="s">
        <v>539</v>
      </c>
      <c r="S56" s="150" t="s">
        <v>28</v>
      </c>
      <c r="T56" s="150" t="s">
        <v>28</v>
      </c>
      <c r="U56" s="150" t="s">
        <v>39</v>
      </c>
      <c r="V56" s="150" t="s">
        <v>383</v>
      </c>
      <c r="W56" s="430"/>
      <c r="X56" s="430"/>
      <c r="Y56" s="427"/>
      <c r="Z56" s="429"/>
      <c r="AA56" s="429"/>
      <c r="AB56" s="427"/>
    </row>
    <row r="57" spans="2:28" s="173" customFormat="1" ht="48" customHeight="1">
      <c r="B57" s="453"/>
      <c r="C57" s="368"/>
      <c r="D57" s="453"/>
      <c r="E57" s="409"/>
      <c r="F57" s="37" t="s">
        <v>254</v>
      </c>
      <c r="G57" s="130" t="s">
        <v>1246</v>
      </c>
      <c r="H57" s="18" t="s">
        <v>540</v>
      </c>
      <c r="I57" s="150">
        <v>0.16</v>
      </c>
      <c r="J57" s="68">
        <v>44197</v>
      </c>
      <c r="K57" s="68">
        <v>44561</v>
      </c>
      <c r="L57" s="150">
        <v>0.05</v>
      </c>
      <c r="M57" s="150">
        <v>0.3</v>
      </c>
      <c r="N57" s="150">
        <v>0.65</v>
      </c>
      <c r="O57" s="39">
        <v>1</v>
      </c>
      <c r="P57" s="150" t="s">
        <v>381</v>
      </c>
      <c r="Q57" s="218" t="s">
        <v>74</v>
      </c>
      <c r="R57" s="356"/>
      <c r="S57" s="150" t="s">
        <v>28</v>
      </c>
      <c r="T57" s="150" t="s">
        <v>28</v>
      </c>
      <c r="U57" s="150" t="s">
        <v>39</v>
      </c>
      <c r="V57" s="150" t="s">
        <v>383</v>
      </c>
      <c r="W57" s="430"/>
      <c r="X57" s="430"/>
      <c r="Y57" s="427"/>
      <c r="Z57" s="429"/>
      <c r="AA57" s="429"/>
      <c r="AB57" s="427"/>
    </row>
    <row r="58" spans="2:28" s="173" customFormat="1" ht="24">
      <c r="B58" s="451" t="s">
        <v>380</v>
      </c>
      <c r="C58" s="367" t="s">
        <v>1232</v>
      </c>
      <c r="D58" s="451">
        <v>106</v>
      </c>
      <c r="E58" s="407" t="s">
        <v>541</v>
      </c>
      <c r="F58" s="37" t="s">
        <v>254</v>
      </c>
      <c r="G58" s="130" t="s">
        <v>1247</v>
      </c>
      <c r="H58" s="67" t="s">
        <v>542</v>
      </c>
      <c r="I58" s="150">
        <v>0.5</v>
      </c>
      <c r="J58" s="68">
        <v>44197</v>
      </c>
      <c r="K58" s="68">
        <v>44561</v>
      </c>
      <c r="L58" s="150">
        <v>0.05</v>
      </c>
      <c r="M58" s="150">
        <v>0.3</v>
      </c>
      <c r="N58" s="150">
        <v>0.65</v>
      </c>
      <c r="O58" s="39">
        <v>1</v>
      </c>
      <c r="P58" s="150" t="s">
        <v>381</v>
      </c>
      <c r="Q58" s="219" t="s">
        <v>26</v>
      </c>
      <c r="R58" s="354" t="s">
        <v>543</v>
      </c>
      <c r="S58" s="150" t="s">
        <v>28</v>
      </c>
      <c r="T58" s="150" t="s">
        <v>28</v>
      </c>
      <c r="U58" s="150" t="s">
        <v>39</v>
      </c>
      <c r="V58" s="150" t="s">
        <v>383</v>
      </c>
      <c r="W58" s="430">
        <v>55723139</v>
      </c>
      <c r="X58" s="430">
        <v>153241618</v>
      </c>
      <c r="Y58" s="427" t="s">
        <v>2101</v>
      </c>
      <c r="Z58" s="427" t="s">
        <v>2028</v>
      </c>
      <c r="AA58" s="429" t="s">
        <v>2104</v>
      </c>
      <c r="AB58" s="427" t="s">
        <v>2030</v>
      </c>
    </row>
    <row r="59" spans="2:28" s="173" customFormat="1" ht="36">
      <c r="B59" s="453"/>
      <c r="C59" s="368"/>
      <c r="D59" s="453"/>
      <c r="E59" s="409"/>
      <c r="F59" s="37" t="s">
        <v>254</v>
      </c>
      <c r="G59" s="130" t="s">
        <v>1248</v>
      </c>
      <c r="H59" s="67" t="s">
        <v>544</v>
      </c>
      <c r="I59" s="150">
        <v>0.5</v>
      </c>
      <c r="J59" s="68">
        <v>44197</v>
      </c>
      <c r="K59" s="68">
        <v>44561</v>
      </c>
      <c r="L59" s="150">
        <v>0.05</v>
      </c>
      <c r="M59" s="150">
        <v>0.3</v>
      </c>
      <c r="N59" s="150">
        <v>0.65</v>
      </c>
      <c r="O59" s="39">
        <v>1</v>
      </c>
      <c r="P59" s="150" t="s">
        <v>381</v>
      </c>
      <c r="Q59" s="219" t="s">
        <v>26</v>
      </c>
      <c r="R59" s="356"/>
      <c r="S59" s="150" t="s">
        <v>28</v>
      </c>
      <c r="T59" s="150" t="s">
        <v>28</v>
      </c>
      <c r="U59" s="150" t="s">
        <v>28</v>
      </c>
      <c r="V59" s="150" t="s">
        <v>383</v>
      </c>
      <c r="W59" s="430"/>
      <c r="X59" s="430"/>
      <c r="Y59" s="427"/>
      <c r="Z59" s="427"/>
      <c r="AA59" s="429"/>
      <c r="AB59" s="427"/>
    </row>
    <row r="60" spans="2:28" s="173" customFormat="1" ht="36.75" customHeight="1">
      <c r="B60" s="344" t="s">
        <v>380</v>
      </c>
      <c r="C60" s="367" t="s">
        <v>1233</v>
      </c>
      <c r="D60" s="344">
        <v>146</v>
      </c>
      <c r="E60" s="373" t="s">
        <v>545</v>
      </c>
      <c r="F60" s="7" t="s">
        <v>1853</v>
      </c>
      <c r="G60" s="130" t="s">
        <v>1249</v>
      </c>
      <c r="H60" s="65" t="s">
        <v>546</v>
      </c>
      <c r="I60" s="121">
        <v>0.3</v>
      </c>
      <c r="J60" s="66">
        <v>44197</v>
      </c>
      <c r="K60" s="66">
        <v>44561</v>
      </c>
      <c r="L60" s="121">
        <v>0.05</v>
      </c>
      <c r="M60" s="121">
        <v>0.3</v>
      </c>
      <c r="N60" s="121">
        <v>0.65</v>
      </c>
      <c r="O60" s="10">
        <v>1</v>
      </c>
      <c r="P60" s="121" t="s">
        <v>381</v>
      </c>
      <c r="Q60" s="219" t="s">
        <v>26</v>
      </c>
      <c r="R60" s="351" t="s">
        <v>543</v>
      </c>
      <c r="S60" s="121" t="s">
        <v>28</v>
      </c>
      <c r="T60" s="121" t="s">
        <v>28</v>
      </c>
      <c r="U60" s="121" t="s">
        <v>39</v>
      </c>
      <c r="V60" s="121" t="s">
        <v>383</v>
      </c>
      <c r="W60" s="430">
        <v>55723139</v>
      </c>
      <c r="X60" s="430">
        <v>153241618</v>
      </c>
      <c r="Y60" s="427" t="s">
        <v>2101</v>
      </c>
      <c r="Z60" s="427" t="s">
        <v>2028</v>
      </c>
      <c r="AA60" s="429" t="s">
        <v>2104</v>
      </c>
      <c r="AB60" s="427" t="s">
        <v>2030</v>
      </c>
    </row>
    <row r="61" spans="2:28" s="173" customFormat="1" ht="36.75" customHeight="1">
      <c r="B61" s="346"/>
      <c r="C61" s="368"/>
      <c r="D61" s="346"/>
      <c r="E61" s="374"/>
      <c r="F61" s="7" t="s">
        <v>1853</v>
      </c>
      <c r="G61" s="130" t="s">
        <v>1250</v>
      </c>
      <c r="H61" s="65" t="s">
        <v>547</v>
      </c>
      <c r="I61" s="122">
        <v>0.7</v>
      </c>
      <c r="J61" s="81">
        <v>44197</v>
      </c>
      <c r="K61" s="81">
        <v>44561</v>
      </c>
      <c r="L61" s="122">
        <v>0.05</v>
      </c>
      <c r="M61" s="122">
        <v>0.3</v>
      </c>
      <c r="N61" s="122">
        <v>0.65</v>
      </c>
      <c r="O61" s="82">
        <v>1</v>
      </c>
      <c r="P61" s="122" t="s">
        <v>381</v>
      </c>
      <c r="Q61" s="219" t="s">
        <v>26</v>
      </c>
      <c r="R61" s="352"/>
      <c r="S61" s="122" t="s">
        <v>28</v>
      </c>
      <c r="T61" s="122" t="s">
        <v>28</v>
      </c>
      <c r="U61" s="122" t="s">
        <v>28</v>
      </c>
      <c r="V61" s="122" t="s">
        <v>383</v>
      </c>
      <c r="W61" s="430"/>
      <c r="X61" s="430"/>
      <c r="Y61" s="427"/>
      <c r="Z61" s="427"/>
      <c r="AA61" s="429"/>
      <c r="AB61" s="427"/>
    </row>
    <row r="62" spans="2:28" s="173" customFormat="1" ht="33.75" customHeight="1">
      <c r="B62" s="344" t="s">
        <v>380</v>
      </c>
      <c r="C62" s="367" t="s">
        <v>1661</v>
      </c>
      <c r="D62" s="117"/>
      <c r="E62" s="373" t="s">
        <v>1538</v>
      </c>
      <c r="F62" s="7" t="s">
        <v>1853</v>
      </c>
      <c r="G62" s="130" t="s">
        <v>1662</v>
      </c>
      <c r="H62" s="65" t="s">
        <v>1665</v>
      </c>
      <c r="I62" s="157">
        <v>0.33</v>
      </c>
      <c r="J62" s="81">
        <v>44256</v>
      </c>
      <c r="K62" s="66">
        <v>44500</v>
      </c>
      <c r="L62" s="122">
        <v>0</v>
      </c>
      <c r="M62" s="157">
        <v>0.5</v>
      </c>
      <c r="N62" s="157">
        <v>1</v>
      </c>
      <c r="O62" s="157">
        <v>0</v>
      </c>
      <c r="P62" s="157" t="s">
        <v>381</v>
      </c>
      <c r="Q62" s="219" t="s">
        <v>26</v>
      </c>
      <c r="R62" s="454" t="s">
        <v>543</v>
      </c>
      <c r="S62" s="157" t="s">
        <v>28</v>
      </c>
      <c r="T62" s="157" t="s">
        <v>28</v>
      </c>
      <c r="U62" s="157" t="s">
        <v>28</v>
      </c>
      <c r="V62" s="157" t="s">
        <v>383</v>
      </c>
      <c r="W62" s="431">
        <v>21125765</v>
      </c>
      <c r="X62" s="431">
        <v>140876774</v>
      </c>
      <c r="Y62" s="427" t="s">
        <v>2101</v>
      </c>
      <c r="Z62" s="427" t="s">
        <v>2025</v>
      </c>
      <c r="AA62" s="427" t="s">
        <v>2035</v>
      </c>
      <c r="AB62" s="427" t="s">
        <v>2036</v>
      </c>
    </row>
    <row r="63" spans="2:28" s="173" customFormat="1" ht="33.75" customHeight="1">
      <c r="B63" s="345"/>
      <c r="C63" s="369"/>
      <c r="D63" s="117"/>
      <c r="E63" s="387"/>
      <c r="F63" s="7" t="s">
        <v>1853</v>
      </c>
      <c r="G63" s="130" t="s">
        <v>1663</v>
      </c>
      <c r="H63" s="65" t="s">
        <v>1666</v>
      </c>
      <c r="I63" s="157">
        <v>0.33</v>
      </c>
      <c r="J63" s="81">
        <v>44256</v>
      </c>
      <c r="K63" s="66">
        <v>44561</v>
      </c>
      <c r="L63" s="122">
        <v>0</v>
      </c>
      <c r="M63" s="157">
        <v>0.35</v>
      </c>
      <c r="N63" s="157">
        <v>0.75</v>
      </c>
      <c r="O63" s="157">
        <v>1</v>
      </c>
      <c r="P63" s="157" t="s">
        <v>381</v>
      </c>
      <c r="Q63" s="219" t="s">
        <v>26</v>
      </c>
      <c r="R63" s="454"/>
      <c r="S63" s="157" t="s">
        <v>28</v>
      </c>
      <c r="T63" s="157" t="s">
        <v>28</v>
      </c>
      <c r="U63" s="157" t="s">
        <v>28</v>
      </c>
      <c r="V63" s="157" t="s">
        <v>383</v>
      </c>
      <c r="W63" s="431"/>
      <c r="X63" s="431"/>
      <c r="Y63" s="427"/>
      <c r="Z63" s="427"/>
      <c r="AA63" s="427"/>
      <c r="AB63" s="427"/>
    </row>
    <row r="64" spans="2:28" s="173" customFormat="1" ht="33.75" customHeight="1">
      <c r="B64" s="346"/>
      <c r="C64" s="368"/>
      <c r="D64" s="117"/>
      <c r="E64" s="374"/>
      <c r="F64" s="7" t="s">
        <v>1853</v>
      </c>
      <c r="G64" s="130" t="s">
        <v>1664</v>
      </c>
      <c r="H64" s="65" t="s">
        <v>1667</v>
      </c>
      <c r="I64" s="157">
        <v>0.34</v>
      </c>
      <c r="J64" s="81">
        <v>44256</v>
      </c>
      <c r="K64" s="66">
        <v>44561</v>
      </c>
      <c r="L64" s="122">
        <v>0</v>
      </c>
      <c r="M64" s="157">
        <v>0.33</v>
      </c>
      <c r="N64" s="157">
        <v>0.33</v>
      </c>
      <c r="O64" s="157">
        <v>0.34</v>
      </c>
      <c r="P64" s="157" t="s">
        <v>381</v>
      </c>
      <c r="Q64" s="219" t="s">
        <v>26</v>
      </c>
      <c r="R64" s="454"/>
      <c r="S64" s="157" t="s">
        <v>28</v>
      </c>
      <c r="T64" s="157" t="s">
        <v>28</v>
      </c>
      <c r="U64" s="157" t="s">
        <v>28</v>
      </c>
      <c r="V64" s="157" t="s">
        <v>383</v>
      </c>
      <c r="W64" s="432"/>
      <c r="X64" s="432"/>
      <c r="Y64" s="428"/>
      <c r="Z64" s="428"/>
      <c r="AA64" s="428"/>
      <c r="AB64" s="428"/>
    </row>
    <row r="65" spans="2:28" s="173" customFormat="1" ht="36">
      <c r="B65" s="282" t="s">
        <v>430</v>
      </c>
      <c r="C65" s="232" t="s">
        <v>1251</v>
      </c>
      <c r="D65" s="282">
        <v>115</v>
      </c>
      <c r="E65" s="235" t="s">
        <v>548</v>
      </c>
      <c r="F65" s="45" t="s">
        <v>82</v>
      </c>
      <c r="G65" s="128" t="s">
        <v>1274</v>
      </c>
      <c r="H65" s="45" t="s">
        <v>1457</v>
      </c>
      <c r="I65" s="135">
        <v>0.3</v>
      </c>
      <c r="J65" s="83">
        <v>44287</v>
      </c>
      <c r="K65" s="83">
        <v>44331</v>
      </c>
      <c r="L65" s="135">
        <v>0</v>
      </c>
      <c r="M65" s="135">
        <v>1</v>
      </c>
      <c r="N65" s="135">
        <v>0</v>
      </c>
      <c r="O65" s="55">
        <v>0</v>
      </c>
      <c r="P65" s="135" t="s">
        <v>38</v>
      </c>
      <c r="Q65" s="217" t="s">
        <v>26</v>
      </c>
      <c r="R65" s="397" t="s">
        <v>432</v>
      </c>
      <c r="S65" s="135" t="s">
        <v>28</v>
      </c>
      <c r="T65" s="135" t="s">
        <v>28</v>
      </c>
      <c r="U65" s="135" t="s">
        <v>132</v>
      </c>
      <c r="V65" s="55" t="s">
        <v>30</v>
      </c>
      <c r="W65" s="250">
        <v>30583097.596969694</v>
      </c>
      <c r="X65" s="250">
        <v>0</v>
      </c>
      <c r="Y65" s="275" t="s">
        <v>2044</v>
      </c>
      <c r="Z65" s="275" t="s">
        <v>2045</v>
      </c>
      <c r="AA65" s="276" t="s">
        <v>2046</v>
      </c>
      <c r="AB65" s="276" t="s">
        <v>2047</v>
      </c>
    </row>
    <row r="66" spans="2:28" s="173" customFormat="1" ht="36">
      <c r="B66" s="398"/>
      <c r="C66" s="233"/>
      <c r="D66" s="398"/>
      <c r="E66" s="236"/>
      <c r="F66" s="45" t="s">
        <v>82</v>
      </c>
      <c r="G66" s="128" t="s">
        <v>1275</v>
      </c>
      <c r="H66" s="45" t="s">
        <v>1458</v>
      </c>
      <c r="I66" s="148">
        <v>0.4</v>
      </c>
      <c r="J66" s="64">
        <v>44334</v>
      </c>
      <c r="K66" s="64">
        <v>44422</v>
      </c>
      <c r="L66" s="148">
        <v>0</v>
      </c>
      <c r="M66" s="148">
        <v>0.6</v>
      </c>
      <c r="N66" s="148">
        <v>1</v>
      </c>
      <c r="O66" s="44">
        <v>0</v>
      </c>
      <c r="P66" s="148" t="s">
        <v>38</v>
      </c>
      <c r="Q66" s="217" t="s">
        <v>26</v>
      </c>
      <c r="R66" s="397"/>
      <c r="S66" s="148" t="s">
        <v>28</v>
      </c>
      <c r="T66" s="148" t="s">
        <v>28</v>
      </c>
      <c r="U66" s="148" t="s">
        <v>132</v>
      </c>
      <c r="V66" s="44" t="s">
        <v>30</v>
      </c>
      <c r="W66" s="250"/>
      <c r="X66" s="250"/>
      <c r="Y66" s="275"/>
      <c r="Z66" s="275"/>
      <c r="AA66" s="276"/>
      <c r="AB66" s="276"/>
    </row>
    <row r="67" spans="2:28" s="173" customFormat="1" ht="36">
      <c r="B67" s="379"/>
      <c r="C67" s="234"/>
      <c r="D67" s="379"/>
      <c r="E67" s="237"/>
      <c r="F67" s="45" t="s">
        <v>82</v>
      </c>
      <c r="G67" s="128" t="s">
        <v>1275</v>
      </c>
      <c r="H67" s="45" t="s">
        <v>1459</v>
      </c>
      <c r="I67" s="148">
        <v>0.3</v>
      </c>
      <c r="J67" s="64">
        <v>44417</v>
      </c>
      <c r="K67" s="64">
        <v>44426</v>
      </c>
      <c r="L67" s="148">
        <v>0</v>
      </c>
      <c r="M67" s="148">
        <v>0</v>
      </c>
      <c r="N67" s="148">
        <v>1</v>
      </c>
      <c r="O67" s="44">
        <v>0</v>
      </c>
      <c r="P67" s="148" t="s">
        <v>38</v>
      </c>
      <c r="Q67" s="217" t="s">
        <v>26</v>
      </c>
      <c r="R67" s="375"/>
      <c r="S67" s="148" t="s">
        <v>28</v>
      </c>
      <c r="T67" s="148" t="s">
        <v>28</v>
      </c>
      <c r="U67" s="148" t="s">
        <v>132</v>
      </c>
      <c r="V67" s="44" t="s">
        <v>30</v>
      </c>
      <c r="W67" s="250"/>
      <c r="X67" s="250"/>
      <c r="Y67" s="275"/>
      <c r="Z67" s="275"/>
      <c r="AA67" s="276"/>
      <c r="AB67" s="276"/>
    </row>
    <row r="68" spans="2:28" s="173" customFormat="1" ht="36">
      <c r="B68" s="282" t="s">
        <v>430</v>
      </c>
      <c r="C68" s="232" t="s">
        <v>1252</v>
      </c>
      <c r="D68" s="282">
        <v>168</v>
      </c>
      <c r="E68" s="235" t="s">
        <v>549</v>
      </c>
      <c r="F68" s="45" t="s">
        <v>82</v>
      </c>
      <c r="G68" s="128" t="s">
        <v>1276</v>
      </c>
      <c r="H68" s="45" t="s">
        <v>1460</v>
      </c>
      <c r="I68" s="148">
        <v>0.3</v>
      </c>
      <c r="J68" s="64">
        <v>44244</v>
      </c>
      <c r="K68" s="64">
        <v>44282</v>
      </c>
      <c r="L68" s="148">
        <v>1</v>
      </c>
      <c r="M68" s="148">
        <v>0</v>
      </c>
      <c r="N68" s="148">
        <v>0</v>
      </c>
      <c r="O68" s="44">
        <v>0</v>
      </c>
      <c r="P68" s="148" t="s">
        <v>38</v>
      </c>
      <c r="Q68" s="217" t="s">
        <v>26</v>
      </c>
      <c r="R68" s="337" t="s">
        <v>432</v>
      </c>
      <c r="S68" s="148" t="s">
        <v>28</v>
      </c>
      <c r="T68" s="148" t="s">
        <v>28</v>
      </c>
      <c r="U68" s="148" t="s">
        <v>132</v>
      </c>
      <c r="V68" s="44" t="s">
        <v>30</v>
      </c>
      <c r="W68" s="250">
        <v>30583097.596969694</v>
      </c>
      <c r="X68" s="250">
        <v>0</v>
      </c>
      <c r="Y68" s="275" t="s">
        <v>2044</v>
      </c>
      <c r="Z68" s="275" t="s">
        <v>2045</v>
      </c>
      <c r="AA68" s="276" t="s">
        <v>2046</v>
      </c>
      <c r="AB68" s="276" t="s">
        <v>2047</v>
      </c>
    </row>
    <row r="69" spans="2:28" s="173" customFormat="1" ht="36">
      <c r="B69" s="398"/>
      <c r="C69" s="233"/>
      <c r="D69" s="398"/>
      <c r="E69" s="236"/>
      <c r="F69" s="45" t="s">
        <v>82</v>
      </c>
      <c r="G69" s="128" t="s">
        <v>1277</v>
      </c>
      <c r="H69" s="45" t="s">
        <v>1461</v>
      </c>
      <c r="I69" s="148">
        <v>0.4</v>
      </c>
      <c r="J69" s="64">
        <v>44287</v>
      </c>
      <c r="K69" s="64">
        <v>44352</v>
      </c>
      <c r="L69" s="148">
        <v>0</v>
      </c>
      <c r="M69" s="148">
        <v>1</v>
      </c>
      <c r="N69" s="148">
        <v>0</v>
      </c>
      <c r="O69" s="44">
        <v>0</v>
      </c>
      <c r="P69" s="148" t="s">
        <v>38</v>
      </c>
      <c r="Q69" s="217" t="s">
        <v>26</v>
      </c>
      <c r="R69" s="397"/>
      <c r="S69" s="148" t="s">
        <v>28</v>
      </c>
      <c r="T69" s="148" t="s">
        <v>28</v>
      </c>
      <c r="U69" s="148" t="s">
        <v>132</v>
      </c>
      <c r="V69" s="44" t="s">
        <v>30</v>
      </c>
      <c r="W69" s="250"/>
      <c r="X69" s="250"/>
      <c r="Y69" s="275" t="s">
        <v>2044</v>
      </c>
      <c r="Z69" s="275" t="s">
        <v>2045</v>
      </c>
      <c r="AA69" s="276" t="s">
        <v>2046</v>
      </c>
      <c r="AB69" s="276"/>
    </row>
    <row r="70" spans="2:28" s="173" customFormat="1" ht="36">
      <c r="B70" s="379"/>
      <c r="C70" s="234"/>
      <c r="D70" s="379"/>
      <c r="E70" s="237"/>
      <c r="F70" s="45" t="s">
        <v>82</v>
      </c>
      <c r="G70" s="128" t="s">
        <v>1278</v>
      </c>
      <c r="H70" s="45" t="s">
        <v>1462</v>
      </c>
      <c r="I70" s="148">
        <v>0.3</v>
      </c>
      <c r="J70" s="64">
        <v>44348</v>
      </c>
      <c r="K70" s="64">
        <v>44358</v>
      </c>
      <c r="L70" s="148">
        <v>0</v>
      </c>
      <c r="M70" s="148">
        <v>1</v>
      </c>
      <c r="N70" s="148">
        <v>0</v>
      </c>
      <c r="O70" s="44">
        <v>0</v>
      </c>
      <c r="P70" s="148" t="s">
        <v>38</v>
      </c>
      <c r="Q70" s="217" t="s">
        <v>26</v>
      </c>
      <c r="R70" s="375"/>
      <c r="S70" s="148" t="s">
        <v>28</v>
      </c>
      <c r="T70" s="148" t="s">
        <v>28</v>
      </c>
      <c r="U70" s="148" t="s">
        <v>132</v>
      </c>
      <c r="V70" s="44" t="s">
        <v>30</v>
      </c>
      <c r="W70" s="250"/>
      <c r="X70" s="250"/>
      <c r="Y70" s="275" t="s">
        <v>2044</v>
      </c>
      <c r="Z70" s="275" t="s">
        <v>2045</v>
      </c>
      <c r="AA70" s="276" t="s">
        <v>2046</v>
      </c>
      <c r="AB70" s="276"/>
    </row>
    <row r="71" spans="2:28" s="173" customFormat="1" ht="36">
      <c r="B71" s="282" t="s">
        <v>430</v>
      </c>
      <c r="C71" s="232" t="s">
        <v>1253</v>
      </c>
      <c r="D71" s="282">
        <v>130</v>
      </c>
      <c r="E71" s="235" t="s">
        <v>550</v>
      </c>
      <c r="F71" s="45" t="s">
        <v>82</v>
      </c>
      <c r="G71" s="128" t="s">
        <v>1279</v>
      </c>
      <c r="H71" s="45" t="s">
        <v>1463</v>
      </c>
      <c r="I71" s="148">
        <v>0.3</v>
      </c>
      <c r="J71" s="64">
        <v>44200</v>
      </c>
      <c r="K71" s="64">
        <v>44211</v>
      </c>
      <c r="L71" s="148">
        <v>1</v>
      </c>
      <c r="M71" s="148">
        <v>0</v>
      </c>
      <c r="N71" s="148">
        <v>0</v>
      </c>
      <c r="O71" s="44">
        <v>0</v>
      </c>
      <c r="P71" s="148" t="s">
        <v>38</v>
      </c>
      <c r="Q71" s="217" t="s">
        <v>26</v>
      </c>
      <c r="R71" s="337" t="s">
        <v>432</v>
      </c>
      <c r="S71" s="148" t="s">
        <v>28</v>
      </c>
      <c r="T71" s="148" t="s">
        <v>28</v>
      </c>
      <c r="U71" s="148" t="s">
        <v>132</v>
      </c>
      <c r="V71" s="44" t="s">
        <v>30</v>
      </c>
      <c r="W71" s="250">
        <v>432494008.34096968</v>
      </c>
      <c r="X71" s="250">
        <v>0</v>
      </c>
      <c r="Y71" s="275" t="s">
        <v>2044</v>
      </c>
      <c r="Z71" s="275" t="s">
        <v>2045</v>
      </c>
      <c r="AA71" s="276" t="s">
        <v>2046</v>
      </c>
      <c r="AB71" s="276" t="s">
        <v>2047</v>
      </c>
    </row>
    <row r="72" spans="2:28" s="173" customFormat="1" ht="36">
      <c r="B72" s="398"/>
      <c r="C72" s="233"/>
      <c r="D72" s="398"/>
      <c r="E72" s="236"/>
      <c r="F72" s="45" t="s">
        <v>82</v>
      </c>
      <c r="G72" s="128" t="s">
        <v>1280</v>
      </c>
      <c r="H72" s="45" t="s">
        <v>1464</v>
      </c>
      <c r="I72" s="148">
        <v>0.4</v>
      </c>
      <c r="J72" s="64">
        <v>44214</v>
      </c>
      <c r="K72" s="64">
        <v>44235</v>
      </c>
      <c r="L72" s="148">
        <v>1</v>
      </c>
      <c r="M72" s="148">
        <v>0</v>
      </c>
      <c r="N72" s="148">
        <v>0</v>
      </c>
      <c r="O72" s="44">
        <v>0</v>
      </c>
      <c r="P72" s="148" t="s">
        <v>38</v>
      </c>
      <c r="Q72" s="217" t="s">
        <v>26</v>
      </c>
      <c r="R72" s="397"/>
      <c r="S72" s="148" t="s">
        <v>28</v>
      </c>
      <c r="T72" s="148" t="s">
        <v>28</v>
      </c>
      <c r="U72" s="148" t="s">
        <v>132</v>
      </c>
      <c r="V72" s="44" t="s">
        <v>30</v>
      </c>
      <c r="W72" s="250"/>
      <c r="X72" s="250"/>
      <c r="Y72" s="275" t="s">
        <v>2044</v>
      </c>
      <c r="Z72" s="275" t="s">
        <v>2045</v>
      </c>
      <c r="AA72" s="276" t="s">
        <v>2046</v>
      </c>
      <c r="AB72" s="276"/>
    </row>
    <row r="73" spans="2:28" s="173" customFormat="1" ht="36">
      <c r="B73" s="379"/>
      <c r="C73" s="234"/>
      <c r="D73" s="379"/>
      <c r="E73" s="237"/>
      <c r="F73" s="45" t="s">
        <v>82</v>
      </c>
      <c r="G73" s="128" t="s">
        <v>1281</v>
      </c>
      <c r="H73" s="45" t="s">
        <v>1465</v>
      </c>
      <c r="I73" s="148">
        <v>0.3</v>
      </c>
      <c r="J73" s="64">
        <v>44236</v>
      </c>
      <c r="K73" s="64">
        <v>44242</v>
      </c>
      <c r="L73" s="148">
        <v>1</v>
      </c>
      <c r="M73" s="148">
        <v>0</v>
      </c>
      <c r="N73" s="148">
        <v>0</v>
      </c>
      <c r="O73" s="44">
        <v>0</v>
      </c>
      <c r="P73" s="148" t="s">
        <v>38</v>
      </c>
      <c r="Q73" s="217" t="s">
        <v>26</v>
      </c>
      <c r="R73" s="375"/>
      <c r="S73" s="148" t="s">
        <v>28</v>
      </c>
      <c r="T73" s="148" t="s">
        <v>28</v>
      </c>
      <c r="U73" s="148" t="s">
        <v>132</v>
      </c>
      <c r="V73" s="44" t="s">
        <v>30</v>
      </c>
      <c r="W73" s="250"/>
      <c r="X73" s="250"/>
      <c r="Y73" s="275" t="s">
        <v>2044</v>
      </c>
      <c r="Z73" s="275" t="s">
        <v>2045</v>
      </c>
      <c r="AA73" s="276" t="s">
        <v>2046</v>
      </c>
      <c r="AB73" s="276"/>
    </row>
    <row r="74" spans="2:28" s="173" customFormat="1" ht="36">
      <c r="B74" s="282" t="s">
        <v>430</v>
      </c>
      <c r="C74" s="232" t="s">
        <v>1254</v>
      </c>
      <c r="D74" s="282">
        <v>92</v>
      </c>
      <c r="E74" s="235" t="s">
        <v>551</v>
      </c>
      <c r="F74" s="45" t="s">
        <v>82</v>
      </c>
      <c r="G74" s="128" t="s">
        <v>1282</v>
      </c>
      <c r="H74" s="45" t="s">
        <v>1466</v>
      </c>
      <c r="I74" s="148">
        <v>0.15</v>
      </c>
      <c r="J74" s="64">
        <v>44392</v>
      </c>
      <c r="K74" s="64">
        <v>44418</v>
      </c>
      <c r="L74" s="148">
        <v>0</v>
      </c>
      <c r="M74" s="148">
        <v>0</v>
      </c>
      <c r="N74" s="148">
        <v>1</v>
      </c>
      <c r="O74" s="44">
        <v>0</v>
      </c>
      <c r="P74" s="148" t="s">
        <v>38</v>
      </c>
      <c r="Q74" s="217" t="s">
        <v>26</v>
      </c>
      <c r="R74" s="337" t="s">
        <v>552</v>
      </c>
      <c r="S74" s="148" t="s">
        <v>28</v>
      </c>
      <c r="T74" s="148" t="s">
        <v>28</v>
      </c>
      <c r="U74" s="148" t="s">
        <v>132</v>
      </c>
      <c r="V74" s="44" t="s">
        <v>86</v>
      </c>
      <c r="W74" s="250">
        <v>238746965.59696975</v>
      </c>
      <c r="X74" s="250">
        <v>0</v>
      </c>
      <c r="Y74" s="275" t="s">
        <v>2044</v>
      </c>
      <c r="Z74" s="275" t="s">
        <v>2045</v>
      </c>
      <c r="AA74" s="276" t="s">
        <v>2046</v>
      </c>
      <c r="AB74" s="276" t="s">
        <v>2047</v>
      </c>
    </row>
    <row r="75" spans="2:28" s="173" customFormat="1" ht="36">
      <c r="B75" s="398"/>
      <c r="C75" s="233"/>
      <c r="D75" s="398"/>
      <c r="E75" s="236"/>
      <c r="F75" s="45" t="s">
        <v>82</v>
      </c>
      <c r="G75" s="128" t="s">
        <v>1283</v>
      </c>
      <c r="H75" s="45" t="s">
        <v>1855</v>
      </c>
      <c r="I75" s="148">
        <v>0.15</v>
      </c>
      <c r="J75" s="64">
        <v>44419</v>
      </c>
      <c r="K75" s="64">
        <v>44454</v>
      </c>
      <c r="L75" s="148">
        <v>0</v>
      </c>
      <c r="M75" s="148">
        <v>0</v>
      </c>
      <c r="N75" s="148">
        <v>1</v>
      </c>
      <c r="O75" s="44">
        <v>0</v>
      </c>
      <c r="P75" s="148" t="s">
        <v>38</v>
      </c>
      <c r="Q75" s="217" t="s">
        <v>26</v>
      </c>
      <c r="R75" s="397"/>
      <c r="S75" s="148" t="s">
        <v>28</v>
      </c>
      <c r="T75" s="148" t="s">
        <v>28</v>
      </c>
      <c r="U75" s="148" t="s">
        <v>132</v>
      </c>
      <c r="V75" s="44" t="s">
        <v>86</v>
      </c>
      <c r="W75" s="250"/>
      <c r="X75" s="250"/>
      <c r="Y75" s="275" t="s">
        <v>2044</v>
      </c>
      <c r="Z75" s="275" t="s">
        <v>2045</v>
      </c>
      <c r="AA75" s="276" t="s">
        <v>2046</v>
      </c>
      <c r="AB75" s="276"/>
    </row>
    <row r="76" spans="2:28" s="173" customFormat="1" ht="36">
      <c r="B76" s="379"/>
      <c r="C76" s="234"/>
      <c r="D76" s="379"/>
      <c r="E76" s="237"/>
      <c r="F76" s="45" t="s">
        <v>82</v>
      </c>
      <c r="G76" s="128" t="s">
        <v>1284</v>
      </c>
      <c r="H76" s="45" t="s">
        <v>1467</v>
      </c>
      <c r="I76" s="148">
        <v>0.7</v>
      </c>
      <c r="J76" s="64">
        <v>44455</v>
      </c>
      <c r="K76" s="64">
        <v>44553</v>
      </c>
      <c r="L76" s="148">
        <v>0</v>
      </c>
      <c r="M76" s="148">
        <v>0</v>
      </c>
      <c r="N76" s="148">
        <v>0.1</v>
      </c>
      <c r="O76" s="44">
        <v>1</v>
      </c>
      <c r="P76" s="148" t="s">
        <v>38</v>
      </c>
      <c r="Q76" s="217" t="s">
        <v>26</v>
      </c>
      <c r="R76" s="375"/>
      <c r="S76" s="148" t="s">
        <v>28</v>
      </c>
      <c r="T76" s="148" t="s">
        <v>28</v>
      </c>
      <c r="U76" s="148" t="s">
        <v>132</v>
      </c>
      <c r="V76" s="44" t="s">
        <v>86</v>
      </c>
      <c r="W76" s="250"/>
      <c r="X76" s="250"/>
      <c r="Y76" s="275" t="s">
        <v>2044</v>
      </c>
      <c r="Z76" s="275" t="s">
        <v>2045</v>
      </c>
      <c r="AA76" s="276" t="s">
        <v>2046</v>
      </c>
      <c r="AB76" s="276"/>
    </row>
    <row r="77" spans="2:28" s="173" customFormat="1" ht="36">
      <c r="B77" s="282" t="s">
        <v>430</v>
      </c>
      <c r="C77" s="232" t="s">
        <v>1255</v>
      </c>
      <c r="D77" s="282">
        <v>109</v>
      </c>
      <c r="E77" s="235" t="s">
        <v>553</v>
      </c>
      <c r="F77" s="45" t="s">
        <v>82</v>
      </c>
      <c r="G77" s="128" t="s">
        <v>1285</v>
      </c>
      <c r="H77" s="45" t="s">
        <v>1856</v>
      </c>
      <c r="I77" s="148">
        <v>0.4</v>
      </c>
      <c r="J77" s="64">
        <v>44207</v>
      </c>
      <c r="K77" s="64">
        <v>44263</v>
      </c>
      <c r="L77" s="148">
        <v>1</v>
      </c>
      <c r="M77" s="148">
        <v>0</v>
      </c>
      <c r="N77" s="148">
        <v>0</v>
      </c>
      <c r="O77" s="44">
        <v>0</v>
      </c>
      <c r="P77" s="148" t="s">
        <v>38</v>
      </c>
      <c r="Q77" s="217" t="s">
        <v>26</v>
      </c>
      <c r="R77" s="337" t="s">
        <v>432</v>
      </c>
      <c r="S77" s="148" t="s">
        <v>28</v>
      </c>
      <c r="T77" s="148" t="s">
        <v>28</v>
      </c>
      <c r="U77" s="148" t="s">
        <v>132</v>
      </c>
      <c r="V77" s="44" t="s">
        <v>30</v>
      </c>
      <c r="W77" s="250">
        <v>31511571.282303028</v>
      </c>
      <c r="X77" s="250">
        <v>0</v>
      </c>
      <c r="Y77" s="275" t="s">
        <v>2044</v>
      </c>
      <c r="Z77" s="275" t="s">
        <v>2045</v>
      </c>
      <c r="AA77" s="276" t="s">
        <v>2046</v>
      </c>
      <c r="AB77" s="276" t="s">
        <v>2047</v>
      </c>
    </row>
    <row r="78" spans="2:28" s="173" customFormat="1" ht="36">
      <c r="B78" s="398"/>
      <c r="C78" s="233"/>
      <c r="D78" s="398"/>
      <c r="E78" s="236"/>
      <c r="F78" s="45" t="s">
        <v>82</v>
      </c>
      <c r="G78" s="128" t="s">
        <v>1286</v>
      </c>
      <c r="H78" s="45" t="s">
        <v>1468</v>
      </c>
      <c r="I78" s="148">
        <v>0.4</v>
      </c>
      <c r="J78" s="64">
        <v>44207</v>
      </c>
      <c r="K78" s="64">
        <v>44266</v>
      </c>
      <c r="L78" s="148">
        <v>1</v>
      </c>
      <c r="M78" s="148">
        <v>0</v>
      </c>
      <c r="N78" s="148">
        <v>0</v>
      </c>
      <c r="O78" s="44">
        <v>0</v>
      </c>
      <c r="P78" s="148" t="s">
        <v>38</v>
      </c>
      <c r="Q78" s="217" t="s">
        <v>26</v>
      </c>
      <c r="R78" s="397"/>
      <c r="S78" s="148" t="s">
        <v>28</v>
      </c>
      <c r="T78" s="148" t="s">
        <v>28</v>
      </c>
      <c r="U78" s="148" t="s">
        <v>132</v>
      </c>
      <c r="V78" s="44" t="s">
        <v>30</v>
      </c>
      <c r="W78" s="250"/>
      <c r="X78" s="250"/>
      <c r="Y78" s="275" t="s">
        <v>2044</v>
      </c>
      <c r="Z78" s="275" t="s">
        <v>2045</v>
      </c>
      <c r="AA78" s="276" t="s">
        <v>2046</v>
      </c>
      <c r="AB78" s="276"/>
    </row>
    <row r="79" spans="2:28" s="173" customFormat="1" ht="36">
      <c r="B79" s="379"/>
      <c r="C79" s="234"/>
      <c r="D79" s="379"/>
      <c r="E79" s="237"/>
      <c r="F79" s="45" t="s">
        <v>82</v>
      </c>
      <c r="G79" s="128" t="s">
        <v>1287</v>
      </c>
      <c r="H79" s="45" t="s">
        <v>1469</v>
      </c>
      <c r="I79" s="148">
        <v>0.2</v>
      </c>
      <c r="J79" s="64">
        <v>44256</v>
      </c>
      <c r="K79" s="64">
        <v>44267</v>
      </c>
      <c r="L79" s="148">
        <v>1</v>
      </c>
      <c r="M79" s="148">
        <v>0</v>
      </c>
      <c r="N79" s="148">
        <v>0</v>
      </c>
      <c r="O79" s="44">
        <v>0</v>
      </c>
      <c r="P79" s="148" t="s">
        <v>38</v>
      </c>
      <c r="Q79" s="217" t="s">
        <v>26</v>
      </c>
      <c r="R79" s="375"/>
      <c r="S79" s="148" t="s">
        <v>28</v>
      </c>
      <c r="T79" s="148" t="s">
        <v>28</v>
      </c>
      <c r="U79" s="148" t="s">
        <v>132</v>
      </c>
      <c r="V79" s="44" t="s">
        <v>30</v>
      </c>
      <c r="W79" s="250"/>
      <c r="X79" s="250"/>
      <c r="Y79" s="275" t="s">
        <v>2044</v>
      </c>
      <c r="Z79" s="275" t="s">
        <v>2045</v>
      </c>
      <c r="AA79" s="276" t="s">
        <v>2046</v>
      </c>
      <c r="AB79" s="276"/>
    </row>
    <row r="80" spans="2:28" s="173" customFormat="1" ht="36">
      <c r="B80" s="282" t="s">
        <v>430</v>
      </c>
      <c r="C80" s="232" t="s">
        <v>1256</v>
      </c>
      <c r="D80" s="282">
        <v>153</v>
      </c>
      <c r="E80" s="235" t="s">
        <v>554</v>
      </c>
      <c r="F80" s="45" t="s">
        <v>82</v>
      </c>
      <c r="G80" s="128" t="s">
        <v>1288</v>
      </c>
      <c r="H80" s="45" t="s">
        <v>1470</v>
      </c>
      <c r="I80" s="148">
        <v>0.2</v>
      </c>
      <c r="J80" s="64">
        <v>44200</v>
      </c>
      <c r="K80" s="64">
        <v>44211</v>
      </c>
      <c r="L80" s="148">
        <v>1</v>
      </c>
      <c r="M80" s="148">
        <v>0</v>
      </c>
      <c r="N80" s="148">
        <v>0</v>
      </c>
      <c r="O80" s="44">
        <v>0</v>
      </c>
      <c r="P80" s="148" t="s">
        <v>38</v>
      </c>
      <c r="Q80" s="217" t="s">
        <v>26</v>
      </c>
      <c r="R80" s="337" t="s">
        <v>432</v>
      </c>
      <c r="S80" s="148" t="s">
        <v>28</v>
      </c>
      <c r="T80" s="148" t="s">
        <v>28</v>
      </c>
      <c r="U80" s="148" t="s">
        <v>132</v>
      </c>
      <c r="V80" s="44" t="s">
        <v>30</v>
      </c>
      <c r="W80" s="250">
        <v>193753662.08096975</v>
      </c>
      <c r="X80" s="250">
        <v>72141200</v>
      </c>
      <c r="Y80" s="275" t="s">
        <v>2044</v>
      </c>
      <c r="Z80" s="263" t="s">
        <v>2048</v>
      </c>
      <c r="AA80" s="276" t="s">
        <v>2049</v>
      </c>
      <c r="AB80" s="276" t="s">
        <v>2050</v>
      </c>
    </row>
    <row r="81" spans="2:28" s="173" customFormat="1" ht="36">
      <c r="B81" s="398"/>
      <c r="C81" s="233"/>
      <c r="D81" s="398"/>
      <c r="E81" s="236"/>
      <c r="F81" s="45" t="s">
        <v>82</v>
      </c>
      <c r="G81" s="128" t="s">
        <v>1289</v>
      </c>
      <c r="H81" s="45" t="s">
        <v>1471</v>
      </c>
      <c r="I81" s="148">
        <v>0.6</v>
      </c>
      <c r="J81" s="64">
        <v>44214</v>
      </c>
      <c r="K81" s="64">
        <v>44235</v>
      </c>
      <c r="L81" s="148">
        <v>1</v>
      </c>
      <c r="M81" s="148">
        <v>0</v>
      </c>
      <c r="N81" s="148">
        <v>0</v>
      </c>
      <c r="O81" s="44">
        <v>0</v>
      </c>
      <c r="P81" s="148" t="s">
        <v>38</v>
      </c>
      <c r="Q81" s="217" t="s">
        <v>26</v>
      </c>
      <c r="R81" s="397"/>
      <c r="S81" s="148" t="s">
        <v>28</v>
      </c>
      <c r="T81" s="148" t="s">
        <v>28</v>
      </c>
      <c r="U81" s="148" t="s">
        <v>132</v>
      </c>
      <c r="V81" s="44" t="s">
        <v>30</v>
      </c>
      <c r="W81" s="250"/>
      <c r="X81" s="250"/>
      <c r="Y81" s="275" t="s">
        <v>2044</v>
      </c>
      <c r="Z81" s="263"/>
      <c r="AA81" s="276" t="s">
        <v>2049</v>
      </c>
      <c r="AB81" s="276"/>
    </row>
    <row r="82" spans="2:28" s="173" customFormat="1" ht="36">
      <c r="B82" s="379"/>
      <c r="C82" s="234"/>
      <c r="D82" s="379"/>
      <c r="E82" s="237"/>
      <c r="F82" s="45" t="s">
        <v>82</v>
      </c>
      <c r="G82" s="128" t="s">
        <v>1290</v>
      </c>
      <c r="H82" s="45" t="s">
        <v>1472</v>
      </c>
      <c r="I82" s="148">
        <v>0.2</v>
      </c>
      <c r="J82" s="64">
        <v>44236</v>
      </c>
      <c r="K82" s="64">
        <v>44242</v>
      </c>
      <c r="L82" s="148">
        <v>1</v>
      </c>
      <c r="M82" s="148">
        <v>0</v>
      </c>
      <c r="N82" s="148">
        <v>0</v>
      </c>
      <c r="O82" s="44">
        <v>0</v>
      </c>
      <c r="P82" s="148" t="s">
        <v>38</v>
      </c>
      <c r="Q82" s="217" t="s">
        <v>26</v>
      </c>
      <c r="R82" s="375"/>
      <c r="S82" s="148" t="s">
        <v>28</v>
      </c>
      <c r="T82" s="148" t="s">
        <v>28</v>
      </c>
      <c r="U82" s="148" t="s">
        <v>132</v>
      </c>
      <c r="V82" s="44" t="s">
        <v>30</v>
      </c>
      <c r="W82" s="250"/>
      <c r="X82" s="250"/>
      <c r="Y82" s="275" t="s">
        <v>2044</v>
      </c>
      <c r="Z82" s="263"/>
      <c r="AA82" s="276" t="s">
        <v>2049</v>
      </c>
      <c r="AB82" s="276"/>
    </row>
    <row r="83" spans="2:28" s="173" customFormat="1" ht="36">
      <c r="B83" s="282" t="s">
        <v>430</v>
      </c>
      <c r="C83" s="232" t="s">
        <v>1257</v>
      </c>
      <c r="D83" s="282">
        <v>187</v>
      </c>
      <c r="E83" s="235" t="s">
        <v>1857</v>
      </c>
      <c r="F83" s="45" t="s">
        <v>82</v>
      </c>
      <c r="G83" s="128" t="s">
        <v>1291</v>
      </c>
      <c r="H83" s="45" t="s">
        <v>1473</v>
      </c>
      <c r="I83" s="148">
        <v>0.2</v>
      </c>
      <c r="J83" s="64">
        <v>44287</v>
      </c>
      <c r="K83" s="64">
        <v>44377</v>
      </c>
      <c r="L83" s="148">
        <v>0</v>
      </c>
      <c r="M83" s="148">
        <v>1</v>
      </c>
      <c r="N83" s="148">
        <v>0</v>
      </c>
      <c r="O83" s="44">
        <v>0</v>
      </c>
      <c r="P83" s="148" t="s">
        <v>38</v>
      </c>
      <c r="Q83" s="217" t="s">
        <v>26</v>
      </c>
      <c r="R83" s="337" t="s">
        <v>432</v>
      </c>
      <c r="S83" s="148" t="s">
        <v>28</v>
      </c>
      <c r="T83" s="148" t="s">
        <v>28</v>
      </c>
      <c r="U83" s="148" t="s">
        <v>132</v>
      </c>
      <c r="V83" s="44" t="s">
        <v>30</v>
      </c>
      <c r="W83" s="250">
        <v>30124126.480969697</v>
      </c>
      <c r="X83" s="250">
        <v>37661835</v>
      </c>
      <c r="Y83" s="275" t="s">
        <v>2044</v>
      </c>
      <c r="Z83" s="275" t="s">
        <v>2048</v>
      </c>
      <c r="AA83" s="276" t="s">
        <v>2049</v>
      </c>
      <c r="AB83" s="276" t="s">
        <v>2050</v>
      </c>
    </row>
    <row r="84" spans="2:28" s="173" customFormat="1" ht="36">
      <c r="B84" s="398"/>
      <c r="C84" s="233"/>
      <c r="D84" s="398"/>
      <c r="E84" s="236"/>
      <c r="F84" s="45" t="s">
        <v>82</v>
      </c>
      <c r="G84" s="128" t="s">
        <v>1292</v>
      </c>
      <c r="H84" s="45" t="s">
        <v>1474</v>
      </c>
      <c r="I84" s="148">
        <v>0.6</v>
      </c>
      <c r="J84" s="64">
        <v>44316</v>
      </c>
      <c r="K84" s="64">
        <v>44407</v>
      </c>
      <c r="L84" s="148">
        <v>0</v>
      </c>
      <c r="M84" s="148">
        <v>0.8</v>
      </c>
      <c r="N84" s="148">
        <v>1</v>
      </c>
      <c r="O84" s="44">
        <v>0</v>
      </c>
      <c r="P84" s="148" t="s">
        <v>38</v>
      </c>
      <c r="Q84" s="217" t="s">
        <v>26</v>
      </c>
      <c r="R84" s="397"/>
      <c r="S84" s="148" t="s">
        <v>28</v>
      </c>
      <c r="T84" s="148" t="s">
        <v>28</v>
      </c>
      <c r="U84" s="148" t="s">
        <v>132</v>
      </c>
      <c r="V84" s="44" t="s">
        <v>30</v>
      </c>
      <c r="W84" s="250"/>
      <c r="X84" s="250"/>
      <c r="Y84" s="275" t="s">
        <v>2044</v>
      </c>
      <c r="Z84" s="275" t="s">
        <v>2048</v>
      </c>
      <c r="AA84" s="276" t="s">
        <v>2049</v>
      </c>
      <c r="AB84" s="276"/>
    </row>
    <row r="85" spans="2:28" s="173" customFormat="1" ht="36">
      <c r="B85" s="379"/>
      <c r="C85" s="234"/>
      <c r="D85" s="379"/>
      <c r="E85" s="237"/>
      <c r="F85" s="45" t="s">
        <v>82</v>
      </c>
      <c r="G85" s="128" t="s">
        <v>1293</v>
      </c>
      <c r="H85" s="45" t="s">
        <v>1475</v>
      </c>
      <c r="I85" s="148">
        <v>0.2</v>
      </c>
      <c r="J85" s="64">
        <v>44410</v>
      </c>
      <c r="K85" s="64">
        <v>44435</v>
      </c>
      <c r="L85" s="148">
        <v>0</v>
      </c>
      <c r="M85" s="148">
        <v>0</v>
      </c>
      <c r="N85" s="148">
        <v>1</v>
      </c>
      <c r="O85" s="44">
        <v>0</v>
      </c>
      <c r="P85" s="148" t="s">
        <v>38</v>
      </c>
      <c r="Q85" s="217" t="s">
        <v>26</v>
      </c>
      <c r="R85" s="375"/>
      <c r="S85" s="148" t="s">
        <v>28</v>
      </c>
      <c r="T85" s="148" t="s">
        <v>28</v>
      </c>
      <c r="U85" s="148" t="s">
        <v>132</v>
      </c>
      <c r="V85" s="44" t="s">
        <v>30</v>
      </c>
      <c r="W85" s="250"/>
      <c r="X85" s="250"/>
      <c r="Y85" s="275" t="s">
        <v>2044</v>
      </c>
      <c r="Z85" s="275" t="s">
        <v>2048</v>
      </c>
      <c r="AA85" s="276" t="s">
        <v>2049</v>
      </c>
      <c r="AB85" s="276"/>
    </row>
    <row r="86" spans="2:28" s="173" customFormat="1" ht="36">
      <c r="B86" s="282" t="s">
        <v>430</v>
      </c>
      <c r="C86" s="232" t="s">
        <v>1258</v>
      </c>
      <c r="D86" s="282">
        <v>169</v>
      </c>
      <c r="E86" s="235" t="s">
        <v>1875</v>
      </c>
      <c r="F86" s="45" t="s">
        <v>82</v>
      </c>
      <c r="G86" s="128" t="s">
        <v>1294</v>
      </c>
      <c r="H86" s="45" t="s">
        <v>1476</v>
      </c>
      <c r="I86" s="148">
        <v>0.2</v>
      </c>
      <c r="J86" s="64">
        <v>44378</v>
      </c>
      <c r="K86" s="64">
        <v>44498</v>
      </c>
      <c r="L86" s="148">
        <v>0</v>
      </c>
      <c r="M86" s="148">
        <v>0</v>
      </c>
      <c r="N86" s="148">
        <v>0.8</v>
      </c>
      <c r="O86" s="44">
        <v>1</v>
      </c>
      <c r="P86" s="148" t="s">
        <v>38</v>
      </c>
      <c r="Q86" s="217" t="s">
        <v>26</v>
      </c>
      <c r="R86" s="337" t="s">
        <v>432</v>
      </c>
      <c r="S86" s="148" t="s">
        <v>28</v>
      </c>
      <c r="T86" s="148" t="s">
        <v>28</v>
      </c>
      <c r="U86" s="148" t="s">
        <v>132</v>
      </c>
      <c r="V86" s="44" t="s">
        <v>30</v>
      </c>
      <c r="W86" s="250">
        <v>30124126.480969697</v>
      </c>
      <c r="X86" s="250">
        <v>0</v>
      </c>
      <c r="Y86" s="275" t="s">
        <v>2044</v>
      </c>
      <c r="Z86" s="275" t="s">
        <v>2048</v>
      </c>
      <c r="AA86" s="276" t="s">
        <v>2049</v>
      </c>
      <c r="AB86" s="276" t="s">
        <v>2050</v>
      </c>
    </row>
    <row r="87" spans="2:28" s="173" customFormat="1" ht="36">
      <c r="B87" s="398"/>
      <c r="C87" s="233"/>
      <c r="D87" s="398"/>
      <c r="E87" s="236"/>
      <c r="F87" s="45" t="s">
        <v>82</v>
      </c>
      <c r="G87" s="128" t="s">
        <v>1295</v>
      </c>
      <c r="H87" s="45" t="s">
        <v>1477</v>
      </c>
      <c r="I87" s="148">
        <v>0.6</v>
      </c>
      <c r="J87" s="64">
        <v>44392</v>
      </c>
      <c r="K87" s="64">
        <v>44498</v>
      </c>
      <c r="L87" s="148">
        <v>0</v>
      </c>
      <c r="M87" s="148">
        <v>0</v>
      </c>
      <c r="N87" s="148">
        <v>0.8</v>
      </c>
      <c r="O87" s="44">
        <v>1</v>
      </c>
      <c r="P87" s="148" t="s">
        <v>38</v>
      </c>
      <c r="Q87" s="217" t="s">
        <v>26</v>
      </c>
      <c r="R87" s="397"/>
      <c r="S87" s="148" t="s">
        <v>28</v>
      </c>
      <c r="T87" s="148" t="s">
        <v>28</v>
      </c>
      <c r="U87" s="148" t="s">
        <v>132</v>
      </c>
      <c r="V87" s="44" t="s">
        <v>30</v>
      </c>
      <c r="W87" s="250"/>
      <c r="X87" s="250"/>
      <c r="Y87" s="275" t="s">
        <v>2044</v>
      </c>
      <c r="Z87" s="275" t="s">
        <v>2048</v>
      </c>
      <c r="AA87" s="276" t="s">
        <v>2049</v>
      </c>
      <c r="AB87" s="276"/>
    </row>
    <row r="88" spans="2:28" s="173" customFormat="1" ht="36">
      <c r="B88" s="379"/>
      <c r="C88" s="234"/>
      <c r="D88" s="379"/>
      <c r="E88" s="237"/>
      <c r="F88" s="45" t="s">
        <v>82</v>
      </c>
      <c r="G88" s="128" t="s">
        <v>1296</v>
      </c>
      <c r="H88" s="45" t="s">
        <v>1876</v>
      </c>
      <c r="I88" s="148">
        <v>0.2</v>
      </c>
      <c r="J88" s="64">
        <v>44508</v>
      </c>
      <c r="K88" s="64">
        <v>44530</v>
      </c>
      <c r="L88" s="148">
        <v>0</v>
      </c>
      <c r="M88" s="148">
        <v>0</v>
      </c>
      <c r="N88" s="148">
        <v>0</v>
      </c>
      <c r="O88" s="44">
        <v>1</v>
      </c>
      <c r="P88" s="148" t="s">
        <v>38</v>
      </c>
      <c r="Q88" s="217" t="s">
        <v>26</v>
      </c>
      <c r="R88" s="375"/>
      <c r="S88" s="148" t="s">
        <v>28</v>
      </c>
      <c r="T88" s="148" t="s">
        <v>28</v>
      </c>
      <c r="U88" s="148" t="s">
        <v>132</v>
      </c>
      <c r="V88" s="44" t="s">
        <v>30</v>
      </c>
      <c r="W88" s="250"/>
      <c r="X88" s="250"/>
      <c r="Y88" s="275" t="s">
        <v>2044</v>
      </c>
      <c r="Z88" s="275" t="s">
        <v>2048</v>
      </c>
      <c r="AA88" s="276" t="s">
        <v>2049</v>
      </c>
      <c r="AB88" s="276"/>
    </row>
    <row r="89" spans="2:28" s="173" customFormat="1" ht="36">
      <c r="B89" s="282" t="s">
        <v>430</v>
      </c>
      <c r="C89" s="232" t="s">
        <v>1259</v>
      </c>
      <c r="D89" s="282">
        <v>200</v>
      </c>
      <c r="E89" s="235" t="s">
        <v>555</v>
      </c>
      <c r="F89" s="45" t="s">
        <v>82</v>
      </c>
      <c r="G89" s="128" t="s">
        <v>1297</v>
      </c>
      <c r="H89" s="45" t="s">
        <v>1858</v>
      </c>
      <c r="I89" s="148">
        <v>0.2</v>
      </c>
      <c r="J89" s="64">
        <v>44392</v>
      </c>
      <c r="K89" s="64">
        <v>44418</v>
      </c>
      <c r="L89" s="148">
        <v>0</v>
      </c>
      <c r="M89" s="148">
        <v>0</v>
      </c>
      <c r="N89" s="148">
        <v>1</v>
      </c>
      <c r="O89" s="44">
        <v>0</v>
      </c>
      <c r="P89" s="148" t="s">
        <v>38</v>
      </c>
      <c r="Q89" s="217" t="s">
        <v>26</v>
      </c>
      <c r="R89" s="337" t="s">
        <v>552</v>
      </c>
      <c r="S89" s="148" t="s">
        <v>28</v>
      </c>
      <c r="T89" s="148" t="s">
        <v>28</v>
      </c>
      <c r="U89" s="148" t="s">
        <v>132</v>
      </c>
      <c r="V89" s="44" t="s">
        <v>86</v>
      </c>
      <c r="W89" s="250">
        <v>94007552.320969686</v>
      </c>
      <c r="X89" s="250">
        <v>0</v>
      </c>
      <c r="Y89" s="275" t="s">
        <v>2044</v>
      </c>
      <c r="Z89" s="275" t="s">
        <v>2048</v>
      </c>
      <c r="AA89" s="276" t="s">
        <v>2049</v>
      </c>
      <c r="AB89" s="276" t="s">
        <v>2050</v>
      </c>
    </row>
    <row r="90" spans="2:28" s="173" customFormat="1" ht="36">
      <c r="B90" s="398"/>
      <c r="C90" s="233"/>
      <c r="D90" s="398"/>
      <c r="E90" s="236"/>
      <c r="F90" s="45" t="s">
        <v>82</v>
      </c>
      <c r="G90" s="128" t="s">
        <v>1298</v>
      </c>
      <c r="H90" s="45" t="s">
        <v>1859</v>
      </c>
      <c r="I90" s="148">
        <v>0.2</v>
      </c>
      <c r="J90" s="64">
        <v>44419</v>
      </c>
      <c r="K90" s="64">
        <v>44454</v>
      </c>
      <c r="L90" s="148">
        <v>0</v>
      </c>
      <c r="M90" s="148">
        <v>0</v>
      </c>
      <c r="N90" s="148">
        <v>1</v>
      </c>
      <c r="O90" s="44">
        <v>0</v>
      </c>
      <c r="P90" s="148" t="s">
        <v>38</v>
      </c>
      <c r="Q90" s="217" t="s">
        <v>26</v>
      </c>
      <c r="R90" s="397"/>
      <c r="S90" s="148" t="s">
        <v>28</v>
      </c>
      <c r="T90" s="148" t="s">
        <v>28</v>
      </c>
      <c r="U90" s="148" t="s">
        <v>132</v>
      </c>
      <c r="V90" s="44" t="s">
        <v>86</v>
      </c>
      <c r="W90" s="250"/>
      <c r="X90" s="250"/>
      <c r="Y90" s="275" t="s">
        <v>2044</v>
      </c>
      <c r="Z90" s="275" t="s">
        <v>2048</v>
      </c>
      <c r="AA90" s="276" t="s">
        <v>2049</v>
      </c>
      <c r="AB90" s="276"/>
    </row>
    <row r="91" spans="2:28" s="173" customFormat="1" ht="36">
      <c r="B91" s="379"/>
      <c r="C91" s="234"/>
      <c r="D91" s="379"/>
      <c r="E91" s="237"/>
      <c r="F91" s="45" t="s">
        <v>82</v>
      </c>
      <c r="G91" s="128" t="s">
        <v>1299</v>
      </c>
      <c r="H91" s="45" t="s">
        <v>1860</v>
      </c>
      <c r="I91" s="148">
        <v>0.6</v>
      </c>
      <c r="J91" s="64">
        <v>44455</v>
      </c>
      <c r="K91" s="64">
        <v>44553</v>
      </c>
      <c r="L91" s="148">
        <v>0</v>
      </c>
      <c r="M91" s="148">
        <v>0</v>
      </c>
      <c r="N91" s="148">
        <v>0.1</v>
      </c>
      <c r="O91" s="44">
        <v>1</v>
      </c>
      <c r="P91" s="148" t="s">
        <v>38</v>
      </c>
      <c r="Q91" s="217" t="s">
        <v>26</v>
      </c>
      <c r="R91" s="375"/>
      <c r="S91" s="148" t="s">
        <v>28</v>
      </c>
      <c r="T91" s="148" t="s">
        <v>28</v>
      </c>
      <c r="U91" s="148" t="s">
        <v>132</v>
      </c>
      <c r="V91" s="44" t="s">
        <v>86</v>
      </c>
      <c r="W91" s="250"/>
      <c r="X91" s="250"/>
      <c r="Y91" s="275" t="s">
        <v>2044</v>
      </c>
      <c r="Z91" s="275" t="s">
        <v>2048</v>
      </c>
      <c r="AA91" s="276" t="s">
        <v>2049</v>
      </c>
      <c r="AB91" s="276"/>
    </row>
    <row r="92" spans="2:28" s="173" customFormat="1" ht="36">
      <c r="B92" s="282" t="s">
        <v>430</v>
      </c>
      <c r="C92" s="232" t="s">
        <v>1260</v>
      </c>
      <c r="D92" s="282">
        <v>90</v>
      </c>
      <c r="E92" s="235" t="s">
        <v>556</v>
      </c>
      <c r="F92" s="45" t="s">
        <v>82</v>
      </c>
      <c r="G92" s="128" t="s">
        <v>1300</v>
      </c>
      <c r="H92" s="45" t="s">
        <v>1478</v>
      </c>
      <c r="I92" s="148">
        <v>0.4</v>
      </c>
      <c r="J92" s="64">
        <v>44200</v>
      </c>
      <c r="K92" s="64">
        <v>44225</v>
      </c>
      <c r="L92" s="148">
        <v>1</v>
      </c>
      <c r="M92" s="148">
        <v>0</v>
      </c>
      <c r="N92" s="148">
        <v>0</v>
      </c>
      <c r="O92" s="44">
        <v>0</v>
      </c>
      <c r="P92" s="148" t="s">
        <v>38</v>
      </c>
      <c r="Q92" s="217" t="s">
        <v>26</v>
      </c>
      <c r="R92" s="337" t="s">
        <v>432</v>
      </c>
      <c r="S92" s="148" t="s">
        <v>28</v>
      </c>
      <c r="T92" s="148" t="s">
        <v>28</v>
      </c>
      <c r="U92" s="148" t="s">
        <v>132</v>
      </c>
      <c r="V92" s="44" t="s">
        <v>30</v>
      </c>
      <c r="W92" s="250">
        <v>73886124.676969677</v>
      </c>
      <c r="X92" s="250">
        <v>0</v>
      </c>
      <c r="Y92" s="275" t="s">
        <v>2044</v>
      </c>
      <c r="Z92" s="275" t="s">
        <v>2051</v>
      </c>
      <c r="AA92" s="276" t="s">
        <v>2052</v>
      </c>
      <c r="AB92" s="276" t="s">
        <v>2105</v>
      </c>
    </row>
    <row r="93" spans="2:28" s="173" customFormat="1" ht="36">
      <c r="B93" s="398"/>
      <c r="C93" s="233"/>
      <c r="D93" s="398"/>
      <c r="E93" s="236"/>
      <c r="F93" s="45" t="s">
        <v>82</v>
      </c>
      <c r="G93" s="128" t="s">
        <v>1301</v>
      </c>
      <c r="H93" s="45" t="s">
        <v>1479</v>
      </c>
      <c r="I93" s="148">
        <v>0.3</v>
      </c>
      <c r="J93" s="64">
        <v>44228</v>
      </c>
      <c r="K93" s="64">
        <v>44270</v>
      </c>
      <c r="L93" s="148">
        <v>1</v>
      </c>
      <c r="M93" s="148">
        <v>0</v>
      </c>
      <c r="N93" s="148">
        <v>0</v>
      </c>
      <c r="O93" s="44">
        <v>0</v>
      </c>
      <c r="P93" s="148" t="s">
        <v>38</v>
      </c>
      <c r="Q93" s="217" t="s">
        <v>26</v>
      </c>
      <c r="R93" s="397"/>
      <c r="S93" s="148" t="s">
        <v>28</v>
      </c>
      <c r="T93" s="148" t="s">
        <v>28</v>
      </c>
      <c r="U93" s="148" t="s">
        <v>132</v>
      </c>
      <c r="V93" s="44" t="s">
        <v>30</v>
      </c>
      <c r="W93" s="250"/>
      <c r="X93" s="250"/>
      <c r="Y93" s="275" t="s">
        <v>2044</v>
      </c>
      <c r="Z93" s="275" t="s">
        <v>2051</v>
      </c>
      <c r="AA93" s="276" t="s">
        <v>2052</v>
      </c>
      <c r="AB93" s="276"/>
    </row>
    <row r="94" spans="2:28" s="173" customFormat="1" ht="36">
      <c r="B94" s="379"/>
      <c r="C94" s="234"/>
      <c r="D94" s="379"/>
      <c r="E94" s="237"/>
      <c r="F94" s="45" t="s">
        <v>82</v>
      </c>
      <c r="G94" s="128" t="s">
        <v>1302</v>
      </c>
      <c r="H94" s="45" t="s">
        <v>1469</v>
      </c>
      <c r="I94" s="148">
        <v>0.3</v>
      </c>
      <c r="J94" s="64">
        <v>43906</v>
      </c>
      <c r="K94" s="64">
        <v>44281</v>
      </c>
      <c r="L94" s="148">
        <v>1</v>
      </c>
      <c r="M94" s="148">
        <v>0</v>
      </c>
      <c r="N94" s="148">
        <v>0</v>
      </c>
      <c r="O94" s="44">
        <v>0</v>
      </c>
      <c r="P94" s="148" t="s">
        <v>38</v>
      </c>
      <c r="Q94" s="217" t="s">
        <v>26</v>
      </c>
      <c r="R94" s="375"/>
      <c r="S94" s="148" t="s">
        <v>28</v>
      </c>
      <c r="T94" s="148" t="s">
        <v>28</v>
      </c>
      <c r="U94" s="148" t="s">
        <v>132</v>
      </c>
      <c r="V94" s="44" t="s">
        <v>30</v>
      </c>
      <c r="W94" s="250"/>
      <c r="X94" s="250"/>
      <c r="Y94" s="275" t="s">
        <v>2044</v>
      </c>
      <c r="Z94" s="275" t="s">
        <v>2051</v>
      </c>
      <c r="AA94" s="276" t="s">
        <v>2052</v>
      </c>
      <c r="AB94" s="276"/>
    </row>
    <row r="95" spans="2:28" s="173" customFormat="1" ht="36">
      <c r="B95" s="282" t="s">
        <v>430</v>
      </c>
      <c r="C95" s="232" t="s">
        <v>1261</v>
      </c>
      <c r="D95" s="282">
        <v>91</v>
      </c>
      <c r="E95" s="235" t="s">
        <v>557</v>
      </c>
      <c r="F95" s="45" t="s">
        <v>82</v>
      </c>
      <c r="G95" s="128" t="s">
        <v>1303</v>
      </c>
      <c r="H95" s="45" t="s">
        <v>1480</v>
      </c>
      <c r="I95" s="148">
        <v>0.4</v>
      </c>
      <c r="J95" s="64">
        <v>44287</v>
      </c>
      <c r="K95" s="64">
        <v>44316</v>
      </c>
      <c r="L95" s="148">
        <v>0</v>
      </c>
      <c r="M95" s="148">
        <v>1</v>
      </c>
      <c r="N95" s="148">
        <v>0</v>
      </c>
      <c r="O95" s="44">
        <v>0</v>
      </c>
      <c r="P95" s="148" t="s">
        <v>38</v>
      </c>
      <c r="Q95" s="217" t="s">
        <v>26</v>
      </c>
      <c r="R95" s="337" t="s">
        <v>432</v>
      </c>
      <c r="S95" s="148" t="s">
        <v>28</v>
      </c>
      <c r="T95" s="148" t="s">
        <v>28</v>
      </c>
      <c r="U95" s="148" t="s">
        <v>132</v>
      </c>
      <c r="V95" s="44" t="s">
        <v>30</v>
      </c>
      <c r="W95" s="250">
        <v>73997979.652969688</v>
      </c>
      <c r="X95" s="250">
        <v>0</v>
      </c>
      <c r="Y95" s="275" t="s">
        <v>2044</v>
      </c>
      <c r="Z95" s="275" t="s">
        <v>2051</v>
      </c>
      <c r="AA95" s="276" t="s">
        <v>2052</v>
      </c>
      <c r="AB95" s="276" t="s">
        <v>2105</v>
      </c>
    </row>
    <row r="96" spans="2:28" s="173" customFormat="1" ht="36">
      <c r="B96" s="398"/>
      <c r="C96" s="233"/>
      <c r="D96" s="398"/>
      <c r="E96" s="236"/>
      <c r="F96" s="45" t="s">
        <v>82</v>
      </c>
      <c r="G96" s="128" t="s">
        <v>1304</v>
      </c>
      <c r="H96" s="45" t="s">
        <v>1481</v>
      </c>
      <c r="I96" s="148">
        <v>0.3</v>
      </c>
      <c r="J96" s="64">
        <v>44319</v>
      </c>
      <c r="K96" s="64">
        <v>44362</v>
      </c>
      <c r="L96" s="148">
        <v>0</v>
      </c>
      <c r="M96" s="148">
        <v>1</v>
      </c>
      <c r="N96" s="148">
        <v>0</v>
      </c>
      <c r="O96" s="44">
        <v>0</v>
      </c>
      <c r="P96" s="148" t="s">
        <v>38</v>
      </c>
      <c r="Q96" s="217" t="s">
        <v>26</v>
      </c>
      <c r="R96" s="397"/>
      <c r="S96" s="148" t="s">
        <v>28</v>
      </c>
      <c r="T96" s="148" t="s">
        <v>28</v>
      </c>
      <c r="U96" s="148" t="s">
        <v>132</v>
      </c>
      <c r="V96" s="44" t="s">
        <v>30</v>
      </c>
      <c r="W96" s="250"/>
      <c r="X96" s="250"/>
      <c r="Y96" s="275" t="s">
        <v>2044</v>
      </c>
      <c r="Z96" s="275" t="s">
        <v>2051</v>
      </c>
      <c r="AA96" s="276" t="s">
        <v>2052</v>
      </c>
      <c r="AB96" s="276"/>
    </row>
    <row r="97" spans="2:28" s="173" customFormat="1" ht="36">
      <c r="B97" s="379"/>
      <c r="C97" s="234"/>
      <c r="D97" s="379"/>
      <c r="E97" s="237"/>
      <c r="F97" s="45" t="s">
        <v>82</v>
      </c>
      <c r="G97" s="128" t="s">
        <v>1305</v>
      </c>
      <c r="H97" s="45" t="s">
        <v>1482</v>
      </c>
      <c r="I97" s="148">
        <v>0.3</v>
      </c>
      <c r="J97" s="64">
        <v>44363</v>
      </c>
      <c r="K97" s="64">
        <v>44377</v>
      </c>
      <c r="L97" s="148">
        <v>0</v>
      </c>
      <c r="M97" s="148">
        <v>1</v>
      </c>
      <c r="N97" s="148">
        <v>0</v>
      </c>
      <c r="O97" s="44">
        <v>0</v>
      </c>
      <c r="P97" s="148" t="s">
        <v>38</v>
      </c>
      <c r="Q97" s="217" t="s">
        <v>26</v>
      </c>
      <c r="R97" s="375"/>
      <c r="S97" s="148" t="s">
        <v>28</v>
      </c>
      <c r="T97" s="148" t="s">
        <v>28</v>
      </c>
      <c r="U97" s="148" t="s">
        <v>132</v>
      </c>
      <c r="V97" s="44" t="s">
        <v>30</v>
      </c>
      <c r="W97" s="250"/>
      <c r="X97" s="250"/>
      <c r="Y97" s="275" t="s">
        <v>2044</v>
      </c>
      <c r="Z97" s="275" t="s">
        <v>2051</v>
      </c>
      <c r="AA97" s="276" t="s">
        <v>2052</v>
      </c>
      <c r="AB97" s="276"/>
    </row>
    <row r="98" spans="2:28" s="173" customFormat="1" ht="36">
      <c r="B98" s="282" t="s">
        <v>430</v>
      </c>
      <c r="C98" s="232" t="s">
        <v>1262</v>
      </c>
      <c r="D98" s="282">
        <v>189</v>
      </c>
      <c r="E98" s="235" t="s">
        <v>558</v>
      </c>
      <c r="F98" s="45" t="s">
        <v>82</v>
      </c>
      <c r="G98" s="128" t="s">
        <v>1306</v>
      </c>
      <c r="H98" s="45" t="s">
        <v>1483</v>
      </c>
      <c r="I98" s="148">
        <v>0.2</v>
      </c>
      <c r="J98" s="64">
        <v>44242</v>
      </c>
      <c r="K98" s="64">
        <v>44438</v>
      </c>
      <c r="L98" s="148">
        <v>0.2</v>
      </c>
      <c r="M98" s="148">
        <v>0.7</v>
      </c>
      <c r="N98" s="148">
        <v>1</v>
      </c>
      <c r="O98" s="44">
        <v>0</v>
      </c>
      <c r="P98" s="148" t="s">
        <v>307</v>
      </c>
      <c r="Q98" s="217" t="s">
        <v>26</v>
      </c>
      <c r="R98" s="337" t="s">
        <v>1861</v>
      </c>
      <c r="S98" s="148" t="s">
        <v>28</v>
      </c>
      <c r="T98" s="148" t="s">
        <v>28</v>
      </c>
      <c r="U98" s="148" t="s">
        <v>132</v>
      </c>
      <c r="V98" s="44" t="s">
        <v>30</v>
      </c>
      <c r="W98" s="250">
        <v>288772972.10896969</v>
      </c>
      <c r="X98" s="250">
        <v>0</v>
      </c>
      <c r="Y98" s="275" t="s">
        <v>2044</v>
      </c>
      <c r="Z98" s="275" t="s">
        <v>2053</v>
      </c>
      <c r="AA98" s="276" t="s">
        <v>2054</v>
      </c>
      <c r="AB98" s="276" t="s">
        <v>2106</v>
      </c>
    </row>
    <row r="99" spans="2:28" s="173" customFormat="1" ht="36">
      <c r="B99" s="398"/>
      <c r="C99" s="233"/>
      <c r="D99" s="398"/>
      <c r="E99" s="236"/>
      <c r="F99" s="45" t="s">
        <v>82</v>
      </c>
      <c r="G99" s="128" t="s">
        <v>1307</v>
      </c>
      <c r="H99" s="45" t="s">
        <v>1484</v>
      </c>
      <c r="I99" s="148">
        <v>0.45</v>
      </c>
      <c r="J99" s="64">
        <v>44256</v>
      </c>
      <c r="K99" s="64">
        <v>44469</v>
      </c>
      <c r="L99" s="148">
        <v>0.2</v>
      </c>
      <c r="M99" s="148">
        <v>0.6</v>
      </c>
      <c r="N99" s="148">
        <v>1</v>
      </c>
      <c r="O99" s="44">
        <v>0</v>
      </c>
      <c r="P99" s="148" t="s">
        <v>307</v>
      </c>
      <c r="Q99" s="217" t="s">
        <v>26</v>
      </c>
      <c r="R99" s="397"/>
      <c r="S99" s="148" t="s">
        <v>28</v>
      </c>
      <c r="T99" s="148" t="s">
        <v>28</v>
      </c>
      <c r="U99" s="148" t="s">
        <v>132</v>
      </c>
      <c r="V99" s="44" t="s">
        <v>30</v>
      </c>
      <c r="W99" s="250"/>
      <c r="X99" s="250"/>
      <c r="Y99" s="275"/>
      <c r="Z99" s="275"/>
      <c r="AA99" s="276"/>
      <c r="AB99" s="276"/>
    </row>
    <row r="100" spans="2:28" s="173" customFormat="1" ht="36">
      <c r="B100" s="398"/>
      <c r="C100" s="233"/>
      <c r="D100" s="398"/>
      <c r="E100" s="236"/>
      <c r="F100" s="45" t="s">
        <v>82</v>
      </c>
      <c r="G100" s="128" t="s">
        <v>1308</v>
      </c>
      <c r="H100" s="45" t="s">
        <v>1485</v>
      </c>
      <c r="I100" s="148">
        <v>0.1</v>
      </c>
      <c r="J100" s="64">
        <v>44317</v>
      </c>
      <c r="K100" s="64">
        <v>44477</v>
      </c>
      <c r="L100" s="148">
        <v>0</v>
      </c>
      <c r="M100" s="148">
        <v>0.4</v>
      </c>
      <c r="N100" s="148">
        <v>0.8</v>
      </c>
      <c r="O100" s="44">
        <v>1</v>
      </c>
      <c r="P100" s="148" t="s">
        <v>307</v>
      </c>
      <c r="Q100" s="217" t="s">
        <v>26</v>
      </c>
      <c r="R100" s="397"/>
      <c r="S100" s="148" t="s">
        <v>28</v>
      </c>
      <c r="T100" s="148" t="s">
        <v>28</v>
      </c>
      <c r="U100" s="148" t="s">
        <v>132</v>
      </c>
      <c r="V100" s="44" t="s">
        <v>30</v>
      </c>
      <c r="W100" s="250"/>
      <c r="X100" s="250"/>
      <c r="Y100" s="275"/>
      <c r="Z100" s="275"/>
      <c r="AA100" s="276"/>
      <c r="AB100" s="276"/>
    </row>
    <row r="101" spans="2:28" s="173" customFormat="1" ht="36">
      <c r="B101" s="379"/>
      <c r="C101" s="234"/>
      <c r="D101" s="379"/>
      <c r="E101" s="237"/>
      <c r="F101" s="45" t="s">
        <v>82</v>
      </c>
      <c r="G101" s="128" t="s">
        <v>1309</v>
      </c>
      <c r="H101" s="45" t="s">
        <v>1486</v>
      </c>
      <c r="I101" s="148">
        <v>0.25</v>
      </c>
      <c r="J101" s="64">
        <v>44382</v>
      </c>
      <c r="K101" s="64">
        <v>44547</v>
      </c>
      <c r="L101" s="148">
        <v>0</v>
      </c>
      <c r="M101" s="148">
        <v>0</v>
      </c>
      <c r="N101" s="148">
        <v>0.5</v>
      </c>
      <c r="O101" s="44">
        <v>1</v>
      </c>
      <c r="P101" s="148" t="s">
        <v>307</v>
      </c>
      <c r="Q101" s="217" t="s">
        <v>26</v>
      </c>
      <c r="R101" s="375"/>
      <c r="S101" s="148" t="s">
        <v>28</v>
      </c>
      <c r="T101" s="148" t="s">
        <v>28</v>
      </c>
      <c r="U101" s="148" t="s">
        <v>132</v>
      </c>
      <c r="V101" s="44" t="s">
        <v>30</v>
      </c>
      <c r="W101" s="250"/>
      <c r="X101" s="250"/>
      <c r="Y101" s="275"/>
      <c r="Z101" s="275"/>
      <c r="AA101" s="276"/>
      <c r="AB101" s="276"/>
    </row>
    <row r="102" spans="2:28" s="173" customFormat="1" ht="36">
      <c r="B102" s="282" t="s">
        <v>430</v>
      </c>
      <c r="C102" s="232" t="s">
        <v>1263</v>
      </c>
      <c r="D102" s="282">
        <v>152</v>
      </c>
      <c r="E102" s="235" t="s">
        <v>559</v>
      </c>
      <c r="F102" s="45" t="s">
        <v>82</v>
      </c>
      <c r="G102" s="128" t="s">
        <v>1310</v>
      </c>
      <c r="H102" s="45" t="s">
        <v>1487</v>
      </c>
      <c r="I102" s="148">
        <v>0.8</v>
      </c>
      <c r="J102" s="64">
        <v>44200</v>
      </c>
      <c r="K102" s="64">
        <v>44253</v>
      </c>
      <c r="L102" s="148">
        <v>1</v>
      </c>
      <c r="M102" s="148">
        <v>0</v>
      </c>
      <c r="N102" s="148">
        <v>0</v>
      </c>
      <c r="O102" s="44">
        <v>0</v>
      </c>
      <c r="P102" s="148" t="s">
        <v>38</v>
      </c>
      <c r="Q102" s="217" t="s">
        <v>26</v>
      </c>
      <c r="R102" s="337" t="s">
        <v>432</v>
      </c>
      <c r="S102" s="148" t="s">
        <v>28</v>
      </c>
      <c r="T102" s="148" t="s">
        <v>28</v>
      </c>
      <c r="U102" s="148" t="s">
        <v>132</v>
      </c>
      <c r="V102" s="44" t="s">
        <v>30</v>
      </c>
      <c r="W102" s="250">
        <v>30211565.956969693</v>
      </c>
      <c r="X102" s="250">
        <v>0</v>
      </c>
      <c r="Y102" s="275" t="s">
        <v>2044</v>
      </c>
      <c r="Z102" s="275" t="s">
        <v>2107</v>
      </c>
      <c r="AA102" s="276" t="s">
        <v>2108</v>
      </c>
      <c r="AB102" s="276" t="s">
        <v>2109</v>
      </c>
    </row>
    <row r="103" spans="2:28" s="173" customFormat="1" ht="36">
      <c r="B103" s="379"/>
      <c r="C103" s="234"/>
      <c r="D103" s="379"/>
      <c r="E103" s="237"/>
      <c r="F103" s="45" t="s">
        <v>82</v>
      </c>
      <c r="G103" s="128" t="s">
        <v>1311</v>
      </c>
      <c r="H103" s="45" t="s">
        <v>1488</v>
      </c>
      <c r="I103" s="148">
        <v>0.2</v>
      </c>
      <c r="J103" s="64">
        <v>44256</v>
      </c>
      <c r="K103" s="64">
        <v>44274</v>
      </c>
      <c r="L103" s="148">
        <v>1</v>
      </c>
      <c r="M103" s="148">
        <v>0</v>
      </c>
      <c r="N103" s="148">
        <v>0</v>
      </c>
      <c r="O103" s="44">
        <v>0</v>
      </c>
      <c r="P103" s="148" t="s">
        <v>38</v>
      </c>
      <c r="Q103" s="217" t="s">
        <v>26</v>
      </c>
      <c r="R103" s="375"/>
      <c r="S103" s="148" t="s">
        <v>28</v>
      </c>
      <c r="T103" s="148" t="s">
        <v>28</v>
      </c>
      <c r="U103" s="148" t="s">
        <v>132</v>
      </c>
      <c r="V103" s="44" t="s">
        <v>30</v>
      </c>
      <c r="W103" s="250"/>
      <c r="X103" s="250"/>
      <c r="Y103" s="275"/>
      <c r="Z103" s="275"/>
      <c r="AA103" s="276"/>
      <c r="AB103" s="276"/>
    </row>
    <row r="104" spans="2:28" s="173" customFormat="1" ht="36">
      <c r="B104" s="282" t="s">
        <v>430</v>
      </c>
      <c r="C104" s="232" t="s">
        <v>1264</v>
      </c>
      <c r="D104" s="282">
        <v>185</v>
      </c>
      <c r="E104" s="235" t="s">
        <v>560</v>
      </c>
      <c r="F104" s="45" t="s">
        <v>82</v>
      </c>
      <c r="G104" s="128" t="s">
        <v>1312</v>
      </c>
      <c r="H104" s="45" t="s">
        <v>1489</v>
      </c>
      <c r="I104" s="148">
        <v>0.3</v>
      </c>
      <c r="J104" s="64">
        <v>44228</v>
      </c>
      <c r="K104" s="64">
        <v>44261</v>
      </c>
      <c r="L104" s="148">
        <v>1</v>
      </c>
      <c r="M104" s="148">
        <v>0</v>
      </c>
      <c r="N104" s="148">
        <v>0</v>
      </c>
      <c r="O104" s="44">
        <v>0</v>
      </c>
      <c r="P104" s="148" t="s">
        <v>307</v>
      </c>
      <c r="Q104" s="217" t="s">
        <v>26</v>
      </c>
      <c r="R104" s="337" t="s">
        <v>432</v>
      </c>
      <c r="S104" s="148" t="s">
        <v>28</v>
      </c>
      <c r="T104" s="148" t="s">
        <v>28</v>
      </c>
      <c r="U104" s="148" t="s">
        <v>132</v>
      </c>
      <c r="V104" s="44" t="s">
        <v>30</v>
      </c>
      <c r="W104" s="250">
        <v>19989320.956969693</v>
      </c>
      <c r="X104" s="250">
        <v>0</v>
      </c>
      <c r="Y104" s="275" t="s">
        <v>2044</v>
      </c>
      <c r="Z104" s="275" t="s">
        <v>2110</v>
      </c>
      <c r="AA104" s="276" t="s">
        <v>2111</v>
      </c>
      <c r="AB104" s="276" t="s">
        <v>2112</v>
      </c>
    </row>
    <row r="105" spans="2:28" s="173" customFormat="1" ht="36">
      <c r="B105" s="398"/>
      <c r="C105" s="233"/>
      <c r="D105" s="398"/>
      <c r="E105" s="236"/>
      <c r="F105" s="45" t="s">
        <v>82</v>
      </c>
      <c r="G105" s="128" t="s">
        <v>1313</v>
      </c>
      <c r="H105" s="45" t="s">
        <v>1490</v>
      </c>
      <c r="I105" s="148">
        <v>0.55000000000000004</v>
      </c>
      <c r="J105" s="64">
        <v>44256</v>
      </c>
      <c r="K105" s="64">
        <v>44309</v>
      </c>
      <c r="L105" s="148">
        <v>0.6</v>
      </c>
      <c r="M105" s="148">
        <v>1</v>
      </c>
      <c r="N105" s="148">
        <v>0</v>
      </c>
      <c r="O105" s="44">
        <v>0</v>
      </c>
      <c r="P105" s="148" t="s">
        <v>38</v>
      </c>
      <c r="Q105" s="217" t="s">
        <v>26</v>
      </c>
      <c r="R105" s="397"/>
      <c r="S105" s="148" t="s">
        <v>28</v>
      </c>
      <c r="T105" s="148" t="s">
        <v>28</v>
      </c>
      <c r="U105" s="148" t="s">
        <v>132</v>
      </c>
      <c r="V105" s="44" t="s">
        <v>30</v>
      </c>
      <c r="W105" s="250"/>
      <c r="X105" s="250"/>
      <c r="Y105" s="275" t="s">
        <v>2044</v>
      </c>
      <c r="Z105" s="275" t="s">
        <v>2110</v>
      </c>
      <c r="AA105" s="276" t="s">
        <v>2111</v>
      </c>
      <c r="AB105" s="276"/>
    </row>
    <row r="106" spans="2:28" s="173" customFormat="1" ht="36">
      <c r="B106" s="379"/>
      <c r="C106" s="234"/>
      <c r="D106" s="379"/>
      <c r="E106" s="237"/>
      <c r="F106" s="45" t="s">
        <v>82</v>
      </c>
      <c r="G106" s="128" t="s">
        <v>1314</v>
      </c>
      <c r="H106" s="45" t="s">
        <v>1491</v>
      </c>
      <c r="I106" s="148">
        <v>0.15</v>
      </c>
      <c r="J106" s="64">
        <v>44309</v>
      </c>
      <c r="K106" s="64">
        <v>44330</v>
      </c>
      <c r="L106" s="148">
        <v>0</v>
      </c>
      <c r="M106" s="148">
        <v>1</v>
      </c>
      <c r="N106" s="148">
        <v>0</v>
      </c>
      <c r="O106" s="44">
        <v>0</v>
      </c>
      <c r="P106" s="148" t="s">
        <v>38</v>
      </c>
      <c r="Q106" s="217" t="s">
        <v>26</v>
      </c>
      <c r="R106" s="375"/>
      <c r="S106" s="148" t="s">
        <v>28</v>
      </c>
      <c r="T106" s="148" t="s">
        <v>28</v>
      </c>
      <c r="U106" s="148" t="s">
        <v>132</v>
      </c>
      <c r="V106" s="44" t="s">
        <v>30</v>
      </c>
      <c r="W106" s="250"/>
      <c r="X106" s="250"/>
      <c r="Y106" s="275" t="s">
        <v>2044</v>
      </c>
      <c r="Z106" s="275" t="s">
        <v>2110</v>
      </c>
      <c r="AA106" s="276" t="s">
        <v>2111</v>
      </c>
      <c r="AB106" s="276"/>
    </row>
    <row r="107" spans="2:28" s="173" customFormat="1" ht="36">
      <c r="B107" s="282" t="s">
        <v>430</v>
      </c>
      <c r="C107" s="232" t="s">
        <v>1265</v>
      </c>
      <c r="D107" s="282">
        <v>112</v>
      </c>
      <c r="E107" s="235" t="s">
        <v>561</v>
      </c>
      <c r="F107" s="45" t="s">
        <v>562</v>
      </c>
      <c r="G107" s="128" t="s">
        <v>1315</v>
      </c>
      <c r="H107" s="45" t="s">
        <v>1492</v>
      </c>
      <c r="I107" s="148">
        <v>0.3</v>
      </c>
      <c r="J107" s="64">
        <v>44200</v>
      </c>
      <c r="K107" s="64">
        <v>44286</v>
      </c>
      <c r="L107" s="148">
        <v>1</v>
      </c>
      <c r="M107" s="148">
        <v>0</v>
      </c>
      <c r="N107" s="148">
        <v>0</v>
      </c>
      <c r="O107" s="44">
        <v>0</v>
      </c>
      <c r="P107" s="148" t="s">
        <v>38</v>
      </c>
      <c r="Q107" s="217" t="s">
        <v>26</v>
      </c>
      <c r="R107" s="337" t="s">
        <v>432</v>
      </c>
      <c r="S107" s="148" t="s">
        <v>28</v>
      </c>
      <c r="T107" s="148" t="s">
        <v>28</v>
      </c>
      <c r="U107" s="148" t="s">
        <v>132</v>
      </c>
      <c r="V107" s="44" t="s">
        <v>30</v>
      </c>
      <c r="W107" s="250">
        <v>49250334.652969696</v>
      </c>
      <c r="X107" s="250">
        <v>0</v>
      </c>
      <c r="Y107" s="275" t="s">
        <v>2044</v>
      </c>
      <c r="Z107" s="275" t="s">
        <v>2107</v>
      </c>
      <c r="AA107" s="276" t="s">
        <v>2108</v>
      </c>
      <c r="AB107" s="276" t="s">
        <v>2109</v>
      </c>
    </row>
    <row r="108" spans="2:28" s="173" customFormat="1" ht="36">
      <c r="B108" s="398"/>
      <c r="C108" s="233"/>
      <c r="D108" s="398"/>
      <c r="E108" s="236"/>
      <c r="F108" s="45" t="s">
        <v>562</v>
      </c>
      <c r="G108" s="128" t="s">
        <v>1316</v>
      </c>
      <c r="H108" s="45" t="s">
        <v>1493</v>
      </c>
      <c r="I108" s="148">
        <v>0.55000000000000004</v>
      </c>
      <c r="J108" s="64">
        <v>44256</v>
      </c>
      <c r="K108" s="64">
        <v>44372</v>
      </c>
      <c r="L108" s="148">
        <v>0.3</v>
      </c>
      <c r="M108" s="148">
        <v>1</v>
      </c>
      <c r="N108" s="148">
        <v>0</v>
      </c>
      <c r="O108" s="44">
        <v>0</v>
      </c>
      <c r="P108" s="148" t="s">
        <v>38</v>
      </c>
      <c r="Q108" s="217" t="s">
        <v>26</v>
      </c>
      <c r="R108" s="397"/>
      <c r="S108" s="148" t="s">
        <v>28</v>
      </c>
      <c r="T108" s="148" t="s">
        <v>28</v>
      </c>
      <c r="U108" s="148" t="s">
        <v>132</v>
      </c>
      <c r="V108" s="44" t="s">
        <v>30</v>
      </c>
      <c r="W108" s="250"/>
      <c r="X108" s="250"/>
      <c r="Y108" s="275" t="s">
        <v>2044</v>
      </c>
      <c r="Z108" s="275" t="s">
        <v>2107</v>
      </c>
      <c r="AA108" s="276" t="s">
        <v>2108</v>
      </c>
      <c r="AB108" s="276"/>
    </row>
    <row r="109" spans="2:28" s="173" customFormat="1" ht="36">
      <c r="B109" s="379"/>
      <c r="C109" s="234"/>
      <c r="D109" s="379"/>
      <c r="E109" s="237"/>
      <c r="F109" s="45" t="s">
        <v>562</v>
      </c>
      <c r="G109" s="128" t="s">
        <v>1317</v>
      </c>
      <c r="H109" s="45" t="s">
        <v>1494</v>
      </c>
      <c r="I109" s="148">
        <v>0.15</v>
      </c>
      <c r="J109" s="64">
        <v>44375</v>
      </c>
      <c r="K109" s="64">
        <v>44400</v>
      </c>
      <c r="L109" s="148">
        <v>0</v>
      </c>
      <c r="M109" s="148">
        <v>0.1</v>
      </c>
      <c r="N109" s="148">
        <v>1</v>
      </c>
      <c r="O109" s="44">
        <v>0</v>
      </c>
      <c r="P109" s="148" t="s">
        <v>38</v>
      </c>
      <c r="Q109" s="217" t="s">
        <v>26</v>
      </c>
      <c r="R109" s="375"/>
      <c r="S109" s="148" t="s">
        <v>28</v>
      </c>
      <c r="T109" s="148" t="s">
        <v>28</v>
      </c>
      <c r="U109" s="148" t="s">
        <v>132</v>
      </c>
      <c r="V109" s="44" t="s">
        <v>30</v>
      </c>
      <c r="W109" s="250"/>
      <c r="X109" s="250"/>
      <c r="Y109" s="275" t="s">
        <v>2044</v>
      </c>
      <c r="Z109" s="275" t="s">
        <v>2107</v>
      </c>
      <c r="AA109" s="276" t="s">
        <v>2108</v>
      </c>
      <c r="AB109" s="276"/>
    </row>
    <row r="110" spans="2:28" s="173" customFormat="1" ht="36">
      <c r="B110" s="282" t="s">
        <v>430</v>
      </c>
      <c r="C110" s="232" t="s">
        <v>1266</v>
      </c>
      <c r="D110" s="282">
        <v>113</v>
      </c>
      <c r="E110" s="235" t="s">
        <v>563</v>
      </c>
      <c r="F110" s="45" t="s">
        <v>82</v>
      </c>
      <c r="G110" s="128" t="s">
        <v>1318</v>
      </c>
      <c r="H110" s="45" t="s">
        <v>1495</v>
      </c>
      <c r="I110" s="148">
        <v>0.3</v>
      </c>
      <c r="J110" s="64">
        <v>44256</v>
      </c>
      <c r="K110" s="64">
        <v>44337</v>
      </c>
      <c r="L110" s="148">
        <v>0.3</v>
      </c>
      <c r="M110" s="148">
        <v>1</v>
      </c>
      <c r="N110" s="148">
        <v>0</v>
      </c>
      <c r="O110" s="44">
        <v>0</v>
      </c>
      <c r="P110" s="148" t="s">
        <v>38</v>
      </c>
      <c r="Q110" s="217" t="s">
        <v>26</v>
      </c>
      <c r="R110" s="337" t="s">
        <v>432</v>
      </c>
      <c r="S110" s="148" t="s">
        <v>28</v>
      </c>
      <c r="T110" s="148" t="s">
        <v>28</v>
      </c>
      <c r="U110" s="148" t="s">
        <v>132</v>
      </c>
      <c r="V110" s="44" t="s">
        <v>30</v>
      </c>
      <c r="W110" s="250">
        <v>19989320.956969693</v>
      </c>
      <c r="X110" s="250">
        <v>0</v>
      </c>
      <c r="Y110" s="275" t="s">
        <v>2044</v>
      </c>
      <c r="Z110" s="275" t="s">
        <v>2113</v>
      </c>
      <c r="AA110" s="276" t="s">
        <v>2114</v>
      </c>
      <c r="AB110" s="276" t="s">
        <v>2115</v>
      </c>
    </row>
    <row r="111" spans="2:28" s="173" customFormat="1" ht="36">
      <c r="B111" s="398"/>
      <c r="C111" s="233"/>
      <c r="D111" s="398"/>
      <c r="E111" s="236"/>
      <c r="F111" s="45" t="s">
        <v>82</v>
      </c>
      <c r="G111" s="128" t="s">
        <v>1319</v>
      </c>
      <c r="H111" s="45" t="s">
        <v>1496</v>
      </c>
      <c r="I111" s="148">
        <v>0.55000000000000004</v>
      </c>
      <c r="J111" s="64">
        <v>44340</v>
      </c>
      <c r="K111" s="64">
        <v>44414</v>
      </c>
      <c r="L111" s="148">
        <v>0</v>
      </c>
      <c r="M111" s="148">
        <v>0.3</v>
      </c>
      <c r="N111" s="148">
        <v>1</v>
      </c>
      <c r="O111" s="44">
        <v>0</v>
      </c>
      <c r="P111" s="148" t="s">
        <v>38</v>
      </c>
      <c r="Q111" s="217" t="s">
        <v>26</v>
      </c>
      <c r="R111" s="397"/>
      <c r="S111" s="148" t="s">
        <v>28</v>
      </c>
      <c r="T111" s="148" t="s">
        <v>28</v>
      </c>
      <c r="U111" s="148" t="s">
        <v>132</v>
      </c>
      <c r="V111" s="44" t="s">
        <v>30</v>
      </c>
      <c r="W111" s="250"/>
      <c r="X111" s="250"/>
      <c r="Y111" s="275" t="s">
        <v>2044</v>
      </c>
      <c r="Z111" s="275" t="s">
        <v>2113</v>
      </c>
      <c r="AA111" s="276" t="s">
        <v>2114</v>
      </c>
      <c r="AB111" s="276"/>
    </row>
    <row r="112" spans="2:28" s="173" customFormat="1" ht="36">
      <c r="B112" s="379"/>
      <c r="C112" s="234"/>
      <c r="D112" s="379"/>
      <c r="E112" s="237"/>
      <c r="F112" s="45" t="s">
        <v>82</v>
      </c>
      <c r="G112" s="128" t="s">
        <v>1320</v>
      </c>
      <c r="H112" s="45" t="s">
        <v>1497</v>
      </c>
      <c r="I112" s="148">
        <v>0.15</v>
      </c>
      <c r="J112" s="64">
        <v>44417</v>
      </c>
      <c r="K112" s="64">
        <v>44442</v>
      </c>
      <c r="L112" s="148">
        <v>0</v>
      </c>
      <c r="M112" s="148">
        <v>0</v>
      </c>
      <c r="N112" s="148">
        <v>1</v>
      </c>
      <c r="O112" s="44">
        <v>0</v>
      </c>
      <c r="P112" s="148" t="s">
        <v>38</v>
      </c>
      <c r="Q112" s="217" t="s">
        <v>26</v>
      </c>
      <c r="R112" s="375"/>
      <c r="S112" s="148" t="s">
        <v>28</v>
      </c>
      <c r="T112" s="148" t="s">
        <v>28</v>
      </c>
      <c r="U112" s="148" t="s">
        <v>132</v>
      </c>
      <c r="V112" s="44" t="s">
        <v>30</v>
      </c>
      <c r="W112" s="250"/>
      <c r="X112" s="250"/>
      <c r="Y112" s="275" t="s">
        <v>2044</v>
      </c>
      <c r="Z112" s="275" t="s">
        <v>2113</v>
      </c>
      <c r="AA112" s="276" t="s">
        <v>2114</v>
      </c>
      <c r="AB112" s="276"/>
    </row>
    <row r="113" spans="2:28" s="173" customFormat="1" ht="36">
      <c r="B113" s="282" t="s">
        <v>430</v>
      </c>
      <c r="C113" s="232" t="s">
        <v>1267</v>
      </c>
      <c r="D113" s="282">
        <v>166</v>
      </c>
      <c r="E113" s="235" t="s">
        <v>564</v>
      </c>
      <c r="F113" s="45" t="s">
        <v>82</v>
      </c>
      <c r="G113" s="128" t="s">
        <v>1321</v>
      </c>
      <c r="H113" s="45" t="s">
        <v>1498</v>
      </c>
      <c r="I113" s="148">
        <v>0.3</v>
      </c>
      <c r="J113" s="64">
        <v>44319</v>
      </c>
      <c r="K113" s="64">
        <v>44379</v>
      </c>
      <c r="L113" s="148">
        <v>0</v>
      </c>
      <c r="M113" s="148">
        <v>0.8</v>
      </c>
      <c r="N113" s="148">
        <v>1</v>
      </c>
      <c r="O113" s="44">
        <v>0</v>
      </c>
      <c r="P113" s="148" t="s">
        <v>38</v>
      </c>
      <c r="Q113" s="217" t="s">
        <v>26</v>
      </c>
      <c r="R113" s="337" t="s">
        <v>432</v>
      </c>
      <c r="S113" s="148" t="s">
        <v>28</v>
      </c>
      <c r="T113" s="148" t="s">
        <v>28</v>
      </c>
      <c r="U113" s="148" t="s">
        <v>132</v>
      </c>
      <c r="V113" s="44" t="s">
        <v>30</v>
      </c>
      <c r="W113" s="250">
        <v>49475918.308969691</v>
      </c>
      <c r="X113" s="250">
        <v>0</v>
      </c>
      <c r="Y113" s="275" t="s">
        <v>2044</v>
      </c>
      <c r="Z113" s="275" t="s">
        <v>2107</v>
      </c>
      <c r="AA113" s="276" t="s">
        <v>2108</v>
      </c>
      <c r="AB113" s="276" t="s">
        <v>2109</v>
      </c>
    </row>
    <row r="114" spans="2:28" s="173" customFormat="1" ht="36">
      <c r="B114" s="398"/>
      <c r="C114" s="233"/>
      <c r="D114" s="398"/>
      <c r="E114" s="236"/>
      <c r="F114" s="45" t="s">
        <v>82</v>
      </c>
      <c r="G114" s="128" t="s">
        <v>1322</v>
      </c>
      <c r="H114" s="45" t="s">
        <v>1499</v>
      </c>
      <c r="I114" s="148">
        <v>0.55000000000000004</v>
      </c>
      <c r="J114" s="64">
        <v>44382</v>
      </c>
      <c r="K114" s="64">
        <v>44435</v>
      </c>
      <c r="L114" s="148">
        <v>0</v>
      </c>
      <c r="M114" s="148">
        <v>0</v>
      </c>
      <c r="N114" s="148">
        <v>1</v>
      </c>
      <c r="O114" s="44">
        <v>0</v>
      </c>
      <c r="P114" s="148" t="s">
        <v>38</v>
      </c>
      <c r="Q114" s="217" t="s">
        <v>26</v>
      </c>
      <c r="R114" s="397"/>
      <c r="S114" s="148" t="s">
        <v>28</v>
      </c>
      <c r="T114" s="148" t="s">
        <v>28</v>
      </c>
      <c r="U114" s="148" t="s">
        <v>132</v>
      </c>
      <c r="V114" s="44" t="s">
        <v>30</v>
      </c>
      <c r="W114" s="250"/>
      <c r="X114" s="250"/>
      <c r="Y114" s="275" t="s">
        <v>2044</v>
      </c>
      <c r="Z114" s="275" t="s">
        <v>2107</v>
      </c>
      <c r="AA114" s="276" t="s">
        <v>2108</v>
      </c>
      <c r="AB114" s="276"/>
    </row>
    <row r="115" spans="2:28" s="173" customFormat="1" ht="36">
      <c r="B115" s="379"/>
      <c r="C115" s="234"/>
      <c r="D115" s="379"/>
      <c r="E115" s="237"/>
      <c r="F115" s="45" t="s">
        <v>82</v>
      </c>
      <c r="G115" s="128" t="s">
        <v>1323</v>
      </c>
      <c r="H115" s="45" t="s">
        <v>1500</v>
      </c>
      <c r="I115" s="148">
        <v>0.15</v>
      </c>
      <c r="J115" s="64">
        <v>44438</v>
      </c>
      <c r="K115" s="64">
        <v>44469</v>
      </c>
      <c r="L115" s="148">
        <v>0</v>
      </c>
      <c r="M115" s="148">
        <v>0</v>
      </c>
      <c r="N115" s="148">
        <v>1</v>
      </c>
      <c r="O115" s="44">
        <v>0</v>
      </c>
      <c r="P115" s="148" t="s">
        <v>38</v>
      </c>
      <c r="Q115" s="217" t="s">
        <v>26</v>
      </c>
      <c r="R115" s="375"/>
      <c r="S115" s="148" t="s">
        <v>28</v>
      </c>
      <c r="T115" s="148" t="s">
        <v>28</v>
      </c>
      <c r="U115" s="148" t="s">
        <v>132</v>
      </c>
      <c r="V115" s="44" t="s">
        <v>30</v>
      </c>
      <c r="W115" s="250"/>
      <c r="X115" s="250"/>
      <c r="Y115" s="275" t="s">
        <v>2044</v>
      </c>
      <c r="Z115" s="275" t="s">
        <v>2107</v>
      </c>
      <c r="AA115" s="276" t="s">
        <v>2108</v>
      </c>
      <c r="AB115" s="276"/>
    </row>
    <row r="116" spans="2:28" s="173" customFormat="1" ht="36">
      <c r="B116" s="282" t="s">
        <v>430</v>
      </c>
      <c r="C116" s="232" t="s">
        <v>1268</v>
      </c>
      <c r="D116" s="282">
        <v>186</v>
      </c>
      <c r="E116" s="235" t="s">
        <v>565</v>
      </c>
      <c r="F116" s="45" t="s">
        <v>82</v>
      </c>
      <c r="G116" s="128" t="s">
        <v>1324</v>
      </c>
      <c r="H116" s="45" t="s">
        <v>1501</v>
      </c>
      <c r="I116" s="148">
        <v>0.3</v>
      </c>
      <c r="J116" s="64">
        <v>44348</v>
      </c>
      <c r="K116" s="64">
        <v>44393</v>
      </c>
      <c r="L116" s="148">
        <v>0</v>
      </c>
      <c r="M116" s="148">
        <v>0.7</v>
      </c>
      <c r="N116" s="148">
        <v>1</v>
      </c>
      <c r="O116" s="44">
        <v>0</v>
      </c>
      <c r="P116" s="148" t="s">
        <v>38</v>
      </c>
      <c r="Q116" s="217" t="s">
        <v>26</v>
      </c>
      <c r="R116" s="337" t="s">
        <v>432</v>
      </c>
      <c r="S116" s="148" t="s">
        <v>28</v>
      </c>
      <c r="T116" s="148" t="s">
        <v>28</v>
      </c>
      <c r="U116" s="148" t="s">
        <v>132</v>
      </c>
      <c r="V116" s="44" t="s">
        <v>30</v>
      </c>
      <c r="W116" s="250">
        <v>20127033.700969696</v>
      </c>
      <c r="X116" s="250">
        <v>0</v>
      </c>
      <c r="Y116" s="275" t="s">
        <v>2044</v>
      </c>
      <c r="Z116" s="275" t="s">
        <v>2113</v>
      </c>
      <c r="AA116" s="276" t="s">
        <v>2114</v>
      </c>
      <c r="AB116" s="276" t="s">
        <v>2115</v>
      </c>
    </row>
    <row r="117" spans="2:28" s="173" customFormat="1" ht="36">
      <c r="B117" s="398"/>
      <c r="C117" s="233"/>
      <c r="D117" s="398"/>
      <c r="E117" s="236"/>
      <c r="F117" s="45" t="s">
        <v>82</v>
      </c>
      <c r="G117" s="128" t="s">
        <v>1325</v>
      </c>
      <c r="H117" s="45" t="s">
        <v>1502</v>
      </c>
      <c r="I117" s="148">
        <v>0.55000000000000004</v>
      </c>
      <c r="J117" s="64">
        <v>44396</v>
      </c>
      <c r="K117" s="64">
        <v>44463</v>
      </c>
      <c r="L117" s="148">
        <v>0</v>
      </c>
      <c r="M117" s="148">
        <v>0</v>
      </c>
      <c r="N117" s="148">
        <v>1</v>
      </c>
      <c r="O117" s="44">
        <v>0</v>
      </c>
      <c r="P117" s="148" t="s">
        <v>38</v>
      </c>
      <c r="Q117" s="217" t="s">
        <v>26</v>
      </c>
      <c r="R117" s="397"/>
      <c r="S117" s="148" t="s">
        <v>28</v>
      </c>
      <c r="T117" s="148" t="s">
        <v>28</v>
      </c>
      <c r="U117" s="148" t="s">
        <v>132</v>
      </c>
      <c r="V117" s="44" t="s">
        <v>30</v>
      </c>
      <c r="W117" s="250"/>
      <c r="X117" s="250"/>
      <c r="Y117" s="275" t="s">
        <v>2044</v>
      </c>
      <c r="Z117" s="275" t="s">
        <v>2113</v>
      </c>
      <c r="AA117" s="276" t="s">
        <v>2114</v>
      </c>
      <c r="AB117" s="276"/>
    </row>
    <row r="118" spans="2:28" s="173" customFormat="1" ht="36">
      <c r="B118" s="379"/>
      <c r="C118" s="234"/>
      <c r="D118" s="379"/>
      <c r="E118" s="237"/>
      <c r="F118" s="45" t="s">
        <v>82</v>
      </c>
      <c r="G118" s="128" t="s">
        <v>1326</v>
      </c>
      <c r="H118" s="45" t="s">
        <v>1503</v>
      </c>
      <c r="I118" s="148">
        <v>0.15</v>
      </c>
      <c r="J118" s="64">
        <v>44466</v>
      </c>
      <c r="K118" s="64">
        <v>44491</v>
      </c>
      <c r="L118" s="148">
        <v>0</v>
      </c>
      <c r="M118" s="148">
        <v>0</v>
      </c>
      <c r="N118" s="148">
        <v>0.9</v>
      </c>
      <c r="O118" s="44">
        <v>1</v>
      </c>
      <c r="P118" s="148" t="s">
        <v>38</v>
      </c>
      <c r="Q118" s="217" t="s">
        <v>26</v>
      </c>
      <c r="R118" s="375"/>
      <c r="S118" s="148" t="s">
        <v>28</v>
      </c>
      <c r="T118" s="148" t="s">
        <v>28</v>
      </c>
      <c r="U118" s="148" t="s">
        <v>132</v>
      </c>
      <c r="V118" s="44" t="s">
        <v>30</v>
      </c>
      <c r="W118" s="250"/>
      <c r="X118" s="250"/>
      <c r="Y118" s="275" t="s">
        <v>2044</v>
      </c>
      <c r="Z118" s="275" t="s">
        <v>2113</v>
      </c>
      <c r="AA118" s="276" t="s">
        <v>2114</v>
      </c>
      <c r="AB118" s="276"/>
    </row>
    <row r="119" spans="2:28" s="173" customFormat="1" ht="36">
      <c r="B119" s="282" t="s">
        <v>430</v>
      </c>
      <c r="C119" s="232" t="s">
        <v>1269</v>
      </c>
      <c r="D119" s="282">
        <v>167</v>
      </c>
      <c r="E119" s="235" t="s">
        <v>566</v>
      </c>
      <c r="F119" s="45" t="s">
        <v>82</v>
      </c>
      <c r="G119" s="128" t="s">
        <v>1327</v>
      </c>
      <c r="H119" s="45" t="s">
        <v>1504</v>
      </c>
      <c r="I119" s="148">
        <v>0.3</v>
      </c>
      <c r="J119" s="64">
        <v>44256</v>
      </c>
      <c r="K119" s="64">
        <v>44400</v>
      </c>
      <c r="L119" s="148">
        <v>0.5</v>
      </c>
      <c r="M119" s="148">
        <v>1</v>
      </c>
      <c r="N119" s="148">
        <v>0</v>
      </c>
      <c r="O119" s="44">
        <v>0</v>
      </c>
      <c r="P119" s="148" t="s">
        <v>38</v>
      </c>
      <c r="Q119" s="217" t="s">
        <v>26</v>
      </c>
      <c r="R119" s="337" t="s">
        <v>432</v>
      </c>
      <c r="S119" s="148" t="s">
        <v>28</v>
      </c>
      <c r="T119" s="148" t="s">
        <v>28</v>
      </c>
      <c r="U119" s="148" t="s">
        <v>132</v>
      </c>
      <c r="V119" s="44" t="s">
        <v>30</v>
      </c>
      <c r="W119" s="250">
        <v>100137150.55696967</v>
      </c>
      <c r="X119" s="250">
        <v>0</v>
      </c>
      <c r="Y119" s="275" t="s">
        <v>2003</v>
      </c>
      <c r="Z119" s="275"/>
      <c r="AA119" s="277" t="s">
        <v>1993</v>
      </c>
      <c r="AB119" s="277"/>
    </row>
    <row r="120" spans="2:28" s="173" customFormat="1" ht="36">
      <c r="B120" s="398"/>
      <c r="C120" s="233"/>
      <c r="D120" s="398"/>
      <c r="E120" s="236"/>
      <c r="F120" s="45" t="s">
        <v>82</v>
      </c>
      <c r="G120" s="128" t="s">
        <v>1328</v>
      </c>
      <c r="H120" s="45" t="s">
        <v>1505</v>
      </c>
      <c r="I120" s="148">
        <v>0.55000000000000004</v>
      </c>
      <c r="J120" s="64">
        <v>44326</v>
      </c>
      <c r="K120" s="64">
        <v>44469</v>
      </c>
      <c r="L120" s="148">
        <v>0</v>
      </c>
      <c r="M120" s="148">
        <v>0.4</v>
      </c>
      <c r="N120" s="148">
        <v>1</v>
      </c>
      <c r="O120" s="44">
        <v>0</v>
      </c>
      <c r="P120" s="148" t="s">
        <v>38</v>
      </c>
      <c r="Q120" s="217" t="s">
        <v>26</v>
      </c>
      <c r="R120" s="397"/>
      <c r="S120" s="148" t="s">
        <v>28</v>
      </c>
      <c r="T120" s="148" t="s">
        <v>28</v>
      </c>
      <c r="U120" s="148" t="s">
        <v>132</v>
      </c>
      <c r="V120" s="44" t="s">
        <v>30</v>
      </c>
      <c r="W120" s="250"/>
      <c r="X120" s="250"/>
      <c r="Y120" s="275"/>
      <c r="Z120" s="275"/>
      <c r="AA120" s="277" t="s">
        <v>1993</v>
      </c>
      <c r="AB120" s="277"/>
    </row>
    <row r="121" spans="2:28" s="173" customFormat="1" ht="36">
      <c r="B121" s="379"/>
      <c r="C121" s="234"/>
      <c r="D121" s="379"/>
      <c r="E121" s="237"/>
      <c r="F121" s="45" t="s">
        <v>82</v>
      </c>
      <c r="G121" s="128" t="s">
        <v>1329</v>
      </c>
      <c r="H121" s="45" t="s">
        <v>1506</v>
      </c>
      <c r="I121" s="148">
        <v>0.15</v>
      </c>
      <c r="J121" s="64">
        <v>44473</v>
      </c>
      <c r="K121" s="64">
        <v>44498</v>
      </c>
      <c r="L121" s="148">
        <v>0</v>
      </c>
      <c r="M121" s="148">
        <v>0</v>
      </c>
      <c r="N121" s="148">
        <v>0</v>
      </c>
      <c r="O121" s="44">
        <v>1</v>
      </c>
      <c r="P121" s="148" t="s">
        <v>38</v>
      </c>
      <c r="Q121" s="217" t="s">
        <v>26</v>
      </c>
      <c r="R121" s="375"/>
      <c r="S121" s="148" t="s">
        <v>28</v>
      </c>
      <c r="T121" s="148" t="s">
        <v>28</v>
      </c>
      <c r="U121" s="148" t="s">
        <v>132</v>
      </c>
      <c r="V121" s="44" t="s">
        <v>30</v>
      </c>
      <c r="W121" s="250"/>
      <c r="X121" s="250"/>
      <c r="Y121" s="275"/>
      <c r="Z121" s="275"/>
      <c r="AA121" s="277" t="s">
        <v>1993</v>
      </c>
      <c r="AB121" s="277"/>
    </row>
    <row r="122" spans="2:28" s="173" customFormat="1" ht="36">
      <c r="B122" s="282" t="s">
        <v>430</v>
      </c>
      <c r="C122" s="232" t="s">
        <v>1270</v>
      </c>
      <c r="D122" s="282">
        <v>114</v>
      </c>
      <c r="E122" s="235" t="s">
        <v>567</v>
      </c>
      <c r="F122" s="45" t="s">
        <v>82</v>
      </c>
      <c r="G122" s="128" t="s">
        <v>1330</v>
      </c>
      <c r="H122" s="45" t="s">
        <v>1507</v>
      </c>
      <c r="I122" s="148">
        <v>0.3</v>
      </c>
      <c r="J122" s="64">
        <v>44368</v>
      </c>
      <c r="K122" s="64">
        <v>44407</v>
      </c>
      <c r="L122" s="148">
        <v>0</v>
      </c>
      <c r="M122" s="148">
        <v>0.5</v>
      </c>
      <c r="N122" s="148">
        <v>1</v>
      </c>
      <c r="O122" s="44">
        <v>0</v>
      </c>
      <c r="P122" s="148" t="s">
        <v>38</v>
      </c>
      <c r="Q122" s="217" t="s">
        <v>26</v>
      </c>
      <c r="R122" s="337" t="s">
        <v>432</v>
      </c>
      <c r="S122" s="148" t="s">
        <v>28</v>
      </c>
      <c r="T122" s="148" t="s">
        <v>28</v>
      </c>
      <c r="U122" s="148" t="s">
        <v>132</v>
      </c>
      <c r="V122" s="44" t="s">
        <v>30</v>
      </c>
      <c r="W122" s="250">
        <v>20127033.700969696</v>
      </c>
      <c r="X122" s="250">
        <v>0</v>
      </c>
      <c r="Y122" s="275" t="s">
        <v>2044</v>
      </c>
      <c r="Z122" s="275" t="s">
        <v>2113</v>
      </c>
      <c r="AA122" s="276" t="s">
        <v>2114</v>
      </c>
      <c r="AB122" s="276" t="s">
        <v>2115</v>
      </c>
    </row>
    <row r="123" spans="2:28" s="173" customFormat="1" ht="36">
      <c r="B123" s="398"/>
      <c r="C123" s="233"/>
      <c r="D123" s="398"/>
      <c r="E123" s="236"/>
      <c r="F123" s="45" t="s">
        <v>82</v>
      </c>
      <c r="G123" s="128" t="s">
        <v>1331</v>
      </c>
      <c r="H123" s="45" t="s">
        <v>1508</v>
      </c>
      <c r="I123" s="148">
        <v>0.55000000000000004</v>
      </c>
      <c r="J123" s="64">
        <v>44410</v>
      </c>
      <c r="K123" s="64">
        <v>44484</v>
      </c>
      <c r="L123" s="148">
        <v>0</v>
      </c>
      <c r="M123" s="148">
        <v>0</v>
      </c>
      <c r="N123" s="148">
        <v>0.7</v>
      </c>
      <c r="O123" s="44">
        <v>1</v>
      </c>
      <c r="P123" s="148" t="s">
        <v>38</v>
      </c>
      <c r="Q123" s="217" t="s">
        <v>26</v>
      </c>
      <c r="R123" s="397"/>
      <c r="S123" s="148" t="s">
        <v>28</v>
      </c>
      <c r="T123" s="148" t="s">
        <v>28</v>
      </c>
      <c r="U123" s="148" t="s">
        <v>132</v>
      </c>
      <c r="V123" s="44" t="s">
        <v>30</v>
      </c>
      <c r="W123" s="250"/>
      <c r="X123" s="250"/>
      <c r="Y123" s="275" t="s">
        <v>2044</v>
      </c>
      <c r="Z123" s="275" t="s">
        <v>2113</v>
      </c>
      <c r="AA123" s="276" t="s">
        <v>2114</v>
      </c>
      <c r="AB123" s="276"/>
    </row>
    <row r="124" spans="2:28" s="173" customFormat="1" ht="36">
      <c r="B124" s="379"/>
      <c r="C124" s="234"/>
      <c r="D124" s="379"/>
      <c r="E124" s="237"/>
      <c r="F124" s="45" t="s">
        <v>82</v>
      </c>
      <c r="G124" s="128" t="s">
        <v>1332</v>
      </c>
      <c r="H124" s="45" t="s">
        <v>1509</v>
      </c>
      <c r="I124" s="148">
        <v>0.15</v>
      </c>
      <c r="J124" s="64">
        <v>44487</v>
      </c>
      <c r="K124" s="64">
        <v>44512</v>
      </c>
      <c r="L124" s="148">
        <v>0</v>
      </c>
      <c r="M124" s="148">
        <v>0</v>
      </c>
      <c r="N124" s="148">
        <v>0</v>
      </c>
      <c r="O124" s="44">
        <v>1</v>
      </c>
      <c r="P124" s="148" t="s">
        <v>38</v>
      </c>
      <c r="Q124" s="217" t="s">
        <v>26</v>
      </c>
      <c r="R124" s="375"/>
      <c r="S124" s="148" t="s">
        <v>28</v>
      </c>
      <c r="T124" s="148" t="s">
        <v>28</v>
      </c>
      <c r="U124" s="148" t="s">
        <v>132</v>
      </c>
      <c r="V124" s="44" t="s">
        <v>30</v>
      </c>
      <c r="W124" s="250"/>
      <c r="X124" s="250"/>
      <c r="Y124" s="275" t="s">
        <v>2044</v>
      </c>
      <c r="Z124" s="275" t="s">
        <v>2113</v>
      </c>
      <c r="AA124" s="276" t="s">
        <v>2114</v>
      </c>
      <c r="AB124" s="276"/>
    </row>
    <row r="125" spans="2:28" s="173" customFormat="1" ht="48">
      <c r="B125" s="282" t="s">
        <v>430</v>
      </c>
      <c r="C125" s="232" t="s">
        <v>1271</v>
      </c>
      <c r="D125" s="282">
        <v>144</v>
      </c>
      <c r="E125" s="235" t="s">
        <v>568</v>
      </c>
      <c r="F125" s="45" t="s">
        <v>82</v>
      </c>
      <c r="G125" s="128" t="s">
        <v>1333</v>
      </c>
      <c r="H125" s="45" t="s">
        <v>1510</v>
      </c>
      <c r="I125" s="148">
        <v>0.2</v>
      </c>
      <c r="J125" s="64">
        <v>44211</v>
      </c>
      <c r="K125" s="64">
        <v>44530</v>
      </c>
      <c r="L125" s="148">
        <v>0.25</v>
      </c>
      <c r="M125" s="148">
        <v>0.5</v>
      </c>
      <c r="N125" s="148">
        <v>0.75</v>
      </c>
      <c r="O125" s="44">
        <v>1</v>
      </c>
      <c r="P125" s="148" t="s">
        <v>38</v>
      </c>
      <c r="Q125" s="217" t="s">
        <v>26</v>
      </c>
      <c r="R125" s="337" t="s">
        <v>552</v>
      </c>
      <c r="S125" s="148" t="s">
        <v>28</v>
      </c>
      <c r="T125" s="148" t="s">
        <v>28</v>
      </c>
      <c r="U125" s="148" t="s">
        <v>132</v>
      </c>
      <c r="V125" s="44" t="s">
        <v>86</v>
      </c>
      <c r="W125" s="250">
        <v>90476734.660969675</v>
      </c>
      <c r="X125" s="250">
        <v>0</v>
      </c>
      <c r="Y125" s="275" t="s">
        <v>2044</v>
      </c>
      <c r="Z125" s="275" t="s">
        <v>2048</v>
      </c>
      <c r="AA125" s="276" t="s">
        <v>2049</v>
      </c>
      <c r="AB125" s="276" t="s">
        <v>2050</v>
      </c>
    </row>
    <row r="126" spans="2:28" s="173" customFormat="1" ht="48">
      <c r="B126" s="398"/>
      <c r="C126" s="233"/>
      <c r="D126" s="398"/>
      <c r="E126" s="236"/>
      <c r="F126" s="45" t="s">
        <v>82</v>
      </c>
      <c r="G126" s="128" t="s">
        <v>1334</v>
      </c>
      <c r="H126" s="45" t="s">
        <v>1511</v>
      </c>
      <c r="I126" s="148">
        <v>0.6</v>
      </c>
      <c r="J126" s="64">
        <v>44228</v>
      </c>
      <c r="K126" s="64">
        <v>44547</v>
      </c>
      <c r="L126" s="148">
        <v>0.25</v>
      </c>
      <c r="M126" s="148">
        <v>0.5</v>
      </c>
      <c r="N126" s="148">
        <v>0.75</v>
      </c>
      <c r="O126" s="44">
        <v>1</v>
      </c>
      <c r="P126" s="148" t="s">
        <v>38</v>
      </c>
      <c r="Q126" s="217" t="s">
        <v>26</v>
      </c>
      <c r="R126" s="397"/>
      <c r="S126" s="148" t="s">
        <v>28</v>
      </c>
      <c r="T126" s="148" t="s">
        <v>28</v>
      </c>
      <c r="U126" s="148" t="s">
        <v>132</v>
      </c>
      <c r="V126" s="44" t="s">
        <v>86</v>
      </c>
      <c r="W126" s="250"/>
      <c r="X126" s="250"/>
      <c r="Y126" s="275" t="s">
        <v>2044</v>
      </c>
      <c r="Z126" s="275" t="s">
        <v>2048</v>
      </c>
      <c r="AA126" s="276" t="s">
        <v>2049</v>
      </c>
      <c r="AB126" s="276"/>
    </row>
    <row r="127" spans="2:28" s="173" customFormat="1" ht="48">
      <c r="B127" s="379"/>
      <c r="C127" s="234"/>
      <c r="D127" s="379"/>
      <c r="E127" s="237"/>
      <c r="F127" s="45" t="s">
        <v>82</v>
      </c>
      <c r="G127" s="128" t="s">
        <v>1335</v>
      </c>
      <c r="H127" s="45" t="s">
        <v>1512</v>
      </c>
      <c r="I127" s="148">
        <v>0.2</v>
      </c>
      <c r="J127" s="64">
        <v>44272</v>
      </c>
      <c r="K127" s="64">
        <v>44560</v>
      </c>
      <c r="L127" s="148">
        <v>0.25</v>
      </c>
      <c r="M127" s="148">
        <v>0.5</v>
      </c>
      <c r="N127" s="148">
        <v>0.75</v>
      </c>
      <c r="O127" s="44">
        <v>1</v>
      </c>
      <c r="P127" s="148" t="s">
        <v>38</v>
      </c>
      <c r="Q127" s="217" t="s">
        <v>26</v>
      </c>
      <c r="R127" s="375"/>
      <c r="S127" s="148" t="s">
        <v>28</v>
      </c>
      <c r="T127" s="148" t="s">
        <v>28</v>
      </c>
      <c r="U127" s="148" t="s">
        <v>132</v>
      </c>
      <c r="V127" s="44" t="s">
        <v>86</v>
      </c>
      <c r="W127" s="250"/>
      <c r="X127" s="250"/>
      <c r="Y127" s="275" t="s">
        <v>2044</v>
      </c>
      <c r="Z127" s="275" t="s">
        <v>2048</v>
      </c>
      <c r="AA127" s="276" t="s">
        <v>2049</v>
      </c>
      <c r="AB127" s="276"/>
    </row>
    <row r="128" spans="2:28" s="173" customFormat="1" ht="44.25" customHeight="1">
      <c r="B128" s="282" t="s">
        <v>430</v>
      </c>
      <c r="C128" s="232" t="s">
        <v>1272</v>
      </c>
      <c r="D128" s="282">
        <v>100</v>
      </c>
      <c r="E128" s="235" t="s">
        <v>569</v>
      </c>
      <c r="F128" s="45" t="s">
        <v>82</v>
      </c>
      <c r="G128" s="128" t="s">
        <v>1336</v>
      </c>
      <c r="H128" s="45" t="s">
        <v>1513</v>
      </c>
      <c r="I128" s="148">
        <v>0.4</v>
      </c>
      <c r="J128" s="64">
        <v>44221</v>
      </c>
      <c r="K128" s="64">
        <v>44510</v>
      </c>
      <c r="L128" s="148">
        <v>0.25</v>
      </c>
      <c r="M128" s="148">
        <v>0.5</v>
      </c>
      <c r="N128" s="148">
        <v>0.75</v>
      </c>
      <c r="O128" s="44">
        <v>1</v>
      </c>
      <c r="P128" s="148" t="s">
        <v>112</v>
      </c>
      <c r="Q128" s="217" t="s">
        <v>74</v>
      </c>
      <c r="R128" s="337" t="s">
        <v>570</v>
      </c>
      <c r="S128" s="148" t="s">
        <v>28</v>
      </c>
      <c r="T128" s="148" t="s">
        <v>28</v>
      </c>
      <c r="U128" s="148" t="s">
        <v>132</v>
      </c>
      <c r="V128" s="44" t="s">
        <v>30</v>
      </c>
      <c r="W128" s="250">
        <v>121345768.51096968</v>
      </c>
      <c r="X128" s="250">
        <v>0</v>
      </c>
      <c r="Y128" s="275" t="s">
        <v>2044</v>
      </c>
      <c r="Z128" s="275" t="s">
        <v>2116</v>
      </c>
      <c r="AA128" s="276" t="s">
        <v>2117</v>
      </c>
      <c r="AB128" s="276" t="s">
        <v>2118</v>
      </c>
    </row>
    <row r="129" spans="2:28" s="173" customFormat="1" ht="52.5" customHeight="1">
      <c r="B129" s="398"/>
      <c r="C129" s="233"/>
      <c r="D129" s="398"/>
      <c r="E129" s="236"/>
      <c r="F129" s="45" t="s">
        <v>82</v>
      </c>
      <c r="G129" s="128" t="s">
        <v>1337</v>
      </c>
      <c r="H129" s="45" t="s">
        <v>1514</v>
      </c>
      <c r="I129" s="148">
        <v>0.4</v>
      </c>
      <c r="J129" s="64">
        <v>44225</v>
      </c>
      <c r="K129" s="64">
        <v>44512</v>
      </c>
      <c r="L129" s="148">
        <v>0.25</v>
      </c>
      <c r="M129" s="148">
        <v>0.5</v>
      </c>
      <c r="N129" s="148">
        <v>0.75</v>
      </c>
      <c r="O129" s="44">
        <v>1</v>
      </c>
      <c r="P129" s="148" t="s">
        <v>112</v>
      </c>
      <c r="Q129" s="217" t="s">
        <v>74</v>
      </c>
      <c r="R129" s="397"/>
      <c r="S129" s="148" t="s">
        <v>28</v>
      </c>
      <c r="T129" s="148" t="s">
        <v>28</v>
      </c>
      <c r="U129" s="148" t="s">
        <v>132</v>
      </c>
      <c r="V129" s="44" t="s">
        <v>30</v>
      </c>
      <c r="W129" s="250"/>
      <c r="X129" s="250"/>
      <c r="Y129" s="275" t="s">
        <v>2044</v>
      </c>
      <c r="Z129" s="275" t="s">
        <v>2116</v>
      </c>
      <c r="AA129" s="276" t="s">
        <v>2117</v>
      </c>
      <c r="AB129" s="276"/>
    </row>
    <row r="130" spans="2:28" s="173" customFormat="1" ht="49.5" customHeight="1">
      <c r="B130" s="379"/>
      <c r="C130" s="234"/>
      <c r="D130" s="379"/>
      <c r="E130" s="237"/>
      <c r="F130" s="45" t="s">
        <v>82</v>
      </c>
      <c r="G130" s="128" t="s">
        <v>1338</v>
      </c>
      <c r="H130" s="45" t="s">
        <v>1515</v>
      </c>
      <c r="I130" s="148">
        <v>0.2</v>
      </c>
      <c r="J130" s="64">
        <v>44232</v>
      </c>
      <c r="K130" s="64">
        <v>44516</v>
      </c>
      <c r="L130" s="148">
        <v>0.25</v>
      </c>
      <c r="M130" s="148">
        <v>0.5</v>
      </c>
      <c r="N130" s="148">
        <v>0.75</v>
      </c>
      <c r="O130" s="44">
        <v>1</v>
      </c>
      <c r="P130" s="148" t="s">
        <v>112</v>
      </c>
      <c r="Q130" s="217" t="s">
        <v>74</v>
      </c>
      <c r="R130" s="375"/>
      <c r="S130" s="148" t="s">
        <v>28</v>
      </c>
      <c r="T130" s="148" t="s">
        <v>28</v>
      </c>
      <c r="U130" s="148" t="s">
        <v>132</v>
      </c>
      <c r="V130" s="44" t="s">
        <v>30</v>
      </c>
      <c r="W130" s="250"/>
      <c r="X130" s="250"/>
      <c r="Y130" s="275" t="s">
        <v>2044</v>
      </c>
      <c r="Z130" s="275" t="s">
        <v>2116</v>
      </c>
      <c r="AA130" s="276" t="s">
        <v>2117</v>
      </c>
      <c r="AB130" s="276"/>
    </row>
    <row r="131" spans="2:28" s="173" customFormat="1" ht="42.75" customHeight="1">
      <c r="B131" s="282" t="s">
        <v>430</v>
      </c>
      <c r="C131" s="232" t="s">
        <v>1273</v>
      </c>
      <c r="D131" s="282">
        <v>188</v>
      </c>
      <c r="E131" s="235" t="s">
        <v>571</v>
      </c>
      <c r="F131" s="45" t="s">
        <v>82</v>
      </c>
      <c r="G131" s="128" t="s">
        <v>1339</v>
      </c>
      <c r="H131" s="45" t="s">
        <v>1516</v>
      </c>
      <c r="I131" s="148">
        <v>0.4</v>
      </c>
      <c r="J131" s="64">
        <v>44201</v>
      </c>
      <c r="K131" s="64">
        <v>44540</v>
      </c>
      <c r="L131" s="148">
        <v>0.25</v>
      </c>
      <c r="M131" s="148">
        <v>0.5</v>
      </c>
      <c r="N131" s="148">
        <v>0.75</v>
      </c>
      <c r="O131" s="44">
        <v>1</v>
      </c>
      <c r="P131" s="148" t="s">
        <v>38</v>
      </c>
      <c r="Q131" s="217" t="s">
        <v>26</v>
      </c>
      <c r="R131" s="337" t="s">
        <v>432</v>
      </c>
      <c r="S131" s="148" t="s">
        <v>28</v>
      </c>
      <c r="T131" s="148" t="s">
        <v>28</v>
      </c>
      <c r="U131" s="148" t="s">
        <v>132</v>
      </c>
      <c r="V131" s="44" t="s">
        <v>30</v>
      </c>
      <c r="W131" s="250">
        <v>121386657.49096969</v>
      </c>
      <c r="X131" s="250">
        <v>0</v>
      </c>
      <c r="Y131" s="275" t="s">
        <v>2044</v>
      </c>
      <c r="Z131" s="275" t="s">
        <v>2119</v>
      </c>
      <c r="AA131" s="276" t="s">
        <v>2120</v>
      </c>
      <c r="AB131" s="276" t="s">
        <v>2118</v>
      </c>
    </row>
    <row r="132" spans="2:28" s="173" customFormat="1" ht="42.75" customHeight="1">
      <c r="B132" s="398"/>
      <c r="C132" s="233"/>
      <c r="D132" s="398"/>
      <c r="E132" s="236"/>
      <c r="F132" s="45" t="s">
        <v>82</v>
      </c>
      <c r="G132" s="128" t="s">
        <v>1340</v>
      </c>
      <c r="H132" s="45" t="s">
        <v>1517</v>
      </c>
      <c r="I132" s="148">
        <v>0.4</v>
      </c>
      <c r="J132" s="64">
        <v>44207</v>
      </c>
      <c r="K132" s="64">
        <v>44543</v>
      </c>
      <c r="L132" s="148">
        <v>0.25</v>
      </c>
      <c r="M132" s="148">
        <v>0.5</v>
      </c>
      <c r="N132" s="148">
        <v>0.75</v>
      </c>
      <c r="O132" s="44">
        <v>1</v>
      </c>
      <c r="P132" s="148" t="s">
        <v>38</v>
      </c>
      <c r="Q132" s="217" t="s">
        <v>26</v>
      </c>
      <c r="R132" s="397"/>
      <c r="S132" s="148" t="s">
        <v>28</v>
      </c>
      <c r="T132" s="148" t="s">
        <v>28</v>
      </c>
      <c r="U132" s="148" t="s">
        <v>132</v>
      </c>
      <c r="V132" s="44" t="s">
        <v>30</v>
      </c>
      <c r="W132" s="250"/>
      <c r="X132" s="250"/>
      <c r="Y132" s="275" t="s">
        <v>2044</v>
      </c>
      <c r="Z132" s="275" t="s">
        <v>2119</v>
      </c>
      <c r="AA132" s="276" t="s">
        <v>2120</v>
      </c>
      <c r="AB132" s="276"/>
    </row>
    <row r="133" spans="2:28" s="173" customFormat="1" ht="42.75" customHeight="1">
      <c r="B133" s="379"/>
      <c r="C133" s="234"/>
      <c r="D133" s="379"/>
      <c r="E133" s="237"/>
      <c r="F133" s="45" t="s">
        <v>82</v>
      </c>
      <c r="G133" s="128" t="s">
        <v>1341</v>
      </c>
      <c r="H133" s="45" t="s">
        <v>1518</v>
      </c>
      <c r="I133" s="148">
        <v>0.2</v>
      </c>
      <c r="J133" s="64">
        <v>44209</v>
      </c>
      <c r="K133" s="64">
        <v>44547</v>
      </c>
      <c r="L133" s="148">
        <v>0.25</v>
      </c>
      <c r="M133" s="148">
        <v>0.5</v>
      </c>
      <c r="N133" s="148">
        <v>0.75</v>
      </c>
      <c r="O133" s="44">
        <v>1</v>
      </c>
      <c r="P133" s="148" t="s">
        <v>38</v>
      </c>
      <c r="Q133" s="217" t="s">
        <v>26</v>
      </c>
      <c r="R133" s="375"/>
      <c r="S133" s="148" t="s">
        <v>28</v>
      </c>
      <c r="T133" s="148" t="s">
        <v>28</v>
      </c>
      <c r="U133" s="148" t="s">
        <v>132</v>
      </c>
      <c r="V133" s="44" t="s">
        <v>30</v>
      </c>
      <c r="W133" s="251"/>
      <c r="X133" s="251"/>
      <c r="Y133" s="282" t="s">
        <v>2044</v>
      </c>
      <c r="Z133" s="282" t="s">
        <v>2119</v>
      </c>
      <c r="AA133" s="284" t="s">
        <v>2120</v>
      </c>
      <c r="AB133" s="284"/>
    </row>
    <row r="134" spans="2:28" s="173" customFormat="1" ht="36">
      <c r="B134" s="344" t="s">
        <v>444</v>
      </c>
      <c r="C134" s="363" t="s">
        <v>1342</v>
      </c>
      <c r="D134" s="344">
        <v>260</v>
      </c>
      <c r="E134" s="373" t="s">
        <v>658</v>
      </c>
      <c r="F134" s="7" t="s">
        <v>71</v>
      </c>
      <c r="G134" s="127" t="s">
        <v>1359</v>
      </c>
      <c r="H134" s="65" t="s">
        <v>572</v>
      </c>
      <c r="I134" s="12">
        <v>0.1</v>
      </c>
      <c r="J134" s="66">
        <v>44197</v>
      </c>
      <c r="K134" s="66">
        <v>44561</v>
      </c>
      <c r="L134" s="12">
        <v>0.25</v>
      </c>
      <c r="M134" s="12">
        <v>0.5</v>
      </c>
      <c r="N134" s="12">
        <v>0.75</v>
      </c>
      <c r="O134" s="35">
        <v>1</v>
      </c>
      <c r="P134" s="12" t="s">
        <v>381</v>
      </c>
      <c r="Q134" s="220" t="s">
        <v>26</v>
      </c>
      <c r="R134" s="347" t="s">
        <v>1862</v>
      </c>
      <c r="S134" s="12" t="s">
        <v>28</v>
      </c>
      <c r="T134" s="12" t="s">
        <v>28</v>
      </c>
      <c r="U134" s="12" t="s">
        <v>39</v>
      </c>
      <c r="V134" s="35" t="s">
        <v>622</v>
      </c>
      <c r="W134" s="423">
        <v>148708908</v>
      </c>
      <c r="X134" s="423">
        <v>6228550083</v>
      </c>
      <c r="Y134" s="304" t="s">
        <v>2055</v>
      </c>
      <c r="Z134" s="304" t="s">
        <v>2056</v>
      </c>
      <c r="AA134" s="424" t="s">
        <v>2057</v>
      </c>
      <c r="AB134" s="425" t="s">
        <v>2121</v>
      </c>
    </row>
    <row r="135" spans="2:28" s="173" customFormat="1" ht="24">
      <c r="B135" s="345"/>
      <c r="C135" s="364"/>
      <c r="D135" s="345"/>
      <c r="E135" s="387"/>
      <c r="F135" s="7" t="s">
        <v>71</v>
      </c>
      <c r="G135" s="127" t="s">
        <v>1360</v>
      </c>
      <c r="H135" s="65" t="s">
        <v>573</v>
      </c>
      <c r="I135" s="12">
        <v>0.2</v>
      </c>
      <c r="J135" s="66">
        <v>44197</v>
      </c>
      <c r="K135" s="66">
        <v>44561</v>
      </c>
      <c r="L135" s="12">
        <v>0.25</v>
      </c>
      <c r="M135" s="12">
        <v>0.5</v>
      </c>
      <c r="N135" s="12">
        <v>0.75</v>
      </c>
      <c r="O135" s="35">
        <v>1</v>
      </c>
      <c r="P135" s="12" t="s">
        <v>381</v>
      </c>
      <c r="Q135" s="220" t="s">
        <v>26</v>
      </c>
      <c r="R135" s="348"/>
      <c r="S135" s="12" t="s">
        <v>28</v>
      </c>
      <c r="T135" s="12" t="s">
        <v>28</v>
      </c>
      <c r="U135" s="12" t="s">
        <v>39</v>
      </c>
      <c r="V135" s="35" t="s">
        <v>296</v>
      </c>
      <c r="W135" s="423"/>
      <c r="X135" s="423"/>
      <c r="Y135" s="304"/>
      <c r="Z135" s="304"/>
      <c r="AA135" s="424"/>
      <c r="AB135" s="425"/>
    </row>
    <row r="136" spans="2:28" s="173" customFormat="1" ht="36">
      <c r="B136" s="345"/>
      <c r="C136" s="364"/>
      <c r="D136" s="345"/>
      <c r="E136" s="387"/>
      <c r="F136" s="7" t="s">
        <v>71</v>
      </c>
      <c r="G136" s="127" t="s">
        <v>1361</v>
      </c>
      <c r="H136" s="65" t="s">
        <v>574</v>
      </c>
      <c r="I136" s="12">
        <v>0.1</v>
      </c>
      <c r="J136" s="66">
        <v>44197</v>
      </c>
      <c r="K136" s="66">
        <v>44561</v>
      </c>
      <c r="L136" s="12">
        <v>0.25</v>
      </c>
      <c r="M136" s="12">
        <v>0.5</v>
      </c>
      <c r="N136" s="12">
        <v>0.75</v>
      </c>
      <c r="O136" s="35">
        <v>1</v>
      </c>
      <c r="P136" s="12" t="s">
        <v>381</v>
      </c>
      <c r="Q136" s="220" t="s">
        <v>26</v>
      </c>
      <c r="R136" s="348"/>
      <c r="S136" s="12" t="s">
        <v>28</v>
      </c>
      <c r="T136" s="12" t="s">
        <v>28</v>
      </c>
      <c r="U136" s="12" t="s">
        <v>39</v>
      </c>
      <c r="V136" s="35" t="s">
        <v>67</v>
      </c>
      <c r="W136" s="423"/>
      <c r="X136" s="423"/>
      <c r="Y136" s="304"/>
      <c r="Z136" s="304" t="s">
        <v>2122</v>
      </c>
      <c r="AA136" s="424" t="s">
        <v>2078</v>
      </c>
      <c r="AB136" s="425" t="s">
        <v>2123</v>
      </c>
    </row>
    <row r="137" spans="2:28" s="173" customFormat="1" ht="24">
      <c r="B137" s="345"/>
      <c r="C137" s="364"/>
      <c r="D137" s="345"/>
      <c r="E137" s="387"/>
      <c r="F137" s="7" t="s">
        <v>71</v>
      </c>
      <c r="G137" s="127" t="s">
        <v>1362</v>
      </c>
      <c r="H137" s="73" t="s">
        <v>575</v>
      </c>
      <c r="I137" s="12">
        <v>0.2</v>
      </c>
      <c r="J137" s="74">
        <v>44197</v>
      </c>
      <c r="K137" s="74">
        <v>44561</v>
      </c>
      <c r="L137" s="12">
        <v>0.25</v>
      </c>
      <c r="M137" s="12">
        <v>0.5</v>
      </c>
      <c r="N137" s="12">
        <v>0.75</v>
      </c>
      <c r="O137" s="35">
        <v>1</v>
      </c>
      <c r="P137" s="12" t="s">
        <v>381</v>
      </c>
      <c r="Q137" s="220" t="s">
        <v>26</v>
      </c>
      <c r="R137" s="348"/>
      <c r="S137" s="12" t="s">
        <v>28</v>
      </c>
      <c r="T137" s="12" t="s">
        <v>28</v>
      </c>
      <c r="U137" s="12" t="s">
        <v>39</v>
      </c>
      <c r="V137" s="35" t="s">
        <v>84</v>
      </c>
      <c r="W137" s="423"/>
      <c r="X137" s="423"/>
      <c r="Y137" s="304"/>
      <c r="Z137" s="304"/>
      <c r="AA137" s="424"/>
      <c r="AB137" s="425"/>
    </row>
    <row r="138" spans="2:28" s="173" customFormat="1" ht="24">
      <c r="B138" s="345"/>
      <c r="C138" s="364"/>
      <c r="D138" s="345"/>
      <c r="E138" s="387"/>
      <c r="F138" s="7" t="s">
        <v>71</v>
      </c>
      <c r="G138" s="127" t="s">
        <v>1363</v>
      </c>
      <c r="H138" s="65" t="s">
        <v>576</v>
      </c>
      <c r="I138" s="12">
        <v>0.1</v>
      </c>
      <c r="J138" s="66">
        <v>44197</v>
      </c>
      <c r="K138" s="66">
        <v>44561</v>
      </c>
      <c r="L138" s="12">
        <v>0.25</v>
      </c>
      <c r="M138" s="12">
        <v>0.5</v>
      </c>
      <c r="N138" s="12">
        <v>0.75</v>
      </c>
      <c r="O138" s="35">
        <v>1</v>
      </c>
      <c r="P138" s="12" t="s">
        <v>381</v>
      </c>
      <c r="Q138" s="220" t="s">
        <v>26</v>
      </c>
      <c r="R138" s="348"/>
      <c r="S138" s="12" t="s">
        <v>28</v>
      </c>
      <c r="T138" s="12" t="s">
        <v>28</v>
      </c>
      <c r="U138" s="12" t="s">
        <v>39</v>
      </c>
      <c r="V138" s="35" t="s">
        <v>85</v>
      </c>
      <c r="W138" s="423"/>
      <c r="X138" s="423"/>
      <c r="Y138" s="304"/>
      <c r="Z138" s="304"/>
      <c r="AA138" s="424"/>
      <c r="AB138" s="425"/>
    </row>
    <row r="139" spans="2:28" s="173" customFormat="1" ht="24">
      <c r="B139" s="346"/>
      <c r="C139" s="365"/>
      <c r="D139" s="346"/>
      <c r="E139" s="374"/>
      <c r="F139" s="7" t="s">
        <v>71</v>
      </c>
      <c r="G139" s="127" t="s">
        <v>1364</v>
      </c>
      <c r="H139" s="65" t="s">
        <v>577</v>
      </c>
      <c r="I139" s="12">
        <v>0.3</v>
      </c>
      <c r="J139" s="66">
        <v>44197</v>
      </c>
      <c r="K139" s="66">
        <v>44561</v>
      </c>
      <c r="L139" s="12">
        <v>0.24</v>
      </c>
      <c r="M139" s="12">
        <v>0.48</v>
      </c>
      <c r="N139" s="12">
        <v>0.72</v>
      </c>
      <c r="O139" s="35">
        <v>1</v>
      </c>
      <c r="P139" s="12" t="s">
        <v>381</v>
      </c>
      <c r="Q139" s="220" t="s">
        <v>26</v>
      </c>
      <c r="R139" s="349"/>
      <c r="S139" s="12" t="s">
        <v>28</v>
      </c>
      <c r="T139" s="12" t="s">
        <v>28</v>
      </c>
      <c r="U139" s="12" t="s">
        <v>39</v>
      </c>
      <c r="V139" s="35" t="s">
        <v>86</v>
      </c>
      <c r="W139" s="423"/>
      <c r="X139" s="423"/>
      <c r="Y139" s="304"/>
      <c r="Z139" s="304"/>
      <c r="AA139" s="424"/>
      <c r="AB139" s="425"/>
    </row>
    <row r="140" spans="2:28" s="173" customFormat="1" ht="36">
      <c r="B140" s="344" t="s">
        <v>444</v>
      </c>
      <c r="C140" s="363" t="s">
        <v>1343</v>
      </c>
      <c r="D140" s="344">
        <v>250</v>
      </c>
      <c r="E140" s="373" t="s">
        <v>659</v>
      </c>
      <c r="F140" s="7" t="s">
        <v>71</v>
      </c>
      <c r="G140" s="127" t="s">
        <v>1365</v>
      </c>
      <c r="H140" s="65" t="s">
        <v>572</v>
      </c>
      <c r="I140" s="12">
        <v>0.1</v>
      </c>
      <c r="J140" s="66">
        <v>44197</v>
      </c>
      <c r="K140" s="66">
        <v>44561</v>
      </c>
      <c r="L140" s="12">
        <v>0.25</v>
      </c>
      <c r="M140" s="12">
        <v>0.5</v>
      </c>
      <c r="N140" s="12">
        <v>0.75</v>
      </c>
      <c r="O140" s="35">
        <v>1</v>
      </c>
      <c r="P140" s="12" t="s">
        <v>381</v>
      </c>
      <c r="Q140" s="220" t="s">
        <v>26</v>
      </c>
      <c r="R140" s="347" t="s">
        <v>1863</v>
      </c>
      <c r="S140" s="12" t="s">
        <v>28</v>
      </c>
      <c r="T140" s="12" t="s">
        <v>28</v>
      </c>
      <c r="U140" s="12" t="s">
        <v>39</v>
      </c>
      <c r="V140" s="35" t="s">
        <v>383</v>
      </c>
      <c r="W140" s="423">
        <v>113081855</v>
      </c>
      <c r="X140" s="245">
        <f>77695000+2098249668</f>
        <v>2175944668</v>
      </c>
      <c r="Y140" s="304" t="s">
        <v>2055</v>
      </c>
      <c r="Z140" s="304" t="s">
        <v>2124</v>
      </c>
      <c r="AA140" s="424" t="s">
        <v>2125</v>
      </c>
      <c r="AB140" s="425" t="s">
        <v>2126</v>
      </c>
    </row>
    <row r="141" spans="2:28" s="173" customFormat="1" ht="24">
      <c r="B141" s="345"/>
      <c r="C141" s="364"/>
      <c r="D141" s="345"/>
      <c r="E141" s="387"/>
      <c r="F141" s="7" t="s">
        <v>71</v>
      </c>
      <c r="G141" s="127" t="s">
        <v>1366</v>
      </c>
      <c r="H141" s="65" t="s">
        <v>2173</v>
      </c>
      <c r="I141" s="12">
        <v>0.1</v>
      </c>
      <c r="J141" s="66">
        <v>44197</v>
      </c>
      <c r="K141" s="66">
        <v>44561</v>
      </c>
      <c r="L141" s="12">
        <v>0.25</v>
      </c>
      <c r="M141" s="12">
        <v>0.5</v>
      </c>
      <c r="N141" s="12">
        <v>0.75</v>
      </c>
      <c r="O141" s="35">
        <v>1</v>
      </c>
      <c r="P141" s="12" t="s">
        <v>381</v>
      </c>
      <c r="Q141" s="220" t="s">
        <v>26</v>
      </c>
      <c r="R141" s="348"/>
      <c r="S141" s="12" t="s">
        <v>28</v>
      </c>
      <c r="T141" s="12" t="s">
        <v>28</v>
      </c>
      <c r="U141" s="12" t="s">
        <v>39</v>
      </c>
      <c r="V141" s="35" t="s">
        <v>296</v>
      </c>
      <c r="W141" s="423"/>
      <c r="X141" s="245"/>
      <c r="Y141" s="304"/>
      <c r="Z141" s="304"/>
      <c r="AA141" s="424"/>
      <c r="AB141" s="425"/>
    </row>
    <row r="142" spans="2:28" s="173" customFormat="1" ht="24">
      <c r="B142" s="345"/>
      <c r="C142" s="364"/>
      <c r="D142" s="345"/>
      <c r="E142" s="387"/>
      <c r="F142" s="7" t="s">
        <v>71</v>
      </c>
      <c r="G142" s="127" t="s">
        <v>1367</v>
      </c>
      <c r="H142" s="65" t="s">
        <v>579</v>
      </c>
      <c r="I142" s="12">
        <v>0.3</v>
      </c>
      <c r="J142" s="66">
        <v>44197</v>
      </c>
      <c r="K142" s="66">
        <v>44561</v>
      </c>
      <c r="L142" s="12">
        <v>0.25</v>
      </c>
      <c r="M142" s="12">
        <v>0.5</v>
      </c>
      <c r="N142" s="12">
        <v>0.75</v>
      </c>
      <c r="O142" s="35">
        <v>1</v>
      </c>
      <c r="P142" s="12" t="s">
        <v>381</v>
      </c>
      <c r="Q142" s="220" t="s">
        <v>26</v>
      </c>
      <c r="R142" s="348"/>
      <c r="S142" s="12" t="s">
        <v>28</v>
      </c>
      <c r="T142" s="12" t="s">
        <v>28</v>
      </c>
      <c r="U142" s="12" t="s">
        <v>39</v>
      </c>
      <c r="V142" s="35" t="s">
        <v>84</v>
      </c>
      <c r="W142" s="423"/>
      <c r="X142" s="245"/>
      <c r="Y142" s="304"/>
      <c r="Z142" s="304" t="s">
        <v>2127</v>
      </c>
      <c r="AA142" s="424" t="s">
        <v>2128</v>
      </c>
      <c r="AB142" s="425" t="s">
        <v>2129</v>
      </c>
    </row>
    <row r="143" spans="2:28" s="173" customFormat="1" ht="24">
      <c r="B143" s="345"/>
      <c r="C143" s="364"/>
      <c r="D143" s="345"/>
      <c r="E143" s="387"/>
      <c r="F143" s="7" t="s">
        <v>71</v>
      </c>
      <c r="G143" s="127" t="s">
        <v>1368</v>
      </c>
      <c r="H143" s="65" t="s">
        <v>576</v>
      </c>
      <c r="I143" s="12">
        <v>0.2</v>
      </c>
      <c r="J143" s="66">
        <v>44197</v>
      </c>
      <c r="K143" s="66">
        <v>44561</v>
      </c>
      <c r="L143" s="12">
        <v>0.25</v>
      </c>
      <c r="M143" s="12">
        <v>0.5</v>
      </c>
      <c r="N143" s="12">
        <v>0.75</v>
      </c>
      <c r="O143" s="35">
        <v>1</v>
      </c>
      <c r="P143" s="12" t="s">
        <v>381</v>
      </c>
      <c r="Q143" s="220" t="s">
        <v>26</v>
      </c>
      <c r="R143" s="348"/>
      <c r="S143" s="12" t="s">
        <v>28</v>
      </c>
      <c r="T143" s="12" t="s">
        <v>28</v>
      </c>
      <c r="U143" s="12" t="s">
        <v>39</v>
      </c>
      <c r="V143" s="35" t="s">
        <v>85</v>
      </c>
      <c r="W143" s="423"/>
      <c r="X143" s="245"/>
      <c r="Y143" s="304"/>
      <c r="Z143" s="304"/>
      <c r="AA143" s="424"/>
      <c r="AB143" s="425"/>
    </row>
    <row r="144" spans="2:28" s="173" customFormat="1" ht="24">
      <c r="B144" s="346"/>
      <c r="C144" s="365"/>
      <c r="D144" s="346"/>
      <c r="E144" s="374"/>
      <c r="F144" s="7" t="s">
        <v>71</v>
      </c>
      <c r="G144" s="127" t="s">
        <v>2223</v>
      </c>
      <c r="H144" s="65" t="s">
        <v>577</v>
      </c>
      <c r="I144" s="12">
        <v>0.3</v>
      </c>
      <c r="J144" s="66">
        <v>44197</v>
      </c>
      <c r="K144" s="66">
        <v>44561</v>
      </c>
      <c r="L144" s="12">
        <v>0.25</v>
      </c>
      <c r="M144" s="12">
        <v>0.5</v>
      </c>
      <c r="N144" s="12">
        <v>0.75</v>
      </c>
      <c r="O144" s="35">
        <v>1</v>
      </c>
      <c r="P144" s="12" t="s">
        <v>381</v>
      </c>
      <c r="Q144" s="220" t="s">
        <v>26</v>
      </c>
      <c r="R144" s="349"/>
      <c r="S144" s="12" t="s">
        <v>28</v>
      </c>
      <c r="T144" s="12" t="s">
        <v>28</v>
      </c>
      <c r="U144" s="12" t="s">
        <v>39</v>
      </c>
      <c r="V144" s="35" t="s">
        <v>86</v>
      </c>
      <c r="W144" s="423"/>
      <c r="X144" s="245"/>
      <c r="Y144" s="304"/>
      <c r="Z144" s="304"/>
      <c r="AA144" s="424"/>
      <c r="AB144" s="425"/>
    </row>
    <row r="145" spans="2:28" s="173" customFormat="1" ht="36">
      <c r="B145" s="344" t="s">
        <v>444</v>
      </c>
      <c r="C145" s="363" t="s">
        <v>1344</v>
      </c>
      <c r="D145" s="344">
        <v>257</v>
      </c>
      <c r="E145" s="373" t="s">
        <v>660</v>
      </c>
      <c r="F145" s="7" t="s">
        <v>71</v>
      </c>
      <c r="G145" s="127" t="s">
        <v>1369</v>
      </c>
      <c r="H145" s="65" t="s">
        <v>572</v>
      </c>
      <c r="I145" s="12">
        <v>0.1</v>
      </c>
      <c r="J145" s="66">
        <v>44197</v>
      </c>
      <c r="K145" s="66">
        <v>44561</v>
      </c>
      <c r="L145" s="12">
        <v>0.25</v>
      </c>
      <c r="M145" s="12">
        <v>0.5</v>
      </c>
      <c r="N145" s="12">
        <v>0.75</v>
      </c>
      <c r="O145" s="35">
        <v>1</v>
      </c>
      <c r="P145" s="12" t="s">
        <v>381</v>
      </c>
      <c r="Q145" s="220" t="s">
        <v>26</v>
      </c>
      <c r="R145" s="347" t="s">
        <v>1864</v>
      </c>
      <c r="S145" s="12" t="s">
        <v>28</v>
      </c>
      <c r="T145" s="12" t="s">
        <v>28</v>
      </c>
      <c r="U145" s="12" t="s">
        <v>39</v>
      </c>
      <c r="V145" s="35" t="s">
        <v>383</v>
      </c>
      <c r="W145" s="426">
        <v>51210816</v>
      </c>
      <c r="X145" s="426">
        <f>127518000+13193910194</f>
        <v>13321428194</v>
      </c>
      <c r="Y145" s="325" t="s">
        <v>2069</v>
      </c>
      <c r="Z145" s="325" t="s">
        <v>2079</v>
      </c>
      <c r="AA145" s="325" t="s">
        <v>2080</v>
      </c>
      <c r="AB145" s="325" t="s">
        <v>2082</v>
      </c>
    </row>
    <row r="146" spans="2:28" s="173" customFormat="1" ht="24">
      <c r="B146" s="345"/>
      <c r="C146" s="364"/>
      <c r="D146" s="345"/>
      <c r="E146" s="387"/>
      <c r="F146" s="7" t="s">
        <v>71</v>
      </c>
      <c r="G146" s="127" t="s">
        <v>1370</v>
      </c>
      <c r="H146" s="65" t="s">
        <v>580</v>
      </c>
      <c r="I146" s="12">
        <v>0.1</v>
      </c>
      <c r="J146" s="66">
        <v>44197</v>
      </c>
      <c r="K146" s="66">
        <v>44561</v>
      </c>
      <c r="L146" s="12">
        <v>0.25</v>
      </c>
      <c r="M146" s="12">
        <v>0.5</v>
      </c>
      <c r="N146" s="12">
        <v>0.75</v>
      </c>
      <c r="O146" s="35">
        <v>1</v>
      </c>
      <c r="P146" s="12" t="s">
        <v>381</v>
      </c>
      <c r="Q146" s="220" t="s">
        <v>26</v>
      </c>
      <c r="R146" s="348"/>
      <c r="S146" s="12" t="s">
        <v>28</v>
      </c>
      <c r="T146" s="12" t="s">
        <v>28</v>
      </c>
      <c r="U146" s="12" t="s">
        <v>39</v>
      </c>
      <c r="V146" s="35" t="s">
        <v>296</v>
      </c>
      <c r="W146" s="423"/>
      <c r="X146" s="423"/>
      <c r="Y146" s="325"/>
      <c r="Z146" s="325"/>
      <c r="AA146" s="325"/>
      <c r="AB146" s="325"/>
    </row>
    <row r="147" spans="2:28" s="173" customFormat="1" ht="36">
      <c r="B147" s="345"/>
      <c r="C147" s="364"/>
      <c r="D147" s="345"/>
      <c r="E147" s="387"/>
      <c r="F147" s="7" t="s">
        <v>71</v>
      </c>
      <c r="G147" s="127" t="s">
        <v>1371</v>
      </c>
      <c r="H147" s="65" t="s">
        <v>574</v>
      </c>
      <c r="I147" s="12">
        <v>0.1</v>
      </c>
      <c r="J147" s="66">
        <v>44197</v>
      </c>
      <c r="K147" s="66">
        <v>44561</v>
      </c>
      <c r="L147" s="12">
        <v>0.25</v>
      </c>
      <c r="M147" s="12">
        <v>0.5</v>
      </c>
      <c r="N147" s="12">
        <v>0.75</v>
      </c>
      <c r="O147" s="35">
        <v>1</v>
      </c>
      <c r="P147" s="12" t="s">
        <v>381</v>
      </c>
      <c r="Q147" s="220" t="s">
        <v>26</v>
      </c>
      <c r="R147" s="348"/>
      <c r="S147" s="12" t="s">
        <v>28</v>
      </c>
      <c r="T147" s="12" t="s">
        <v>28</v>
      </c>
      <c r="U147" s="12" t="s">
        <v>39</v>
      </c>
      <c r="V147" s="35" t="s">
        <v>67</v>
      </c>
      <c r="W147" s="423"/>
      <c r="X147" s="423"/>
      <c r="Y147" s="325"/>
      <c r="Z147" s="325"/>
      <c r="AA147" s="325"/>
      <c r="AB147" s="325"/>
    </row>
    <row r="148" spans="2:28" s="173" customFormat="1" ht="24">
      <c r="B148" s="345"/>
      <c r="C148" s="364"/>
      <c r="D148" s="345"/>
      <c r="E148" s="387"/>
      <c r="F148" s="7" t="s">
        <v>71</v>
      </c>
      <c r="G148" s="127" t="s">
        <v>1372</v>
      </c>
      <c r="H148" s="65" t="s">
        <v>581</v>
      </c>
      <c r="I148" s="12">
        <v>0.2</v>
      </c>
      <c r="J148" s="66">
        <v>44197</v>
      </c>
      <c r="K148" s="66">
        <v>44561</v>
      </c>
      <c r="L148" s="12">
        <v>0.25</v>
      </c>
      <c r="M148" s="12">
        <v>0.5</v>
      </c>
      <c r="N148" s="12">
        <v>0.75</v>
      </c>
      <c r="O148" s="35">
        <v>1</v>
      </c>
      <c r="P148" s="12" t="s">
        <v>381</v>
      </c>
      <c r="Q148" s="220" t="s">
        <v>26</v>
      </c>
      <c r="R148" s="348"/>
      <c r="S148" s="12" t="s">
        <v>28</v>
      </c>
      <c r="T148" s="12" t="s">
        <v>28</v>
      </c>
      <c r="U148" s="12" t="s">
        <v>39</v>
      </c>
      <c r="V148" s="35" t="s">
        <v>84</v>
      </c>
      <c r="W148" s="423"/>
      <c r="X148" s="423"/>
      <c r="Y148" s="325"/>
      <c r="Z148" s="325"/>
      <c r="AA148" s="325"/>
      <c r="AB148" s="325"/>
    </row>
    <row r="149" spans="2:28" s="173" customFormat="1" ht="24">
      <c r="B149" s="345"/>
      <c r="C149" s="364"/>
      <c r="D149" s="345"/>
      <c r="E149" s="387"/>
      <c r="F149" s="7" t="s">
        <v>71</v>
      </c>
      <c r="G149" s="127" t="s">
        <v>1373</v>
      </c>
      <c r="H149" s="65" t="s">
        <v>576</v>
      </c>
      <c r="I149" s="12">
        <v>0.2</v>
      </c>
      <c r="J149" s="66">
        <v>44197</v>
      </c>
      <c r="K149" s="66">
        <v>44561</v>
      </c>
      <c r="L149" s="12">
        <v>0.25</v>
      </c>
      <c r="M149" s="12">
        <v>0.5</v>
      </c>
      <c r="N149" s="12">
        <v>0.75</v>
      </c>
      <c r="O149" s="35">
        <v>1</v>
      </c>
      <c r="P149" s="12" t="s">
        <v>381</v>
      </c>
      <c r="Q149" s="220" t="s">
        <v>26</v>
      </c>
      <c r="R149" s="348"/>
      <c r="S149" s="12" t="s">
        <v>28</v>
      </c>
      <c r="T149" s="12" t="s">
        <v>28</v>
      </c>
      <c r="U149" s="12" t="s">
        <v>39</v>
      </c>
      <c r="V149" s="35" t="s">
        <v>85</v>
      </c>
      <c r="W149" s="423"/>
      <c r="X149" s="423"/>
      <c r="Y149" s="325"/>
      <c r="Z149" s="325"/>
      <c r="AA149" s="325"/>
      <c r="AB149" s="325"/>
    </row>
    <row r="150" spans="2:28" s="173" customFormat="1" ht="24">
      <c r="B150" s="346"/>
      <c r="C150" s="365"/>
      <c r="D150" s="346"/>
      <c r="E150" s="374"/>
      <c r="F150" s="7" t="s">
        <v>71</v>
      </c>
      <c r="G150" s="127" t="s">
        <v>1374</v>
      </c>
      <c r="H150" s="65" t="s">
        <v>582</v>
      </c>
      <c r="I150" s="12">
        <v>0.3</v>
      </c>
      <c r="J150" s="66">
        <v>44197</v>
      </c>
      <c r="K150" s="66">
        <v>44561</v>
      </c>
      <c r="L150" s="12">
        <v>0.25</v>
      </c>
      <c r="M150" s="12">
        <v>0.5</v>
      </c>
      <c r="N150" s="12">
        <v>0.75</v>
      </c>
      <c r="O150" s="35">
        <v>1</v>
      </c>
      <c r="P150" s="12" t="s">
        <v>381</v>
      </c>
      <c r="Q150" s="220" t="s">
        <v>26</v>
      </c>
      <c r="R150" s="349"/>
      <c r="S150" s="12" t="s">
        <v>28</v>
      </c>
      <c r="T150" s="12" t="s">
        <v>28</v>
      </c>
      <c r="U150" s="12" t="s">
        <v>39</v>
      </c>
      <c r="V150" s="35" t="s">
        <v>86</v>
      </c>
      <c r="W150" s="423"/>
      <c r="X150" s="423"/>
      <c r="Y150" s="325"/>
      <c r="Z150" s="325"/>
      <c r="AA150" s="325"/>
      <c r="AB150" s="325"/>
    </row>
    <row r="151" spans="2:28" s="173" customFormat="1" ht="36">
      <c r="B151" s="344" t="s">
        <v>444</v>
      </c>
      <c r="C151" s="363" t="s">
        <v>1345</v>
      </c>
      <c r="D151" s="344">
        <v>258</v>
      </c>
      <c r="E151" s="373" t="s">
        <v>583</v>
      </c>
      <c r="F151" s="7" t="s">
        <v>71</v>
      </c>
      <c r="G151" s="127" t="s">
        <v>1375</v>
      </c>
      <c r="H151" s="65" t="s">
        <v>572</v>
      </c>
      <c r="I151" s="12">
        <v>0.1</v>
      </c>
      <c r="J151" s="66">
        <v>44197</v>
      </c>
      <c r="K151" s="66">
        <v>44561</v>
      </c>
      <c r="L151" s="12">
        <v>0.25</v>
      </c>
      <c r="M151" s="12">
        <v>0.5</v>
      </c>
      <c r="N151" s="12">
        <v>0.75</v>
      </c>
      <c r="O151" s="35">
        <v>1</v>
      </c>
      <c r="P151" s="121" t="s">
        <v>381</v>
      </c>
      <c r="Q151" s="220" t="s">
        <v>26</v>
      </c>
      <c r="R151" s="351" t="s">
        <v>584</v>
      </c>
      <c r="S151" s="121" t="s">
        <v>28</v>
      </c>
      <c r="T151" s="121" t="s">
        <v>28</v>
      </c>
      <c r="U151" s="121" t="s">
        <v>39</v>
      </c>
      <c r="V151" s="10" t="s">
        <v>383</v>
      </c>
      <c r="W151" s="245">
        <v>33295097</v>
      </c>
      <c r="X151" s="423">
        <f>34605000+2165584968</f>
        <v>2200189968</v>
      </c>
      <c r="Y151" s="245" t="s">
        <v>2069</v>
      </c>
      <c r="Z151" s="325" t="s">
        <v>2070</v>
      </c>
      <c r="AA151" s="325" t="s">
        <v>2130</v>
      </c>
      <c r="AB151" s="325" t="s">
        <v>2131</v>
      </c>
    </row>
    <row r="152" spans="2:28" s="173" customFormat="1" ht="24">
      <c r="B152" s="345"/>
      <c r="C152" s="364"/>
      <c r="D152" s="345"/>
      <c r="E152" s="387"/>
      <c r="F152" s="7" t="s">
        <v>71</v>
      </c>
      <c r="G152" s="127" t="s">
        <v>1376</v>
      </c>
      <c r="H152" s="65" t="s">
        <v>1865</v>
      </c>
      <c r="I152" s="12">
        <v>0.1</v>
      </c>
      <c r="J152" s="66">
        <v>44228</v>
      </c>
      <c r="K152" s="66" t="s">
        <v>115</v>
      </c>
      <c r="L152" s="12">
        <v>0.25</v>
      </c>
      <c r="M152" s="12">
        <v>1</v>
      </c>
      <c r="N152" s="12">
        <v>0</v>
      </c>
      <c r="O152" s="35">
        <v>0</v>
      </c>
      <c r="P152" s="121" t="s">
        <v>381</v>
      </c>
      <c r="Q152" s="220" t="s">
        <v>26</v>
      </c>
      <c r="R152" s="352"/>
      <c r="S152" s="121" t="s">
        <v>28</v>
      </c>
      <c r="T152" s="121" t="s">
        <v>28</v>
      </c>
      <c r="U152" s="121" t="s">
        <v>39</v>
      </c>
      <c r="V152" s="10" t="s">
        <v>296</v>
      </c>
      <c r="W152" s="245"/>
      <c r="X152" s="423"/>
      <c r="Y152" s="245"/>
      <c r="Z152" s="325"/>
      <c r="AA152" s="325"/>
      <c r="AB152" s="325"/>
    </row>
    <row r="153" spans="2:28" s="173" customFormat="1" ht="39.75" customHeight="1">
      <c r="B153" s="345"/>
      <c r="C153" s="364"/>
      <c r="D153" s="345"/>
      <c r="E153" s="387"/>
      <c r="F153" s="7" t="s">
        <v>71</v>
      </c>
      <c r="G153" s="127" t="s">
        <v>1377</v>
      </c>
      <c r="H153" s="65" t="s">
        <v>1679</v>
      </c>
      <c r="I153" s="12">
        <v>0.15</v>
      </c>
      <c r="J153" s="66">
        <v>44197</v>
      </c>
      <c r="K153" s="66">
        <v>44348</v>
      </c>
      <c r="L153" s="12">
        <v>0.25</v>
      </c>
      <c r="M153" s="12">
        <v>1</v>
      </c>
      <c r="N153" s="12">
        <v>0</v>
      </c>
      <c r="O153" s="35">
        <v>0</v>
      </c>
      <c r="P153" s="121" t="s">
        <v>381</v>
      </c>
      <c r="Q153" s="220" t="s">
        <v>26</v>
      </c>
      <c r="R153" s="352"/>
      <c r="S153" s="121" t="s">
        <v>28</v>
      </c>
      <c r="T153" s="121" t="s">
        <v>28</v>
      </c>
      <c r="U153" s="121" t="s">
        <v>39</v>
      </c>
      <c r="V153" s="10" t="s">
        <v>67</v>
      </c>
      <c r="W153" s="245"/>
      <c r="X153" s="423"/>
      <c r="Y153" s="245"/>
      <c r="Z153" s="325"/>
      <c r="AA153" s="325"/>
      <c r="AB153" s="325"/>
    </row>
    <row r="154" spans="2:28" s="173" customFormat="1" ht="24">
      <c r="B154" s="345"/>
      <c r="C154" s="364"/>
      <c r="D154" s="345"/>
      <c r="E154" s="387"/>
      <c r="F154" s="7" t="s">
        <v>71</v>
      </c>
      <c r="G154" s="127" t="s">
        <v>1378</v>
      </c>
      <c r="H154" s="65" t="s">
        <v>581</v>
      </c>
      <c r="I154" s="12">
        <v>0.2</v>
      </c>
      <c r="J154" s="66">
        <v>44197</v>
      </c>
      <c r="K154" s="66">
        <v>44469</v>
      </c>
      <c r="L154" s="121">
        <v>0.25</v>
      </c>
      <c r="M154" s="121">
        <v>0.25</v>
      </c>
      <c r="N154" s="121">
        <v>1</v>
      </c>
      <c r="O154" s="10">
        <v>0</v>
      </c>
      <c r="P154" s="121" t="s">
        <v>381</v>
      </c>
      <c r="Q154" s="220" t="s">
        <v>26</v>
      </c>
      <c r="R154" s="352"/>
      <c r="S154" s="121" t="s">
        <v>28</v>
      </c>
      <c r="T154" s="121" t="s">
        <v>28</v>
      </c>
      <c r="U154" s="121" t="s">
        <v>39</v>
      </c>
      <c r="V154" s="10" t="s">
        <v>84</v>
      </c>
      <c r="W154" s="245"/>
      <c r="X154" s="423"/>
      <c r="Y154" s="245"/>
      <c r="Z154" s="325" t="s">
        <v>2132</v>
      </c>
      <c r="AA154" s="325" t="s">
        <v>2074</v>
      </c>
      <c r="AB154" s="325" t="s">
        <v>2133</v>
      </c>
    </row>
    <row r="155" spans="2:28" s="173" customFormat="1" ht="24">
      <c r="B155" s="345"/>
      <c r="C155" s="364"/>
      <c r="D155" s="345"/>
      <c r="E155" s="387"/>
      <c r="F155" s="7" t="s">
        <v>71</v>
      </c>
      <c r="G155" s="127" t="s">
        <v>1379</v>
      </c>
      <c r="H155" s="65" t="s">
        <v>576</v>
      </c>
      <c r="I155" s="12">
        <v>0.2</v>
      </c>
      <c r="J155" s="66">
        <v>44378</v>
      </c>
      <c r="K155" s="66" t="s">
        <v>1680</v>
      </c>
      <c r="L155" s="121">
        <v>0</v>
      </c>
      <c r="M155" s="121">
        <v>0</v>
      </c>
      <c r="N155" s="121">
        <v>0.7</v>
      </c>
      <c r="O155" s="10">
        <v>1</v>
      </c>
      <c r="P155" s="121" t="s">
        <v>381</v>
      </c>
      <c r="Q155" s="220" t="s">
        <v>26</v>
      </c>
      <c r="R155" s="352"/>
      <c r="S155" s="121" t="s">
        <v>28</v>
      </c>
      <c r="T155" s="121" t="s">
        <v>28</v>
      </c>
      <c r="U155" s="121" t="s">
        <v>39</v>
      </c>
      <c r="V155" s="10" t="s">
        <v>85</v>
      </c>
      <c r="W155" s="245"/>
      <c r="X155" s="423"/>
      <c r="Y155" s="245"/>
      <c r="Z155" s="325"/>
      <c r="AA155" s="325"/>
      <c r="AB155" s="325"/>
    </row>
    <row r="156" spans="2:28" s="173" customFormat="1" ht="30.75" customHeight="1">
      <c r="B156" s="346"/>
      <c r="C156" s="365"/>
      <c r="D156" s="346"/>
      <c r="E156" s="374"/>
      <c r="F156" s="7" t="s">
        <v>71</v>
      </c>
      <c r="G156" s="127" t="s">
        <v>1380</v>
      </c>
      <c r="H156" s="65" t="s">
        <v>582</v>
      </c>
      <c r="I156" s="12">
        <v>0.25</v>
      </c>
      <c r="J156" s="66">
        <v>44197</v>
      </c>
      <c r="K156" s="66">
        <v>44561</v>
      </c>
      <c r="L156" s="121">
        <v>0.25</v>
      </c>
      <c r="M156" s="121">
        <v>0.3</v>
      </c>
      <c r="N156" s="121">
        <v>0.35</v>
      </c>
      <c r="O156" s="10">
        <v>1</v>
      </c>
      <c r="P156" s="121" t="s">
        <v>381</v>
      </c>
      <c r="Q156" s="220" t="s">
        <v>26</v>
      </c>
      <c r="R156" s="353"/>
      <c r="S156" s="121" t="s">
        <v>28</v>
      </c>
      <c r="T156" s="121" t="s">
        <v>28</v>
      </c>
      <c r="U156" s="121" t="s">
        <v>39</v>
      </c>
      <c r="V156" s="10" t="s">
        <v>86</v>
      </c>
      <c r="W156" s="245"/>
      <c r="X156" s="423"/>
      <c r="Y156" s="245"/>
      <c r="Z156" s="325"/>
      <c r="AA156" s="325"/>
      <c r="AB156" s="325"/>
    </row>
    <row r="157" spans="2:28" s="173" customFormat="1" ht="38.25" customHeight="1">
      <c r="B157" s="344" t="s">
        <v>444</v>
      </c>
      <c r="C157" s="363" t="s">
        <v>1346</v>
      </c>
      <c r="D157" s="344">
        <v>272</v>
      </c>
      <c r="E157" s="373" t="s">
        <v>2194</v>
      </c>
      <c r="F157" s="7" t="s">
        <v>71</v>
      </c>
      <c r="G157" s="127" t="s">
        <v>1381</v>
      </c>
      <c r="H157" s="65" t="s">
        <v>572</v>
      </c>
      <c r="I157" s="121">
        <v>0.2</v>
      </c>
      <c r="J157" s="66">
        <v>44197</v>
      </c>
      <c r="K157" s="66">
        <v>44561</v>
      </c>
      <c r="L157" s="121">
        <v>0.25</v>
      </c>
      <c r="M157" s="121">
        <v>0.5</v>
      </c>
      <c r="N157" s="121">
        <v>0.75</v>
      </c>
      <c r="O157" s="10">
        <v>1</v>
      </c>
      <c r="P157" s="121" t="s">
        <v>381</v>
      </c>
      <c r="Q157" s="220" t="s">
        <v>26</v>
      </c>
      <c r="R157" s="351" t="s">
        <v>1866</v>
      </c>
      <c r="S157" s="121" t="s">
        <v>28</v>
      </c>
      <c r="T157" s="121" t="s">
        <v>28</v>
      </c>
      <c r="U157" s="121" t="s">
        <v>39</v>
      </c>
      <c r="V157" s="10" t="s">
        <v>383</v>
      </c>
      <c r="W157" s="245">
        <v>103967462</v>
      </c>
      <c r="X157" s="423">
        <f>40000000+290859841</f>
        <v>330859841</v>
      </c>
      <c r="Y157" s="325" t="s">
        <v>2069</v>
      </c>
      <c r="Z157" s="325" t="s">
        <v>2134</v>
      </c>
      <c r="AA157" s="325" t="s">
        <v>2135</v>
      </c>
      <c r="AB157" s="325" t="s">
        <v>2136</v>
      </c>
    </row>
    <row r="158" spans="2:28" s="173" customFormat="1" ht="24">
      <c r="B158" s="345"/>
      <c r="C158" s="364"/>
      <c r="D158" s="345"/>
      <c r="E158" s="387"/>
      <c r="F158" s="7" t="s">
        <v>71</v>
      </c>
      <c r="G158" s="127" t="s">
        <v>1382</v>
      </c>
      <c r="H158" s="65" t="s">
        <v>1865</v>
      </c>
      <c r="I158" s="121">
        <v>0.2</v>
      </c>
      <c r="J158" s="66">
        <v>44197</v>
      </c>
      <c r="K158" s="66" t="s">
        <v>118</v>
      </c>
      <c r="L158" s="121">
        <v>0.25</v>
      </c>
      <c r="M158" s="121">
        <v>0.5</v>
      </c>
      <c r="N158" s="121">
        <v>1</v>
      </c>
      <c r="O158" s="10">
        <v>0</v>
      </c>
      <c r="P158" s="121" t="s">
        <v>381</v>
      </c>
      <c r="Q158" s="220" t="s">
        <v>26</v>
      </c>
      <c r="R158" s="352"/>
      <c r="S158" s="121" t="s">
        <v>28</v>
      </c>
      <c r="T158" s="121" t="s">
        <v>28</v>
      </c>
      <c r="U158" s="121" t="s">
        <v>39</v>
      </c>
      <c r="V158" s="10" t="s">
        <v>296</v>
      </c>
      <c r="W158" s="245"/>
      <c r="X158" s="423"/>
      <c r="Y158" s="325"/>
      <c r="Z158" s="325"/>
      <c r="AA158" s="325"/>
      <c r="AB158" s="325"/>
    </row>
    <row r="159" spans="2:28" s="173" customFormat="1" ht="36">
      <c r="B159" s="345"/>
      <c r="C159" s="364"/>
      <c r="D159" s="345"/>
      <c r="E159" s="387"/>
      <c r="F159" s="7" t="s">
        <v>71</v>
      </c>
      <c r="G159" s="127" t="s">
        <v>1383</v>
      </c>
      <c r="H159" s="65" t="s">
        <v>1679</v>
      </c>
      <c r="I159" s="121">
        <v>0.25</v>
      </c>
      <c r="J159" s="66">
        <v>44197</v>
      </c>
      <c r="K159" s="66" t="s">
        <v>118</v>
      </c>
      <c r="L159" s="121">
        <v>0.25</v>
      </c>
      <c r="M159" s="12">
        <v>0.5</v>
      </c>
      <c r="N159" s="121">
        <v>1</v>
      </c>
      <c r="O159" s="10">
        <v>0</v>
      </c>
      <c r="P159" s="121" t="s">
        <v>381</v>
      </c>
      <c r="Q159" s="220" t="s">
        <v>26</v>
      </c>
      <c r="R159" s="352"/>
      <c r="S159" s="121" t="s">
        <v>28</v>
      </c>
      <c r="T159" s="121" t="s">
        <v>28</v>
      </c>
      <c r="U159" s="121" t="s">
        <v>39</v>
      </c>
      <c r="V159" s="10" t="s">
        <v>67</v>
      </c>
      <c r="W159" s="245"/>
      <c r="X159" s="423"/>
      <c r="Y159" s="325"/>
      <c r="Z159" s="325"/>
      <c r="AA159" s="325"/>
      <c r="AB159" s="325"/>
    </row>
    <row r="160" spans="2:28" s="173" customFormat="1" ht="24">
      <c r="B160" s="345"/>
      <c r="C160" s="364"/>
      <c r="D160" s="345"/>
      <c r="E160" s="387"/>
      <c r="F160" s="7" t="s">
        <v>71</v>
      </c>
      <c r="G160" s="127" t="s">
        <v>1384</v>
      </c>
      <c r="H160" s="65" t="s">
        <v>581</v>
      </c>
      <c r="I160" s="121">
        <v>0.35</v>
      </c>
      <c r="J160" s="66">
        <v>44197</v>
      </c>
      <c r="K160" s="66">
        <v>44561</v>
      </c>
      <c r="L160" s="121">
        <v>0.25</v>
      </c>
      <c r="M160" s="12">
        <v>0.3</v>
      </c>
      <c r="N160" s="121">
        <v>0.5</v>
      </c>
      <c r="O160" s="10">
        <v>1</v>
      </c>
      <c r="P160" s="121" t="s">
        <v>381</v>
      </c>
      <c r="Q160" s="220" t="s">
        <v>26</v>
      </c>
      <c r="R160" s="352"/>
      <c r="S160" s="121" t="s">
        <v>28</v>
      </c>
      <c r="T160" s="121" t="s">
        <v>28</v>
      </c>
      <c r="U160" s="121" t="s">
        <v>39</v>
      </c>
      <c r="V160" s="10" t="s">
        <v>84</v>
      </c>
      <c r="W160" s="245"/>
      <c r="X160" s="423"/>
      <c r="Y160" s="325"/>
      <c r="Z160" s="325"/>
      <c r="AA160" s="325"/>
      <c r="AB160" s="325"/>
    </row>
    <row r="161" spans="2:28" s="173" customFormat="1" ht="36">
      <c r="B161" s="344" t="s">
        <v>444</v>
      </c>
      <c r="C161" s="363" t="s">
        <v>1347</v>
      </c>
      <c r="D161" s="344">
        <v>259</v>
      </c>
      <c r="E161" s="373" t="s">
        <v>2195</v>
      </c>
      <c r="F161" s="7" t="s">
        <v>71</v>
      </c>
      <c r="G161" s="127" t="s">
        <v>1385</v>
      </c>
      <c r="H161" s="65" t="s">
        <v>572</v>
      </c>
      <c r="I161" s="121">
        <v>0.5</v>
      </c>
      <c r="J161" s="66">
        <v>44197</v>
      </c>
      <c r="K161" s="66">
        <v>44561</v>
      </c>
      <c r="L161" s="121">
        <v>0.25</v>
      </c>
      <c r="M161" s="121">
        <v>0.5</v>
      </c>
      <c r="N161" s="121">
        <v>0.75</v>
      </c>
      <c r="O161" s="10">
        <v>1</v>
      </c>
      <c r="P161" s="121" t="s">
        <v>381</v>
      </c>
      <c r="Q161" s="220" t="s">
        <v>26</v>
      </c>
      <c r="R161" s="351" t="s">
        <v>1867</v>
      </c>
      <c r="S161" s="121" t="s">
        <v>28</v>
      </c>
      <c r="T161" s="121" t="s">
        <v>28</v>
      </c>
      <c r="U161" s="121" t="s">
        <v>39</v>
      </c>
      <c r="V161" s="10" t="s">
        <v>383</v>
      </c>
      <c r="W161" s="245">
        <v>19002180</v>
      </c>
      <c r="X161" s="423">
        <f>41400000+1006398937</f>
        <v>1047798937</v>
      </c>
      <c r="Y161" s="325" t="s">
        <v>2069</v>
      </c>
      <c r="Z161" s="325" t="s">
        <v>2134</v>
      </c>
      <c r="AA161" s="325" t="s">
        <v>2135</v>
      </c>
      <c r="AB161" s="325" t="s">
        <v>2136</v>
      </c>
    </row>
    <row r="162" spans="2:28" s="173" customFormat="1" ht="24">
      <c r="B162" s="345"/>
      <c r="C162" s="364"/>
      <c r="D162" s="345"/>
      <c r="E162" s="387"/>
      <c r="F162" s="7" t="s">
        <v>71</v>
      </c>
      <c r="G162" s="127" t="s">
        <v>1386</v>
      </c>
      <c r="H162" s="65" t="s">
        <v>1865</v>
      </c>
      <c r="I162" s="121">
        <v>0.5</v>
      </c>
      <c r="J162" s="66">
        <v>44197</v>
      </c>
      <c r="K162" s="66" t="s">
        <v>115</v>
      </c>
      <c r="L162" s="121">
        <v>0.25</v>
      </c>
      <c r="M162" s="121">
        <v>1</v>
      </c>
      <c r="N162" s="121">
        <v>0</v>
      </c>
      <c r="O162" s="10">
        <v>0</v>
      </c>
      <c r="P162" s="121" t="s">
        <v>381</v>
      </c>
      <c r="Q162" s="220" t="s">
        <v>26</v>
      </c>
      <c r="R162" s="352"/>
      <c r="S162" s="121" t="s">
        <v>28</v>
      </c>
      <c r="T162" s="121" t="s">
        <v>28</v>
      </c>
      <c r="U162" s="121" t="s">
        <v>39</v>
      </c>
      <c r="V162" s="10" t="s">
        <v>296</v>
      </c>
      <c r="W162" s="245"/>
      <c r="X162" s="423"/>
      <c r="Y162" s="325"/>
      <c r="Z162" s="325"/>
      <c r="AA162" s="325"/>
      <c r="AB162" s="325"/>
    </row>
    <row r="163" spans="2:28" s="173" customFormat="1" ht="96">
      <c r="B163" s="344" t="s">
        <v>444</v>
      </c>
      <c r="C163" s="363" t="s">
        <v>1348</v>
      </c>
      <c r="D163" s="344">
        <v>262</v>
      </c>
      <c r="E163" s="373" t="s">
        <v>585</v>
      </c>
      <c r="F163" s="7" t="s">
        <v>82</v>
      </c>
      <c r="G163" s="127" t="s">
        <v>1387</v>
      </c>
      <c r="H163" s="65" t="s">
        <v>572</v>
      </c>
      <c r="I163" s="121">
        <v>0.1</v>
      </c>
      <c r="J163" s="66">
        <v>44197</v>
      </c>
      <c r="K163" s="66">
        <v>44561</v>
      </c>
      <c r="L163" s="121">
        <v>0.25</v>
      </c>
      <c r="M163" s="121">
        <v>0.5</v>
      </c>
      <c r="N163" s="121">
        <v>0.75</v>
      </c>
      <c r="O163" s="10">
        <v>1</v>
      </c>
      <c r="P163" s="121" t="s">
        <v>381</v>
      </c>
      <c r="Q163" s="220" t="s">
        <v>26</v>
      </c>
      <c r="R163" s="351" t="s">
        <v>1868</v>
      </c>
      <c r="S163" s="121" t="s">
        <v>28</v>
      </c>
      <c r="T163" s="121" t="s">
        <v>28</v>
      </c>
      <c r="U163" s="121" t="s">
        <v>39</v>
      </c>
      <c r="V163" s="10" t="s">
        <v>383</v>
      </c>
      <c r="W163" s="423">
        <f>245168647+175041960</f>
        <v>420210607</v>
      </c>
      <c r="X163" s="423">
        <f>266231000+6435939129</f>
        <v>6702170129</v>
      </c>
      <c r="Y163" s="182" t="s">
        <v>2055</v>
      </c>
      <c r="Z163" s="182" t="s">
        <v>2137</v>
      </c>
      <c r="AA163" s="182" t="s">
        <v>2138</v>
      </c>
      <c r="AB163" s="182" t="s">
        <v>2218</v>
      </c>
    </row>
    <row r="164" spans="2:28" s="173" customFormat="1" ht="84">
      <c r="B164" s="345"/>
      <c r="C164" s="364"/>
      <c r="D164" s="345"/>
      <c r="E164" s="387"/>
      <c r="F164" s="7" t="s">
        <v>82</v>
      </c>
      <c r="G164" s="127" t="s">
        <v>1388</v>
      </c>
      <c r="H164" s="65" t="s">
        <v>573</v>
      </c>
      <c r="I164" s="121">
        <v>0.3</v>
      </c>
      <c r="J164" s="66">
        <v>44197</v>
      </c>
      <c r="K164" s="66">
        <v>44561</v>
      </c>
      <c r="L164" s="121">
        <v>0.25</v>
      </c>
      <c r="M164" s="121">
        <v>0.5</v>
      </c>
      <c r="N164" s="121">
        <v>0.75</v>
      </c>
      <c r="O164" s="10">
        <v>1</v>
      </c>
      <c r="P164" s="121" t="s">
        <v>381</v>
      </c>
      <c r="Q164" s="220" t="s">
        <v>26</v>
      </c>
      <c r="R164" s="352"/>
      <c r="S164" s="121" t="s">
        <v>28</v>
      </c>
      <c r="T164" s="121" t="s">
        <v>28</v>
      </c>
      <c r="U164" s="121" t="s">
        <v>39</v>
      </c>
      <c r="V164" s="10" t="s">
        <v>296</v>
      </c>
      <c r="W164" s="423"/>
      <c r="X164" s="423"/>
      <c r="Y164" s="182" t="s">
        <v>2055</v>
      </c>
      <c r="Z164" s="182" t="s">
        <v>2137</v>
      </c>
      <c r="AA164" s="182" t="s">
        <v>2138</v>
      </c>
      <c r="AB164" s="182" t="s">
        <v>2216</v>
      </c>
    </row>
    <row r="165" spans="2:28" s="173" customFormat="1" ht="34.5" customHeight="1">
      <c r="B165" s="345"/>
      <c r="C165" s="364"/>
      <c r="D165" s="345"/>
      <c r="E165" s="387"/>
      <c r="F165" s="7" t="s">
        <v>82</v>
      </c>
      <c r="G165" s="127" t="s">
        <v>1389</v>
      </c>
      <c r="H165" s="65" t="s">
        <v>586</v>
      </c>
      <c r="I165" s="121">
        <v>0.2</v>
      </c>
      <c r="J165" s="66">
        <v>44197</v>
      </c>
      <c r="K165" s="66">
        <v>44561</v>
      </c>
      <c r="L165" s="121">
        <v>0.25</v>
      </c>
      <c r="M165" s="121">
        <v>0.5</v>
      </c>
      <c r="N165" s="121">
        <v>0.75</v>
      </c>
      <c r="O165" s="10">
        <v>1</v>
      </c>
      <c r="P165" s="121" t="s">
        <v>381</v>
      </c>
      <c r="Q165" s="220" t="s">
        <v>26</v>
      </c>
      <c r="R165" s="352"/>
      <c r="S165" s="121" t="s">
        <v>28</v>
      </c>
      <c r="T165" s="121" t="s">
        <v>28</v>
      </c>
      <c r="U165" s="121" t="s">
        <v>39</v>
      </c>
      <c r="V165" s="10" t="s">
        <v>67</v>
      </c>
      <c r="W165" s="423"/>
      <c r="X165" s="423"/>
      <c r="Y165" s="182" t="s">
        <v>2055</v>
      </c>
      <c r="Z165" s="182" t="s">
        <v>2137</v>
      </c>
      <c r="AA165" s="182" t="s">
        <v>2138</v>
      </c>
      <c r="AB165" s="182" t="s">
        <v>2139</v>
      </c>
    </row>
    <row r="166" spans="2:28" s="173" customFormat="1" ht="72">
      <c r="B166" s="345"/>
      <c r="C166" s="364"/>
      <c r="D166" s="345"/>
      <c r="E166" s="387"/>
      <c r="F166" s="7" t="s">
        <v>82</v>
      </c>
      <c r="G166" s="127" t="s">
        <v>1390</v>
      </c>
      <c r="H166" s="65" t="s">
        <v>579</v>
      </c>
      <c r="I166" s="121">
        <v>0.15</v>
      </c>
      <c r="J166" s="66">
        <v>44197</v>
      </c>
      <c r="K166" s="66">
        <v>44561</v>
      </c>
      <c r="L166" s="121">
        <v>0.25</v>
      </c>
      <c r="M166" s="121">
        <v>0.5</v>
      </c>
      <c r="N166" s="121">
        <v>0.75</v>
      </c>
      <c r="O166" s="10">
        <v>1</v>
      </c>
      <c r="P166" s="121" t="s">
        <v>381</v>
      </c>
      <c r="Q166" s="220" t="s">
        <v>26</v>
      </c>
      <c r="R166" s="352"/>
      <c r="S166" s="121" t="s">
        <v>28</v>
      </c>
      <c r="T166" s="121" t="s">
        <v>28</v>
      </c>
      <c r="U166" s="121" t="s">
        <v>39</v>
      </c>
      <c r="V166" s="10" t="s">
        <v>84</v>
      </c>
      <c r="W166" s="423"/>
      <c r="X166" s="423"/>
      <c r="Y166" s="182" t="s">
        <v>2055</v>
      </c>
      <c r="Z166" s="182" t="s">
        <v>2137</v>
      </c>
      <c r="AA166" s="182" t="s">
        <v>2138</v>
      </c>
      <c r="AB166" s="182" t="s">
        <v>2217</v>
      </c>
    </row>
    <row r="167" spans="2:28" s="173" customFormat="1" ht="83.25" customHeight="1">
      <c r="B167" s="345"/>
      <c r="C167" s="364"/>
      <c r="D167" s="345"/>
      <c r="E167" s="387"/>
      <c r="F167" s="7" t="s">
        <v>82</v>
      </c>
      <c r="G167" s="127" t="s">
        <v>1391</v>
      </c>
      <c r="H167" s="65" t="s">
        <v>576</v>
      </c>
      <c r="I167" s="121">
        <v>0.1</v>
      </c>
      <c r="J167" s="66">
        <v>44197</v>
      </c>
      <c r="K167" s="66">
        <v>44561</v>
      </c>
      <c r="L167" s="121">
        <v>0.25</v>
      </c>
      <c r="M167" s="121">
        <v>0.5</v>
      </c>
      <c r="N167" s="121">
        <v>0.75</v>
      </c>
      <c r="O167" s="10">
        <v>1</v>
      </c>
      <c r="P167" s="121" t="s">
        <v>381</v>
      </c>
      <c r="Q167" s="220" t="s">
        <v>26</v>
      </c>
      <c r="R167" s="352"/>
      <c r="S167" s="121" t="s">
        <v>28</v>
      </c>
      <c r="T167" s="121" t="s">
        <v>28</v>
      </c>
      <c r="U167" s="121" t="s">
        <v>39</v>
      </c>
      <c r="V167" s="10" t="s">
        <v>85</v>
      </c>
      <c r="W167" s="423"/>
      <c r="X167" s="423"/>
      <c r="Y167" s="182" t="s">
        <v>2055</v>
      </c>
      <c r="Z167" s="182" t="s">
        <v>2137</v>
      </c>
      <c r="AA167" s="182" t="s">
        <v>2138</v>
      </c>
      <c r="AB167" s="182" t="s">
        <v>2215</v>
      </c>
    </row>
    <row r="168" spans="2:28" s="173" customFormat="1" ht="84">
      <c r="B168" s="346"/>
      <c r="C168" s="365"/>
      <c r="D168" s="346"/>
      <c r="E168" s="374"/>
      <c r="F168" s="7" t="s">
        <v>82</v>
      </c>
      <c r="G168" s="127" t="s">
        <v>1392</v>
      </c>
      <c r="H168" s="65" t="s">
        <v>577</v>
      </c>
      <c r="I168" s="121">
        <v>0.15</v>
      </c>
      <c r="J168" s="66">
        <v>44197</v>
      </c>
      <c r="K168" s="66">
        <v>44561</v>
      </c>
      <c r="L168" s="121">
        <v>0.25</v>
      </c>
      <c r="M168" s="121">
        <v>0.5</v>
      </c>
      <c r="N168" s="121">
        <v>0.75</v>
      </c>
      <c r="O168" s="10">
        <v>1</v>
      </c>
      <c r="P168" s="121" t="s">
        <v>381</v>
      </c>
      <c r="Q168" s="220" t="s">
        <v>26</v>
      </c>
      <c r="R168" s="353"/>
      <c r="S168" s="121" t="s">
        <v>28</v>
      </c>
      <c r="T168" s="121" t="s">
        <v>28</v>
      </c>
      <c r="U168" s="121" t="s">
        <v>39</v>
      </c>
      <c r="V168" s="10" t="s">
        <v>86</v>
      </c>
      <c r="W168" s="423"/>
      <c r="X168" s="423"/>
      <c r="Y168" s="182" t="s">
        <v>2055</v>
      </c>
      <c r="Z168" s="182" t="s">
        <v>2137</v>
      </c>
      <c r="AA168" s="182" t="s">
        <v>2138</v>
      </c>
      <c r="AB168" s="182" t="s">
        <v>2216</v>
      </c>
    </row>
    <row r="169" spans="2:28" s="173" customFormat="1" ht="36">
      <c r="B169" s="344" t="s">
        <v>444</v>
      </c>
      <c r="C169" s="363" t="s">
        <v>1349</v>
      </c>
      <c r="D169" s="344">
        <v>251</v>
      </c>
      <c r="E169" s="373" t="s">
        <v>587</v>
      </c>
      <c r="F169" s="7" t="s">
        <v>71</v>
      </c>
      <c r="G169" s="127" t="s">
        <v>1393</v>
      </c>
      <c r="H169" s="65" t="s">
        <v>572</v>
      </c>
      <c r="I169" s="121">
        <v>0.05</v>
      </c>
      <c r="J169" s="66">
        <v>44197</v>
      </c>
      <c r="K169" s="66">
        <v>44561</v>
      </c>
      <c r="L169" s="121">
        <v>0.25</v>
      </c>
      <c r="M169" s="121">
        <v>0.5</v>
      </c>
      <c r="N169" s="121">
        <v>0.75</v>
      </c>
      <c r="O169" s="10">
        <v>1</v>
      </c>
      <c r="P169" s="121" t="s">
        <v>381</v>
      </c>
      <c r="Q169" s="220" t="s">
        <v>26</v>
      </c>
      <c r="R169" s="351" t="s">
        <v>1869</v>
      </c>
      <c r="S169" s="121" t="s">
        <v>28</v>
      </c>
      <c r="T169" s="121" t="s">
        <v>28</v>
      </c>
      <c r="U169" s="121" t="s">
        <v>39</v>
      </c>
      <c r="V169" s="10" t="s">
        <v>383</v>
      </c>
      <c r="W169" s="423">
        <v>7412226</v>
      </c>
      <c r="X169" s="423">
        <f>59400000+41708800</f>
        <v>101108800</v>
      </c>
      <c r="Y169" s="245" t="s">
        <v>2055</v>
      </c>
      <c r="Z169" s="325" t="s">
        <v>2140</v>
      </c>
      <c r="AA169" s="325" t="s">
        <v>2084</v>
      </c>
      <c r="AB169" s="245" t="s">
        <v>2141</v>
      </c>
    </row>
    <row r="170" spans="2:28" s="173" customFormat="1" ht="24">
      <c r="B170" s="345"/>
      <c r="C170" s="364"/>
      <c r="D170" s="345"/>
      <c r="E170" s="387"/>
      <c r="F170" s="7" t="s">
        <v>71</v>
      </c>
      <c r="G170" s="127" t="s">
        <v>1394</v>
      </c>
      <c r="H170" s="65" t="s">
        <v>573</v>
      </c>
      <c r="I170" s="121">
        <v>0.25</v>
      </c>
      <c r="J170" s="66">
        <v>44197</v>
      </c>
      <c r="K170" s="66">
        <v>44561</v>
      </c>
      <c r="L170" s="121">
        <v>0.25</v>
      </c>
      <c r="M170" s="121">
        <v>0.9</v>
      </c>
      <c r="N170" s="121">
        <v>0.98</v>
      </c>
      <c r="O170" s="10">
        <v>1</v>
      </c>
      <c r="P170" s="121" t="s">
        <v>381</v>
      </c>
      <c r="Q170" s="220" t="s">
        <v>26</v>
      </c>
      <c r="R170" s="352"/>
      <c r="S170" s="121" t="s">
        <v>28</v>
      </c>
      <c r="T170" s="121" t="s">
        <v>28</v>
      </c>
      <c r="U170" s="121" t="s">
        <v>39</v>
      </c>
      <c r="V170" s="10" t="s">
        <v>296</v>
      </c>
      <c r="W170" s="423"/>
      <c r="X170" s="423"/>
      <c r="Y170" s="245"/>
      <c r="Z170" s="325"/>
      <c r="AA170" s="325"/>
      <c r="AB170" s="245"/>
    </row>
    <row r="171" spans="2:28" s="173" customFormat="1" ht="33.75" customHeight="1">
      <c r="B171" s="345"/>
      <c r="C171" s="364"/>
      <c r="D171" s="345"/>
      <c r="E171" s="387"/>
      <c r="F171" s="7" t="s">
        <v>71</v>
      </c>
      <c r="G171" s="127" t="s">
        <v>1395</v>
      </c>
      <c r="H171" s="65" t="s">
        <v>586</v>
      </c>
      <c r="I171" s="121">
        <v>0.25</v>
      </c>
      <c r="J171" s="66">
        <v>44197</v>
      </c>
      <c r="K171" s="66">
        <v>44561</v>
      </c>
      <c r="L171" s="121">
        <v>0.25</v>
      </c>
      <c r="M171" s="121">
        <v>0.5</v>
      </c>
      <c r="N171" s="121">
        <v>0.75</v>
      </c>
      <c r="O171" s="10">
        <v>1</v>
      </c>
      <c r="P171" s="121" t="s">
        <v>381</v>
      </c>
      <c r="Q171" s="220" t="s">
        <v>26</v>
      </c>
      <c r="R171" s="352"/>
      <c r="S171" s="121" t="s">
        <v>28</v>
      </c>
      <c r="T171" s="121" t="s">
        <v>28</v>
      </c>
      <c r="U171" s="121" t="s">
        <v>39</v>
      </c>
      <c r="V171" s="10" t="s">
        <v>67</v>
      </c>
      <c r="W171" s="423"/>
      <c r="X171" s="423"/>
      <c r="Y171" s="245"/>
      <c r="Z171" s="325"/>
      <c r="AA171" s="325"/>
      <c r="AB171" s="245"/>
    </row>
    <row r="172" spans="2:28" s="173" customFormat="1" ht="24">
      <c r="B172" s="345"/>
      <c r="C172" s="364"/>
      <c r="D172" s="345"/>
      <c r="E172" s="387"/>
      <c r="F172" s="7" t="s">
        <v>71</v>
      </c>
      <c r="G172" s="127" t="s">
        <v>1396</v>
      </c>
      <c r="H172" s="65" t="s">
        <v>588</v>
      </c>
      <c r="I172" s="121">
        <v>0.2</v>
      </c>
      <c r="J172" s="66">
        <v>44197</v>
      </c>
      <c r="K172" s="66">
        <v>44561</v>
      </c>
      <c r="L172" s="121">
        <v>0.25</v>
      </c>
      <c r="M172" s="121">
        <v>0.5</v>
      </c>
      <c r="N172" s="121">
        <v>0.75</v>
      </c>
      <c r="O172" s="10">
        <v>1</v>
      </c>
      <c r="P172" s="121" t="s">
        <v>381</v>
      </c>
      <c r="Q172" s="220" t="s">
        <v>26</v>
      </c>
      <c r="R172" s="352"/>
      <c r="S172" s="121" t="s">
        <v>28</v>
      </c>
      <c r="T172" s="121" t="s">
        <v>28</v>
      </c>
      <c r="U172" s="121" t="s">
        <v>39</v>
      </c>
      <c r="V172" s="10" t="s">
        <v>84</v>
      </c>
      <c r="W172" s="423"/>
      <c r="X172" s="423"/>
      <c r="Y172" s="245"/>
      <c r="Z172" s="325" t="s">
        <v>2142</v>
      </c>
      <c r="AA172" s="325" t="s">
        <v>2143</v>
      </c>
      <c r="AB172" s="325" t="s">
        <v>2144</v>
      </c>
    </row>
    <row r="173" spans="2:28" s="173" customFormat="1" ht="24">
      <c r="B173" s="345"/>
      <c r="C173" s="364"/>
      <c r="D173" s="345"/>
      <c r="E173" s="387"/>
      <c r="F173" s="7" t="s">
        <v>71</v>
      </c>
      <c r="G173" s="127" t="s">
        <v>1397</v>
      </c>
      <c r="H173" s="65" t="s">
        <v>576</v>
      </c>
      <c r="I173" s="121">
        <v>0.1</v>
      </c>
      <c r="J173" s="66">
        <v>44197</v>
      </c>
      <c r="K173" s="66">
        <v>44561</v>
      </c>
      <c r="L173" s="121">
        <v>0.25</v>
      </c>
      <c r="M173" s="121">
        <v>0.5</v>
      </c>
      <c r="N173" s="121">
        <v>0.75</v>
      </c>
      <c r="O173" s="10">
        <v>1</v>
      </c>
      <c r="P173" s="121" t="s">
        <v>381</v>
      </c>
      <c r="Q173" s="220" t="s">
        <v>26</v>
      </c>
      <c r="R173" s="352"/>
      <c r="S173" s="121" t="s">
        <v>28</v>
      </c>
      <c r="T173" s="121" t="s">
        <v>28</v>
      </c>
      <c r="U173" s="121" t="s">
        <v>39</v>
      </c>
      <c r="V173" s="10" t="s">
        <v>85</v>
      </c>
      <c r="W173" s="423"/>
      <c r="X173" s="423"/>
      <c r="Y173" s="245"/>
      <c r="Z173" s="325"/>
      <c r="AA173" s="325"/>
      <c r="AB173" s="325"/>
    </row>
    <row r="174" spans="2:28" s="173" customFormat="1" ht="24">
      <c r="B174" s="346"/>
      <c r="C174" s="365"/>
      <c r="D174" s="346"/>
      <c r="E174" s="374"/>
      <c r="F174" s="7" t="s">
        <v>71</v>
      </c>
      <c r="G174" s="127" t="s">
        <v>1398</v>
      </c>
      <c r="H174" s="65" t="s">
        <v>589</v>
      </c>
      <c r="I174" s="121">
        <v>0.15</v>
      </c>
      <c r="J174" s="66">
        <v>44197</v>
      </c>
      <c r="K174" s="66">
        <v>44561</v>
      </c>
      <c r="L174" s="121">
        <v>0.25</v>
      </c>
      <c r="M174" s="121">
        <v>0.5</v>
      </c>
      <c r="N174" s="121">
        <v>0.75</v>
      </c>
      <c r="O174" s="10">
        <v>1</v>
      </c>
      <c r="P174" s="121" t="s">
        <v>381</v>
      </c>
      <c r="Q174" s="220" t="s">
        <v>26</v>
      </c>
      <c r="R174" s="353"/>
      <c r="S174" s="121" t="s">
        <v>28</v>
      </c>
      <c r="T174" s="121" t="s">
        <v>28</v>
      </c>
      <c r="U174" s="121" t="s">
        <v>39</v>
      </c>
      <c r="V174" s="10" t="s">
        <v>86</v>
      </c>
      <c r="W174" s="423"/>
      <c r="X174" s="423"/>
      <c r="Y174" s="245"/>
      <c r="Z174" s="325"/>
      <c r="AA174" s="325"/>
      <c r="AB174" s="325"/>
    </row>
    <row r="175" spans="2:28" s="173" customFormat="1" ht="36">
      <c r="B175" s="344" t="s">
        <v>444</v>
      </c>
      <c r="C175" s="363" t="s">
        <v>1350</v>
      </c>
      <c r="D175" s="344">
        <v>263</v>
      </c>
      <c r="E175" s="373" t="s">
        <v>590</v>
      </c>
      <c r="F175" s="7" t="s">
        <v>82</v>
      </c>
      <c r="G175" s="127" t="s">
        <v>1399</v>
      </c>
      <c r="H175" s="65" t="s">
        <v>572</v>
      </c>
      <c r="I175" s="121">
        <v>0.1</v>
      </c>
      <c r="J175" s="66">
        <v>44197</v>
      </c>
      <c r="K175" s="66">
        <v>44561</v>
      </c>
      <c r="L175" s="121">
        <v>0.25</v>
      </c>
      <c r="M175" s="121">
        <v>0.5</v>
      </c>
      <c r="N175" s="121">
        <v>0.75</v>
      </c>
      <c r="O175" s="10">
        <v>1</v>
      </c>
      <c r="P175" s="121" t="s">
        <v>381</v>
      </c>
      <c r="Q175" s="220" t="s">
        <v>26</v>
      </c>
      <c r="R175" s="373" t="s">
        <v>1870</v>
      </c>
      <c r="S175" s="121" t="s">
        <v>28</v>
      </c>
      <c r="T175" s="121" t="s">
        <v>28</v>
      </c>
      <c r="U175" s="121" t="s">
        <v>39</v>
      </c>
      <c r="V175" s="10" t="s">
        <v>383</v>
      </c>
      <c r="W175" s="245">
        <v>86507622</v>
      </c>
      <c r="X175" s="423">
        <f>55250000+2760666786</f>
        <v>2815916786</v>
      </c>
      <c r="Y175" s="325" t="s">
        <v>2055</v>
      </c>
      <c r="Z175" s="325" t="s">
        <v>2145</v>
      </c>
      <c r="AA175" s="325" t="s">
        <v>2146</v>
      </c>
      <c r="AB175" s="325" t="s">
        <v>2147</v>
      </c>
    </row>
    <row r="176" spans="2:28" s="173" customFormat="1" ht="24">
      <c r="B176" s="345"/>
      <c r="C176" s="364"/>
      <c r="D176" s="345"/>
      <c r="E176" s="387"/>
      <c r="F176" s="7" t="s">
        <v>82</v>
      </c>
      <c r="G176" s="127" t="s">
        <v>1400</v>
      </c>
      <c r="H176" s="65" t="s">
        <v>573</v>
      </c>
      <c r="I176" s="121">
        <v>0.3</v>
      </c>
      <c r="J176" s="66">
        <v>44197</v>
      </c>
      <c r="K176" s="66">
        <v>44561</v>
      </c>
      <c r="L176" s="121">
        <v>0.25</v>
      </c>
      <c r="M176" s="121">
        <v>0.5</v>
      </c>
      <c r="N176" s="121">
        <v>0.75</v>
      </c>
      <c r="O176" s="10">
        <v>1</v>
      </c>
      <c r="P176" s="121" t="s">
        <v>381</v>
      </c>
      <c r="Q176" s="220" t="s">
        <v>26</v>
      </c>
      <c r="R176" s="387"/>
      <c r="S176" s="121" t="s">
        <v>28</v>
      </c>
      <c r="T176" s="121" t="s">
        <v>28</v>
      </c>
      <c r="U176" s="121" t="s">
        <v>39</v>
      </c>
      <c r="V176" s="10" t="s">
        <v>296</v>
      </c>
      <c r="W176" s="245"/>
      <c r="X176" s="423"/>
      <c r="Y176" s="325"/>
      <c r="Z176" s="325"/>
      <c r="AA176" s="325"/>
      <c r="AB176" s="325"/>
    </row>
    <row r="177" spans="2:28" s="173" customFormat="1" ht="24">
      <c r="B177" s="345"/>
      <c r="C177" s="364"/>
      <c r="D177" s="345"/>
      <c r="E177" s="387"/>
      <c r="F177" s="7" t="s">
        <v>82</v>
      </c>
      <c r="G177" s="127" t="s">
        <v>1401</v>
      </c>
      <c r="H177" s="65" t="s">
        <v>588</v>
      </c>
      <c r="I177" s="121">
        <v>0.25</v>
      </c>
      <c r="J177" s="66">
        <v>44197</v>
      </c>
      <c r="K177" s="66">
        <v>44561</v>
      </c>
      <c r="L177" s="121">
        <v>0.25</v>
      </c>
      <c r="M177" s="121">
        <v>0.5</v>
      </c>
      <c r="N177" s="121">
        <v>0.75</v>
      </c>
      <c r="O177" s="10">
        <v>1</v>
      </c>
      <c r="P177" s="121" t="s">
        <v>381</v>
      </c>
      <c r="Q177" s="220" t="s">
        <v>26</v>
      </c>
      <c r="R177" s="387"/>
      <c r="S177" s="121" t="s">
        <v>28</v>
      </c>
      <c r="T177" s="121" t="s">
        <v>28</v>
      </c>
      <c r="U177" s="121" t="s">
        <v>39</v>
      </c>
      <c r="V177" s="10" t="s">
        <v>84</v>
      </c>
      <c r="W177" s="245"/>
      <c r="X177" s="423"/>
      <c r="Y177" s="325"/>
      <c r="Z177" s="325"/>
      <c r="AA177" s="325"/>
      <c r="AB177" s="325"/>
    </row>
    <row r="178" spans="2:28" s="173" customFormat="1" ht="24">
      <c r="B178" s="345"/>
      <c r="C178" s="364"/>
      <c r="D178" s="345"/>
      <c r="E178" s="387"/>
      <c r="F178" s="7" t="s">
        <v>82</v>
      </c>
      <c r="G178" s="127" t="s">
        <v>1402</v>
      </c>
      <c r="H178" s="65" t="s">
        <v>576</v>
      </c>
      <c r="I178" s="121">
        <v>0.15</v>
      </c>
      <c r="J178" s="66">
        <v>44197</v>
      </c>
      <c r="K178" s="66">
        <v>44561</v>
      </c>
      <c r="L178" s="121">
        <v>0.25</v>
      </c>
      <c r="M178" s="121">
        <v>0.5</v>
      </c>
      <c r="N178" s="121">
        <v>0.75</v>
      </c>
      <c r="O178" s="10">
        <v>1</v>
      </c>
      <c r="P178" s="121" t="s">
        <v>381</v>
      </c>
      <c r="Q178" s="220" t="s">
        <v>26</v>
      </c>
      <c r="R178" s="387"/>
      <c r="S178" s="121" t="s">
        <v>28</v>
      </c>
      <c r="T178" s="121" t="s">
        <v>28</v>
      </c>
      <c r="U178" s="121" t="s">
        <v>39</v>
      </c>
      <c r="V178" s="10" t="s">
        <v>85</v>
      </c>
      <c r="W178" s="245"/>
      <c r="X178" s="423"/>
      <c r="Y178" s="325"/>
      <c r="Z178" s="325"/>
      <c r="AA178" s="325"/>
      <c r="AB178" s="325"/>
    </row>
    <row r="179" spans="2:28" s="173" customFormat="1" ht="21.75" customHeight="1">
      <c r="B179" s="346"/>
      <c r="C179" s="365"/>
      <c r="D179" s="346"/>
      <c r="E179" s="374"/>
      <c r="F179" s="7" t="s">
        <v>82</v>
      </c>
      <c r="G179" s="127" t="s">
        <v>1403</v>
      </c>
      <c r="H179" s="65" t="s">
        <v>589</v>
      </c>
      <c r="I179" s="121">
        <v>0.2</v>
      </c>
      <c r="J179" s="66">
        <v>44197</v>
      </c>
      <c r="K179" s="66">
        <v>44561</v>
      </c>
      <c r="L179" s="121">
        <v>0.25</v>
      </c>
      <c r="M179" s="121">
        <v>0.5</v>
      </c>
      <c r="N179" s="121">
        <v>0.75</v>
      </c>
      <c r="O179" s="10">
        <v>1</v>
      </c>
      <c r="P179" s="121" t="s">
        <v>381</v>
      </c>
      <c r="Q179" s="220" t="s">
        <v>26</v>
      </c>
      <c r="R179" s="374"/>
      <c r="S179" s="121" t="s">
        <v>28</v>
      </c>
      <c r="T179" s="121" t="s">
        <v>28</v>
      </c>
      <c r="U179" s="121" t="s">
        <v>39</v>
      </c>
      <c r="V179" s="10" t="s">
        <v>86</v>
      </c>
      <c r="W179" s="245"/>
      <c r="X179" s="423"/>
      <c r="Y179" s="325"/>
      <c r="Z179" s="325"/>
      <c r="AA179" s="325"/>
      <c r="AB179" s="325"/>
    </row>
    <row r="180" spans="2:28" s="173" customFormat="1" ht="39" customHeight="1">
      <c r="B180" s="344" t="s">
        <v>444</v>
      </c>
      <c r="C180" s="363" t="s">
        <v>1351</v>
      </c>
      <c r="D180" s="112">
        <v>264</v>
      </c>
      <c r="E180" s="373" t="s">
        <v>591</v>
      </c>
      <c r="F180" s="7" t="s">
        <v>82</v>
      </c>
      <c r="G180" s="127" t="s">
        <v>1404</v>
      </c>
      <c r="H180" s="65" t="s">
        <v>586</v>
      </c>
      <c r="I180" s="121">
        <v>0.2</v>
      </c>
      <c r="J180" s="66">
        <v>44197</v>
      </c>
      <c r="K180" s="66">
        <v>44377</v>
      </c>
      <c r="L180" s="121">
        <v>0.25</v>
      </c>
      <c r="M180" s="121">
        <v>1</v>
      </c>
      <c r="N180" s="121">
        <v>0</v>
      </c>
      <c r="O180" s="10">
        <v>0</v>
      </c>
      <c r="P180" s="121" t="s">
        <v>381</v>
      </c>
      <c r="Q180" s="220" t="s">
        <v>26</v>
      </c>
      <c r="R180" s="373" t="s">
        <v>1871</v>
      </c>
      <c r="S180" s="121" t="s">
        <v>28</v>
      </c>
      <c r="T180" s="121" t="s">
        <v>28</v>
      </c>
      <c r="U180" s="121" t="s">
        <v>39</v>
      </c>
      <c r="V180" s="10" t="s">
        <v>67</v>
      </c>
      <c r="W180" s="423">
        <v>29648904</v>
      </c>
      <c r="X180" s="423">
        <f>159795000+2454319398</f>
        <v>2614114398</v>
      </c>
      <c r="Y180" s="325" t="s">
        <v>2055</v>
      </c>
      <c r="Z180" s="325" t="s">
        <v>2148</v>
      </c>
      <c r="AA180" s="325" t="s">
        <v>2057</v>
      </c>
      <c r="AB180" s="325" t="s">
        <v>2149</v>
      </c>
    </row>
    <row r="181" spans="2:28" s="173" customFormat="1" ht="24">
      <c r="B181" s="345"/>
      <c r="C181" s="364"/>
      <c r="D181" s="113"/>
      <c r="E181" s="387"/>
      <c r="F181" s="7" t="s">
        <v>82</v>
      </c>
      <c r="G181" s="127" t="s">
        <v>1405</v>
      </c>
      <c r="H181" s="65" t="s">
        <v>588</v>
      </c>
      <c r="I181" s="121">
        <v>0.2</v>
      </c>
      <c r="J181" s="66">
        <v>44197</v>
      </c>
      <c r="K181" s="66">
        <v>44561</v>
      </c>
      <c r="L181" s="121">
        <v>0.25</v>
      </c>
      <c r="M181" s="121">
        <v>0.5</v>
      </c>
      <c r="N181" s="121">
        <v>0.75</v>
      </c>
      <c r="O181" s="10">
        <v>1</v>
      </c>
      <c r="P181" s="121" t="s">
        <v>381</v>
      </c>
      <c r="Q181" s="220" t="s">
        <v>26</v>
      </c>
      <c r="R181" s="387"/>
      <c r="S181" s="121" t="s">
        <v>28</v>
      </c>
      <c r="T181" s="121" t="s">
        <v>28</v>
      </c>
      <c r="U181" s="121" t="s">
        <v>39</v>
      </c>
      <c r="V181" s="10" t="s">
        <v>84</v>
      </c>
      <c r="W181" s="423"/>
      <c r="X181" s="423"/>
      <c r="Y181" s="325"/>
      <c r="Z181" s="325"/>
      <c r="AA181" s="325"/>
      <c r="AB181" s="325"/>
    </row>
    <row r="182" spans="2:28" s="173" customFormat="1" ht="24">
      <c r="B182" s="345"/>
      <c r="C182" s="364"/>
      <c r="D182" s="113"/>
      <c r="E182" s="387"/>
      <c r="F182" s="7" t="s">
        <v>82</v>
      </c>
      <c r="G182" s="127" t="s">
        <v>1406</v>
      </c>
      <c r="H182" s="65" t="s">
        <v>576</v>
      </c>
      <c r="I182" s="121">
        <v>0.3</v>
      </c>
      <c r="J182" s="66">
        <v>44197</v>
      </c>
      <c r="K182" s="66">
        <v>44561</v>
      </c>
      <c r="L182" s="121">
        <v>0.25</v>
      </c>
      <c r="M182" s="121">
        <v>0.5</v>
      </c>
      <c r="N182" s="121">
        <v>0.75</v>
      </c>
      <c r="O182" s="10">
        <v>1</v>
      </c>
      <c r="P182" s="121" t="s">
        <v>381</v>
      </c>
      <c r="Q182" s="220" t="s">
        <v>26</v>
      </c>
      <c r="R182" s="387"/>
      <c r="S182" s="121" t="s">
        <v>28</v>
      </c>
      <c r="T182" s="121" t="s">
        <v>28</v>
      </c>
      <c r="U182" s="121" t="s">
        <v>39</v>
      </c>
      <c r="V182" s="10" t="s">
        <v>85</v>
      </c>
      <c r="W182" s="423"/>
      <c r="X182" s="423"/>
      <c r="Y182" s="325"/>
      <c r="Z182" s="325"/>
      <c r="AA182" s="325"/>
      <c r="AB182" s="325"/>
    </row>
    <row r="183" spans="2:28" s="173" customFormat="1" ht="24">
      <c r="B183" s="346"/>
      <c r="C183" s="365"/>
      <c r="D183" s="114"/>
      <c r="E183" s="374"/>
      <c r="F183" s="7" t="s">
        <v>82</v>
      </c>
      <c r="G183" s="127" t="s">
        <v>1407</v>
      </c>
      <c r="H183" s="65" t="s">
        <v>589</v>
      </c>
      <c r="I183" s="121">
        <v>0.3</v>
      </c>
      <c r="J183" s="66">
        <v>44197</v>
      </c>
      <c r="K183" s="66">
        <v>44561</v>
      </c>
      <c r="L183" s="121">
        <v>0.25</v>
      </c>
      <c r="M183" s="121">
        <v>0.5</v>
      </c>
      <c r="N183" s="121">
        <v>0.75</v>
      </c>
      <c r="O183" s="10">
        <v>1</v>
      </c>
      <c r="P183" s="121" t="s">
        <v>381</v>
      </c>
      <c r="Q183" s="220" t="s">
        <v>26</v>
      </c>
      <c r="R183" s="374"/>
      <c r="S183" s="121" t="s">
        <v>28</v>
      </c>
      <c r="T183" s="121" t="s">
        <v>28</v>
      </c>
      <c r="U183" s="121" t="s">
        <v>39</v>
      </c>
      <c r="V183" s="10" t="s">
        <v>86</v>
      </c>
      <c r="W183" s="423"/>
      <c r="X183" s="423"/>
      <c r="Y183" s="325"/>
      <c r="Z183" s="325"/>
      <c r="AA183" s="325"/>
      <c r="AB183" s="325"/>
    </row>
    <row r="184" spans="2:28" s="173" customFormat="1" ht="36">
      <c r="B184" s="344" t="s">
        <v>444</v>
      </c>
      <c r="C184" s="363" t="s">
        <v>1352</v>
      </c>
      <c r="D184" s="344">
        <v>261</v>
      </c>
      <c r="E184" s="373" t="s">
        <v>592</v>
      </c>
      <c r="F184" s="7" t="s">
        <v>82</v>
      </c>
      <c r="G184" s="127" t="s">
        <v>1408</v>
      </c>
      <c r="H184" s="65" t="s">
        <v>572</v>
      </c>
      <c r="I184" s="121">
        <v>0.1</v>
      </c>
      <c r="J184" s="66">
        <v>44197</v>
      </c>
      <c r="K184" s="66">
        <v>44561</v>
      </c>
      <c r="L184" s="121">
        <v>0.25</v>
      </c>
      <c r="M184" s="121">
        <v>0.5</v>
      </c>
      <c r="N184" s="121">
        <v>0.75</v>
      </c>
      <c r="O184" s="10">
        <v>1</v>
      </c>
      <c r="P184" s="121" t="s">
        <v>381</v>
      </c>
      <c r="Q184" s="220" t="s">
        <v>26</v>
      </c>
      <c r="R184" s="351" t="s">
        <v>593</v>
      </c>
      <c r="S184" s="121" t="s">
        <v>28</v>
      </c>
      <c r="T184" s="121" t="s">
        <v>28</v>
      </c>
      <c r="U184" s="121" t="s">
        <v>39</v>
      </c>
      <c r="V184" s="10" t="s">
        <v>383</v>
      </c>
      <c r="W184" s="423">
        <v>154008923</v>
      </c>
      <c r="X184" s="423">
        <f>7635561414</f>
        <v>7635561414</v>
      </c>
      <c r="Y184" s="422" t="s">
        <v>1912</v>
      </c>
      <c r="Z184" s="422" t="s">
        <v>1912</v>
      </c>
      <c r="AA184" s="422" t="s">
        <v>1912</v>
      </c>
      <c r="AB184" s="422" t="s">
        <v>1912</v>
      </c>
    </row>
    <row r="185" spans="2:28" s="173" customFormat="1" ht="24">
      <c r="B185" s="345"/>
      <c r="C185" s="364"/>
      <c r="D185" s="345"/>
      <c r="E185" s="387"/>
      <c r="F185" s="7" t="s">
        <v>82</v>
      </c>
      <c r="G185" s="127" t="s">
        <v>1409</v>
      </c>
      <c r="H185" s="65" t="s">
        <v>594</v>
      </c>
      <c r="I185" s="121">
        <v>0.1</v>
      </c>
      <c r="J185" s="66">
        <v>44197</v>
      </c>
      <c r="K185" s="66">
        <v>44561</v>
      </c>
      <c r="L185" s="121">
        <v>0.25</v>
      </c>
      <c r="M185" s="121">
        <v>0.3</v>
      </c>
      <c r="N185" s="121">
        <v>0.35</v>
      </c>
      <c r="O185" s="10">
        <v>1</v>
      </c>
      <c r="P185" s="121" t="s">
        <v>381</v>
      </c>
      <c r="Q185" s="220" t="s">
        <v>26</v>
      </c>
      <c r="R185" s="352"/>
      <c r="S185" s="121" t="s">
        <v>28</v>
      </c>
      <c r="T185" s="121" t="s">
        <v>28</v>
      </c>
      <c r="U185" s="121" t="s">
        <v>39</v>
      </c>
      <c r="V185" s="10" t="s">
        <v>296</v>
      </c>
      <c r="W185" s="423"/>
      <c r="X185" s="423"/>
      <c r="Y185" s="422"/>
      <c r="Z185" s="422"/>
      <c r="AA185" s="422"/>
      <c r="AB185" s="422"/>
    </row>
    <row r="186" spans="2:28" s="173" customFormat="1" ht="33.75" customHeight="1">
      <c r="B186" s="345"/>
      <c r="C186" s="364"/>
      <c r="D186" s="345"/>
      <c r="E186" s="387"/>
      <c r="F186" s="7" t="s">
        <v>82</v>
      </c>
      <c r="G186" s="127" t="s">
        <v>1410</v>
      </c>
      <c r="H186" s="65" t="s">
        <v>586</v>
      </c>
      <c r="I186" s="121">
        <v>0.1</v>
      </c>
      <c r="J186" s="66">
        <v>44197</v>
      </c>
      <c r="K186" s="23">
        <v>44469</v>
      </c>
      <c r="L186" s="121">
        <v>0.25</v>
      </c>
      <c r="M186" s="12">
        <v>0.35</v>
      </c>
      <c r="N186" s="121">
        <v>1</v>
      </c>
      <c r="O186" s="10">
        <v>0</v>
      </c>
      <c r="P186" s="121" t="s">
        <v>381</v>
      </c>
      <c r="Q186" s="220" t="s">
        <v>26</v>
      </c>
      <c r="R186" s="352"/>
      <c r="S186" s="121" t="s">
        <v>28</v>
      </c>
      <c r="T186" s="121" t="s">
        <v>28</v>
      </c>
      <c r="U186" s="121" t="s">
        <v>39</v>
      </c>
      <c r="V186" s="10" t="s">
        <v>67</v>
      </c>
      <c r="W186" s="423"/>
      <c r="X186" s="423"/>
      <c r="Y186" s="422"/>
      <c r="Z186" s="422"/>
      <c r="AA186" s="422"/>
      <c r="AB186" s="422"/>
    </row>
    <row r="187" spans="2:28" s="173" customFormat="1" ht="24">
      <c r="B187" s="345"/>
      <c r="C187" s="364"/>
      <c r="D187" s="345"/>
      <c r="E187" s="387"/>
      <c r="F187" s="7" t="s">
        <v>82</v>
      </c>
      <c r="G187" s="127" t="s">
        <v>1411</v>
      </c>
      <c r="H187" s="65" t="s">
        <v>575</v>
      </c>
      <c r="I187" s="121">
        <v>0.2</v>
      </c>
      <c r="J187" s="66">
        <v>44197</v>
      </c>
      <c r="K187" s="66">
        <v>44561</v>
      </c>
      <c r="L187" s="121">
        <v>0.25</v>
      </c>
      <c r="M187" s="121">
        <v>0.3</v>
      </c>
      <c r="N187" s="121">
        <v>0.35</v>
      </c>
      <c r="O187" s="10">
        <v>1</v>
      </c>
      <c r="P187" s="121" t="s">
        <v>381</v>
      </c>
      <c r="Q187" s="220" t="s">
        <v>26</v>
      </c>
      <c r="R187" s="352"/>
      <c r="S187" s="121" t="s">
        <v>28</v>
      </c>
      <c r="T187" s="121" t="s">
        <v>28</v>
      </c>
      <c r="U187" s="121" t="s">
        <v>39</v>
      </c>
      <c r="V187" s="10" t="s">
        <v>84</v>
      </c>
      <c r="W187" s="423"/>
      <c r="X187" s="423"/>
      <c r="Y187" s="422"/>
      <c r="Z187" s="422"/>
      <c r="AA187" s="422"/>
      <c r="AB187" s="422"/>
    </row>
    <row r="188" spans="2:28" s="173" customFormat="1" ht="24">
      <c r="B188" s="345"/>
      <c r="C188" s="364"/>
      <c r="D188" s="345"/>
      <c r="E188" s="387"/>
      <c r="F188" s="7" t="s">
        <v>82</v>
      </c>
      <c r="G188" s="127" t="s">
        <v>1412</v>
      </c>
      <c r="H188" s="65" t="s">
        <v>576</v>
      </c>
      <c r="I188" s="121">
        <v>0.3</v>
      </c>
      <c r="J188" s="66">
        <v>44197</v>
      </c>
      <c r="K188" s="66">
        <v>44561</v>
      </c>
      <c r="L188" s="121">
        <v>0.25</v>
      </c>
      <c r="M188" s="121">
        <v>0.3</v>
      </c>
      <c r="N188" s="121">
        <v>0.35</v>
      </c>
      <c r="O188" s="10">
        <v>1</v>
      </c>
      <c r="P188" s="121" t="s">
        <v>381</v>
      </c>
      <c r="Q188" s="220" t="s">
        <v>26</v>
      </c>
      <c r="R188" s="352"/>
      <c r="S188" s="121" t="s">
        <v>28</v>
      </c>
      <c r="T188" s="121" t="s">
        <v>28</v>
      </c>
      <c r="U188" s="121" t="s">
        <v>39</v>
      </c>
      <c r="V188" s="10" t="s">
        <v>85</v>
      </c>
      <c r="W188" s="423"/>
      <c r="X188" s="423"/>
      <c r="Y188" s="422"/>
      <c r="Z188" s="422"/>
      <c r="AA188" s="422"/>
      <c r="AB188" s="422"/>
    </row>
    <row r="189" spans="2:28" s="173" customFormat="1" ht="24">
      <c r="B189" s="346"/>
      <c r="C189" s="365"/>
      <c r="D189" s="346"/>
      <c r="E189" s="374"/>
      <c r="F189" s="7" t="s">
        <v>82</v>
      </c>
      <c r="G189" s="127" t="s">
        <v>1413</v>
      </c>
      <c r="H189" s="65" t="s">
        <v>595</v>
      </c>
      <c r="I189" s="121">
        <v>0.2</v>
      </c>
      <c r="J189" s="66">
        <v>44197</v>
      </c>
      <c r="K189" s="66">
        <v>44561</v>
      </c>
      <c r="L189" s="121">
        <v>0.25</v>
      </c>
      <c r="M189" s="121">
        <v>0.3</v>
      </c>
      <c r="N189" s="121">
        <v>0.35</v>
      </c>
      <c r="O189" s="10">
        <v>1</v>
      </c>
      <c r="P189" s="121" t="s">
        <v>381</v>
      </c>
      <c r="Q189" s="220" t="s">
        <v>26</v>
      </c>
      <c r="R189" s="353"/>
      <c r="S189" s="121" t="s">
        <v>28</v>
      </c>
      <c r="T189" s="121" t="s">
        <v>28</v>
      </c>
      <c r="U189" s="121" t="s">
        <v>39</v>
      </c>
      <c r="V189" s="10" t="s">
        <v>86</v>
      </c>
      <c r="W189" s="423"/>
      <c r="X189" s="423"/>
      <c r="Y189" s="422"/>
      <c r="Z189" s="422"/>
      <c r="AA189" s="422"/>
      <c r="AB189" s="422"/>
    </row>
    <row r="190" spans="2:28" s="173" customFormat="1" ht="36">
      <c r="B190" s="344" t="s">
        <v>444</v>
      </c>
      <c r="C190" s="363" t="s">
        <v>1354</v>
      </c>
      <c r="D190" s="344">
        <v>265</v>
      </c>
      <c r="E190" s="373" t="s">
        <v>596</v>
      </c>
      <c r="F190" s="7" t="s">
        <v>82</v>
      </c>
      <c r="G190" s="127" t="s">
        <v>1414</v>
      </c>
      <c r="H190" s="65" t="s">
        <v>572</v>
      </c>
      <c r="I190" s="121">
        <v>0.05</v>
      </c>
      <c r="J190" s="66">
        <v>44197</v>
      </c>
      <c r="K190" s="66">
        <v>44561</v>
      </c>
      <c r="L190" s="121">
        <v>0.25</v>
      </c>
      <c r="M190" s="121">
        <v>0.5</v>
      </c>
      <c r="N190" s="121">
        <v>0.75</v>
      </c>
      <c r="O190" s="10">
        <v>1</v>
      </c>
      <c r="P190" s="121" t="s">
        <v>381</v>
      </c>
      <c r="Q190" s="220" t="s">
        <v>26</v>
      </c>
      <c r="R190" s="351" t="s">
        <v>597</v>
      </c>
      <c r="S190" s="121" t="s">
        <v>28</v>
      </c>
      <c r="T190" s="121" t="s">
        <v>28</v>
      </c>
      <c r="U190" s="121" t="s">
        <v>39</v>
      </c>
      <c r="V190" s="10" t="s">
        <v>383</v>
      </c>
      <c r="W190" s="423">
        <f>17214093+92258865</f>
        <v>109472958</v>
      </c>
      <c r="X190" s="423">
        <f>85305000+4004139852</f>
        <v>4089444852</v>
      </c>
      <c r="Y190" s="325" t="s">
        <v>2069</v>
      </c>
      <c r="Z190" s="325" t="s">
        <v>2150</v>
      </c>
      <c r="AA190" s="325" t="s">
        <v>2151</v>
      </c>
      <c r="AB190" s="325" t="s">
        <v>2152</v>
      </c>
    </row>
    <row r="191" spans="2:28" s="173" customFormat="1" ht="24">
      <c r="B191" s="345"/>
      <c r="C191" s="364"/>
      <c r="D191" s="345"/>
      <c r="E191" s="387"/>
      <c r="F191" s="7" t="s">
        <v>82</v>
      </c>
      <c r="G191" s="127" t="s">
        <v>1415</v>
      </c>
      <c r="H191" s="65" t="s">
        <v>594</v>
      </c>
      <c r="I191" s="121">
        <v>0.1</v>
      </c>
      <c r="J191" s="66">
        <v>44197</v>
      </c>
      <c r="K191" s="81">
        <v>44561</v>
      </c>
      <c r="L191" s="122">
        <v>0.25</v>
      </c>
      <c r="M191" s="122">
        <v>0.5</v>
      </c>
      <c r="N191" s="122">
        <v>0.75</v>
      </c>
      <c r="O191" s="82">
        <v>1</v>
      </c>
      <c r="P191" s="121" t="s">
        <v>381</v>
      </c>
      <c r="Q191" s="220" t="s">
        <v>26</v>
      </c>
      <c r="R191" s="352"/>
      <c r="S191" s="121" t="s">
        <v>28</v>
      </c>
      <c r="T191" s="121" t="s">
        <v>28</v>
      </c>
      <c r="U191" s="121" t="s">
        <v>39</v>
      </c>
      <c r="V191" s="10" t="s">
        <v>296</v>
      </c>
      <c r="W191" s="423"/>
      <c r="X191" s="423"/>
      <c r="Y191" s="325"/>
      <c r="Z191" s="325"/>
      <c r="AA191" s="325"/>
      <c r="AB191" s="325"/>
    </row>
    <row r="192" spans="2:28" s="173" customFormat="1" ht="36">
      <c r="B192" s="345"/>
      <c r="C192" s="364"/>
      <c r="D192" s="345"/>
      <c r="E192" s="387"/>
      <c r="F192" s="7" t="s">
        <v>82</v>
      </c>
      <c r="G192" s="127" t="s">
        <v>1416</v>
      </c>
      <c r="H192" s="65" t="s">
        <v>598</v>
      </c>
      <c r="I192" s="121">
        <v>0.1</v>
      </c>
      <c r="J192" s="66">
        <v>44197</v>
      </c>
      <c r="K192" s="66" t="s">
        <v>1681</v>
      </c>
      <c r="L192" s="121">
        <v>0.25</v>
      </c>
      <c r="M192" s="121">
        <v>0.5</v>
      </c>
      <c r="N192" s="121">
        <v>1</v>
      </c>
      <c r="O192" s="121">
        <v>0</v>
      </c>
      <c r="P192" s="121" t="s">
        <v>381</v>
      </c>
      <c r="Q192" s="220" t="s">
        <v>26</v>
      </c>
      <c r="R192" s="352"/>
      <c r="S192" s="121" t="s">
        <v>28</v>
      </c>
      <c r="T192" s="121" t="s">
        <v>28</v>
      </c>
      <c r="U192" s="121" t="s">
        <v>39</v>
      </c>
      <c r="V192" s="10" t="s">
        <v>67</v>
      </c>
      <c r="W192" s="423"/>
      <c r="X192" s="423"/>
      <c r="Y192" s="325"/>
      <c r="Z192" s="325"/>
      <c r="AA192" s="325"/>
      <c r="AB192" s="325"/>
    </row>
    <row r="193" spans="2:28" s="173" customFormat="1" ht="24">
      <c r="B193" s="345"/>
      <c r="C193" s="364"/>
      <c r="D193" s="345"/>
      <c r="E193" s="387"/>
      <c r="F193" s="7" t="s">
        <v>82</v>
      </c>
      <c r="G193" s="127" t="s">
        <v>1417</v>
      </c>
      <c r="H193" s="65" t="s">
        <v>575</v>
      </c>
      <c r="I193" s="121">
        <v>0.25</v>
      </c>
      <c r="J193" s="66">
        <v>44287</v>
      </c>
      <c r="K193" s="66" t="s">
        <v>1680</v>
      </c>
      <c r="L193" s="121">
        <v>0</v>
      </c>
      <c r="M193" s="121">
        <v>0.6</v>
      </c>
      <c r="N193" s="121">
        <v>1</v>
      </c>
      <c r="O193" s="10">
        <v>0</v>
      </c>
      <c r="P193" s="121" t="s">
        <v>381</v>
      </c>
      <c r="Q193" s="220" t="s">
        <v>26</v>
      </c>
      <c r="R193" s="352"/>
      <c r="S193" s="121" t="s">
        <v>28</v>
      </c>
      <c r="T193" s="121" t="s">
        <v>28</v>
      </c>
      <c r="U193" s="121" t="s">
        <v>39</v>
      </c>
      <c r="V193" s="10" t="s">
        <v>84</v>
      </c>
      <c r="W193" s="423"/>
      <c r="X193" s="423"/>
      <c r="Y193" s="325"/>
      <c r="Z193" s="325"/>
      <c r="AA193" s="325"/>
      <c r="AB193" s="325"/>
    </row>
    <row r="194" spans="2:28" s="173" customFormat="1" ht="24">
      <c r="B194" s="345"/>
      <c r="C194" s="364"/>
      <c r="D194" s="345"/>
      <c r="E194" s="387"/>
      <c r="F194" s="7" t="s">
        <v>82</v>
      </c>
      <c r="G194" s="127" t="s">
        <v>1418</v>
      </c>
      <c r="H194" s="65" t="s">
        <v>576</v>
      </c>
      <c r="I194" s="121">
        <v>0.3</v>
      </c>
      <c r="J194" s="66">
        <v>44440</v>
      </c>
      <c r="K194" s="66">
        <v>44561</v>
      </c>
      <c r="L194" s="121">
        <v>0</v>
      </c>
      <c r="M194" s="121">
        <v>0</v>
      </c>
      <c r="N194" s="121">
        <v>0.3</v>
      </c>
      <c r="O194" s="10">
        <v>1</v>
      </c>
      <c r="P194" s="121" t="s">
        <v>381</v>
      </c>
      <c r="Q194" s="220" t="s">
        <v>26</v>
      </c>
      <c r="R194" s="352"/>
      <c r="S194" s="121" t="s">
        <v>28</v>
      </c>
      <c r="T194" s="121" t="s">
        <v>28</v>
      </c>
      <c r="U194" s="121" t="s">
        <v>39</v>
      </c>
      <c r="V194" s="10" t="s">
        <v>85</v>
      </c>
      <c r="W194" s="423"/>
      <c r="X194" s="423"/>
      <c r="Y194" s="325"/>
      <c r="Z194" s="325"/>
      <c r="AA194" s="325"/>
      <c r="AB194" s="325"/>
    </row>
    <row r="195" spans="2:28" s="173" customFormat="1" ht="24">
      <c r="B195" s="346"/>
      <c r="C195" s="365"/>
      <c r="D195" s="346"/>
      <c r="E195" s="374"/>
      <c r="F195" s="7" t="s">
        <v>82</v>
      </c>
      <c r="G195" s="127" t="s">
        <v>1419</v>
      </c>
      <c r="H195" s="65" t="s">
        <v>595</v>
      </c>
      <c r="I195" s="121">
        <v>0.2</v>
      </c>
      <c r="J195" s="66">
        <v>44197</v>
      </c>
      <c r="K195" s="66">
        <v>44561</v>
      </c>
      <c r="L195" s="121">
        <v>0.25</v>
      </c>
      <c r="M195" s="121">
        <v>0.3</v>
      </c>
      <c r="N195" s="121">
        <v>0.35</v>
      </c>
      <c r="O195" s="10">
        <v>1</v>
      </c>
      <c r="P195" s="121" t="s">
        <v>381</v>
      </c>
      <c r="Q195" s="220" t="s">
        <v>26</v>
      </c>
      <c r="R195" s="353"/>
      <c r="S195" s="121" t="s">
        <v>28</v>
      </c>
      <c r="T195" s="121" t="s">
        <v>28</v>
      </c>
      <c r="U195" s="121" t="s">
        <v>39</v>
      </c>
      <c r="V195" s="10" t="s">
        <v>86</v>
      </c>
      <c r="W195" s="423"/>
      <c r="X195" s="423"/>
      <c r="Y195" s="325"/>
      <c r="Z195" s="325"/>
      <c r="AA195" s="325"/>
      <c r="AB195" s="325"/>
    </row>
    <row r="196" spans="2:28" s="173" customFormat="1" ht="36">
      <c r="B196" s="344" t="s">
        <v>444</v>
      </c>
      <c r="C196" s="363" t="s">
        <v>1353</v>
      </c>
      <c r="D196" s="344">
        <v>267</v>
      </c>
      <c r="E196" s="373" t="s">
        <v>599</v>
      </c>
      <c r="F196" s="7" t="s">
        <v>82</v>
      </c>
      <c r="G196" s="127" t="s">
        <v>1420</v>
      </c>
      <c r="H196" s="65" t="s">
        <v>572</v>
      </c>
      <c r="I196" s="121">
        <v>0.1</v>
      </c>
      <c r="J196" s="66">
        <v>44197</v>
      </c>
      <c r="K196" s="66">
        <v>44561</v>
      </c>
      <c r="L196" s="121">
        <v>0.25</v>
      </c>
      <c r="M196" s="121">
        <v>0.5</v>
      </c>
      <c r="N196" s="121">
        <v>0.75</v>
      </c>
      <c r="O196" s="10">
        <v>1</v>
      </c>
      <c r="P196" s="121" t="s">
        <v>381</v>
      </c>
      <c r="Q196" s="220" t="s">
        <v>26</v>
      </c>
      <c r="R196" s="351" t="s">
        <v>600</v>
      </c>
      <c r="S196" s="121" t="s">
        <v>28</v>
      </c>
      <c r="T196" s="121" t="s">
        <v>28</v>
      </c>
      <c r="U196" s="121" t="s">
        <v>39</v>
      </c>
      <c r="V196" s="10" t="s">
        <v>383</v>
      </c>
      <c r="W196" s="423">
        <v>108926472</v>
      </c>
      <c r="X196" s="423">
        <f>284816000+4049246661</f>
        <v>4334062661</v>
      </c>
      <c r="Y196" s="325" t="s">
        <v>2055</v>
      </c>
      <c r="Z196" s="325" t="s">
        <v>2153</v>
      </c>
      <c r="AA196" s="325" t="s">
        <v>2154</v>
      </c>
      <c r="AB196" s="325" t="s">
        <v>2155</v>
      </c>
    </row>
    <row r="197" spans="2:28" s="173" customFormat="1" ht="24">
      <c r="B197" s="345"/>
      <c r="C197" s="364"/>
      <c r="D197" s="345"/>
      <c r="E197" s="387"/>
      <c r="F197" s="7" t="s">
        <v>82</v>
      </c>
      <c r="G197" s="127" t="s">
        <v>1421</v>
      </c>
      <c r="H197" s="65" t="s">
        <v>1682</v>
      </c>
      <c r="I197" s="121">
        <v>0.1</v>
      </c>
      <c r="J197" s="66">
        <v>44197</v>
      </c>
      <c r="K197" s="66">
        <v>44561</v>
      </c>
      <c r="L197" s="121">
        <v>0.25</v>
      </c>
      <c r="M197" s="121">
        <v>0.5</v>
      </c>
      <c r="N197" s="121">
        <v>0.75</v>
      </c>
      <c r="O197" s="10">
        <v>1</v>
      </c>
      <c r="P197" s="121" t="s">
        <v>381</v>
      </c>
      <c r="Q197" s="220" t="s">
        <v>26</v>
      </c>
      <c r="R197" s="352"/>
      <c r="S197" s="121" t="s">
        <v>28</v>
      </c>
      <c r="T197" s="121" t="s">
        <v>28</v>
      </c>
      <c r="U197" s="121" t="s">
        <v>39</v>
      </c>
      <c r="V197" s="10" t="s">
        <v>296</v>
      </c>
      <c r="W197" s="423"/>
      <c r="X197" s="423"/>
      <c r="Y197" s="325"/>
      <c r="Z197" s="325"/>
      <c r="AA197" s="325"/>
      <c r="AB197" s="325"/>
    </row>
    <row r="198" spans="2:28" s="173" customFormat="1" ht="37.5" customHeight="1">
      <c r="B198" s="345"/>
      <c r="C198" s="364"/>
      <c r="D198" s="345"/>
      <c r="E198" s="387"/>
      <c r="F198" s="7" t="s">
        <v>82</v>
      </c>
      <c r="G198" s="127" t="s">
        <v>1422</v>
      </c>
      <c r="H198" s="65" t="s">
        <v>586</v>
      </c>
      <c r="I198" s="121">
        <v>0.2</v>
      </c>
      <c r="J198" s="66">
        <v>44197</v>
      </c>
      <c r="K198" s="66">
        <v>44561</v>
      </c>
      <c r="L198" s="121">
        <v>0.25</v>
      </c>
      <c r="M198" s="121">
        <v>0.5</v>
      </c>
      <c r="N198" s="121">
        <v>0.75</v>
      </c>
      <c r="O198" s="10">
        <v>1</v>
      </c>
      <c r="P198" s="121" t="s">
        <v>381</v>
      </c>
      <c r="Q198" s="220" t="s">
        <v>26</v>
      </c>
      <c r="R198" s="352"/>
      <c r="S198" s="121" t="s">
        <v>28</v>
      </c>
      <c r="T198" s="121" t="s">
        <v>28</v>
      </c>
      <c r="U198" s="121" t="s">
        <v>39</v>
      </c>
      <c r="V198" s="10" t="s">
        <v>67</v>
      </c>
      <c r="W198" s="423"/>
      <c r="X198" s="423"/>
      <c r="Y198" s="325"/>
      <c r="Z198" s="325"/>
      <c r="AA198" s="325"/>
      <c r="AB198" s="325"/>
    </row>
    <row r="199" spans="2:28" s="173" customFormat="1" ht="24">
      <c r="B199" s="345"/>
      <c r="C199" s="364"/>
      <c r="D199" s="345"/>
      <c r="E199" s="387"/>
      <c r="F199" s="7" t="s">
        <v>82</v>
      </c>
      <c r="G199" s="127" t="s">
        <v>1423</v>
      </c>
      <c r="H199" s="65" t="s">
        <v>601</v>
      </c>
      <c r="I199" s="121">
        <v>0.2</v>
      </c>
      <c r="J199" s="66">
        <v>44197</v>
      </c>
      <c r="K199" s="66">
        <v>44561</v>
      </c>
      <c r="L199" s="121">
        <v>0.25</v>
      </c>
      <c r="M199" s="121">
        <v>0.5</v>
      </c>
      <c r="N199" s="121">
        <v>0.75</v>
      </c>
      <c r="O199" s="10">
        <v>1</v>
      </c>
      <c r="P199" s="121" t="s">
        <v>381</v>
      </c>
      <c r="Q199" s="220" t="s">
        <v>26</v>
      </c>
      <c r="R199" s="352"/>
      <c r="S199" s="121" t="s">
        <v>28</v>
      </c>
      <c r="T199" s="121" t="s">
        <v>28</v>
      </c>
      <c r="U199" s="121" t="s">
        <v>39</v>
      </c>
      <c r="V199" s="10" t="s">
        <v>84</v>
      </c>
      <c r="W199" s="423"/>
      <c r="X199" s="423"/>
      <c r="Y199" s="325"/>
      <c r="Z199" s="325" t="s">
        <v>2156</v>
      </c>
      <c r="AA199" s="325" t="s">
        <v>2157</v>
      </c>
      <c r="AB199" s="325" t="s">
        <v>2158</v>
      </c>
    </row>
    <row r="200" spans="2:28" s="173" customFormat="1" ht="24">
      <c r="B200" s="345"/>
      <c r="C200" s="364"/>
      <c r="D200" s="345"/>
      <c r="E200" s="387"/>
      <c r="F200" s="7" t="s">
        <v>82</v>
      </c>
      <c r="G200" s="127" t="s">
        <v>1424</v>
      </c>
      <c r="H200" s="65" t="s">
        <v>576</v>
      </c>
      <c r="I200" s="121">
        <v>0.2</v>
      </c>
      <c r="J200" s="66">
        <v>44197</v>
      </c>
      <c r="K200" s="66">
        <v>44561</v>
      </c>
      <c r="L200" s="121">
        <v>0.25</v>
      </c>
      <c r="M200" s="121">
        <v>0.5</v>
      </c>
      <c r="N200" s="121">
        <v>0.75</v>
      </c>
      <c r="O200" s="10">
        <v>1</v>
      </c>
      <c r="P200" s="121" t="s">
        <v>381</v>
      </c>
      <c r="Q200" s="220" t="s">
        <v>26</v>
      </c>
      <c r="R200" s="352"/>
      <c r="S200" s="121" t="s">
        <v>28</v>
      </c>
      <c r="T200" s="121" t="s">
        <v>28</v>
      </c>
      <c r="U200" s="121" t="s">
        <v>39</v>
      </c>
      <c r="V200" s="10" t="s">
        <v>85</v>
      </c>
      <c r="W200" s="423"/>
      <c r="X200" s="423"/>
      <c r="Y200" s="325"/>
      <c r="Z200" s="325"/>
      <c r="AA200" s="325"/>
      <c r="AB200" s="325"/>
    </row>
    <row r="201" spans="2:28" s="173" customFormat="1" ht="24">
      <c r="B201" s="346"/>
      <c r="C201" s="365"/>
      <c r="D201" s="346"/>
      <c r="E201" s="374"/>
      <c r="F201" s="7" t="s">
        <v>82</v>
      </c>
      <c r="G201" s="127" t="s">
        <v>1425</v>
      </c>
      <c r="H201" s="65" t="s">
        <v>602</v>
      </c>
      <c r="I201" s="121">
        <v>0.2</v>
      </c>
      <c r="J201" s="66">
        <v>44197</v>
      </c>
      <c r="K201" s="66">
        <v>44561</v>
      </c>
      <c r="L201" s="121">
        <v>0.25</v>
      </c>
      <c r="M201" s="121">
        <v>0.5</v>
      </c>
      <c r="N201" s="121">
        <v>0.75</v>
      </c>
      <c r="O201" s="10">
        <v>1</v>
      </c>
      <c r="P201" s="121" t="s">
        <v>381</v>
      </c>
      <c r="Q201" s="220" t="s">
        <v>26</v>
      </c>
      <c r="R201" s="353"/>
      <c r="S201" s="121" t="s">
        <v>28</v>
      </c>
      <c r="T201" s="121" t="s">
        <v>28</v>
      </c>
      <c r="U201" s="121" t="s">
        <v>39</v>
      </c>
      <c r="V201" s="10" t="s">
        <v>86</v>
      </c>
      <c r="W201" s="423"/>
      <c r="X201" s="423"/>
      <c r="Y201" s="325"/>
      <c r="Z201" s="325"/>
      <c r="AA201" s="325"/>
      <c r="AB201" s="325"/>
    </row>
    <row r="202" spans="2:28" s="173" customFormat="1" ht="36">
      <c r="B202" s="344" t="s">
        <v>444</v>
      </c>
      <c r="C202" s="363" t="s">
        <v>1355</v>
      </c>
      <c r="D202" s="344">
        <v>269</v>
      </c>
      <c r="E202" s="373" t="s">
        <v>661</v>
      </c>
      <c r="F202" s="7" t="s">
        <v>82</v>
      </c>
      <c r="G202" s="127" t="s">
        <v>1426</v>
      </c>
      <c r="H202" s="65" t="s">
        <v>572</v>
      </c>
      <c r="I202" s="121">
        <v>0.05</v>
      </c>
      <c r="J202" s="66">
        <v>44197</v>
      </c>
      <c r="K202" s="66">
        <v>44561</v>
      </c>
      <c r="L202" s="121">
        <v>0.25</v>
      </c>
      <c r="M202" s="121">
        <v>0.5</v>
      </c>
      <c r="N202" s="121">
        <v>0.75</v>
      </c>
      <c r="O202" s="10">
        <v>1</v>
      </c>
      <c r="P202" s="121" t="s">
        <v>381</v>
      </c>
      <c r="Q202" s="220" t="s">
        <v>26</v>
      </c>
      <c r="R202" s="351" t="s">
        <v>1872</v>
      </c>
      <c r="S202" s="121" t="s">
        <v>28</v>
      </c>
      <c r="T202" s="121" t="s">
        <v>28</v>
      </c>
      <c r="U202" s="121" t="s">
        <v>39</v>
      </c>
      <c r="V202" s="10" t="s">
        <v>383</v>
      </c>
      <c r="W202" s="423">
        <v>125133655</v>
      </c>
      <c r="X202" s="423">
        <f>40533333+316534086</f>
        <v>357067419</v>
      </c>
      <c r="Y202" s="325" t="s">
        <v>2055</v>
      </c>
      <c r="Z202" s="325" t="s">
        <v>2159</v>
      </c>
      <c r="AA202" s="325" t="s">
        <v>2160</v>
      </c>
      <c r="AB202" s="325" t="s">
        <v>2161</v>
      </c>
    </row>
    <row r="203" spans="2:28" s="173" customFormat="1" ht="24">
      <c r="B203" s="345"/>
      <c r="C203" s="364"/>
      <c r="D203" s="345"/>
      <c r="E203" s="387"/>
      <c r="F203" s="7" t="s">
        <v>82</v>
      </c>
      <c r="G203" s="127" t="s">
        <v>1427</v>
      </c>
      <c r="H203" s="65" t="s">
        <v>603</v>
      </c>
      <c r="I203" s="121">
        <v>0.15</v>
      </c>
      <c r="J203" s="66">
        <v>44197</v>
      </c>
      <c r="K203" s="66">
        <v>44561</v>
      </c>
      <c r="L203" s="121">
        <v>0.25</v>
      </c>
      <c r="M203" s="121">
        <v>0.5</v>
      </c>
      <c r="N203" s="121">
        <v>0.75</v>
      </c>
      <c r="O203" s="10">
        <v>1</v>
      </c>
      <c r="P203" s="121" t="s">
        <v>381</v>
      </c>
      <c r="Q203" s="220" t="s">
        <v>26</v>
      </c>
      <c r="R203" s="352"/>
      <c r="S203" s="121" t="s">
        <v>28</v>
      </c>
      <c r="T203" s="121" t="s">
        <v>28</v>
      </c>
      <c r="U203" s="121" t="s">
        <v>39</v>
      </c>
      <c r="V203" s="10" t="s">
        <v>296</v>
      </c>
      <c r="W203" s="423"/>
      <c r="X203" s="423"/>
      <c r="Y203" s="325"/>
      <c r="Z203" s="325"/>
      <c r="AA203" s="325"/>
      <c r="AB203" s="325"/>
    </row>
    <row r="204" spans="2:28" s="173" customFormat="1" ht="24">
      <c r="B204" s="345"/>
      <c r="C204" s="364"/>
      <c r="D204" s="345"/>
      <c r="E204" s="387"/>
      <c r="F204" s="7" t="s">
        <v>82</v>
      </c>
      <c r="G204" s="127" t="s">
        <v>1428</v>
      </c>
      <c r="H204" s="65" t="s">
        <v>604</v>
      </c>
      <c r="I204" s="121">
        <v>0.15</v>
      </c>
      <c r="J204" s="66">
        <v>44197</v>
      </c>
      <c r="K204" s="66">
        <v>44561</v>
      </c>
      <c r="L204" s="12">
        <v>0.25</v>
      </c>
      <c r="M204" s="121">
        <v>0.5</v>
      </c>
      <c r="N204" s="121">
        <v>0.75</v>
      </c>
      <c r="O204" s="10">
        <v>1</v>
      </c>
      <c r="P204" s="121" t="s">
        <v>381</v>
      </c>
      <c r="Q204" s="220" t="s">
        <v>26</v>
      </c>
      <c r="R204" s="352"/>
      <c r="S204" s="121" t="s">
        <v>28</v>
      </c>
      <c r="T204" s="121" t="s">
        <v>28</v>
      </c>
      <c r="U204" s="121" t="s">
        <v>39</v>
      </c>
      <c r="V204" s="10" t="s">
        <v>67</v>
      </c>
      <c r="W204" s="423"/>
      <c r="X204" s="423"/>
      <c r="Y204" s="325"/>
      <c r="Z204" s="325"/>
      <c r="AA204" s="325"/>
      <c r="AB204" s="325"/>
    </row>
    <row r="205" spans="2:28" s="173" customFormat="1" ht="24">
      <c r="B205" s="345"/>
      <c r="C205" s="364"/>
      <c r="D205" s="345"/>
      <c r="E205" s="387"/>
      <c r="F205" s="7" t="s">
        <v>82</v>
      </c>
      <c r="G205" s="127" t="s">
        <v>1429</v>
      </c>
      <c r="H205" s="65" t="s">
        <v>601</v>
      </c>
      <c r="I205" s="121">
        <v>0.2</v>
      </c>
      <c r="J205" s="66">
        <v>44197</v>
      </c>
      <c r="K205" s="66">
        <v>44561</v>
      </c>
      <c r="L205" s="12">
        <v>0.25</v>
      </c>
      <c r="M205" s="121">
        <v>0.5</v>
      </c>
      <c r="N205" s="121">
        <v>0.8</v>
      </c>
      <c r="O205" s="10">
        <v>1</v>
      </c>
      <c r="P205" s="121" t="s">
        <v>381</v>
      </c>
      <c r="Q205" s="220" t="s">
        <v>26</v>
      </c>
      <c r="R205" s="352"/>
      <c r="S205" s="121" t="s">
        <v>28</v>
      </c>
      <c r="T205" s="121" t="s">
        <v>28</v>
      </c>
      <c r="U205" s="121" t="s">
        <v>39</v>
      </c>
      <c r="V205" s="10" t="s">
        <v>84</v>
      </c>
      <c r="W205" s="423"/>
      <c r="X205" s="423"/>
      <c r="Y205" s="325"/>
      <c r="Z205" s="325"/>
      <c r="AA205" s="325"/>
      <c r="AB205" s="325"/>
    </row>
    <row r="206" spans="2:28" s="173" customFormat="1" ht="24">
      <c r="B206" s="345"/>
      <c r="C206" s="364"/>
      <c r="D206" s="345"/>
      <c r="E206" s="387"/>
      <c r="F206" s="7" t="s">
        <v>82</v>
      </c>
      <c r="G206" s="127" t="s">
        <v>1430</v>
      </c>
      <c r="H206" s="65" t="s">
        <v>576</v>
      </c>
      <c r="I206" s="121">
        <v>0.2</v>
      </c>
      <c r="J206" s="66">
        <v>44197</v>
      </c>
      <c r="K206" s="66">
        <v>44561</v>
      </c>
      <c r="L206" s="121">
        <v>0.25</v>
      </c>
      <c r="M206" s="121">
        <v>0.5</v>
      </c>
      <c r="N206" s="121">
        <v>0.75</v>
      </c>
      <c r="O206" s="10">
        <v>1</v>
      </c>
      <c r="P206" s="121" t="s">
        <v>381</v>
      </c>
      <c r="Q206" s="220" t="s">
        <v>26</v>
      </c>
      <c r="R206" s="352"/>
      <c r="S206" s="121" t="s">
        <v>28</v>
      </c>
      <c r="T206" s="121" t="s">
        <v>28</v>
      </c>
      <c r="U206" s="121" t="s">
        <v>39</v>
      </c>
      <c r="V206" s="10" t="s">
        <v>85</v>
      </c>
      <c r="W206" s="423"/>
      <c r="X206" s="423"/>
      <c r="Y206" s="325"/>
      <c r="Z206" s="325"/>
      <c r="AA206" s="325"/>
      <c r="AB206" s="325"/>
    </row>
    <row r="207" spans="2:28" s="173" customFormat="1" ht="24">
      <c r="B207" s="346"/>
      <c r="C207" s="365"/>
      <c r="D207" s="346"/>
      <c r="E207" s="374"/>
      <c r="F207" s="7" t="s">
        <v>82</v>
      </c>
      <c r="G207" s="127" t="s">
        <v>1431</v>
      </c>
      <c r="H207" s="65" t="s">
        <v>577</v>
      </c>
      <c r="I207" s="121">
        <v>0.25</v>
      </c>
      <c r="J207" s="66">
        <v>44197</v>
      </c>
      <c r="K207" s="66">
        <v>44561</v>
      </c>
      <c r="L207" s="121">
        <v>0.25</v>
      </c>
      <c r="M207" s="121">
        <v>0.5</v>
      </c>
      <c r="N207" s="121">
        <v>0.75</v>
      </c>
      <c r="O207" s="10">
        <v>1</v>
      </c>
      <c r="P207" s="121" t="s">
        <v>381</v>
      </c>
      <c r="Q207" s="220" t="s">
        <v>26</v>
      </c>
      <c r="R207" s="353"/>
      <c r="S207" s="121" t="s">
        <v>28</v>
      </c>
      <c r="T207" s="121" t="s">
        <v>28</v>
      </c>
      <c r="U207" s="121" t="s">
        <v>39</v>
      </c>
      <c r="V207" s="10" t="s">
        <v>86</v>
      </c>
      <c r="W207" s="423"/>
      <c r="X207" s="423"/>
      <c r="Y207" s="325"/>
      <c r="Z207" s="325"/>
      <c r="AA207" s="325"/>
      <c r="AB207" s="325"/>
    </row>
    <row r="208" spans="2:28" s="173" customFormat="1" ht="36">
      <c r="B208" s="344" t="s">
        <v>444</v>
      </c>
      <c r="C208" s="363" t="s">
        <v>1356</v>
      </c>
      <c r="D208" s="344">
        <v>270</v>
      </c>
      <c r="E208" s="373" t="s">
        <v>662</v>
      </c>
      <c r="F208" s="7" t="s">
        <v>71</v>
      </c>
      <c r="G208" s="127" t="s">
        <v>1432</v>
      </c>
      <c r="H208" s="65" t="s">
        <v>572</v>
      </c>
      <c r="I208" s="121">
        <v>0.05</v>
      </c>
      <c r="J208" s="66">
        <v>44197</v>
      </c>
      <c r="K208" s="66">
        <v>44561</v>
      </c>
      <c r="L208" s="121">
        <v>0.25</v>
      </c>
      <c r="M208" s="121">
        <v>0.5</v>
      </c>
      <c r="N208" s="121">
        <v>0.75</v>
      </c>
      <c r="O208" s="10">
        <v>1</v>
      </c>
      <c r="P208" s="121" t="s">
        <v>381</v>
      </c>
      <c r="Q208" s="220" t="s">
        <v>26</v>
      </c>
      <c r="R208" s="373" t="s">
        <v>1873</v>
      </c>
      <c r="S208" s="121" t="s">
        <v>28</v>
      </c>
      <c r="T208" s="121" t="s">
        <v>28</v>
      </c>
      <c r="U208" s="121" t="s">
        <v>39</v>
      </c>
      <c r="V208" s="10" t="s">
        <v>383</v>
      </c>
      <c r="W208" s="423">
        <f>55652200+47791596</f>
        <v>103443796</v>
      </c>
      <c r="X208" s="423">
        <f>39960000+2098249668</f>
        <v>2138209668</v>
      </c>
      <c r="Y208" s="325" t="s">
        <v>2055</v>
      </c>
      <c r="Z208" s="325" t="s">
        <v>2162</v>
      </c>
      <c r="AA208" s="325" t="s">
        <v>2125</v>
      </c>
      <c r="AB208" s="325" t="s">
        <v>2163</v>
      </c>
    </row>
    <row r="209" spans="2:28" s="173" customFormat="1" ht="24">
      <c r="B209" s="345"/>
      <c r="C209" s="364"/>
      <c r="D209" s="345"/>
      <c r="E209" s="387"/>
      <c r="F209" s="7" t="s">
        <v>71</v>
      </c>
      <c r="G209" s="127" t="s">
        <v>1433</v>
      </c>
      <c r="H209" s="65" t="s">
        <v>578</v>
      </c>
      <c r="I209" s="121">
        <v>0.1</v>
      </c>
      <c r="J209" s="66">
        <v>44197</v>
      </c>
      <c r="K209" s="66">
        <v>44561</v>
      </c>
      <c r="L209" s="121">
        <v>0.25</v>
      </c>
      <c r="M209" s="121">
        <v>0.5</v>
      </c>
      <c r="N209" s="121">
        <v>0.75</v>
      </c>
      <c r="O209" s="10">
        <v>1</v>
      </c>
      <c r="P209" s="121" t="s">
        <v>381</v>
      </c>
      <c r="Q209" s="220" t="s">
        <v>26</v>
      </c>
      <c r="R209" s="387"/>
      <c r="S209" s="121" t="s">
        <v>28</v>
      </c>
      <c r="T209" s="121" t="s">
        <v>28</v>
      </c>
      <c r="U209" s="121" t="s">
        <v>39</v>
      </c>
      <c r="V209" s="10" t="s">
        <v>67</v>
      </c>
      <c r="W209" s="423"/>
      <c r="X209" s="423"/>
      <c r="Y209" s="325"/>
      <c r="Z209" s="325"/>
      <c r="AA209" s="325"/>
      <c r="AB209" s="325"/>
    </row>
    <row r="210" spans="2:28" s="173" customFormat="1" ht="24">
      <c r="B210" s="345"/>
      <c r="C210" s="364"/>
      <c r="D210" s="345"/>
      <c r="E210" s="387"/>
      <c r="F210" s="7" t="s">
        <v>71</v>
      </c>
      <c r="G210" s="127" t="s">
        <v>1434</v>
      </c>
      <c r="H210" s="65" t="s">
        <v>579</v>
      </c>
      <c r="I210" s="121">
        <v>0.25</v>
      </c>
      <c r="J210" s="66">
        <v>44197</v>
      </c>
      <c r="K210" s="66">
        <v>44561</v>
      </c>
      <c r="L210" s="121">
        <v>0.25</v>
      </c>
      <c r="M210" s="121">
        <v>0.5</v>
      </c>
      <c r="N210" s="121">
        <v>0.75</v>
      </c>
      <c r="O210" s="10">
        <v>1</v>
      </c>
      <c r="P210" s="121" t="s">
        <v>381</v>
      </c>
      <c r="Q210" s="220" t="s">
        <v>26</v>
      </c>
      <c r="R210" s="387"/>
      <c r="S210" s="121" t="s">
        <v>28</v>
      </c>
      <c r="T210" s="121" t="s">
        <v>28</v>
      </c>
      <c r="U210" s="121" t="s">
        <v>39</v>
      </c>
      <c r="V210" s="10" t="s">
        <v>84</v>
      </c>
      <c r="W210" s="423"/>
      <c r="X210" s="423"/>
      <c r="Y210" s="325"/>
      <c r="Z210" s="325"/>
      <c r="AA210" s="325"/>
      <c r="AB210" s="325"/>
    </row>
    <row r="211" spans="2:28" s="173" customFormat="1" ht="24">
      <c r="B211" s="345"/>
      <c r="C211" s="364"/>
      <c r="D211" s="345"/>
      <c r="E211" s="387"/>
      <c r="F211" s="7" t="s">
        <v>71</v>
      </c>
      <c r="G211" s="127" t="s">
        <v>1435</v>
      </c>
      <c r="H211" s="65" t="s">
        <v>576</v>
      </c>
      <c r="I211" s="121">
        <v>0.25</v>
      </c>
      <c r="J211" s="66">
        <v>44197</v>
      </c>
      <c r="K211" s="66">
        <v>44561</v>
      </c>
      <c r="L211" s="121">
        <v>0.25</v>
      </c>
      <c r="M211" s="121">
        <v>0.5</v>
      </c>
      <c r="N211" s="121">
        <v>0.75</v>
      </c>
      <c r="O211" s="10">
        <v>1</v>
      </c>
      <c r="P211" s="121" t="s">
        <v>381</v>
      </c>
      <c r="Q211" s="220" t="s">
        <v>26</v>
      </c>
      <c r="R211" s="387"/>
      <c r="S211" s="121" t="s">
        <v>28</v>
      </c>
      <c r="T211" s="121" t="s">
        <v>28</v>
      </c>
      <c r="U211" s="121" t="s">
        <v>39</v>
      </c>
      <c r="V211" s="10" t="s">
        <v>85</v>
      </c>
      <c r="W211" s="423"/>
      <c r="X211" s="423"/>
      <c r="Y211" s="325"/>
      <c r="Z211" s="325"/>
      <c r="AA211" s="325"/>
      <c r="AB211" s="325"/>
    </row>
    <row r="212" spans="2:28" s="173" customFormat="1" ht="24">
      <c r="B212" s="346"/>
      <c r="C212" s="365"/>
      <c r="D212" s="346"/>
      <c r="E212" s="374"/>
      <c r="F212" s="7" t="s">
        <v>71</v>
      </c>
      <c r="G212" s="127" t="s">
        <v>1436</v>
      </c>
      <c r="H212" s="65" t="s">
        <v>577</v>
      </c>
      <c r="I212" s="121">
        <v>0.35</v>
      </c>
      <c r="J212" s="66">
        <v>44197</v>
      </c>
      <c r="K212" s="66">
        <v>44561</v>
      </c>
      <c r="L212" s="121">
        <v>0.25</v>
      </c>
      <c r="M212" s="121">
        <v>0.5</v>
      </c>
      <c r="N212" s="121">
        <v>0.75</v>
      </c>
      <c r="O212" s="10">
        <v>1</v>
      </c>
      <c r="P212" s="121" t="s">
        <v>381</v>
      </c>
      <c r="Q212" s="220" t="s">
        <v>26</v>
      </c>
      <c r="R212" s="374"/>
      <c r="S212" s="121" t="s">
        <v>28</v>
      </c>
      <c r="T212" s="121" t="s">
        <v>28</v>
      </c>
      <c r="U212" s="121" t="s">
        <v>39</v>
      </c>
      <c r="V212" s="10" t="s">
        <v>86</v>
      </c>
      <c r="W212" s="423"/>
      <c r="X212" s="423"/>
      <c r="Y212" s="325"/>
      <c r="Z212" s="325"/>
      <c r="AA212" s="325"/>
      <c r="AB212" s="325"/>
    </row>
    <row r="213" spans="2:28" s="173" customFormat="1" ht="36">
      <c r="B213" s="344" t="s">
        <v>444</v>
      </c>
      <c r="C213" s="363" t="s">
        <v>1357</v>
      </c>
      <c r="D213" s="344">
        <v>266</v>
      </c>
      <c r="E213" s="373" t="s">
        <v>1874</v>
      </c>
      <c r="F213" s="7" t="s">
        <v>82</v>
      </c>
      <c r="G213" s="127" t="s">
        <v>1437</v>
      </c>
      <c r="H213" s="65" t="s">
        <v>572</v>
      </c>
      <c r="I213" s="121">
        <v>0.05</v>
      </c>
      <c r="J213" s="66">
        <v>44197</v>
      </c>
      <c r="K213" s="66">
        <v>44561</v>
      </c>
      <c r="L213" s="121">
        <v>0.25</v>
      </c>
      <c r="M213" s="121">
        <v>0.5</v>
      </c>
      <c r="N213" s="121">
        <v>0.75</v>
      </c>
      <c r="O213" s="10">
        <v>1</v>
      </c>
      <c r="P213" s="121" t="s">
        <v>381</v>
      </c>
      <c r="Q213" s="220" t="s">
        <v>26</v>
      </c>
      <c r="R213" s="351" t="s">
        <v>605</v>
      </c>
      <c r="S213" s="121" t="s">
        <v>28</v>
      </c>
      <c r="T213" s="121" t="s">
        <v>28</v>
      </c>
      <c r="U213" s="121" t="s">
        <v>39</v>
      </c>
      <c r="V213" s="10" t="s">
        <v>383</v>
      </c>
      <c r="W213" s="423">
        <v>59669288</v>
      </c>
      <c r="X213" s="423">
        <f>31595250+4761655594</f>
        <v>4793250844</v>
      </c>
      <c r="Y213" s="245" t="s">
        <v>2055</v>
      </c>
      <c r="Z213" s="183" t="s">
        <v>2065</v>
      </c>
      <c r="AA213" s="183" t="s">
        <v>2066</v>
      </c>
      <c r="AB213" s="184" t="s">
        <v>2068</v>
      </c>
    </row>
    <row r="214" spans="2:28" s="173" customFormat="1" ht="24">
      <c r="B214" s="345"/>
      <c r="C214" s="364"/>
      <c r="D214" s="345"/>
      <c r="E214" s="387"/>
      <c r="F214" s="7" t="s">
        <v>82</v>
      </c>
      <c r="G214" s="127" t="s">
        <v>1438</v>
      </c>
      <c r="H214" s="65" t="s">
        <v>594</v>
      </c>
      <c r="I214" s="121">
        <v>0.15</v>
      </c>
      <c r="J214" s="66">
        <v>44197</v>
      </c>
      <c r="K214" s="66">
        <v>44561</v>
      </c>
      <c r="L214" s="121">
        <v>0.25</v>
      </c>
      <c r="M214" s="121">
        <v>0.5</v>
      </c>
      <c r="N214" s="121">
        <v>0.75</v>
      </c>
      <c r="O214" s="10">
        <v>1</v>
      </c>
      <c r="P214" s="121" t="s">
        <v>381</v>
      </c>
      <c r="Q214" s="220" t="s">
        <v>26</v>
      </c>
      <c r="R214" s="352"/>
      <c r="S214" s="121" t="s">
        <v>28</v>
      </c>
      <c r="T214" s="121" t="s">
        <v>28</v>
      </c>
      <c r="U214" s="121" t="s">
        <v>39</v>
      </c>
      <c r="V214" s="10" t="s">
        <v>296</v>
      </c>
      <c r="W214" s="423"/>
      <c r="X214" s="423"/>
      <c r="Y214" s="245"/>
      <c r="Z214" s="325" t="s">
        <v>2164</v>
      </c>
      <c r="AA214" s="325" t="s">
        <v>2063</v>
      </c>
      <c r="AB214" s="325" t="s">
        <v>2165</v>
      </c>
    </row>
    <row r="215" spans="2:28" s="173" customFormat="1" ht="24">
      <c r="B215" s="345"/>
      <c r="C215" s="364"/>
      <c r="D215" s="345"/>
      <c r="E215" s="387"/>
      <c r="F215" s="7" t="s">
        <v>82</v>
      </c>
      <c r="G215" s="127" t="s">
        <v>1439</v>
      </c>
      <c r="H215" s="65" t="s">
        <v>586</v>
      </c>
      <c r="I215" s="121">
        <v>0.15</v>
      </c>
      <c r="J215" s="66">
        <v>44197</v>
      </c>
      <c r="K215" s="66">
        <v>44561</v>
      </c>
      <c r="L215" s="121">
        <v>0.25</v>
      </c>
      <c r="M215" s="121">
        <v>0.5</v>
      </c>
      <c r="N215" s="121">
        <v>0.75</v>
      </c>
      <c r="O215" s="10">
        <v>1</v>
      </c>
      <c r="P215" s="121" t="s">
        <v>381</v>
      </c>
      <c r="Q215" s="220" t="s">
        <v>26</v>
      </c>
      <c r="R215" s="352"/>
      <c r="S215" s="121" t="s">
        <v>28</v>
      </c>
      <c r="T215" s="121" t="s">
        <v>28</v>
      </c>
      <c r="U215" s="121" t="s">
        <v>39</v>
      </c>
      <c r="V215" s="10" t="s">
        <v>67</v>
      </c>
      <c r="W215" s="423"/>
      <c r="X215" s="423"/>
      <c r="Y215" s="245"/>
      <c r="Z215" s="325"/>
      <c r="AA215" s="325"/>
      <c r="AB215" s="325"/>
    </row>
    <row r="216" spans="2:28" s="173" customFormat="1" ht="24">
      <c r="B216" s="345"/>
      <c r="C216" s="364"/>
      <c r="D216" s="345"/>
      <c r="E216" s="387"/>
      <c r="F216" s="7" t="s">
        <v>82</v>
      </c>
      <c r="G216" s="127" t="s">
        <v>1440</v>
      </c>
      <c r="H216" s="65" t="s">
        <v>601</v>
      </c>
      <c r="I216" s="121">
        <v>0.25</v>
      </c>
      <c r="J216" s="66">
        <v>44197</v>
      </c>
      <c r="K216" s="66">
        <v>44561</v>
      </c>
      <c r="L216" s="121">
        <v>0.25</v>
      </c>
      <c r="M216" s="121">
        <v>0.5</v>
      </c>
      <c r="N216" s="121">
        <v>0.75</v>
      </c>
      <c r="O216" s="10">
        <v>1</v>
      </c>
      <c r="P216" s="121" t="s">
        <v>381</v>
      </c>
      <c r="Q216" s="220" t="s">
        <v>26</v>
      </c>
      <c r="R216" s="352"/>
      <c r="S216" s="121" t="s">
        <v>28</v>
      </c>
      <c r="T216" s="121" t="s">
        <v>28</v>
      </c>
      <c r="U216" s="121" t="s">
        <v>39</v>
      </c>
      <c r="V216" s="10" t="s">
        <v>84</v>
      </c>
      <c r="W216" s="423"/>
      <c r="X216" s="423"/>
      <c r="Y216" s="245"/>
      <c r="Z216" s="325" t="s">
        <v>2164</v>
      </c>
      <c r="AA216" s="325" t="s">
        <v>2063</v>
      </c>
      <c r="AB216" s="325" t="s">
        <v>2165</v>
      </c>
    </row>
    <row r="217" spans="2:28" s="173" customFormat="1" ht="24">
      <c r="B217" s="345"/>
      <c r="C217" s="364"/>
      <c r="D217" s="345"/>
      <c r="E217" s="387"/>
      <c r="F217" s="7" t="s">
        <v>82</v>
      </c>
      <c r="G217" s="127" t="s">
        <v>1441</v>
      </c>
      <c r="H217" s="65" t="s">
        <v>576</v>
      </c>
      <c r="I217" s="121">
        <v>0.2</v>
      </c>
      <c r="J217" s="66">
        <v>44197</v>
      </c>
      <c r="K217" s="66">
        <v>44561</v>
      </c>
      <c r="L217" s="121">
        <v>0.25</v>
      </c>
      <c r="M217" s="121">
        <v>0.5</v>
      </c>
      <c r="N217" s="121">
        <v>0.75</v>
      </c>
      <c r="O217" s="10">
        <v>1</v>
      </c>
      <c r="P217" s="121" t="s">
        <v>381</v>
      </c>
      <c r="Q217" s="220" t="s">
        <v>26</v>
      </c>
      <c r="R217" s="352"/>
      <c r="S217" s="121" t="s">
        <v>28</v>
      </c>
      <c r="T217" s="121" t="s">
        <v>28</v>
      </c>
      <c r="U217" s="121" t="s">
        <v>39</v>
      </c>
      <c r="V217" s="10" t="s">
        <v>85</v>
      </c>
      <c r="W217" s="423"/>
      <c r="X217" s="423"/>
      <c r="Y217" s="245"/>
      <c r="Z217" s="325"/>
      <c r="AA217" s="325"/>
      <c r="AB217" s="325"/>
    </row>
    <row r="218" spans="2:28" s="173" customFormat="1" ht="24">
      <c r="B218" s="346"/>
      <c r="C218" s="365"/>
      <c r="D218" s="346"/>
      <c r="E218" s="374"/>
      <c r="F218" s="7" t="s">
        <v>82</v>
      </c>
      <c r="G218" s="127" t="s">
        <v>1442</v>
      </c>
      <c r="H218" s="65" t="s">
        <v>577</v>
      </c>
      <c r="I218" s="121">
        <v>0.2</v>
      </c>
      <c r="J218" s="66">
        <v>44197</v>
      </c>
      <c r="K218" s="66">
        <v>44561</v>
      </c>
      <c r="L218" s="121">
        <v>0.25</v>
      </c>
      <c r="M218" s="121">
        <v>0.5</v>
      </c>
      <c r="N218" s="121">
        <v>0.75</v>
      </c>
      <c r="O218" s="10">
        <v>1</v>
      </c>
      <c r="P218" s="121" t="s">
        <v>381</v>
      </c>
      <c r="Q218" s="220" t="s">
        <v>26</v>
      </c>
      <c r="R218" s="353"/>
      <c r="S218" s="121" t="s">
        <v>28</v>
      </c>
      <c r="T218" s="121" t="s">
        <v>28</v>
      </c>
      <c r="U218" s="121" t="s">
        <v>39</v>
      </c>
      <c r="V218" s="10" t="s">
        <v>86</v>
      </c>
      <c r="W218" s="423"/>
      <c r="X218" s="423"/>
      <c r="Y218" s="245"/>
      <c r="Z218" s="325"/>
      <c r="AA218" s="325"/>
      <c r="AB218" s="325"/>
    </row>
    <row r="219" spans="2:28" s="173" customFormat="1" ht="36">
      <c r="B219" s="344" t="s">
        <v>444</v>
      </c>
      <c r="C219" s="363" t="s">
        <v>1358</v>
      </c>
      <c r="D219" s="344">
        <v>249</v>
      </c>
      <c r="E219" s="373" t="s">
        <v>606</v>
      </c>
      <c r="F219" s="7" t="s">
        <v>525</v>
      </c>
      <c r="G219" s="127" t="s">
        <v>1443</v>
      </c>
      <c r="H219" s="65" t="s">
        <v>572</v>
      </c>
      <c r="I219" s="121">
        <v>0.05</v>
      </c>
      <c r="J219" s="66">
        <v>44197</v>
      </c>
      <c r="K219" s="66">
        <v>44561</v>
      </c>
      <c r="L219" s="121">
        <v>0.25</v>
      </c>
      <c r="M219" s="121">
        <v>0.5</v>
      </c>
      <c r="N219" s="121">
        <v>0.75</v>
      </c>
      <c r="O219" s="10">
        <v>1</v>
      </c>
      <c r="P219" s="121" t="s">
        <v>381</v>
      </c>
      <c r="Q219" s="220" t="s">
        <v>26</v>
      </c>
      <c r="R219" s="351" t="s">
        <v>607</v>
      </c>
      <c r="S219" s="121" t="s">
        <v>28</v>
      </c>
      <c r="T219" s="121" t="s">
        <v>28</v>
      </c>
      <c r="U219" s="121" t="s">
        <v>39</v>
      </c>
      <c r="V219" s="10" t="s">
        <v>383</v>
      </c>
      <c r="W219" s="423">
        <v>37061130</v>
      </c>
      <c r="X219" s="423">
        <f>23400000+6100401143</f>
        <v>6123801143</v>
      </c>
      <c r="Y219" s="325" t="s">
        <v>2055</v>
      </c>
      <c r="Z219" s="325" t="s">
        <v>2166</v>
      </c>
      <c r="AA219" s="325" t="s">
        <v>2146</v>
      </c>
      <c r="AB219" s="325" t="s">
        <v>2167</v>
      </c>
    </row>
    <row r="220" spans="2:28" s="173" customFormat="1" ht="24">
      <c r="B220" s="345"/>
      <c r="C220" s="364"/>
      <c r="D220" s="345"/>
      <c r="E220" s="387"/>
      <c r="F220" s="7" t="s">
        <v>525</v>
      </c>
      <c r="G220" s="127" t="s">
        <v>1444</v>
      </c>
      <c r="H220" s="65" t="s">
        <v>594</v>
      </c>
      <c r="I220" s="121">
        <v>0.2</v>
      </c>
      <c r="J220" s="66">
        <v>44197</v>
      </c>
      <c r="K220" s="66">
        <v>44561</v>
      </c>
      <c r="L220" s="121">
        <v>0.25</v>
      </c>
      <c r="M220" s="121">
        <v>0.5</v>
      </c>
      <c r="N220" s="121">
        <v>0.75</v>
      </c>
      <c r="O220" s="10">
        <v>1</v>
      </c>
      <c r="P220" s="121" t="s">
        <v>381</v>
      </c>
      <c r="Q220" s="220" t="s">
        <v>26</v>
      </c>
      <c r="R220" s="352"/>
      <c r="S220" s="121" t="s">
        <v>28</v>
      </c>
      <c r="T220" s="121" t="s">
        <v>28</v>
      </c>
      <c r="U220" s="121" t="s">
        <v>39</v>
      </c>
      <c r="V220" s="10" t="s">
        <v>296</v>
      </c>
      <c r="W220" s="423"/>
      <c r="X220" s="423"/>
      <c r="Y220" s="325"/>
      <c r="Z220" s="325"/>
      <c r="AA220" s="325"/>
      <c r="AB220" s="325"/>
    </row>
    <row r="221" spans="2:28" s="173" customFormat="1" ht="24">
      <c r="B221" s="345"/>
      <c r="C221" s="364"/>
      <c r="D221" s="345"/>
      <c r="E221" s="387"/>
      <c r="F221" s="7" t="s">
        <v>525</v>
      </c>
      <c r="G221" s="127" t="s">
        <v>1445</v>
      </c>
      <c r="H221" s="65" t="s">
        <v>586</v>
      </c>
      <c r="I221" s="121">
        <v>0.2</v>
      </c>
      <c r="J221" s="66">
        <v>44197</v>
      </c>
      <c r="K221" s="66">
        <v>44561</v>
      </c>
      <c r="L221" s="121">
        <v>0.25</v>
      </c>
      <c r="M221" s="121">
        <v>0.5</v>
      </c>
      <c r="N221" s="121">
        <v>0.75</v>
      </c>
      <c r="O221" s="10">
        <v>1</v>
      </c>
      <c r="P221" s="121" t="s">
        <v>381</v>
      </c>
      <c r="Q221" s="220" t="s">
        <v>26</v>
      </c>
      <c r="R221" s="352"/>
      <c r="S221" s="121" t="s">
        <v>28</v>
      </c>
      <c r="T221" s="121" t="s">
        <v>28</v>
      </c>
      <c r="U221" s="121" t="s">
        <v>39</v>
      </c>
      <c r="V221" s="10" t="s">
        <v>67</v>
      </c>
      <c r="W221" s="423"/>
      <c r="X221" s="423"/>
      <c r="Y221" s="325"/>
      <c r="Z221" s="325"/>
      <c r="AA221" s="325"/>
      <c r="AB221" s="325"/>
    </row>
    <row r="222" spans="2:28" s="173" customFormat="1" ht="24">
      <c r="B222" s="345"/>
      <c r="C222" s="364"/>
      <c r="D222" s="345"/>
      <c r="E222" s="387"/>
      <c r="F222" s="7" t="s">
        <v>525</v>
      </c>
      <c r="G222" s="127" t="s">
        <v>1446</v>
      </c>
      <c r="H222" s="65" t="s">
        <v>608</v>
      </c>
      <c r="I222" s="121">
        <v>0.15</v>
      </c>
      <c r="J222" s="66">
        <v>44197</v>
      </c>
      <c r="K222" s="66">
        <v>44561</v>
      </c>
      <c r="L222" s="121">
        <v>0.25</v>
      </c>
      <c r="M222" s="121">
        <v>0.5</v>
      </c>
      <c r="N222" s="121">
        <v>0.75</v>
      </c>
      <c r="O222" s="10">
        <v>1</v>
      </c>
      <c r="P222" s="121" t="s">
        <v>381</v>
      </c>
      <c r="Q222" s="220" t="s">
        <v>26</v>
      </c>
      <c r="R222" s="352"/>
      <c r="S222" s="121" t="s">
        <v>28</v>
      </c>
      <c r="T222" s="121" t="s">
        <v>28</v>
      </c>
      <c r="U222" s="121" t="s">
        <v>39</v>
      </c>
      <c r="V222" s="10" t="s">
        <v>84</v>
      </c>
      <c r="W222" s="423"/>
      <c r="X222" s="423"/>
      <c r="Y222" s="325"/>
      <c r="Z222" s="325"/>
      <c r="AA222" s="325"/>
      <c r="AB222" s="325"/>
    </row>
    <row r="223" spans="2:28" s="173" customFormat="1" ht="24">
      <c r="B223" s="345"/>
      <c r="C223" s="364"/>
      <c r="D223" s="345"/>
      <c r="E223" s="387"/>
      <c r="F223" s="7" t="s">
        <v>525</v>
      </c>
      <c r="G223" s="127" t="s">
        <v>1447</v>
      </c>
      <c r="H223" s="65" t="s">
        <v>609</v>
      </c>
      <c r="I223" s="121">
        <v>0.2</v>
      </c>
      <c r="J223" s="66">
        <v>44197</v>
      </c>
      <c r="K223" s="66">
        <v>44561</v>
      </c>
      <c r="L223" s="121">
        <v>0.25</v>
      </c>
      <c r="M223" s="121">
        <v>0.5</v>
      </c>
      <c r="N223" s="121">
        <v>0.75</v>
      </c>
      <c r="O223" s="10">
        <v>1</v>
      </c>
      <c r="P223" s="121" t="s">
        <v>381</v>
      </c>
      <c r="Q223" s="220" t="s">
        <v>26</v>
      </c>
      <c r="R223" s="352"/>
      <c r="S223" s="121" t="s">
        <v>28</v>
      </c>
      <c r="T223" s="121" t="s">
        <v>28</v>
      </c>
      <c r="U223" s="121" t="s">
        <v>39</v>
      </c>
      <c r="V223" s="10" t="s">
        <v>85</v>
      </c>
      <c r="W223" s="423"/>
      <c r="X223" s="423"/>
      <c r="Y223" s="325"/>
      <c r="Z223" s="325"/>
      <c r="AA223" s="325"/>
      <c r="AB223" s="325"/>
    </row>
    <row r="224" spans="2:28" s="173" customFormat="1" ht="24">
      <c r="B224" s="346"/>
      <c r="C224" s="365"/>
      <c r="D224" s="346"/>
      <c r="E224" s="374"/>
      <c r="F224" s="7" t="s">
        <v>525</v>
      </c>
      <c r="G224" s="127" t="s">
        <v>1448</v>
      </c>
      <c r="H224" s="65" t="s">
        <v>610</v>
      </c>
      <c r="I224" s="121">
        <v>0.2</v>
      </c>
      <c r="J224" s="66">
        <v>44197</v>
      </c>
      <c r="K224" s="66">
        <v>44561</v>
      </c>
      <c r="L224" s="121">
        <v>0.25</v>
      </c>
      <c r="M224" s="121">
        <v>0.5</v>
      </c>
      <c r="N224" s="121">
        <v>0.75</v>
      </c>
      <c r="O224" s="10">
        <v>1</v>
      </c>
      <c r="P224" s="121" t="s">
        <v>381</v>
      </c>
      <c r="Q224" s="220" t="s">
        <v>26</v>
      </c>
      <c r="R224" s="353"/>
      <c r="S224" s="121" t="s">
        <v>28</v>
      </c>
      <c r="T224" s="121" t="s">
        <v>28</v>
      </c>
      <c r="U224" s="121" t="s">
        <v>39</v>
      </c>
      <c r="V224" s="10" t="s">
        <v>86</v>
      </c>
      <c r="W224" s="423"/>
      <c r="X224" s="423"/>
      <c r="Y224" s="325"/>
      <c r="Z224" s="325"/>
      <c r="AA224" s="325"/>
      <c r="AB224" s="325"/>
    </row>
  </sheetData>
  <mergeCells count="652">
    <mergeCell ref="B213:B218"/>
    <mergeCell ref="D213:D218"/>
    <mergeCell ref="E213:E218"/>
    <mergeCell ref="R213:R218"/>
    <mergeCell ref="B219:B224"/>
    <mergeCell ref="D219:D224"/>
    <mergeCell ref="E219:E224"/>
    <mergeCell ref="R219:R224"/>
    <mergeCell ref="C213:C218"/>
    <mergeCell ref="C219:C224"/>
    <mergeCell ref="B202:B207"/>
    <mergeCell ref="D202:D207"/>
    <mergeCell ref="E202:E207"/>
    <mergeCell ref="R202:R207"/>
    <mergeCell ref="B208:B212"/>
    <mergeCell ref="D208:D212"/>
    <mergeCell ref="E208:E212"/>
    <mergeCell ref="R208:R212"/>
    <mergeCell ref="B190:B195"/>
    <mergeCell ref="D190:D195"/>
    <mergeCell ref="E190:E195"/>
    <mergeCell ref="R190:R195"/>
    <mergeCell ref="B196:B201"/>
    <mergeCell ref="D196:D201"/>
    <mergeCell ref="E196:E201"/>
    <mergeCell ref="R196:R201"/>
    <mergeCell ref="C190:C195"/>
    <mergeCell ref="C196:C201"/>
    <mergeCell ref="C202:C207"/>
    <mergeCell ref="C208:C212"/>
    <mergeCell ref="B184:B189"/>
    <mergeCell ref="D184:D189"/>
    <mergeCell ref="E184:E189"/>
    <mergeCell ref="R184:R189"/>
    <mergeCell ref="B169:B174"/>
    <mergeCell ref="D169:D174"/>
    <mergeCell ref="E169:E174"/>
    <mergeCell ref="R169:R174"/>
    <mergeCell ref="B175:B179"/>
    <mergeCell ref="D175:D179"/>
    <mergeCell ref="E175:E179"/>
    <mergeCell ref="R175:R179"/>
    <mergeCell ref="C169:C174"/>
    <mergeCell ref="C175:C179"/>
    <mergeCell ref="C184:C189"/>
    <mergeCell ref="B180:B183"/>
    <mergeCell ref="C180:C183"/>
    <mergeCell ref="E180:E183"/>
    <mergeCell ref="R180:R183"/>
    <mergeCell ref="B161:B162"/>
    <mergeCell ref="D161:D162"/>
    <mergeCell ref="E161:E162"/>
    <mergeCell ref="R161:R162"/>
    <mergeCell ref="B163:B168"/>
    <mergeCell ref="D163:D168"/>
    <mergeCell ref="E163:E168"/>
    <mergeCell ref="R163:R168"/>
    <mergeCell ref="B151:B156"/>
    <mergeCell ref="D151:D156"/>
    <mergeCell ref="E151:E156"/>
    <mergeCell ref="R151:R156"/>
    <mergeCell ref="B157:B160"/>
    <mergeCell ref="D157:D160"/>
    <mergeCell ref="E157:E160"/>
    <mergeCell ref="R157:R160"/>
    <mergeCell ref="C151:C156"/>
    <mergeCell ref="C157:C160"/>
    <mergeCell ref="C161:C162"/>
    <mergeCell ref="C163:C168"/>
    <mergeCell ref="B140:B144"/>
    <mergeCell ref="D140:D144"/>
    <mergeCell ref="E140:E144"/>
    <mergeCell ref="R140:R144"/>
    <mergeCell ref="B145:B150"/>
    <mergeCell ref="D145:D150"/>
    <mergeCell ref="E145:E150"/>
    <mergeCell ref="R145:R150"/>
    <mergeCell ref="B131:B133"/>
    <mergeCell ref="D131:D133"/>
    <mergeCell ref="E131:E133"/>
    <mergeCell ref="R131:R133"/>
    <mergeCell ref="B134:B139"/>
    <mergeCell ref="D134:D139"/>
    <mergeCell ref="E134:E139"/>
    <mergeCell ref="R134:R139"/>
    <mergeCell ref="C131:C133"/>
    <mergeCell ref="C134:C139"/>
    <mergeCell ref="C140:C144"/>
    <mergeCell ref="C145:C150"/>
    <mergeCell ref="B125:B127"/>
    <mergeCell ref="D125:D127"/>
    <mergeCell ref="E125:E127"/>
    <mergeCell ref="R125:R127"/>
    <mergeCell ref="B128:B130"/>
    <mergeCell ref="D128:D130"/>
    <mergeCell ref="E128:E130"/>
    <mergeCell ref="R128:R130"/>
    <mergeCell ref="B119:B121"/>
    <mergeCell ref="D119:D121"/>
    <mergeCell ref="E119:E121"/>
    <mergeCell ref="R119:R121"/>
    <mergeCell ref="B122:B124"/>
    <mergeCell ref="D122:D124"/>
    <mergeCell ref="E122:E124"/>
    <mergeCell ref="R122:R124"/>
    <mergeCell ref="C119:C121"/>
    <mergeCell ref="C122:C124"/>
    <mergeCell ref="C125:C127"/>
    <mergeCell ref="C128:C130"/>
    <mergeCell ref="B113:B115"/>
    <mergeCell ref="D113:D115"/>
    <mergeCell ref="E113:E115"/>
    <mergeCell ref="R113:R115"/>
    <mergeCell ref="B116:B118"/>
    <mergeCell ref="D116:D118"/>
    <mergeCell ref="E116:E118"/>
    <mergeCell ref="R116:R118"/>
    <mergeCell ref="B107:B109"/>
    <mergeCell ref="D107:D109"/>
    <mergeCell ref="E107:E109"/>
    <mergeCell ref="R107:R109"/>
    <mergeCell ref="B110:B112"/>
    <mergeCell ref="D110:D112"/>
    <mergeCell ref="E110:E112"/>
    <mergeCell ref="R110:R112"/>
    <mergeCell ref="C107:C109"/>
    <mergeCell ref="C110:C112"/>
    <mergeCell ref="C113:C115"/>
    <mergeCell ref="C116:C118"/>
    <mergeCell ref="B102:B103"/>
    <mergeCell ref="D102:D103"/>
    <mergeCell ref="E102:E103"/>
    <mergeCell ref="R102:R103"/>
    <mergeCell ref="B104:B106"/>
    <mergeCell ref="D104:D106"/>
    <mergeCell ref="E104:E106"/>
    <mergeCell ref="R104:R106"/>
    <mergeCell ref="B95:B97"/>
    <mergeCell ref="D95:D97"/>
    <mergeCell ref="E95:E97"/>
    <mergeCell ref="R95:R97"/>
    <mergeCell ref="B98:B101"/>
    <mergeCell ref="D98:D101"/>
    <mergeCell ref="E98:E101"/>
    <mergeCell ref="R98:R101"/>
    <mergeCell ref="C95:C97"/>
    <mergeCell ref="C98:C101"/>
    <mergeCell ref="C102:C103"/>
    <mergeCell ref="C104:C106"/>
    <mergeCell ref="B89:B91"/>
    <mergeCell ref="R89:R91"/>
    <mergeCell ref="B92:B94"/>
    <mergeCell ref="D92:D94"/>
    <mergeCell ref="E92:E94"/>
    <mergeCell ref="R92:R94"/>
    <mergeCell ref="B80:B82"/>
    <mergeCell ref="R80:R82"/>
    <mergeCell ref="B83:B85"/>
    <mergeCell ref="R83:R85"/>
    <mergeCell ref="B86:B88"/>
    <mergeCell ref="R86:R88"/>
    <mergeCell ref="C80:C82"/>
    <mergeCell ref="C83:C85"/>
    <mergeCell ref="C86:C88"/>
    <mergeCell ref="C89:C91"/>
    <mergeCell ref="C92:C94"/>
    <mergeCell ref="D86:D88"/>
    <mergeCell ref="E86:E88"/>
    <mergeCell ref="D89:D91"/>
    <mergeCell ref="E89:E91"/>
    <mergeCell ref="D80:D82"/>
    <mergeCell ref="E80:E82"/>
    <mergeCell ref="D83:D85"/>
    <mergeCell ref="B74:B76"/>
    <mergeCell ref="D74:D76"/>
    <mergeCell ref="E74:E76"/>
    <mergeCell ref="R74:R76"/>
    <mergeCell ref="B77:B79"/>
    <mergeCell ref="R77:R79"/>
    <mergeCell ref="B68:B70"/>
    <mergeCell ref="R68:R70"/>
    <mergeCell ref="B71:B73"/>
    <mergeCell ref="D71:D73"/>
    <mergeCell ref="E71:E73"/>
    <mergeCell ref="R71:R73"/>
    <mergeCell ref="C68:C70"/>
    <mergeCell ref="C71:C73"/>
    <mergeCell ref="C74:C76"/>
    <mergeCell ref="C77:C79"/>
    <mergeCell ref="B60:B61"/>
    <mergeCell ref="D60:D61"/>
    <mergeCell ref="E60:E61"/>
    <mergeCell ref="R60:R61"/>
    <mergeCell ref="B65:B67"/>
    <mergeCell ref="D65:D67"/>
    <mergeCell ref="E65:E67"/>
    <mergeCell ref="R65:R67"/>
    <mergeCell ref="B58:B59"/>
    <mergeCell ref="D58:D59"/>
    <mergeCell ref="E58:E59"/>
    <mergeCell ref="R58:R59"/>
    <mergeCell ref="C60:C61"/>
    <mergeCell ref="C58:C59"/>
    <mergeCell ref="C65:C67"/>
    <mergeCell ref="B62:B64"/>
    <mergeCell ref="C62:C64"/>
    <mergeCell ref="E62:E64"/>
    <mergeCell ref="R62:R64"/>
    <mergeCell ref="B51:B57"/>
    <mergeCell ref="D51:D57"/>
    <mergeCell ref="E51:E57"/>
    <mergeCell ref="R51:R55"/>
    <mergeCell ref="R56:R57"/>
    <mergeCell ref="C51:C57"/>
    <mergeCell ref="B49:B50"/>
    <mergeCell ref="C49:C50"/>
    <mergeCell ref="E49:E50"/>
    <mergeCell ref="R49:R50"/>
    <mergeCell ref="D49:D50"/>
    <mergeCell ref="B45:B46"/>
    <mergeCell ref="D45:D46"/>
    <mergeCell ref="E45:E46"/>
    <mergeCell ref="R45:R46"/>
    <mergeCell ref="B47:B48"/>
    <mergeCell ref="D47:D48"/>
    <mergeCell ref="E47:E48"/>
    <mergeCell ref="R47:R48"/>
    <mergeCell ref="B36:B37"/>
    <mergeCell ref="R36:R37"/>
    <mergeCell ref="B41:B42"/>
    <mergeCell ref="D41:D42"/>
    <mergeCell ref="E41:E42"/>
    <mergeCell ref="R41:R42"/>
    <mergeCell ref="C36:C37"/>
    <mergeCell ref="C41:C42"/>
    <mergeCell ref="C45:C46"/>
    <mergeCell ref="C47:C48"/>
    <mergeCell ref="B34:B35"/>
    <mergeCell ref="R34:R35"/>
    <mergeCell ref="B26:B29"/>
    <mergeCell ref="D26:D29"/>
    <mergeCell ref="E26:E29"/>
    <mergeCell ref="R26:R29"/>
    <mergeCell ref="C34:C35"/>
    <mergeCell ref="B24:B25"/>
    <mergeCell ref="D24:D25"/>
    <mergeCell ref="E24:E25"/>
    <mergeCell ref="R24:R25"/>
    <mergeCell ref="B14:B17"/>
    <mergeCell ref="D14:D17"/>
    <mergeCell ref="E14:E17"/>
    <mergeCell ref="R14:R17"/>
    <mergeCell ref="B31:B33"/>
    <mergeCell ref="D31:D33"/>
    <mergeCell ref="E31:E33"/>
    <mergeCell ref="R31:R33"/>
    <mergeCell ref="B12:B13"/>
    <mergeCell ref="R12:R13"/>
    <mergeCell ref="D12:D13"/>
    <mergeCell ref="E12:E13"/>
    <mergeCell ref="B19:B23"/>
    <mergeCell ref="D19:D23"/>
    <mergeCell ref="E19:E23"/>
    <mergeCell ref="R19:R23"/>
    <mergeCell ref="C12:C13"/>
    <mergeCell ref="C14:C17"/>
    <mergeCell ref="C19:C23"/>
    <mergeCell ref="C24:C25"/>
    <mergeCell ref="C26:C29"/>
    <mergeCell ref="C31:C33"/>
    <mergeCell ref="E83:E85"/>
    <mergeCell ref="D77:D79"/>
    <mergeCell ref="E77:E79"/>
    <mergeCell ref="D68:D70"/>
    <mergeCell ref="E68:E70"/>
    <mergeCell ref="D34:D35"/>
    <mergeCell ref="E34:E35"/>
    <mergeCell ref="D36:D37"/>
    <mergeCell ref="E36:E37"/>
    <mergeCell ref="R7:R8"/>
    <mergeCell ref="E1:N3"/>
    <mergeCell ref="B5:K5"/>
    <mergeCell ref="L5:O5"/>
    <mergeCell ref="P5:V5"/>
    <mergeCell ref="B7:B8"/>
    <mergeCell ref="B9:B11"/>
    <mergeCell ref="D9:D11"/>
    <mergeCell ref="E9:E11"/>
    <mergeCell ref="R9:R11"/>
    <mergeCell ref="C7:C8"/>
    <mergeCell ref="C9:C11"/>
    <mergeCell ref="D7:D8"/>
    <mergeCell ref="E7:E8"/>
    <mergeCell ref="W5:AB5"/>
    <mergeCell ref="W7:W8"/>
    <mergeCell ref="W9:W11"/>
    <mergeCell ref="W12:W13"/>
    <mergeCell ref="X9:X11"/>
    <mergeCell ref="X12:X13"/>
    <mergeCell ref="Y7:Y8"/>
    <mergeCell ref="Y9:Y11"/>
    <mergeCell ref="Z9:Z11"/>
    <mergeCell ref="AA9:AA11"/>
    <mergeCell ref="AB9:AB11"/>
    <mergeCell ref="Y12:Y13"/>
    <mergeCell ref="Z12:Z13"/>
    <mergeCell ref="AA12:AA13"/>
    <mergeCell ref="AB12:AB13"/>
    <mergeCell ref="W14:W17"/>
    <mergeCell ref="X14:X17"/>
    <mergeCell ref="Y14:Y17"/>
    <mergeCell ref="Z14:Z17"/>
    <mergeCell ref="AA14:AA17"/>
    <mergeCell ref="AB14:AB17"/>
    <mergeCell ref="W19:W23"/>
    <mergeCell ref="W24:W25"/>
    <mergeCell ref="X19:X23"/>
    <mergeCell ref="X24:X25"/>
    <mergeCell ref="Y19:Y23"/>
    <mergeCell ref="Z19:Z23"/>
    <mergeCell ref="AA19:AA23"/>
    <mergeCell ref="AB19:AB23"/>
    <mergeCell ref="Y24:Y25"/>
    <mergeCell ref="Z24:Z25"/>
    <mergeCell ref="AA24:AA25"/>
    <mergeCell ref="AB24:AB25"/>
    <mergeCell ref="W26:W29"/>
    <mergeCell ref="X26:X29"/>
    <mergeCell ref="Y26:Y29"/>
    <mergeCell ref="Z26:Z29"/>
    <mergeCell ref="AA26:AA29"/>
    <mergeCell ref="AB26:AB29"/>
    <mergeCell ref="W31:W33"/>
    <mergeCell ref="X31:X33"/>
    <mergeCell ref="Y31:Y33"/>
    <mergeCell ref="Z31:Z33"/>
    <mergeCell ref="AA31:AA33"/>
    <mergeCell ref="AB31:AB33"/>
    <mergeCell ref="W34:W35"/>
    <mergeCell ref="W36:W37"/>
    <mergeCell ref="X34:X35"/>
    <mergeCell ref="X36:X37"/>
    <mergeCell ref="Y34:Y35"/>
    <mergeCell ref="Z34:Z35"/>
    <mergeCell ref="AA34:AA35"/>
    <mergeCell ref="AB34:AB35"/>
    <mergeCell ref="Y36:Y37"/>
    <mergeCell ref="Z36:Z37"/>
    <mergeCell ref="AA36:AA37"/>
    <mergeCell ref="AB36:AB37"/>
    <mergeCell ref="W41:W42"/>
    <mergeCell ref="X41:X42"/>
    <mergeCell ref="Y41:Y42"/>
    <mergeCell ref="Z41:Z42"/>
    <mergeCell ref="AA41:AA42"/>
    <mergeCell ref="AB41:AB42"/>
    <mergeCell ref="W45:W46"/>
    <mergeCell ref="W47:W48"/>
    <mergeCell ref="W49:W50"/>
    <mergeCell ref="Y45:Y46"/>
    <mergeCell ref="Z45:Z46"/>
    <mergeCell ref="AA45:AA46"/>
    <mergeCell ref="AB45:AB46"/>
    <mergeCell ref="Y47:Y48"/>
    <mergeCell ref="Z47:Z48"/>
    <mergeCell ref="AA47:AA48"/>
    <mergeCell ref="AB47:AB48"/>
    <mergeCell ref="Y49:Y50"/>
    <mergeCell ref="Z49:Z50"/>
    <mergeCell ref="AA49:AA50"/>
    <mergeCell ref="AB49:AB50"/>
    <mergeCell ref="W51:W57"/>
    <mergeCell ref="W58:W59"/>
    <mergeCell ref="W60:W61"/>
    <mergeCell ref="W62:W64"/>
    <mergeCell ref="X45:X46"/>
    <mergeCell ref="X47:X48"/>
    <mergeCell ref="X49:X50"/>
    <mergeCell ref="X51:X57"/>
    <mergeCell ref="X58:X59"/>
    <mergeCell ref="X60:X61"/>
    <mergeCell ref="X62:X64"/>
    <mergeCell ref="Y51:Y57"/>
    <mergeCell ref="Z51:Z57"/>
    <mergeCell ref="AA51:AA57"/>
    <mergeCell ref="AB51:AB57"/>
    <mergeCell ref="Y58:Y59"/>
    <mergeCell ref="Z58:Z59"/>
    <mergeCell ref="AA58:AA59"/>
    <mergeCell ref="AB58:AB59"/>
    <mergeCell ref="Y60:Y61"/>
    <mergeCell ref="Z60:Z61"/>
    <mergeCell ref="AA60:AA61"/>
    <mergeCell ref="AB60:AB61"/>
    <mergeCell ref="Y62:Y64"/>
    <mergeCell ref="Z62:Z64"/>
    <mergeCell ref="AA62:AA64"/>
    <mergeCell ref="AB62:AB64"/>
    <mergeCell ref="W65:W67"/>
    <mergeCell ref="W68:W70"/>
    <mergeCell ref="W71:W73"/>
    <mergeCell ref="W74:W76"/>
    <mergeCell ref="W77:W79"/>
    <mergeCell ref="X65:X67"/>
    <mergeCell ref="X68:X70"/>
    <mergeCell ref="X71:X73"/>
    <mergeCell ref="X74:X76"/>
    <mergeCell ref="X77:X79"/>
    <mergeCell ref="Y65:Y67"/>
    <mergeCell ref="Z65:Z67"/>
    <mergeCell ref="AA65:AA67"/>
    <mergeCell ref="AB65:AB67"/>
    <mergeCell ref="Y68:Y70"/>
    <mergeCell ref="Z68:Z70"/>
    <mergeCell ref="AA68:AA70"/>
    <mergeCell ref="AB68:AB70"/>
    <mergeCell ref="Y71:Y73"/>
    <mergeCell ref="Z71:Z73"/>
    <mergeCell ref="W80:W82"/>
    <mergeCell ref="W83:W85"/>
    <mergeCell ref="W86:W88"/>
    <mergeCell ref="W89:W91"/>
    <mergeCell ref="W92:W94"/>
    <mergeCell ref="W95:W97"/>
    <mergeCell ref="W98:W101"/>
    <mergeCell ref="W102:W103"/>
    <mergeCell ref="W104:W106"/>
    <mergeCell ref="W107:W109"/>
    <mergeCell ref="W110:W112"/>
    <mergeCell ref="W113:W115"/>
    <mergeCell ref="W116:W118"/>
    <mergeCell ref="W119:W121"/>
    <mergeCell ref="W122:W124"/>
    <mergeCell ref="W125:W127"/>
    <mergeCell ref="W128:W130"/>
    <mergeCell ref="W131:W133"/>
    <mergeCell ref="X80:X82"/>
    <mergeCell ref="X83:X85"/>
    <mergeCell ref="X86:X88"/>
    <mergeCell ref="X89:X91"/>
    <mergeCell ref="X92:X94"/>
    <mergeCell ref="X95:X97"/>
    <mergeCell ref="X98:X101"/>
    <mergeCell ref="X102:X103"/>
    <mergeCell ref="X104:X106"/>
    <mergeCell ref="X107:X109"/>
    <mergeCell ref="X110:X112"/>
    <mergeCell ref="X113:X115"/>
    <mergeCell ref="X116:X118"/>
    <mergeCell ref="X119:X121"/>
    <mergeCell ref="X122:X124"/>
    <mergeCell ref="X125:X127"/>
    <mergeCell ref="X128:X130"/>
    <mergeCell ref="X131:X133"/>
    <mergeCell ref="AA71:AA73"/>
    <mergeCell ref="AB71:AB73"/>
    <mergeCell ref="Y74:Y76"/>
    <mergeCell ref="Z74:Z76"/>
    <mergeCell ref="AA74:AA76"/>
    <mergeCell ref="AB74:AB76"/>
    <mergeCell ref="Y77:Y79"/>
    <mergeCell ref="Z77:Z79"/>
    <mergeCell ref="AA77:AA79"/>
    <mergeCell ref="AB77:AB79"/>
    <mergeCell ref="Y80:Y82"/>
    <mergeCell ref="Z80:Z82"/>
    <mergeCell ref="AA80:AA82"/>
    <mergeCell ref="AB80:AB82"/>
    <mergeCell ref="Y83:Y85"/>
    <mergeCell ref="Z83:Z85"/>
    <mergeCell ref="AA83:AA85"/>
    <mergeCell ref="AB83:AB85"/>
    <mergeCell ref="Y86:Y88"/>
    <mergeCell ref="Z86:Z88"/>
    <mergeCell ref="AA86:AA88"/>
    <mergeCell ref="AB86:AB88"/>
    <mergeCell ref="Y89:Y91"/>
    <mergeCell ref="Z89:Z91"/>
    <mergeCell ref="AA89:AA91"/>
    <mergeCell ref="AB89:AB91"/>
    <mergeCell ref="Y92:Y94"/>
    <mergeCell ref="Z92:Z94"/>
    <mergeCell ref="AA92:AA94"/>
    <mergeCell ref="AB92:AB94"/>
    <mergeCell ref="Y95:Y97"/>
    <mergeCell ref="Z95:Z97"/>
    <mergeCell ref="AA95:AA97"/>
    <mergeCell ref="AB95:AB97"/>
    <mergeCell ref="Y98:Y101"/>
    <mergeCell ref="Z98:Z101"/>
    <mergeCell ref="AA98:AA101"/>
    <mergeCell ref="AB98:AB101"/>
    <mergeCell ref="Y102:Y103"/>
    <mergeCell ref="Z102:Z103"/>
    <mergeCell ref="AA102:AA103"/>
    <mergeCell ref="AB102:AB103"/>
    <mergeCell ref="Y104:Y106"/>
    <mergeCell ref="Z104:Z106"/>
    <mergeCell ref="AA104:AA106"/>
    <mergeCell ref="AB104:AB106"/>
    <mergeCell ref="Y107:Y109"/>
    <mergeCell ref="Z107:Z109"/>
    <mergeCell ref="AA107:AA109"/>
    <mergeCell ref="AB107:AB109"/>
    <mergeCell ref="Y110:Y112"/>
    <mergeCell ref="Z110:Z112"/>
    <mergeCell ref="AA110:AA112"/>
    <mergeCell ref="AB110:AB112"/>
    <mergeCell ref="Y113:Y115"/>
    <mergeCell ref="Z113:Z115"/>
    <mergeCell ref="AA113:AA115"/>
    <mergeCell ref="AB113:AB115"/>
    <mergeCell ref="Y116:Y118"/>
    <mergeCell ref="Z116:Z118"/>
    <mergeCell ref="AA116:AA118"/>
    <mergeCell ref="AB116:AB118"/>
    <mergeCell ref="Y119:Y121"/>
    <mergeCell ref="Z119:Z121"/>
    <mergeCell ref="AA119:AA121"/>
    <mergeCell ref="AB119:AB121"/>
    <mergeCell ref="Y122:Y124"/>
    <mergeCell ref="Z122:Z124"/>
    <mergeCell ref="AA122:AA124"/>
    <mergeCell ref="AB122:AB124"/>
    <mergeCell ref="Y125:Y127"/>
    <mergeCell ref="Z125:Z127"/>
    <mergeCell ref="AA125:AA127"/>
    <mergeCell ref="AB125:AB127"/>
    <mergeCell ref="Y128:Y130"/>
    <mergeCell ref="Z128:Z130"/>
    <mergeCell ref="AA128:AA130"/>
    <mergeCell ref="AB128:AB130"/>
    <mergeCell ref="Y131:Y133"/>
    <mergeCell ref="Z131:Z133"/>
    <mergeCell ref="AA131:AA133"/>
    <mergeCell ref="AB131:AB133"/>
    <mergeCell ref="W134:W139"/>
    <mergeCell ref="W140:W144"/>
    <mergeCell ref="W145:W150"/>
    <mergeCell ref="W151:W156"/>
    <mergeCell ref="W157:W160"/>
    <mergeCell ref="W161:W162"/>
    <mergeCell ref="W163:W168"/>
    <mergeCell ref="W169:W174"/>
    <mergeCell ref="W175:W179"/>
    <mergeCell ref="W180:W183"/>
    <mergeCell ref="W184:W189"/>
    <mergeCell ref="W190:W195"/>
    <mergeCell ref="W196:W201"/>
    <mergeCell ref="W202:W207"/>
    <mergeCell ref="W208:W212"/>
    <mergeCell ref="W213:W218"/>
    <mergeCell ref="W219:W224"/>
    <mergeCell ref="X134:X139"/>
    <mergeCell ref="X140:X144"/>
    <mergeCell ref="X145:X150"/>
    <mergeCell ref="X151:X156"/>
    <mergeCell ref="X157:X160"/>
    <mergeCell ref="X161:X162"/>
    <mergeCell ref="X163:X168"/>
    <mergeCell ref="X169:X174"/>
    <mergeCell ref="X175:X179"/>
    <mergeCell ref="X180:X183"/>
    <mergeCell ref="X184:X189"/>
    <mergeCell ref="X190:X195"/>
    <mergeCell ref="X196:X201"/>
    <mergeCell ref="X202:X207"/>
    <mergeCell ref="X208:X212"/>
    <mergeCell ref="X213:X218"/>
    <mergeCell ref="X219:X224"/>
    <mergeCell ref="Y134:Y139"/>
    <mergeCell ref="Z134:Z135"/>
    <mergeCell ref="AA134:AA135"/>
    <mergeCell ref="AB134:AB135"/>
    <mergeCell ref="Z136:Z139"/>
    <mergeCell ref="AA136:AA139"/>
    <mergeCell ref="AB136:AB139"/>
    <mergeCell ref="Y140:Y144"/>
    <mergeCell ref="Z140:Z141"/>
    <mergeCell ref="AA140:AA141"/>
    <mergeCell ref="AB140:AB141"/>
    <mergeCell ref="Z142:Z144"/>
    <mergeCell ref="AA142:AA144"/>
    <mergeCell ref="AB142:AB144"/>
    <mergeCell ref="Y145:Y150"/>
    <mergeCell ref="Z145:Z150"/>
    <mergeCell ref="AA145:AA150"/>
    <mergeCell ref="AB145:AB150"/>
    <mergeCell ref="Y151:Y156"/>
    <mergeCell ref="Z151:Z153"/>
    <mergeCell ref="AA151:AA153"/>
    <mergeCell ref="AB151:AB153"/>
    <mergeCell ref="Z154:Z156"/>
    <mergeCell ref="AA154:AA156"/>
    <mergeCell ref="AB154:AB156"/>
    <mergeCell ref="Y157:Y160"/>
    <mergeCell ref="Z157:Z160"/>
    <mergeCell ref="AA157:AA160"/>
    <mergeCell ref="AB157:AB160"/>
    <mergeCell ref="Y161:Y162"/>
    <mergeCell ref="Z161:Z162"/>
    <mergeCell ref="AA161:AA162"/>
    <mergeCell ref="AB161:AB162"/>
    <mergeCell ref="Y169:Y174"/>
    <mergeCell ref="Z169:Z171"/>
    <mergeCell ref="AA169:AA171"/>
    <mergeCell ref="AB169:AB171"/>
    <mergeCell ref="Z172:Z174"/>
    <mergeCell ref="AA172:AA174"/>
    <mergeCell ref="AB172:AB174"/>
    <mergeCell ref="Y175:Y179"/>
    <mergeCell ref="Z175:Z179"/>
    <mergeCell ref="AA175:AA179"/>
    <mergeCell ref="AB175:AB179"/>
    <mergeCell ref="Y180:Y183"/>
    <mergeCell ref="Z180:Z183"/>
    <mergeCell ref="AA180:AA183"/>
    <mergeCell ref="AB180:AB183"/>
    <mergeCell ref="Y190:Y195"/>
    <mergeCell ref="Z190:Z195"/>
    <mergeCell ref="AA190:AA195"/>
    <mergeCell ref="AB190:AB195"/>
    <mergeCell ref="Y196:Y201"/>
    <mergeCell ref="Z196:Z198"/>
    <mergeCell ref="AA196:AA198"/>
    <mergeCell ref="AB196:AB198"/>
    <mergeCell ref="Z199:Z201"/>
    <mergeCell ref="AA199:AA201"/>
    <mergeCell ref="AB199:AB201"/>
    <mergeCell ref="Y219:Y224"/>
    <mergeCell ref="Z219:Z224"/>
    <mergeCell ref="AA219:AA224"/>
    <mergeCell ref="AB219:AB224"/>
    <mergeCell ref="Y184:Y189"/>
    <mergeCell ref="Z184:Z189"/>
    <mergeCell ref="AA184:AA189"/>
    <mergeCell ref="AB184:AB189"/>
    <mergeCell ref="Y202:Y207"/>
    <mergeCell ref="Z202:Z207"/>
    <mergeCell ref="AA202:AA207"/>
    <mergeCell ref="AB202:AB207"/>
    <mergeCell ref="Y208:Y212"/>
    <mergeCell ref="Z208:Z212"/>
    <mergeCell ref="AA208:AA212"/>
    <mergeCell ref="AB208:AB212"/>
    <mergeCell ref="Y213:Y218"/>
    <mergeCell ref="Z214:Z215"/>
    <mergeCell ref="AA214:AA215"/>
    <mergeCell ref="AB214:AB215"/>
    <mergeCell ref="Z216:Z218"/>
    <mergeCell ref="AA216:AA218"/>
    <mergeCell ref="AB216:AB218"/>
  </mergeCells>
  <dataValidations count="1">
    <dataValidation type="list" allowBlank="1" showInputMessage="1" showErrorMessage="1" sqref="Z39:Z41" xr:uid="{7E5A3C78-6832-4E9E-A8E2-00B7E9C59931}">
      <formula1>INDIRECT($E39)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Molina</dc:creator>
  <cp:lastModifiedBy>Las Molina</cp:lastModifiedBy>
  <dcterms:created xsi:type="dcterms:W3CDTF">2021-04-06T18:16:45Z</dcterms:created>
  <dcterms:modified xsi:type="dcterms:W3CDTF">2021-12-31T01:01:49Z</dcterms:modified>
</cp:coreProperties>
</file>