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asus\Documents\PLANEACION\"/>
    </mc:Choice>
  </mc:AlternateContent>
  <xr:revisionPtr revIDLastSave="0" documentId="8_{FE196F98-362F-475D-A417-E5EB8CB8434F}" xr6:coauthVersionLast="47" xr6:coauthVersionMax="47" xr10:uidLastSave="{00000000-0000-0000-0000-000000000000}"/>
  <bookViews>
    <workbookView xWindow="-120" yWindow="-120" windowWidth="20730" windowHeight="11160" firstSheet="1" activeTab="1" xr2:uid="{CB0B89CF-5915-483C-AB69-CBCEBE02E234}"/>
  </bookViews>
  <sheets>
    <sheet name="Hoja5" sheetId="6" state="hidden" r:id="rId1"/>
    <sheet name="Plan de Acción 2025" sheetId="1" r:id="rId2"/>
  </sheets>
  <definedNames>
    <definedName name="_xlnm._FilterDatabase" localSheetId="1" hidden="1">'Plan de Acción 2025'!$A$7:$AP$7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05" i="1" l="1"/>
  <c r="AN159" i="1"/>
  <c r="AM159" i="1"/>
  <c r="AI120" i="1"/>
  <c r="AD120" i="1"/>
  <c r="AE120" i="1" s="1"/>
  <c r="AI119" i="1"/>
  <c r="AD119" i="1"/>
  <c r="AE119" i="1" s="1"/>
  <c r="AI118" i="1"/>
  <c r="AD118" i="1"/>
  <c r="AE118" i="1" s="1"/>
  <c r="AI117" i="1"/>
  <c r="AD117" i="1"/>
  <c r="AE117" i="1" s="1"/>
  <c r="AI116" i="1"/>
  <c r="AD116" i="1"/>
  <c r="AE116" i="1" s="1"/>
  <c r="AI115" i="1"/>
  <c r="AD115" i="1"/>
  <c r="AE115" i="1" s="1"/>
  <c r="AI114" i="1"/>
  <c r="AD114" i="1"/>
  <c r="AE114" i="1" s="1"/>
  <c r="AD113" i="1"/>
  <c r="AE113" i="1" s="1"/>
  <c r="AI112" i="1"/>
  <c r="AD112" i="1"/>
  <c r="AE112" i="1" s="1"/>
  <c r="AI111" i="1"/>
  <c r="AD111" i="1"/>
  <c r="AE111" i="1" s="1"/>
  <c r="AD110" i="1"/>
  <c r="AE110" i="1" s="1"/>
  <c r="AD109" i="1"/>
  <c r="AE109" i="1" s="1"/>
  <c r="AI108" i="1"/>
  <c r="AD108" i="1"/>
  <c r="AE108" i="1" s="1"/>
  <c r="AI107" i="1"/>
  <c r="AD107" i="1"/>
  <c r="AE107" i="1" s="1"/>
  <c r="AI106" i="1"/>
  <c r="AD106" i="1"/>
  <c r="AE106" i="1" s="1"/>
  <c r="AD105" i="1"/>
  <c r="AE105" i="1" s="1"/>
  <c r="AD104" i="1"/>
  <c r="AE104" i="1" s="1"/>
  <c r="AD103" i="1"/>
  <c r="AE103" i="1" s="1"/>
  <c r="AD102" i="1"/>
  <c r="AE102" i="1" s="1"/>
  <c r="AD101" i="1"/>
  <c r="AE101" i="1" s="1"/>
  <c r="AI100" i="1"/>
  <c r="AD100" i="1"/>
  <c r="AE100" i="1" s="1"/>
  <c r="AI99" i="1"/>
  <c r="AD99" i="1"/>
  <c r="AE99" i="1" s="1"/>
  <c r="AI98" i="1"/>
  <c r="AD98" i="1"/>
  <c r="AE98" i="1" s="1"/>
  <c r="AI97" i="1"/>
  <c r="AD97" i="1"/>
  <c r="AE97" i="1" s="1"/>
  <c r="AI96" i="1"/>
  <c r="AD96" i="1"/>
  <c r="AE96" i="1" s="1"/>
  <c r="T16" i="1"/>
  <c r="T15" i="1"/>
  <c r="T14" i="1"/>
  <c r="T13" i="1"/>
  <c r="T12" i="1"/>
  <c r="AJ16" i="1"/>
  <c r="AJ15" i="1"/>
  <c r="AJ14" i="1"/>
  <c r="AJ13" i="1"/>
  <c r="AJ12" i="1"/>
  <c r="AI159" i="1"/>
  <c r="AI154" i="1"/>
  <c r="AJ19" i="1"/>
  <c r="AK19" i="1" s="1"/>
  <c r="AI19" i="1"/>
  <c r="AE19" i="1"/>
  <c r="AJ18" i="1"/>
  <c r="AK18" i="1" s="1"/>
  <c r="AI18" i="1"/>
  <c r="AE18" i="1"/>
  <c r="AJ17" i="1"/>
  <c r="AK17" i="1" s="1"/>
  <c r="AI17" i="1"/>
  <c r="AE17" i="1"/>
  <c r="AI16" i="1"/>
  <c r="AE16" i="1"/>
  <c r="AI15" i="1"/>
  <c r="AE15" i="1"/>
  <c r="AI14" i="1"/>
  <c r="AE14" i="1"/>
  <c r="AI13" i="1"/>
  <c r="AE13" i="1"/>
  <c r="AI12" i="1"/>
  <c r="AE12" i="1"/>
  <c r="AI11" i="1"/>
  <c r="AE11" i="1"/>
  <c r="AI10" i="1"/>
  <c r="AE10" i="1"/>
  <c r="AI9" i="1"/>
  <c r="AE9" i="1"/>
  <c r="AE8" i="1"/>
  <c r="AD85" i="1"/>
  <c r="AE85" i="1" s="1"/>
  <c r="AI85" i="1"/>
  <c r="AD86" i="1"/>
  <c r="AE86" i="1" s="1"/>
  <c r="AI86" i="1"/>
  <c r="AD87" i="1"/>
  <c r="AE87" i="1" s="1"/>
  <c r="AI87" i="1"/>
  <c r="AD88" i="1"/>
  <c r="AE88" i="1" s="1"/>
  <c r="AI88" i="1"/>
  <c r="AD89" i="1"/>
  <c r="AE89" i="1" s="1"/>
  <c r="AI89" i="1"/>
  <c r="AD90" i="1"/>
  <c r="AE90" i="1" s="1"/>
  <c r="AI90" i="1"/>
  <c r="AD91" i="1"/>
  <c r="AE91" i="1" s="1"/>
  <c r="AI91" i="1"/>
  <c r="AD92" i="1"/>
  <c r="AE92" i="1" s="1"/>
  <c r="AI92" i="1"/>
  <c r="AD93" i="1"/>
  <c r="AE93" i="1" s="1"/>
  <c r="AI93" i="1"/>
  <c r="AD94" i="1"/>
  <c r="AE94" i="1" s="1"/>
  <c r="AI94" i="1"/>
  <c r="AD95" i="1"/>
  <c r="AE95" i="1" s="1"/>
  <c r="AI95" i="1"/>
  <c r="AI20" i="1"/>
  <c r="AD20" i="1"/>
  <c r="AE20" i="1" s="1"/>
  <c r="AK204" i="1"/>
  <c r="AI204" i="1"/>
  <c r="AD204" i="1"/>
  <c r="AE204" i="1" s="1"/>
  <c r="AK203" i="1"/>
  <c r="AI203" i="1"/>
  <c r="AD203" i="1"/>
  <c r="AE203" i="1" s="1"/>
  <c r="AK202" i="1"/>
  <c r="AI202" i="1"/>
  <c r="AD202" i="1"/>
  <c r="AE202" i="1" s="1"/>
  <c r="AK201" i="1"/>
  <c r="AI201" i="1"/>
  <c r="AD201" i="1"/>
  <c r="AE201" i="1" s="1"/>
  <c r="AI188" i="1"/>
  <c r="AD188" i="1"/>
  <c r="AE188" i="1" s="1"/>
  <c r="AI187" i="1"/>
  <c r="AD187" i="1"/>
  <c r="AE187" i="1" s="1"/>
  <c r="AI186" i="1"/>
  <c r="AD186" i="1"/>
  <c r="AE186" i="1" s="1"/>
  <c r="AI185" i="1"/>
  <c r="AD185" i="1"/>
  <c r="AE185" i="1" s="1"/>
  <c r="AI184" i="1"/>
  <c r="AD184" i="1"/>
  <c r="AE184" i="1" s="1"/>
  <c r="AI183" i="1"/>
  <c r="AD183" i="1"/>
  <c r="AE183" i="1" s="1"/>
  <c r="AI182" i="1"/>
  <c r="AD182" i="1"/>
  <c r="AE182" i="1" s="1"/>
  <c r="AI181" i="1"/>
  <c r="AD181" i="1"/>
  <c r="AE181" i="1" s="1"/>
  <c r="AD180" i="1"/>
  <c r="AE180" i="1" s="1"/>
  <c r="AI179" i="1"/>
  <c r="AD179" i="1"/>
  <c r="AE179" i="1" s="1"/>
  <c r="AI178" i="1"/>
  <c r="AD178" i="1"/>
  <c r="AE178" i="1" s="1"/>
  <c r="AI177" i="1"/>
  <c r="AD177" i="1"/>
  <c r="AE177" i="1" s="1"/>
  <c r="AI176" i="1"/>
  <c r="AD176" i="1"/>
  <c r="AE176" i="1" s="1"/>
  <c r="AI175" i="1"/>
  <c r="AD175" i="1"/>
  <c r="AE175" i="1" s="1"/>
  <c r="AI174" i="1"/>
  <c r="AD174" i="1"/>
  <c r="AE174" i="1" s="1"/>
  <c r="AC160" i="1"/>
  <c r="AD159" i="1"/>
  <c r="AE159" i="1" s="1"/>
  <c r="AC158" i="1"/>
  <c r="AC157" i="1"/>
  <c r="AC156" i="1"/>
  <c r="AC155" i="1"/>
  <c r="AD154" i="1"/>
  <c r="AE154" i="1" s="1"/>
  <c r="AC153" i="1"/>
  <c r="AC152" i="1"/>
  <c r="AC151" i="1"/>
  <c r="AI64" i="1"/>
  <c r="AD64" i="1"/>
  <c r="AE64" i="1" s="1"/>
  <c r="AC63" i="1"/>
  <c r="AC62" i="1"/>
  <c r="AC61" i="1"/>
  <c r="AC60" i="1"/>
  <c r="AC59" i="1"/>
  <c r="AK58" i="1"/>
  <c r="AI58" i="1"/>
  <c r="AD58" i="1"/>
  <c r="AE58" i="1" s="1"/>
  <c r="AK57" i="1"/>
  <c r="AI57" i="1"/>
  <c r="AD57" i="1"/>
  <c r="AE57" i="1" s="1"/>
  <c r="AK56" i="1"/>
  <c r="AI56" i="1"/>
  <c r="AD56" i="1"/>
  <c r="AE56" i="1" s="1"/>
  <c r="AK55" i="1"/>
  <c r="AI55" i="1"/>
  <c r="AD55" i="1"/>
  <c r="AE55" i="1" s="1"/>
  <c r="AK54" i="1"/>
  <c r="AI54" i="1"/>
  <c r="AD54" i="1"/>
  <c r="AE54" i="1" s="1"/>
  <c r="AK53" i="1"/>
  <c r="AI53" i="1"/>
  <c r="AD53" i="1"/>
  <c r="AE53" i="1" s="1"/>
  <c r="AK52" i="1"/>
  <c r="AI52" i="1"/>
  <c r="AD52" i="1"/>
  <c r="AE52" i="1" s="1"/>
  <c r="AI51" i="1"/>
  <c r="AD51" i="1"/>
  <c r="AE51" i="1" s="1"/>
  <c r="AI23" i="1"/>
  <c r="AD23" i="1"/>
  <c r="AE23" i="1" s="1"/>
  <c r="AI22" i="1"/>
  <c r="AD22" i="1"/>
  <c r="AE22" i="1" s="1"/>
  <c r="AD167" i="1"/>
  <c r="AE167" i="1" s="1"/>
  <c r="AI166" i="1"/>
  <c r="AD166" i="1"/>
  <c r="AE166" i="1" s="1"/>
  <c r="AI165" i="1"/>
  <c r="AD165" i="1"/>
  <c r="AE165" i="1" s="1"/>
  <c r="AI164" i="1"/>
  <c r="AD164" i="1"/>
  <c r="AE164" i="1" s="1"/>
  <c r="AI163" i="1"/>
  <c r="AD163" i="1"/>
  <c r="AE163" i="1" s="1"/>
  <c r="AI162" i="1"/>
  <c r="AD162" i="1"/>
  <c r="AE162" i="1" s="1"/>
  <c r="AI161" i="1"/>
  <c r="AD161" i="1"/>
  <c r="AE161" i="1" s="1"/>
  <c r="AD150" i="1" l="1"/>
  <c r="AE150" i="1" s="1"/>
  <c r="AI151" i="1"/>
  <c r="AD151" i="1"/>
  <c r="AE151" i="1" s="1"/>
  <c r="AD152" i="1"/>
  <c r="AE152" i="1" s="1"/>
  <c r="AD153" i="1"/>
  <c r="AE153" i="1" s="1"/>
  <c r="AI155" i="1"/>
  <c r="AD155" i="1"/>
  <c r="AE155" i="1" s="1"/>
  <c r="AI156" i="1"/>
  <c r="AD156" i="1"/>
  <c r="AE156" i="1" s="1"/>
  <c r="AI157" i="1"/>
  <c r="AD157" i="1"/>
  <c r="AE157" i="1" s="1"/>
  <c r="AI158" i="1"/>
  <c r="AD158" i="1"/>
  <c r="AE158" i="1" s="1"/>
  <c r="AI160" i="1"/>
  <c r="AD160" i="1"/>
  <c r="AE160" i="1" s="1"/>
  <c r="AI59" i="1"/>
  <c r="AD59" i="1"/>
  <c r="AE59" i="1" s="1"/>
  <c r="AI60" i="1"/>
  <c r="AD60" i="1"/>
  <c r="AE60" i="1" s="1"/>
  <c r="AI61" i="1"/>
  <c r="AD61" i="1"/>
  <c r="AE61" i="1" s="1"/>
  <c r="AI62" i="1"/>
  <c r="AD62" i="1"/>
  <c r="AE62" i="1" s="1"/>
  <c r="AI63" i="1"/>
  <c r="AD63" i="1"/>
  <c r="AE63" i="1" s="1"/>
  <c r="AD189" i="1"/>
  <c r="AE189" i="1" s="1"/>
  <c r="AI189" i="1"/>
  <c r="AD190" i="1"/>
  <c r="AE190" i="1" s="1"/>
  <c r="AI190" i="1"/>
  <c r="AK190" i="1"/>
  <c r="AD191" i="1"/>
  <c r="AE191" i="1" s="1"/>
  <c r="AI191" i="1"/>
  <c r="AD192" i="1"/>
  <c r="AE192" i="1" s="1"/>
  <c r="AI192" i="1"/>
  <c r="AD193" i="1"/>
  <c r="AE193" i="1" s="1"/>
  <c r="AI193" i="1"/>
  <c r="AD194" i="1"/>
  <c r="AE194" i="1" s="1"/>
  <c r="AI194" i="1"/>
  <c r="AD195" i="1"/>
  <c r="AE195" i="1" s="1"/>
  <c r="AI195" i="1"/>
  <c r="AD196" i="1"/>
  <c r="AE196" i="1" s="1"/>
  <c r="AI196" i="1"/>
  <c r="AD44" i="1"/>
  <c r="AE44" i="1" s="1"/>
  <c r="AI44" i="1"/>
  <c r="AC45" i="1"/>
  <c r="AD45" i="1" s="1"/>
  <c r="AE45" i="1" s="1"/>
  <c r="AK45" i="1"/>
  <c r="AD46" i="1"/>
  <c r="AE46" i="1" s="1"/>
  <c r="AI46" i="1"/>
  <c r="AC47" i="1"/>
  <c r="AD47" i="1" s="1"/>
  <c r="AE47" i="1" s="1"/>
  <c r="AK47" i="1"/>
  <c r="AD48" i="1"/>
  <c r="AE48" i="1" s="1"/>
  <c r="AI48" i="1"/>
  <c r="AD49" i="1"/>
  <c r="AE49" i="1" s="1"/>
  <c r="AI49" i="1"/>
  <c r="AD50" i="1"/>
  <c r="AE50" i="1" s="1"/>
  <c r="AI50" i="1"/>
  <c r="AD21" i="1"/>
  <c r="AE21" i="1" s="1"/>
  <c r="AI21" i="1"/>
  <c r="AD197" i="1"/>
  <c r="AE197" i="1" s="1"/>
  <c r="AI197" i="1"/>
  <c r="AD198" i="1"/>
  <c r="AE198" i="1" s="1"/>
  <c r="AI198" i="1"/>
  <c r="AD199" i="1"/>
  <c r="AE199" i="1" s="1"/>
  <c r="AI199" i="1"/>
  <c r="AD200" i="1"/>
  <c r="AE200" i="1" s="1"/>
  <c r="AI200" i="1"/>
  <c r="AD24" i="1"/>
  <c r="AE24" i="1" s="1"/>
  <c r="AI24" i="1"/>
  <c r="AD25" i="1"/>
  <c r="AE25" i="1" s="1"/>
  <c r="AI25" i="1"/>
  <c r="AD26" i="1"/>
  <c r="AE26" i="1" s="1"/>
  <c r="AI26" i="1"/>
  <c r="AD27" i="1"/>
  <c r="AE27" i="1" s="1"/>
  <c r="AI27" i="1"/>
  <c r="AD28" i="1"/>
  <c r="AE28" i="1" s="1"/>
  <c r="AD29" i="1"/>
  <c r="AE29" i="1" s="1"/>
  <c r="AI29" i="1"/>
  <c r="AD30" i="1"/>
  <c r="AE30" i="1" s="1"/>
  <c r="AI30" i="1"/>
  <c r="AD31" i="1"/>
  <c r="AE31" i="1" s="1"/>
  <c r="AI31" i="1"/>
  <c r="AD32" i="1"/>
  <c r="AE32" i="1" s="1"/>
  <c r="AI32" i="1"/>
  <c r="AD33" i="1"/>
  <c r="AE33" i="1" s="1"/>
  <c r="AI33" i="1"/>
  <c r="AD34" i="1"/>
  <c r="AE34" i="1" s="1"/>
  <c r="AI34" i="1"/>
  <c r="AD35" i="1"/>
  <c r="AE35" i="1" s="1"/>
  <c r="AI35" i="1"/>
  <c r="AD36" i="1"/>
  <c r="AE36" i="1" s="1"/>
  <c r="AI36" i="1"/>
  <c r="AD37" i="1"/>
  <c r="AE37" i="1" s="1"/>
  <c r="AI37" i="1"/>
  <c r="AD38" i="1"/>
  <c r="AE38" i="1" s="1"/>
  <c r="AI38" i="1"/>
  <c r="AD39" i="1"/>
  <c r="AE39" i="1" s="1"/>
  <c r="AI39" i="1"/>
  <c r="AD40" i="1"/>
  <c r="AE40" i="1" s="1"/>
  <c r="AI40" i="1"/>
  <c r="AD41" i="1"/>
  <c r="AE41" i="1" s="1"/>
  <c r="AI41" i="1"/>
  <c r="AD42" i="1"/>
  <c r="AE42" i="1" s="1"/>
  <c r="AI42" i="1"/>
  <c r="AD43" i="1"/>
  <c r="AE43" i="1" s="1"/>
  <c r="AI43" i="1"/>
  <c r="AD65" i="1"/>
  <c r="AE65" i="1" s="1"/>
  <c r="AI65" i="1"/>
  <c r="AD66" i="1"/>
  <c r="AE66" i="1" s="1"/>
  <c r="AI66" i="1"/>
  <c r="AD67" i="1"/>
  <c r="AE67" i="1" s="1"/>
  <c r="AI67" i="1"/>
  <c r="AD68" i="1"/>
  <c r="AE68" i="1" s="1"/>
  <c r="AI68" i="1"/>
  <c r="AD69" i="1"/>
  <c r="AE69" i="1" s="1"/>
  <c r="AI69" i="1"/>
  <c r="AD70" i="1"/>
  <c r="AE70" i="1" s="1"/>
  <c r="AI70" i="1"/>
  <c r="AD71" i="1"/>
  <c r="AE71" i="1" s="1"/>
  <c r="AI71" i="1"/>
  <c r="AD72" i="1"/>
  <c r="AE72" i="1" s="1"/>
  <c r="AI72" i="1"/>
  <c r="AD73" i="1"/>
  <c r="AE73" i="1" s="1"/>
  <c r="AI73" i="1"/>
  <c r="AD74" i="1"/>
  <c r="AE74" i="1" s="1"/>
  <c r="AI74" i="1"/>
  <c r="AD75" i="1"/>
  <c r="AE75" i="1" s="1"/>
  <c r="AI75" i="1"/>
  <c r="AD76" i="1"/>
  <c r="AE76" i="1" s="1"/>
  <c r="AD77" i="1"/>
  <c r="AE77" i="1" s="1"/>
  <c r="AI77" i="1"/>
  <c r="AD78" i="1"/>
  <c r="AE78" i="1" s="1"/>
  <c r="AI78" i="1"/>
  <c r="AD79" i="1"/>
  <c r="AE79" i="1" s="1"/>
  <c r="AI79" i="1"/>
  <c r="AD80" i="1"/>
  <c r="AE80" i="1" s="1"/>
  <c r="AI80" i="1"/>
  <c r="AD81" i="1"/>
  <c r="AE81" i="1" s="1"/>
  <c r="AI81" i="1"/>
  <c r="AD82" i="1"/>
  <c r="AE82" i="1" s="1"/>
  <c r="AI82" i="1"/>
  <c r="AD83" i="1"/>
  <c r="AE83" i="1" s="1"/>
  <c r="AI83" i="1"/>
  <c r="AD84" i="1"/>
  <c r="AE84" i="1" s="1"/>
  <c r="AI84" i="1"/>
  <c r="AD168" i="1" l="1"/>
  <c r="AE168" i="1" s="1"/>
  <c r="AI168" i="1"/>
  <c r="AD169" i="1"/>
  <c r="AE169" i="1" s="1"/>
  <c r="AI169" i="1"/>
  <c r="AD170" i="1"/>
  <c r="AE170" i="1" s="1"/>
  <c r="AI170" i="1"/>
  <c r="AD171" i="1"/>
  <c r="AE171" i="1" s="1"/>
  <c r="AI171" i="1"/>
  <c r="AK171" i="1"/>
  <c r="AD172" i="1"/>
  <c r="AE172" i="1" s="1"/>
  <c r="AI172" i="1"/>
  <c r="AD173" i="1"/>
  <c r="AE173" i="1" s="1"/>
  <c r="AI173" i="1"/>
  <c r="AD121" i="1"/>
  <c r="AE121" i="1" s="1"/>
  <c r="AI121" i="1"/>
  <c r="AD122" i="1"/>
  <c r="AE122" i="1" s="1"/>
  <c r="AI122" i="1"/>
  <c r="AD123" i="1"/>
  <c r="AE123" i="1" s="1"/>
  <c r="AI123" i="1"/>
  <c r="AD124" i="1"/>
  <c r="AE124" i="1" s="1"/>
  <c r="AI124" i="1"/>
  <c r="AD125" i="1"/>
  <c r="AE125" i="1" s="1"/>
  <c r="AI125" i="1"/>
  <c r="AD126" i="1"/>
  <c r="AE126" i="1" s="1"/>
  <c r="AI126" i="1"/>
  <c r="AK126" i="1"/>
  <c r="AD127" i="1"/>
  <c r="AE127" i="1" s="1"/>
  <c r="AI127" i="1"/>
  <c r="AD128" i="1"/>
  <c r="AE128" i="1" s="1"/>
  <c r="AI128" i="1"/>
  <c r="AD129" i="1"/>
  <c r="AE129" i="1" s="1"/>
  <c r="AI129" i="1"/>
  <c r="AD130" i="1"/>
  <c r="AE130" i="1" s="1"/>
  <c r="AI130" i="1"/>
  <c r="AD131" i="1"/>
  <c r="AE131" i="1" s="1"/>
  <c r="AI131" i="1"/>
  <c r="AD132" i="1"/>
  <c r="AE132" i="1" s="1"/>
  <c r="AI132" i="1"/>
  <c r="AD133" i="1"/>
  <c r="AE133" i="1" s="1"/>
  <c r="AK133" i="1"/>
  <c r="AD134" i="1"/>
  <c r="AE134" i="1" s="1"/>
  <c r="AI134" i="1"/>
  <c r="AD135" i="1"/>
  <c r="AE135" i="1" s="1"/>
  <c r="AI135" i="1"/>
  <c r="AD136" i="1"/>
  <c r="AE136" i="1" s="1"/>
  <c r="AI136" i="1"/>
  <c r="AD137" i="1"/>
  <c r="AE137" i="1" s="1"/>
  <c r="AI137" i="1"/>
  <c r="AD138" i="1"/>
  <c r="AE138" i="1" s="1"/>
  <c r="AI138" i="1"/>
  <c r="AD139" i="1"/>
  <c r="AE139" i="1" s="1"/>
  <c r="AI139" i="1"/>
  <c r="AD140" i="1"/>
  <c r="AE140" i="1" s="1"/>
  <c r="AI140" i="1"/>
  <c r="AD141" i="1"/>
  <c r="AE141" i="1" s="1"/>
  <c r="AI141" i="1"/>
  <c r="AD142" i="1"/>
  <c r="AE142" i="1" s="1"/>
  <c r="AI142" i="1"/>
  <c r="AK142" i="1"/>
  <c r="AD143" i="1"/>
  <c r="AE143" i="1" s="1"/>
  <c r="AI143" i="1"/>
  <c r="AD144" i="1"/>
  <c r="AE144" i="1" s="1"/>
  <c r="AI144" i="1"/>
  <c r="AD145" i="1"/>
  <c r="AE145" i="1" s="1"/>
  <c r="AI145" i="1"/>
  <c r="AK145" i="1"/>
  <c r="AD146" i="1"/>
  <c r="AE146" i="1" s="1"/>
  <c r="AI146" i="1"/>
  <c r="AK146" i="1"/>
  <c r="AD147" i="1"/>
  <c r="AE147" i="1" s="1"/>
  <c r="AI147" i="1"/>
  <c r="AD148" i="1"/>
  <c r="AE148" i="1" s="1"/>
  <c r="AI148" i="1"/>
  <c r="AK148" i="1"/>
  <c r="AD149" i="1"/>
  <c r="AE149" i="1" s="1"/>
  <c r="AI149" i="1"/>
</calcChain>
</file>

<file path=xl/sharedStrings.xml><?xml version="1.0" encoding="utf-8"?>
<sst xmlns="http://schemas.openxmlformats.org/spreadsheetml/2006/main" count="4470" uniqueCount="1374">
  <si>
    <t>DIR GEDI_Enfoque Diferencial e Interseccional</t>
  </si>
  <si>
    <t>DIR AAI_Alianzas y Asuntos Internacionales</t>
  </si>
  <si>
    <t>DIR ODS_Objetivos de Desarrollo Sostenible</t>
  </si>
  <si>
    <t>SUB_Subdirección</t>
  </si>
  <si>
    <t>OCI_Oficina de Control Interno</t>
  </si>
  <si>
    <t>OSIS_Oficina de Sistemas</t>
  </si>
  <si>
    <t>OAJ_Oficina Asesora Jurídica</t>
  </si>
  <si>
    <t>OPLAN_Oficina Asesora de Planeación</t>
  </si>
  <si>
    <t xml:space="preserve">OCID_Oficina de Control Disciplinario Interno </t>
  </si>
  <si>
    <t>SG GH_Secretaria General Gestión Humana</t>
  </si>
  <si>
    <t>SG CP_ Secretaria General Compras Públicas</t>
  </si>
  <si>
    <t>SG FIN_Secretaria General Financiera</t>
  </si>
  <si>
    <t>SG ADMI_Secretaria General Administrativa</t>
  </si>
  <si>
    <t>DIRPEN_Dirección de Regulación, Planeación, Estandarización y Normalización</t>
  </si>
  <si>
    <t>DIMPE_Dirección de Metodología y Producción Estadística</t>
  </si>
  <si>
    <t>DSCN_Dirección de Síntesis y Cuentas Nacionales</t>
  </si>
  <si>
    <t>DCD_Dirección de Censos y Demografía</t>
  </si>
  <si>
    <t>DIG_Dirección de Geoestadística</t>
  </si>
  <si>
    <t>DRA_Dirección de Recolección y Acopio</t>
  </si>
  <si>
    <t>DICE_Dirección de Difusión y Cultura Estadística</t>
  </si>
  <si>
    <t>DCD_CE Censo Económico</t>
  </si>
  <si>
    <t>DT_Direcciones Territoriales</t>
  </si>
  <si>
    <t>FONDANE</t>
  </si>
  <si>
    <t>AREA RESPONSABLE</t>
  </si>
  <si>
    <t>LINEAS ESTRATEGICAS PEI</t>
  </si>
  <si>
    <t>METAS PLAN ESTRATEGICO INSTITUCIONAL</t>
  </si>
  <si>
    <t>FUENTE DE META</t>
  </si>
  <si>
    <t>TIPO DE INDICADOR</t>
  </si>
  <si>
    <t>UNIDAD DE MEDIDA</t>
  </si>
  <si>
    <t>FUNCIONAMIENTO</t>
  </si>
  <si>
    <t>PROCESO DEL SIGI ASOCIADO</t>
  </si>
  <si>
    <t>PLANES ADMINISTRATIVOS</t>
  </si>
  <si>
    <t>POLÍTICAS MIPG</t>
  </si>
  <si>
    <t>TRANSFORMACIONES PND</t>
  </si>
  <si>
    <t>L1 - Difusión y acceso a la información</t>
  </si>
  <si>
    <t>L1.1_Desarrollar una estrategia de cooperación y movilización internacional</t>
  </si>
  <si>
    <t>PND_"Colombia Potencia Mundial de la Vida" 2022 - 2026</t>
  </si>
  <si>
    <t>Economía</t>
  </si>
  <si>
    <t>Numérico</t>
  </si>
  <si>
    <t>Si aplica</t>
  </si>
  <si>
    <t>1_Direccionamiento Estratégico</t>
  </si>
  <si>
    <t>1_Plan Institucional de Archivos de la Entidad ­PINAR</t>
  </si>
  <si>
    <t>POL_01: Gestión Estratégica del Talento Humano</t>
  </si>
  <si>
    <t>1_Ordenamiento territorial del agua y justicia ambiental</t>
  </si>
  <si>
    <t>L2 - Estadísticas para la visibilización de las inequidades</t>
  </si>
  <si>
    <t xml:space="preserve">L1.2_Participar en el Foro Mundial de Estadísticas Colombia realizado en la ciudad de Medellín </t>
  </si>
  <si>
    <t>PES_Plan Estratégico Sectorial</t>
  </si>
  <si>
    <t>Efectividad</t>
  </si>
  <si>
    <t>Porcentual</t>
  </si>
  <si>
    <t>No aplica</t>
  </si>
  <si>
    <t>2_Comunicación</t>
  </si>
  <si>
    <t>2_Plan Anual de Adquisiciones</t>
  </si>
  <si>
    <t>POL_02: Integridad</t>
  </si>
  <si>
    <t>2_Seguridad humana y justicia social</t>
  </si>
  <si>
    <t xml:space="preserve">L3 - Fortalecimiento de la producción estadística a partir de la innovación y la gestión tecnológica. </t>
  </si>
  <si>
    <t>L1.3_Mejorar el acceso y visualización  de los contenidos del portal web del DANE</t>
  </si>
  <si>
    <t>PEI_Plan Estratégico Institucional</t>
  </si>
  <si>
    <t>Eficacia</t>
  </si>
  <si>
    <t>3_Regulación</t>
  </si>
  <si>
    <t>3_Plan Anual de Vacantes</t>
  </si>
  <si>
    <t>POL_03:Planeación Institucional</t>
  </si>
  <si>
    <t>3_Derecho humano a la alimentación</t>
  </si>
  <si>
    <t>L4 - Fortalecimiento de la gestión institucional y el modelo organizacional</t>
  </si>
  <si>
    <t xml:space="preserve">L1.4_Desarrollar una estrategia de comunicación y difusión de la información estadística que permita la visualización de brechas sociales, económicas y ambientales. </t>
  </si>
  <si>
    <t>PI_Productos proyecto de inversión</t>
  </si>
  <si>
    <t>Eficiencia</t>
  </si>
  <si>
    <t>4_Sinergia Organizacional</t>
  </si>
  <si>
    <t>4_Plan de Previsión de Recursos Humanos</t>
  </si>
  <si>
    <t xml:space="preserve">POL_04: Gestión Presupuestal y Eficiencia del Gasto Publico </t>
  </si>
  <si>
    <t>4_Transformación productiva, internacionalización y acción climática</t>
  </si>
  <si>
    <t>L5 - Un Sistema Estadístico Nacional - SEN coordinado</t>
  </si>
  <si>
    <t>L1.5_Realizar la publicación de la variación anual del Índice de Precios al Consumidor (IPC) sin alimentos ni regulados.</t>
  </si>
  <si>
    <t>NF_Necesidad mejoras funcionamiento</t>
  </si>
  <si>
    <t>Equidad</t>
  </si>
  <si>
    <t>5_Producción Estadística</t>
  </si>
  <si>
    <t>5_Plan Estratégico de Talento Humano</t>
  </si>
  <si>
    <t>POL_05:Compras y Contratación Publica</t>
  </si>
  <si>
    <t>5_Convergencia regional</t>
  </si>
  <si>
    <t>OCID_Oficina de Control Interno Disciplinario</t>
  </si>
  <si>
    <t>L6 - Un catastro multipropósito que aporte a la creación de valor público</t>
  </si>
  <si>
    <t xml:space="preserve">L1.6_Realizar la publicación de boletines técnicos de las cuentas satélites que contribuyan en la difusión y acceso a la información, promoviendo el uso y la toma de decisión de los grupos de interés de la entidad. </t>
  </si>
  <si>
    <t>CE_Compromisos externos</t>
  </si>
  <si>
    <t>6_Gestión del Talento Humano</t>
  </si>
  <si>
    <t>6_Plan Institucional de Capacitación</t>
  </si>
  <si>
    <t>POL_06: Fortalecimiento Organizacional y simplificación de procesos</t>
  </si>
  <si>
    <t>6_Bases PND - Actores diferenciales para el cambio</t>
  </si>
  <si>
    <t>L2.1_Una hoja de ruta con Parques Nacionales Naturales en la que se caracterice las condiciones socio-económicas de las familias habitantes de las áreas del Sistema de Parques Nacionales Naturales.</t>
  </si>
  <si>
    <t>PAAC_Plan Anticorrupción y de Atención al Ciudadano</t>
  </si>
  <si>
    <t>7_Gestión Financiera</t>
  </si>
  <si>
    <t>7_Plan de Incentivos Institucionales</t>
  </si>
  <si>
    <t>POL_07: Gobierno Digital</t>
  </si>
  <si>
    <t>L2.2_Un Sistema de Información estadístico para la economía popular, diseñado e implementado.</t>
  </si>
  <si>
    <t>PAI_Plan de Acción Institucional 2023</t>
  </si>
  <si>
    <t>8_Gestión Contractual</t>
  </si>
  <si>
    <t>8_Plan de Trabajo Anual en Seguridad y Salud en el Trabajo</t>
  </si>
  <si>
    <t>POL_08:Seguridad Digital</t>
  </si>
  <si>
    <t>L2.3_Diagnóstico y plan de fortalecimiento del Registro Social de Hogares.</t>
  </si>
  <si>
    <t>9_Gestión de Bienes y Servicios</t>
  </si>
  <si>
    <t>9_Plan Anticorrupción y de Atención al Ciudadano</t>
  </si>
  <si>
    <t>POL_09:Defensa Jurídica</t>
  </si>
  <si>
    <t xml:space="preserve">L2.4_Elaborar y publicar nuevas mediciones de niñez, desigualdad en torno a la tierra, la propiedad inmueble, la tenencia de activos financieros y la riqueza en el país. </t>
  </si>
  <si>
    <t>10_Gestión Documental</t>
  </si>
  <si>
    <t>10_Plan Estratégico de Tecnologías de la Información y las Comunicaciones_PETI</t>
  </si>
  <si>
    <t>POL_10:Mejora Normativa</t>
  </si>
  <si>
    <t>L2.5_Realizar la publicación de mediciones de pobreza</t>
  </si>
  <si>
    <t>11_Gestión de Información y Transformación Digital</t>
  </si>
  <si>
    <t>11_Plan de Tratamiento de Riesgos de Seguridad y Privacidad de la Información</t>
  </si>
  <si>
    <t>POL_11: Servicio al Ciudadano</t>
  </si>
  <si>
    <t>L2.6_Aprovechamiento estadístico de  fuentes tradicionales, no tradicionales y registros administrativos, que permitan caracterizar a la población con enfoques diferenciales.</t>
  </si>
  <si>
    <t>12_Gestión de Proovedores de Datos</t>
  </si>
  <si>
    <t>12_Plan de Seguridad y Privacidad de la Información</t>
  </si>
  <si>
    <t>POL_12: Racionalización de tramites</t>
  </si>
  <si>
    <t>L2.7_Fortalecimiento de capacidades para la continuidad del Sistema de información de Economía Circular (SIEC).</t>
  </si>
  <si>
    <t>13_Gestión de Capacidades e Innovación</t>
  </si>
  <si>
    <t>No Aplica</t>
  </si>
  <si>
    <t>POL_13: Participación Ciudadana en la Gestión Pública</t>
  </si>
  <si>
    <t>L2.8_Realizar el Censo Económico Nacional en el año 2024  y sus resultados analizados, evaluados y publicados en el 2025.</t>
  </si>
  <si>
    <t>14_Gestión Jurídica</t>
  </si>
  <si>
    <t>POL_14: Seguimiento y evaluación del desempeño institucional</t>
  </si>
  <si>
    <t>L2.9_Desarrollar las acciones de cumplimiento de los compromisos concertados en las instancias de participación y consulta con grupos poblacionales</t>
  </si>
  <si>
    <t>15_Calidad Estadística</t>
  </si>
  <si>
    <t>POL_15:Transparencia, acceso a la información pública y lucha contra la corrupción</t>
  </si>
  <si>
    <t>L3.1_Construir una cuenta satélite del deporte, para identificar la contribución del sector a la economía del país.</t>
  </si>
  <si>
    <t>16_Control Interno de Gestión</t>
  </si>
  <si>
    <t>POL_16: Gestión Documental</t>
  </si>
  <si>
    <t>L3.2_Crear el Sistema de Gestión de Estratificación y Coberturas (SIGESCO) el cual tendrá un módulo de control de la estratificación socioeconómica a cargo del DANE</t>
  </si>
  <si>
    <t xml:space="preserve">POL_17: Gestión de la información estadística </t>
  </si>
  <si>
    <t>L3.3_Generar de manera sistemática información estadística entorno a la política nacional de cuidado</t>
  </si>
  <si>
    <t>POL_18: Gestión del Conocimiento y la Innovación</t>
  </si>
  <si>
    <t>L3.4_Fortalecer la producción de información estadística para el seguimiento de los Objetivos de Desarrollo Sostenible - ODS.</t>
  </si>
  <si>
    <t>POL_19: Control interno</t>
  </si>
  <si>
    <t>L3.5_Fortalecer las capacidades tecnologicas que habilitan las operaciones estadisticas y la gestión institucional, asegurando la prestación de los servicios de tecnologias de la información y comunicaciones  de la entidad.</t>
  </si>
  <si>
    <t>L3.6_Mejorar la seguridad digital del DANE a través del fortalecimiento de las capacidades de ciberseguridad para asegurar la protección de la información misional e institucional</t>
  </si>
  <si>
    <t>DIMPE PO_Pobreza</t>
  </si>
  <si>
    <t>L3.7_Articular el alcance de las direcciones territoriales con el seguimiento y control en la producción de las operaciones estadísticas de fuente primaria.</t>
  </si>
  <si>
    <t xml:space="preserve">L4.1_Aumentar el índice de desempeño institucional de las políticas del MIPG </t>
  </si>
  <si>
    <t>L4.2_Implementar una estrategia de comunicación interna que promueva el cuidado y trabajo en equipo en la entidad</t>
  </si>
  <si>
    <t xml:space="preserve">L4.3_Realizar la reestructuración organizacional del DANE </t>
  </si>
  <si>
    <t>L4.4_Implementar una estrategia con enfoque preventivo que permita mejorar la gestión interna de los procesos de la entidad.</t>
  </si>
  <si>
    <t>L4.5_Fortalecer la implementación y cumplimiento de los mecanismos de la política de prevención del daño antijurídico.</t>
  </si>
  <si>
    <t>L4.6_Implementar acciones que permitan el fortalecimiento de la gestión estratégica del talento humano, de la gestión documental, administrativa, financiera y contractual en la entidad</t>
  </si>
  <si>
    <t>L4.7_Implementar estrategias de divulgación orientados a la lucha contra la corrupción, la apropiación del régimen disciplinario y la promoción de un servicio público con integridad al interior de la entidad, para fortalecer el ejercicio de la función pública.</t>
  </si>
  <si>
    <t>L5.1_Implementar una estrategia de sensibilización e integración de las variables de genero, diversidad y enfoque diferencial e interseccional en los producto de difusión, en el marco de las entidades productoras de información estadística y registros administrativos del SEN que permita unificar categorías para una mejor y justa caracterización de la población.</t>
  </si>
  <si>
    <t>L5.2_Formular e implementar el Plan Estadístico Nacional (PEN)</t>
  </si>
  <si>
    <t xml:space="preserve">L6.1_Realizar acompañamiento sectorial a los compromisos enmarcados en  el desarrollo y avance del Catastro  Multipropósito, promoviendo el uso 
y aprovechamiento de la información geográfica. </t>
  </si>
  <si>
    <t>Aporte directo a la linea estratégica</t>
  </si>
  <si>
    <t>DEPARTAMENTO ADMINISTRATIVO NACIONAL DE ESTADÍSTICA (DANE)
 PLAN DE ACCIÓN INSTITUCIONAL
Versión 2 - Abril 01 de 2025</t>
  </si>
  <si>
    <t>CÓDIGO: DES-020-PDT-001-f-002</t>
  </si>
  <si>
    <t>VERSIÓN: 04</t>
  </si>
  <si>
    <t>INFORMACIÓN RESPONSABLES</t>
  </si>
  <si>
    <t>ALINEACIÓN ESTRATEGICA</t>
  </si>
  <si>
    <t>PROGRAMACIÓN DE METAS</t>
  </si>
  <si>
    <t>PROGRAMACIÓN PRESUPUESTAL</t>
  </si>
  <si>
    <t>ALINEACIÓN CON PROCESOS</t>
  </si>
  <si>
    <t xml:space="preserve">SEGUIMIENTO TRIMESTRE - 1                                            </t>
  </si>
  <si>
    <t>ÁREA RESPONSABLE</t>
  </si>
  <si>
    <t>[ID META]</t>
  </si>
  <si>
    <t>LINEA ESTRATÉGICA PEI</t>
  </si>
  <si>
    <t>META TOTAL</t>
  </si>
  <si>
    <t>META DESCRIPTIVA</t>
  </si>
  <si>
    <t>FÓRMULA DEL INDICADOR</t>
  </si>
  <si>
    <t>ENTREGABLE</t>
  </si>
  <si>
    <t xml:space="preserve">FECHA DE INICIO </t>
  </si>
  <si>
    <t xml:space="preserve">FECHA FINAL </t>
  </si>
  <si>
    <t>VALOR FUNCIONAMIENTO</t>
  </si>
  <si>
    <t>PROYECTO DE INVERSIÓN</t>
  </si>
  <si>
    <t>PRODUCTO</t>
  </si>
  <si>
    <t>VALOR</t>
  </si>
  <si>
    <t xml:space="preserve">PLANES ADMINISTRATIVOS </t>
  </si>
  <si>
    <t>POLÍTICA MIPG RELACIONADA</t>
  </si>
  <si>
    <t>TRANSFORMACIONES DEL PLAN NACIONAL DE DESARROLLO</t>
  </si>
  <si>
    <t>AVANCE CUANTITATIVO</t>
  </si>
  <si>
    <t>NIVEL DE CUMPLIMIENTO EN EL TRIMESTRE</t>
  </si>
  <si>
    <t>AVANCE CUALITATIVO</t>
  </si>
  <si>
    <t>EVIDENCIA</t>
  </si>
  <si>
    <t>JUSTIFICACIÓN NO CUMPLIMIENTO</t>
  </si>
  <si>
    <t>ESTADO REAL DE LA META EN EL TRIMESTRE</t>
  </si>
  <si>
    <t xml:space="preserve">Valor recursos de FUNCIONAMIENTO (pesos) </t>
  </si>
  <si>
    <t xml:space="preserve">Ejecución recursos de FUNCIONAMIENTO (pesos) </t>
  </si>
  <si>
    <t>Valor recursos de INVERSIÓN
(pesos)</t>
  </si>
  <si>
    <t xml:space="preserve">Ejecución recursos de INVERSIÓN EN COMPROMISOS
(pesos) </t>
  </si>
  <si>
    <t xml:space="preserve">Ejecución recursos de INVERSIÓN EN OBLIGACIONES
(pesos) </t>
  </si>
  <si>
    <t>-</t>
  </si>
  <si>
    <t>DIR_GEDI_01</t>
  </si>
  <si>
    <t>Elaborar un documento que contenga una propuesta metodológica con insumos para la implementación del Sistema Nacional de Cuidado, en el marco de la economía popular.</t>
  </si>
  <si>
    <t>(Avance del documento / Documento proyectado)*100</t>
  </si>
  <si>
    <t>Documento con la propuesta metodológica para la implementación del sistema nacional del cuidado</t>
  </si>
  <si>
    <t>15/02/2025</t>
  </si>
  <si>
    <t>Producción_de_información_Estadística_analizada</t>
  </si>
  <si>
    <t>Documentos metodológicos</t>
  </si>
  <si>
    <t>10_Gestión de Información y documental</t>
  </si>
  <si>
    <t>La meta Dir_GEDI_1 corresponde a la elaboración de un sistema de información de economía popular. Esta meta comprende una serie de actividades y temas que no se encuentran dentro del alcance y misionalidad del GIT al que fue asignado. No obstante, uno de los temas susceptibles de incluir desde la economía popular, es el de cuidado. Por esa razón, durante todo el 2024, los insumos que se presentaron como evidencia fueron los que hacen parte del seguimiento interno y externo de tres líneas de trabajo del DANE: insumos para el diagnóstico del CONPES de Política Nacional de cuidado, actualización del perfil de personas cuidadoras en la CUOC (Ley 2297 de 2023) y el acompañamiento técnico en la construcción del mapa de cuidado. Este seguimiento se hace en el marco de las funciones que se tienen del GIT, no solo como enlace con el Ministerio de Igualdad y Equidad sino como apoyo transversal a las direcciones técnicas desde la Dirección General.
Teniendo en cuenta la trazabilidad del proceso y la pertinencia de participar en esta meta, se realizó el reporte de la novedad para el 20% restante. Para el cual, se reportará la información disponible y que coincide con la meta recientemente creada de Dir_GEDI_2, la cual está relacionada con la meta establecida en el Plan Nacional de Desarrollo ("Generar de manera sistemática información en torno a la política nacional de cuidado") y está acorde al rol y las funciones que actualmente desempeña el GIT. De igual manera, siguiendo las recomendaciones del área de planeación, se realizó un ajuste de los productos entregables permitiendo un mayor entendimiento del resultado de la meta y sus indicadores.</t>
  </si>
  <si>
    <t>Listados de asistencia de seguimiento interno o externo para las dos líneas de trabajo mencionadas.
Producto preliminar mapa: https://geoportal.dane.gov.co/laboratorio/mapa_de_cuidados/</t>
  </si>
  <si>
    <t>DIR_GEDI_02</t>
  </si>
  <si>
    <t>Generar información relacionada con cuidado, en el marco de la Política Nacional de Cuidado.</t>
  </si>
  <si>
    <t>Hito 1. Asistencias a espacios de seguimiento (interno y externo) (40%)
Hito 2. Elaboración de informe que contenga avances en la producción de información o proyectos relacionados con cuidado (60%)</t>
  </si>
  <si>
    <t>1.1 Listas de asistencias
1.2 Documento con informe de seguimiento</t>
  </si>
  <si>
    <t>En el primer trimestre de 2023 se avanzó en el acompañamiento del proceso de revisión y transferencia del mapa de cuidado. De igual manera, se ajustó el plan de trabajo y se participó en las sesiones de trabajo con instituciones del gobierno y organizaciones de sociedad civil para la actualización del perfil de personas cuidadoras, en el marco de la Ley 2297 de 2023.</t>
  </si>
  <si>
    <t>DIR_GEDI_03</t>
  </si>
  <si>
    <t>L5.1_Implementar una estrategia de sensibilización e integración de las variables de género, diversidad y enfoque diferencial e interseccional en los producto de difusión, en el marco de las entidades productoras de información estadística y registros administrativos del SEN que permita unificar categorías para una mejor y justa caracterización de la población.</t>
  </si>
  <si>
    <t>Diseñar las estrategias de sensibilización y el plan de implementación sobre el uso de enfoque diferencial e interseccional en las entidades del SEN</t>
  </si>
  <si>
    <t>Hito 1. Elaboración de documento con las estrategias (50%)
Hito 2. Plan de implementación del hito 1 (50%)</t>
  </si>
  <si>
    <t>1.1 Documento de estrategias
1.2 Documento con plan de implementación</t>
  </si>
  <si>
    <t xml:space="preserve">En el primer trimestre se avanzó en la nueva versión del documento de trabajo sobre las estrategias de sensibilización sobre el enfoque diferencial e interseccional. </t>
  </si>
  <si>
    <t>Documento técnico sobre estrategias de sensibilización V2</t>
  </si>
  <si>
    <t>DIR_GEDI_04</t>
  </si>
  <si>
    <t>L2_Estadísticas_para_la_visibilización_de_las_inequidades</t>
  </si>
  <si>
    <t>Aporte_directo_a_la_linea_estratégica</t>
  </si>
  <si>
    <t>Elaborar una propuesta para la implementación de una operación estadística sobre violencias basadas en género</t>
  </si>
  <si>
    <t>Sumatoria de Hito 1. Diseño de la operación estadística (60%) + Hito 2. Explorar fuentes de financiación para la implementación de la OOEE (40%)</t>
  </si>
  <si>
    <t>1.1 Documentos de diseño
1.2 Documento con avances de la exploración de fuentes de financiación</t>
  </si>
  <si>
    <t>El reporte inicia en el segundo trimestre</t>
  </si>
  <si>
    <t>DIR_AAI_01</t>
  </si>
  <si>
    <t>Celebrar convenios Nacionales o Internacionales que contribuyan al fortalecimiento institucional del DANE, a través de acciones de posicionamiento</t>
  </si>
  <si>
    <t>Sumatoria del número convenios Nacionales o Internacionales celebrados que contribuyan al fortalecimiento institucional del DANE, a través de acciones de posicionamiento</t>
  </si>
  <si>
    <t>Convenios Nacionales o Internacionales que contribuyan al fortalecimiento institucional del DANE, a través de acciones de posicionamiento, formalizados</t>
  </si>
  <si>
    <t>30/12/2025</t>
  </si>
  <si>
    <t>Actualmente, el DANE avanza, en conjunto con ONU Mujeres, en la elaboración de un Memorando de Entendimiento que permitirá aunar esfuerzos para el desarrollo de actividades orientadas al fortalecimiento de capacidades y la generación de productos alineados con la agenda de igualdad de género y desarrollo sostenible.</t>
  </si>
  <si>
    <t>MOU -DANE- ONU MUJERES 2025_borrador</t>
  </si>
  <si>
    <t>DIR_AAI_02</t>
  </si>
  <si>
    <t>Construir las ayudas de memorias y/o documentos de preparación para la participación de la dirección del DANE, en reuniones y eventos que aporten al fortalecimiento de las actividades desarrolladas por el DANE.</t>
  </si>
  <si>
    <t>Sumatoria del número de ayudas de memorias y/o documentos de preparación para la participación de la dirección del DANE, en reuniones y eventos que aporten al fortalecimiento de las actividades desarrolladas por el DANE.</t>
  </si>
  <si>
    <t>Documentos Ayuda de Memoria</t>
  </si>
  <si>
    <t>Ampliación_de_la_capacidad_del_SEN</t>
  </si>
  <si>
    <t xml:space="preserve">
Durante el presente trimestre, el DANE desarrolló un total de 20 ayudas de memoria en el contexto de la 56° Comisión Estadística. El objetivo principal de este esfuerzo fue fortalecer los marcos estadísticos con el fin de monitorear el progreso hacia los ODS, promoviendo la generación de datos confiables y comparables que respalden políticas basadas en evidencia a nivel global.
Estas ayudas de memoria desempeñaron un papel clave al asegurar que, en los diversos espacios de intervención, se comunicaran de manera clara y precisa los avances y logros alcanzados por el DANE, facilitando así la comprensión de los resultados obtenidos y el impacto de las acciones realizadas. </t>
  </si>
  <si>
    <t xml:space="preserve">Ayudas de memoria </t>
  </si>
  <si>
    <t>DIR_AAI_03</t>
  </si>
  <si>
    <t>Elaborar el documento diagnostico que permita identificar las principales líneas estratégicas de cooperación para el DANE</t>
  </si>
  <si>
    <t xml:space="preserve">Documento diagnostico de la Estrategia de Cooperación Internacional </t>
  </si>
  <si>
    <t>Actualmente, se está avanzando en la contextualización y alineación de la estrategia de cooperación internacional, siguiendo los lineamientos establecidos por la Agencia Presidencial de Cooperación  y el Ministerio de Relaciones Exteriores. Se espera que, para el segundo trimestre, se logre avanzar en la elaboración del portafolio de oferta y demanda, a través de entrevistas con las diferentes áreas del DANE.</t>
  </si>
  <si>
    <t>índice anotado_Coop Int DANE</t>
  </si>
  <si>
    <t>DIR_AAI_04</t>
  </si>
  <si>
    <t>Atender las solicitudes de oferta y demanda a requerimientos, misiones, eventos, videoconferencias.</t>
  </si>
  <si>
    <t>(No. de solicitudes atendidas/total de solicitudes proyectadas a recibir en el año)*100</t>
  </si>
  <si>
    <t>Matriz Excel con los requerimientos de Oferta y Demanda</t>
  </si>
  <si>
    <t>15/01/2025</t>
  </si>
  <si>
    <t>Para el presente trimestre, se gestionarán un total de 93 requerimientos de oferta y demanda, lo que permitirá fortalecer tanto las necesidades internas del DANE como su posicionamiento internacional, a través del intercambio y la difusión de experiencias adquiridas. De igual manera, se completaron los cuestionarios de reporte correspondientes, los cuales son fundamentales para asegurar un seguimiento detallado y constante del progreso del país en relación con los indicadores establecidos, garantizando así la efectividad de las  acciones implementadas.</t>
  </si>
  <si>
    <t>Control requerimientos Oferta y Demanda</t>
  </si>
  <si>
    <t>DIR_AAI_05</t>
  </si>
  <si>
    <t>Documentar la propuesta de creación de la Oficina Asesora de Alianzas y Desarrollo Sostenible</t>
  </si>
  <si>
    <t>Documento con la propuesta de creación de la Oficina Asesora de Alianzas y Desarrollo Sostenible</t>
  </si>
  <si>
    <t>En el marco de la propuesta para la creación de la Oficina Asesora de Alianzas y Desarrollo Sostenible, se elaboró y cargó el documento de justificación correspondiente, el cual actualmente se encuentra en proceso de revisión por parte de la Función Pública. Se está a la espera de su aprobación para avanzar con el desarrollo de la ficha técnica y la definición de los perfiles y cargos necesarios para la puesta en marcha de esta nueva dependencia.</t>
  </si>
  <si>
    <t>Documento creación Oficina Asesora de Alianza y Desarrollo</t>
  </si>
  <si>
    <t>DIR_ODS_01</t>
  </si>
  <si>
    <t>Gestionar el ascenso de categoría de los Indicadores de los Objetivos de Desarrollo Sostenible en categorías B, C o D del barómetro.</t>
  </si>
  <si>
    <t>Sumatoria de los Indicadores ODS clasificados en categorías B, C y D del barómetro que ascienden a una categoría de clasificación superior.</t>
  </si>
  <si>
    <t xml:space="preserve">Barómetros de los indicadores </t>
  </si>
  <si>
    <t>Cuadros de resultados</t>
  </si>
  <si>
    <t>Para el primer trimestre del año 2025, los siguientes indicadores cambiaron de categoria indicador 3.5.2 pasó de C a A, y el indicador  17.15.1 pasó de C a B.</t>
  </si>
  <si>
    <t>1. 2024_03_31_Barómetro viejo 3.5.2
2. 2025_03_31_Barómetro viejo indicador 17.15.1</t>
  </si>
  <si>
    <t>DIR_ODS_02</t>
  </si>
  <si>
    <t xml:space="preserve">Diseñar e implementar la estrategia conjunta con Sistema de Naciones Unidas, para la difusión de la información relacionada con la Agenda 2030 </t>
  </si>
  <si>
    <t>Sumatoria de porcentajes de avance: 1. Estrategia 2025 (20%) 2. Implementación (80%)</t>
  </si>
  <si>
    <t>Documento ajustado de la estrategia de apropiación
Productos derivados de la estrategia</t>
  </si>
  <si>
    <t>Para el primer trimestre del año 2025, se elaboroó la Estrategia de Difusión ODS relacionada con la Agenda 2030 .</t>
  </si>
  <si>
    <t>2025_Estrategia Comunicación ODS</t>
  </si>
  <si>
    <t>DIR_ODS_03</t>
  </si>
  <si>
    <t xml:space="preserve">Diseñar e implementar la estrategia DANE, para la territorialización de los ODS y la Agenda 2030 </t>
  </si>
  <si>
    <t>Sumatoria de porcentajes de avance: 1. Formulación de la estrategia (20%) 2. Implementación (80%)</t>
  </si>
  <si>
    <t>Documento de la estrategia de territorialización
Productos derivados de la estrategia</t>
  </si>
  <si>
    <t>Durante el primer trimestre del año 2025, se elaboró y finalizó la "ESTRATEGIA DE TERRITORIALIZACIÓN DE LA AGENDA 2030 PARA EL DESARROLLO SOSTENIBLE". Dado que la estrategia fue finalizada en el primer trimestre, se reporta el 20% de avance y no el 10% que era el esperado.</t>
  </si>
  <si>
    <t>2025_03_31_Estrategia territorialización ODS_VF</t>
  </si>
  <si>
    <t>OCI_01</t>
  </si>
  <si>
    <t>PAI_Plan de Acción Institucional 2024</t>
  </si>
  <si>
    <t>Culminar la implementación del Plan Anual de Auditoría Interna - PAAI 2024 aprobado por el CICCI, incluyendo la prueba piloto del procedimiento de consultorías, en el marco de la estrategia de enfoque preventivo. (Línea base  99% 2024)</t>
  </si>
  <si>
    <t>Número de informes generados/ Número de Informes PAAI 2024 *100%</t>
  </si>
  <si>
    <t>Informes finales resultado de la ejecución del PAAI 2024</t>
  </si>
  <si>
    <t>Fortalecimiento_de_la_capacidad_institucional</t>
  </si>
  <si>
    <t>OCI_02</t>
  </si>
  <si>
    <t>Ejecutar el Plan Anual de Auditoría 2025 conforme a los trabajos aprobados por el CICCI, para el fortalecimiento del sistema de control interno de la entidad con un enfoque en la evaluación, monitoreo, prevención y mejora continua de los diferentes procesos de la entidad.</t>
  </si>
  <si>
    <t>Número de trabajos del PAAI ejecutados/Número de trabajos del PAAI programados*100</t>
  </si>
  <si>
    <t>Informes finales de resultados de ejecución de trabajos del PAAI</t>
  </si>
  <si>
    <t>Documentos de lineamientos técnicos</t>
  </si>
  <si>
    <t xml:space="preserve">La Oficina de Control Interno (OCI), durante el primer trimestre de 2025, elaboró y presentó los siguientes informes finales, producto de la ejecución de los trabajos previstos en el Plan Anual de Auditoría Interna (PAAI) correspondiente a la vigencia:
1.	Informe Evaluación Independiente SCI 2do Semestre 2024
2.	Informe Definitivo Posibles Actos de Corrupción
3.	Informe Definitivo PQRSD 2do Semestre 2024
4.	Informe Evaluación (ECIC) 2024 DANE-FONDANE
5.	Informe Definitivo Evaluación a la Gestión Institucional - Evaluación Dependencias
6.	Informe Definitivo Derechos de Autor 2024
7.	Informe Definitivo EKOGUI 2do Semestre 2024
8.	Informe Definitivo PAAC 3er Cuatrimestre 2024
9.	Informe Seguimiento Plan de Mejoramiento CGR Corte 31DIC2024
10.	Informe Definitivo Consultoría PAI 2025
</t>
  </si>
  <si>
    <t xml:space="preserve">1.	Informe Evaluación Independiente SCI 2do semestre 2024
2.	Informe Definitivo Posibles Actos de Corrupción
3.	Informe Definitivo PQRSD 2do semestre 2024
4.	Informe Evaluación (ECIC) 2024 DANE-FONDANE
5.	Informe Definitivo Evaluación a la Gestión Institucional - Evaluación Dependencias
6.	Informe Definitivo Derechos de Autor 2024
7.	Informe Definitivo EKOGUI 2do semestre 2024
8.	Informe Definitivo PAAC 3er Cuatrimestre 2024
9.	Informe Seguimiento Plan de Mejoramiento CGR Corte 31DIC2024
10.	Informe Definitivo Consultoría PAI 2025
</t>
  </si>
  <si>
    <t>SUB_01</t>
  </si>
  <si>
    <t>Aporte directo a la línea estratégica</t>
  </si>
  <si>
    <t>Articular las prioridades en materia de producción estadística, relacionamiento y gestión.</t>
  </si>
  <si>
    <t>Número de prioridades articuladas / número de prioridades definidas *100</t>
  </si>
  <si>
    <t>Documentos o actas para la gestión de la producción estadística revisadas / elaboradas.</t>
  </si>
  <si>
    <t>16/1/2025</t>
  </si>
  <si>
    <t>Optimización de Recolección y Acopio</t>
  </si>
  <si>
    <t xml:space="preserve">Se revisaron y aprobaron en su componente técnico 27 propuestas técnico económicas. </t>
  </si>
  <si>
    <t>listado de propuestas y documentos revisados.</t>
  </si>
  <si>
    <t>SUB_02</t>
  </si>
  <si>
    <t xml:space="preserve">Realizar exploraciones metodológicas en muestreo no probabilístico para la mejora en la producción de indicadores estadísticos en poblaciones especiales. </t>
  </si>
  <si>
    <t xml:space="preserve">% avance del documento elaborado / % total del documento </t>
  </si>
  <si>
    <t>Documento metodológico</t>
  </si>
  <si>
    <t>Se esta en proceso de contratación del personal.</t>
  </si>
  <si>
    <t>Para este trimestre no se presenta avance en el reporte</t>
  </si>
  <si>
    <t>OSIS_01</t>
  </si>
  <si>
    <t>Aumentar los índices de las políticas de gobierno y seguridad digital que permita mejorar el desempeño institucional de la Entidad en el MIPG</t>
  </si>
  <si>
    <t>((Índice PGD 2024 + Índice PSD 2024) - (Índice PGD 2023 + Índice PSD 2023)) 
/ (Índice PGD 2023 + Índice PSD 2023) * 100</t>
  </si>
  <si>
    <t>Publicación del índice de la política de Gobierno Digital  y Seguridad Digital 2024 en el instrumento del DAFP y Hoja de ruta Política de Gobierno Digital para 2025</t>
  </si>
  <si>
    <t>30/09/2025</t>
  </si>
  <si>
    <t>Modernización_tecnológica</t>
  </si>
  <si>
    <t>Documentos para la planeación estratégica en TI</t>
  </si>
  <si>
    <t>Inicia reporte en el segundo trimestre</t>
  </si>
  <si>
    <t xml:space="preserve">$ 115.878.800,00 </t>
  </si>
  <si>
    <t xml:space="preserve"> $ 28.969.700,00 </t>
  </si>
  <si>
    <t>OSIS_02</t>
  </si>
  <si>
    <t>L3.5_Fortalecer las capacidades tecnológicas que habilitan las operaciones estadísticas y la gestión institucional, asegurando la prestación de los servicios de tecnologías de la información y comunicaciones  de la entidad.</t>
  </si>
  <si>
    <t>Ejecutar el Plan Estratégico de Tecnologías de la Información (PETI) actualizado para la vigencia 2025 y medir su avance a través del instrumento de control para fortalecer las capacidades de Gobierno de TI</t>
  </si>
  <si>
    <t>(Avance ejecutado del instrumento de control del PETI 2025) / (Avance Planeado del instrumento de control del PETI en 2025) * 100%</t>
  </si>
  <si>
    <t>Plan Estratégico de Tecnologías de la Información 2023-2026 actualizado e instrumento de control con la ejecución de la vigencia</t>
  </si>
  <si>
    <t>En marzo, el Plan Estratégico de Tecnologías de la Información (PETI) logró un avance acumulado del 20,19% respecto al 100% proyectado para 2025. Este progreso se atribuye a la aprobación de la actualización del portafolio de proyectos y la aprobación del PETI en CIGD de Enero de 2025, la implementación de los controles de cambios solicitados y aplicados durante el periodo, así como al reporte puntual de cada uno de los proyectos en ejecución.</t>
  </si>
  <si>
    <t>Seguimiento 2025 PETI-2023-2026 Mar2025.xlsx</t>
  </si>
  <si>
    <t>OSIS_03</t>
  </si>
  <si>
    <t>Adjudicar los contratos del Plan de anual de adquisiciones de la OSIS de la vigencia 2025 para fortalecer las capacidades Tics que habilitan las operaciones estadísticas y la gestión institucional, asegurando la prestación de los servicios en la entidad.</t>
  </si>
  <si>
    <t>(Número de contratos adjudicados a corte Trimestral) / (Número de contratos planeados en 2025) * 100%</t>
  </si>
  <si>
    <t>Instrumentos de control de adquisición de bienes y servicios de Tics y de Contratación de personal PSP y AGP</t>
  </si>
  <si>
    <t>15/12/2025</t>
  </si>
  <si>
    <t>Durante el primer trimestre de 2025, la OSIS logró un avance del 73,48 % en la contratación inicialmente planificada para este año. Este progreso se debe, principalmente, a la alta demanda de los diversos servicios tecnológicos de la oficina de sistemas en sus diferentes dominios: estrategia y gobierno, información y datos, sistemas de información, servicios tecnológicos e infraestructura tecnológica, y seguridad. Esta demanda ha exigido a la operación agilizar los procesos de contratación para cubrir eficazmente las necesidades operativas de las áreas del DANE</t>
  </si>
  <si>
    <t>Programación de recursos 20250331.xlsx</t>
  </si>
  <si>
    <t xml:space="preserve"> $ 84.964.513,00 </t>
  </si>
  <si>
    <t>OSIS_04</t>
  </si>
  <si>
    <t>Gestionar nuevos servicios automatizados para fortalecer los procesos de producción, con el fin de aportar a la gestión estadística, en concordancia con las necesidades y requerimientos de las direcciones técnicas del DANE</t>
  </si>
  <si>
    <t>(Informe de gestión trimestral de servicios automatizados para fortalecer los procesos de producción/ 4) * 100.</t>
  </si>
  <si>
    <t>Cuatro (4) informes de avance  trimestral de los  proyectos  con  el cumplimiento de  las diferentes etapas de la  automatización requerida  y el  avance de la Documentación de los proyectos en la herramienta - GITLAB</t>
  </si>
  <si>
    <t>Sistemas de información implementados</t>
  </si>
  <si>
    <t xml:space="preserve">Se realiza el informe del primer trimestre de la vigencia 2025 donde  proporciona un análisis del progreso en la implementación de los servicios de automatización. En la primera sección, se ofrece una descripción general de los servicios. Posteriormente, se detallan los avances alcanzados en relación con el cronograma de actividades establecido. Finalmente, se presentan las conclusiones derivadas del seguimiento y evaluación del proceso. </t>
  </si>
  <si>
    <t>Informe_Trimestral_Servicios_Automatizacion_Marzo2025</t>
  </si>
  <si>
    <t xml:space="preserve"> $ 7.182.783,00 </t>
  </si>
  <si>
    <t>OSIS_05</t>
  </si>
  <si>
    <t>Atender los requerimientos recibidos necesarios para fortalecer los procesos de producción de información, basados en las Operaciones Estadísticas (OOEE) y los Registros Administrativos (RRAA), con el objetivo de mejorar la calidad y eficiencia de la producción estadística.</t>
  </si>
  <si>
    <t>(Número de requerimientos atendidos basados en OOEE y RRAA / Número de Solicitudes recibidas) *100</t>
  </si>
  <si>
    <t>Informe de atención de solicitudes:
1. Requerimientos atendidos a demanda de Almacenamiento, custodia, disposición  y  automatización  de datos.
2. Requerimientos atendidos a demanda de bodega de datos, SDMX, GEIH y otras encuestas .
3. Requerimientos atendidos a demanda de interoperabilidad
4. Requerimientos atendidos a demanda de datos maestros</t>
  </si>
  <si>
    <t>13/1/2025</t>
  </si>
  <si>
    <t>INFORME PRIMER TRIMESTRE DE SOLICITUDES 2025</t>
  </si>
  <si>
    <t xml:space="preserve"> $ 68.960.826,00 </t>
  </si>
  <si>
    <t>OSIS_06</t>
  </si>
  <si>
    <t>Implementar cuatro nuevos servicios de interoperabilidad, enfocados en las temáticas requeridas por las direcciones técnicas, con el propósito de fortalecer la difusión y el acceso a información claves, promoviendo el uso de los datos y contribuyendo a la toma de decisiones estratégicas.</t>
  </si>
  <si>
    <t>(Informe trimestral de implementación servicios de interoperabilidad implementados/ 4) * 100.</t>
  </si>
  <si>
    <t>Cuatro (4) informes  de gestión trimestral de implementación servicios de interoperabilidad implementados  y el  avance de la Documentación de los proyectos en la herramienta - GITLAB</t>
  </si>
  <si>
    <t xml:space="preserve">Durante el primer trimestre del año 2025, por parte del GIT de Gestión de datos se realiza el informe del primer trimestre relacionado al  proyecto1 que tiene como objetivo desarrollar un servicio para la consulta de información histórica asociada al Chip Catastral, utilizando tecnologías de interoperabilidad que permitan un acceso ágil, seguro y eficiente a los datos desde el levantamiento de requerimientos hasta la implementación de pruebas piloto, garantizando la integración con sistemas existentes y fortaleciendo los mecanismos de consulta y difusión de información catastral. </t>
  </si>
  <si>
    <t>Informe trimestral Proyecto servicio interoperabilidad SNR</t>
  </si>
  <si>
    <t>OSIS_07</t>
  </si>
  <si>
    <t>Optimizar la eficiencia operativa y la escalabilidad de los servicios interoperables asegurados, promoviendo una infraestructura tecnológica más robusta y adaptable para el intercambio de información interinstitucional, mediante la actualización de la plataforma de interoperabilidad X-Road a la versión 7.26</t>
  </si>
  <si>
    <t>(Informe de la actualización de la plataforma de interoperabilidad X-Road en cada ambiente de producción /3) *100</t>
  </si>
  <si>
    <t>Tres (3) informes  de gestión de la  actualización de la plataforma de interoperabilidad X-Road en cada ambiente de producción</t>
  </si>
  <si>
    <t>OSIS_08</t>
  </si>
  <si>
    <t>Gestionar los controles lógicos de seguridad digital gestionados que apoyen la estrategia del MSPI de la Entidad a demanda</t>
  </si>
  <si>
    <t>(Informe trimestral de Gestión de los eventos mitigados mediante las soluciones de seguridad informática (Controles lógicos de seguridad digital) / 4) *100</t>
  </si>
  <si>
    <t>Informe trimestral de Gestión de Seguridad Informática.
Informe final de la gestión de las soluciones de seguridad informática al cierre del 2025.</t>
  </si>
  <si>
    <t>24/01/2025</t>
  </si>
  <si>
    <t>Servicios tecnológicos</t>
  </si>
  <si>
    <t>Informe Gestión de Seguridad Informática</t>
  </si>
  <si>
    <t xml:space="preserve"> $ 12.490.374,00 </t>
  </si>
  <si>
    <t>OSIS_09</t>
  </si>
  <si>
    <t xml:space="preserve">Gestionar el sistema de respaldo para soportar la estrategia de continuidad de los servicios de TI de la Entidad. </t>
  </si>
  <si>
    <t>(Informe de gestión trimestral del Sistema de Copias de Respaldo de Información / 4) * 100.</t>
  </si>
  <si>
    <t>Informe de gestión trimestral del sistema de copias de respaldo de la Información Institucional.
Informe final del Sistema de Copias de Respaldo de Información institucional al cierre del 2025.</t>
  </si>
  <si>
    <t>20/01/2025</t>
  </si>
  <si>
    <t>Informe gestión  del sistema de copias de respaldo de la Información Institucional</t>
  </si>
  <si>
    <t xml:space="preserve"> $ 18.656.115,00 </t>
  </si>
  <si>
    <t>OSIS_10</t>
  </si>
  <si>
    <t>Gestionar y dar soporte técnico de las soluciones tecnológicas de producción estadísticas (PES) y Gestión Administrativa fortalecidas para mantener la disponibilidad de los servicios en los grupos de interés.</t>
  </si>
  <si>
    <t>(Informe de gestión sobre la administración de almacenamiento y procesamiento / 4) *100.</t>
  </si>
  <si>
    <t>Informe de gestión trimestral que detalla la operación técnica de la solución de almacenamiento y procesamiento.
Informe final de la administración de almacenamiento y procesamiento al cierre del 2025.</t>
  </si>
  <si>
    <t>Durante el primer trimestre del año 2025, se realizaron diversas actividades orientadas a garantizar la disponibilidad, estabilidad y soporte de las plataformas tecnológicas que soportan tanto los procesos de producción estadística como de gestión administrativa.
Las actividades realizadas durante el trimestre permitieron mantener la operatividad, disponibilidad y continuidad de las soluciones tecnológicas asociadas a los procesos estratégicos de la Entidad. Se fortalece así el soporte a los grupos de interés internos y externos, asegurando el cumplimiento de los objetivos institucionales relacionados con la producción estadística y la gestión administrativa.
Durante el trimestre se garantizó la continuidad operativa de las soluciones tecnológicas de producción estadística mediante el seguimiento permanente a proveedores de servicios de TI, asegurando el cumplimiento de SLA y atención oportuna a incidentes; el mantenimiento preventivo y correctivo de las plataformas de la infraestructura tecnológica y servicios de TI; la administración eficiente de bases de datos críticas mediante respaldos, actualizaciones y monitoreo de recursos; el fortalecimiento del monitoreo en tiempo real de sistemas para anticipar fallas y tomar decisiones informadas; y el soporte técnico integral a los dispositivos móviles de captura utilizados en recolección de información estadística en campo.</t>
  </si>
  <si>
    <t>Informe Gestión de administración de almacenamiento y procesamiento</t>
  </si>
  <si>
    <t xml:space="preserve"> $ 185.770.676,00 </t>
  </si>
  <si>
    <t xml:space="preserve"> $ 46.442.669,00 </t>
  </si>
  <si>
    <t>OSIS_11</t>
  </si>
  <si>
    <t>Gestionar los Servicios y componentes de conectividad para operar y brindar disponibilidad de la red de comunicaciones de la Entidad a nivel nacional.</t>
  </si>
  <si>
    <t>(Informe trimestral de gestión de operatividad de la infraestructura tecnológica, destinadas a respaldar la red de comunicación / 4) *100.</t>
  </si>
  <si>
    <t>Informe trimestral de Gestión sobre el Monitoreo de Canales de Internet.
Informe final de operatividad de la infraestructura tecnológica, destinadas a respaldar la red de comunicación al cierre del 2025.</t>
  </si>
  <si>
    <t>Durante el trimestre, se gestionaron los servicios y componentes de conectividad esenciales para garantizar la operatividad y disponibilidad de la red de comunicaciones de la Entidad a nivel nacional. Se realizaron mantenimientos preventivos y correctivos en la infraestructura de redes de comunicación, incluyendo cableado estructurado, sistemas de alimentación ininterrumpida (UPS) y aires acondicionados (AA), asegurando la estabilidad energética y climática de los cuartos de comunicaciones. En las plataformas Linux y windows se ejecutaron tareas de actualización, refuerzo de seguridad y monitoreo continuo para garantizar el soporte a servicios críticos. Asimismo, se brindó soporte técnico y operativo a los servicios tecnológicos requeridos por las Encuestas, asegurando la conectividad, disponibilidad de servidores, sistemas de autenticación y acceso seguro para los usuarios en campo y en las sedes de la Entidad. Estas acciones contribuyeron directamente a la continuidad de los procesos institucionales y a la eficiencia en la gestión de la infraestructura tecnológica</t>
  </si>
  <si>
    <t>Informe Gestión de Monitoreo de Canales de Internet</t>
  </si>
  <si>
    <t xml:space="preserve"> $ 26.242.382,00 </t>
  </si>
  <si>
    <t>OSIS_12</t>
  </si>
  <si>
    <t>Gestionar las solicitudes TIC analizando el desempeño de su atención y resolución, logrando la disponibilidad de los servicios TIC para el usuario final en la Entidad.</t>
  </si>
  <si>
    <t>(Informe trimestral sobre la gestión de solicitudes TIC / 4) * 100.</t>
  </si>
  <si>
    <t>Informe trimestral de gestión con un análisis exhaustivo del desempeño en la gestión de solicitudes de Tecnologías de la Información y la Comunicación (TIC).
Informe final sobre la gestión de solicitudes TIC al cierre del 2025.</t>
  </si>
  <si>
    <t>Durante el trimestre, se gestionaron de manera eficiente las solicitudes recibidas a través de la Mesa de Servicios TIC, con el objetivo de garantizar la disponibilidad y continuidad de los servicios tecnológicos para los usuarios finales de la Entidad. Se realizó un análisis periódico del desempeño en la atención y resolución de requerimientos, lo cual permitió identificar oportunidades de mejora, optimizar los tiempos de respuesta y fortalecer la experiencia del usuario. Se atendieron incidentes, solicitudes de soporte técnico, requerimientos de configuración y restablecimiento de servicios, manteniendo una trazabilidad completa en la herramienta de gestión de mesa de servicios TIC. Además, se promovió la asignación oportuna de casos a los especialistas responsables, asegurando una gestión efectiva de los recursos técnicos y humanos. Estas acciones contribuyen directamente a la eficiencia operativa y al fortalecimiento del sistema institucional de atención TIC.</t>
  </si>
  <si>
    <t>Informe Gestión de Solicitudes TIC</t>
  </si>
  <si>
    <t xml:space="preserve"> $ 219.400.380,00 </t>
  </si>
  <si>
    <t xml:space="preserve"> $ 60.962.522,00 </t>
  </si>
  <si>
    <t>OSIS_13</t>
  </si>
  <si>
    <t>Realizar el seguimiento a los Sistemas de Información desarrollados y/o mantenidos para apoyar los procesos de la producción estadística en relación a la Captura, Transmisión, Consolidación y Entrega de información para los operativos estadísticos de las encuestas y censos de las temáticas sociales, agropecuarias, económicas, índices, industria, infraestructura, comercio y servicios, junto con los sistemas administrativos de las cuales se hayan recibido solicitudes.</t>
  </si>
  <si>
    <t>(Informe trimestral de seguimiento / 4)*100%</t>
  </si>
  <si>
    <t>Un informe trimestral de seguimiento de los proyectos con el cumplimiento del procedimiento de los operativos estadísticos de encuestas y censos de las temáticas sociales, agropecuarias, económicas, índices, industria, infraestructura, comercio y servicios de las cuales se hayan recibido solicitudes.</t>
  </si>
  <si>
    <t>Servicios de información actualizados</t>
  </si>
  <si>
    <t>Se entrega el informe correspondiente al primer trimestre de 2025, en el cual se documenta el seguimiento y avance de los sistemas de información que han recibido o continúan con solicitudes de desarrollo o mantenimiento. En este periodo, se destacan las temáticas de servicios, infraestructura y agropecuaria, con sistemas como la Encuesta Anual de Servicios (EAS), Encuesta de Cemento Gris y Concreto Premezclado (ECG-EC), Encuesta Mensual de Servicios (EMS),  SIPSA DMC, Encuesta de Consumo de Gasto del Componente Económico, Convivencia Laboral MEDELLIN, COPASST CENTRAL y COPASST Territorial Centro los cuales se encuentran en proceso de desarrollo y mantenimiento.</t>
  </si>
  <si>
    <t>- PAI_13 OSIS_Informe Trimestral_1_Dsllo_Mantto_GIT AIOC_04042025.docx
 - Informe trimestral de seguimiento de los proyectos OSIS 13.docx</t>
  </si>
  <si>
    <t xml:space="preserve"> $ 281.885.368,00 </t>
  </si>
  <si>
    <t xml:space="preserve"> $ 70.471.342,00 </t>
  </si>
  <si>
    <t>OSIS_14</t>
  </si>
  <si>
    <t>Dar soporte a los Sistemas de Información  para apoyar los procesos de la producción estadística en relación a la Captura, Transmisión, Consolidación y Entrega de información para los operativos estadísticos de las encuestas y censos de las temáticas sociales, agropecuarias, económicas, índices, industria, infraestructura, comercio y servicios, junto con los sistemas administrativos de las cuales se hayan recibido solicitudes.</t>
  </si>
  <si>
    <t>(Cantidad de servicios atendidos para soportar los sistemas de información registrados en la plataforma de servicios en estado cerrado / Cantidad de servicios solicitados por los usuarios para soportar los sistemas de información registrados en la plataforma de servicios)*100%</t>
  </si>
  <si>
    <t>Reporte de servicios solicitados mediante mesa de ayuda.</t>
  </si>
  <si>
    <t>Durante el trimestre de la referencia de "Enero a Marzo", se registraron para el GIT APOYO INFORMATICO A OPERACIONES CENSALES 160 incidencias, 144 cerradas 4 en espera y las 12 restantes asignadas en curso y para el GIT SISTEMAS DE INFORMACIÓN PARA LA PRODUCCIÓN ESTADÍSTICA Y SISTEMAS DE INFORMACIÓN ADMINISTRATIVOS 1052 incidencias de las cuales cerradas 1046 en espera 2 y las 4 restantes asignadas en curso</t>
  </si>
  <si>
    <t>- PAI_14 OSIS_Informe Trimestral_l Soporte_GIT AIOC_04042025.docx
 - Reporte de Incidencias OSIS 14.xlsx
 - Informe trimestral de seguimiento de los proyectos de las temáticas admanistrativas, sociales, agropecuarias, económicas e índices OSIS 14
 - REPORTE GLPI SOPORTE MARZO AIOC.xlsx</t>
  </si>
  <si>
    <t>Durante el primer trimestre se fortaleció el seguimiento técnico a los sistemas de información frente al soporte, lo que permitió una atención más oportuna de las incidencias. Además, se estabilizó la alta demanda asociada al soporte asistencial y se mejoró el canal de comunicación con los usuarios. Estas acciones permitieron superar el avance planeado y alcanzar un resultado del 98,18%.</t>
  </si>
  <si>
    <t xml:space="preserve"> $ 428.564.980,00 </t>
  </si>
  <si>
    <t xml:space="preserve"> $ 107.141.245,00 </t>
  </si>
  <si>
    <t>OSIS_15</t>
  </si>
  <si>
    <t>Estandarizar y robustecer los Sistemas de información para mejorar los procesos de la producción estadística en relación a las diferentes fases de Captura, Transmisión, Consolidación y Entrega de información para los operativos estadísticos de encuestas y censos de las temáticas sociales, agropecuarias, económicas, índices, industria, infraestructura, comercio y servicios, junto con los sistemas administrativos de las cuales se hayan recibido solicitudes.</t>
  </si>
  <si>
    <t xml:space="preserve">(Informe trimestral de los Sistemas de información Estandarizados y robustecidos  / 4)*100% </t>
  </si>
  <si>
    <t>Un informe de seguimiento de los proyectos con el cumplimiento del procedimiento o Matriz de solicitud de desarrollo o Matriz de ejecución de pruebas de los operativos estadísticos de encuestas y censos de las temáticas sociales, agropecuarias, económicas e índices, industria, infraestructura, comercio, servicios.</t>
  </si>
  <si>
    <t>Durante el primer trimestre de 2025, se reportó avance en los sistemas de información que iniciaron o continuaron las etapas de robustecimiento y estandarización, en especial para las temáticas de comercio y agropecuaria, destacándose los proyectos de Nueva EAC, SIPSA Análisis, Convivencia Laboral MEDELLIN, COPASST CENTRAL y COPASST Territorial Centro.</t>
  </si>
  <si>
    <t>- PAI_15 OSIS_Informe Trimestral_1_Estandarización_GIT AIOC_05042025.docx
 - Informe trimestral de seguimiento de los proyectos OSIS 15.docx</t>
  </si>
  <si>
    <t xml:space="preserve"> $ 320.792.700,00 </t>
  </si>
  <si>
    <t xml:space="preserve"> $ 97.638.546,00 </t>
  </si>
  <si>
    <t>OSIS_16</t>
  </si>
  <si>
    <t>Ejecutar el PRY-01-08 Gobierno de datos en 2025 como parte del cumplimiento del plan nacional de infraestructura de datos</t>
  </si>
  <si>
    <t>(Avance real de la ejecución del PRY-01-08 Gobierno de datos en 2025) / (Avance planeado de la ejecución del PRY-01-08 Gobierno de datos en 2025 en 2025) * 100%</t>
  </si>
  <si>
    <t>Modelo de gestión de datos documentado y formalizado</t>
  </si>
  <si>
    <t>Se llevaron a cabo reuniones clave para avanzar en el cumplimiento del Plan Nacional de Infraestructura de Datos. Con la DIRPEN se identificaron los compromisos pendientes, mientras que con MinTIC se recibió orientación sobre el diligenciamiento del Formato Estándar para la Identificación y Caracterización de Fuentes de Datos Transaccionales. Posteriormente, se realizó el prediligenciamiento del formato con la información disponible y se brindó apoyo al delegado de los GIT de Sistemas de Información para completar el formulario en línea. Además, el jefe de la Oficina de Sistemas solicitó a los directores y jefes del DANE designar delegados para garantizar el cumplimiento de estos compromisos. Finalmente, se consolidó y remitió la información requerida del formato a MinTIC.</t>
  </si>
  <si>
    <t>PRY-01-08 202503.xlsx</t>
  </si>
  <si>
    <t xml:space="preserve"> $ 38.750.228,00 </t>
  </si>
  <si>
    <t xml:space="preserve"> $ 9.687.557,00 </t>
  </si>
  <si>
    <t>OSIS_17</t>
  </si>
  <si>
    <t>Ejecutar el PRY-01-07 Arquitectura de Gestión de TI en 2025 para fortalecer el Gobierno de TI en la Entidad</t>
  </si>
  <si>
    <t>(Avance real de la ejecución del PRY-01-07 Arquitectura de Gestión de TI en 2025) / (Avance planeado de la ejecución del PRY-01-07 Arquitectura de Gestión de TI en 2025 en 2025) * 100%</t>
  </si>
  <si>
    <t>Subproceso e información documentada de la Arquitectura de Gestión de TI formalizada</t>
  </si>
  <si>
    <t>Se revisó la propuesta del manual de arquitectura institucional, incorporando los comentarios pertinentes, y se realizó una mesa de trabajo con el jefe de la Oficina de Sistemas para recibir orientaciones sobre los ajustes necesarios. A partir de la propuesta inicial, se elaboró una nueva versión del manual de arquitectura empresarial, que incluye una plantilla para documentar ejercicios de arquitectura, un formato de matriz de brechas y un formato de hoja de ruta. Esta versión integra las orientaciones del jefe de la Oficina de Sistemas y los lineamientos establecidos por las guías de arquitectura empresarial de MinTIC.</t>
  </si>
  <si>
    <t>PRY-01-07 202503.xlsx</t>
  </si>
  <si>
    <t xml:space="preserve"> $ 177.599.180,00 </t>
  </si>
  <si>
    <t xml:space="preserve"> $ 44.399.795,00 </t>
  </si>
  <si>
    <t>OSIS_18</t>
  </si>
  <si>
    <t>Ejecutar el  PRY-01-06 Gestión de uso y apropiación TIC en 2025 que habilita la gestión de datos y transformación digital en el DANE</t>
  </si>
  <si>
    <t>(Avance real de la ejecución del PRY-01-06 Gestión de uso y apropiación TIC en 2025) / (Avance planeado de la ejecución del PRY-01-06 Gestión de uso y apropiación TIC en 2025 en 2025) * 100%</t>
  </si>
  <si>
    <t>Plan de uso y apropiación de las TIC ejecutado para la vigencia 2025</t>
  </si>
  <si>
    <t>Durante el primer trimestre del año 2025, como parte de los avances del proyecto de Gestión de Uso y Apropiación TIC que habilita la gestión de datos y la transformación digital en el DANE, se consolidaron acciones estratégicas en articulación con DICE y la OSIS, orientadas a fortalecer las capacidades institucionales. Entre ellas, se destacan la proyección de un plan de comunicaciones para fomentar el uso y apropiación de TIC, la capacitación al equipo técnico de la OSIS en inteligencia artificial con el acompañamiento de Microsoft, y el impulso a la formación en IA generativa en el marco del IDEC. En materia de ciberseguridad, se desarrolló con DICE un guion para realizar un video educativo centrado en buenas prácticas para evitar el phishing, así mismo que se avanzó en el diseño de herramientas colaborativas como un agente informativo en Teams . Se publicaron tips informáticos referentes a temas importantes como el uso de Software Institucional Licenciado, Creación y actualización de cuentas de usuario institucionales y Contraseñas seguras, entre otros.
Se estableció una gestión periódica con el envío a DICE del listado de contratistas activos y sus correos electrónicos, el cual será actualizado el día 19 de cada mes como parte de actualización de los envíos de comunicación interna que realiza la Entidad. Igualmente, se solicitaron presentaciones generadas desde Sistemas de Información (SI) para revisión de estilo y posterior elaboración de video por parte de DICE.
Finalmente, de acuerdo con la iniciativa “Le tengo el dato” impulsada por la OSIS, se llevó a cabo una mesa de trabajo con DICE para realizar ajustes de contenido y estilo, contribuyendo a su fortalecimiento comunicativo.</t>
  </si>
  <si>
    <t>PRY-01-06 202503.xlsx</t>
  </si>
  <si>
    <t xml:space="preserve"> $ 13.605.030,00 </t>
  </si>
  <si>
    <t>OSIS_19</t>
  </si>
  <si>
    <t>Prestar servicios de interoperabilidad del DANE modernizados para impulsar mediante la automatización y optimización de (2) dos procesos  a través de web services de acuerdo con las necesidades establecidas en el comité técnico. Fortaleciendo la eficiencia operativa y garantizar un intercambio de información más ágil, confiable y seguro entre las entidades, alineándose con los estándares tecnológicos y las necesidades estratégicas del sector público.</t>
  </si>
  <si>
    <t>(Informe de gestión trimestral del  procesos modernizados de interoperabilidad a través de web services/ 4) * 100.</t>
  </si>
  <si>
    <t>Cuatro (4) informes  de gestión trimestral de procesos modernizados de interoperabilidad a través de web services y el  avance de la Documentación de los proyectos en la herramienta - GITLAB</t>
  </si>
  <si>
    <t xml:space="preserve">
Durante el primer trimetsre del año 2025, por parte del GIT de Gestión de datos se realiza el informe del primer trimestre relacionado al proyecto N 1 que  tiene como objetivo desarrollar un servicio web para la consulta del Índice de Precios al Consumidor (IPC), dirigido a la Rama Judicial, con el fin de optimizar el acceso a este indicador clave en procesos jurídicos y administrativos.</t>
  </si>
  <si>
    <t>Informe del Proyecto servicio IPC_Rama_Judicial_GT</t>
  </si>
  <si>
    <t>OSIS_20</t>
  </si>
  <si>
    <t>Implementar Sistemas de información y Herramientas de Transmisión de datos de temáticas económicas a nivel nacional con su respectivo seguimiento para todos los sectores del CENU</t>
  </si>
  <si>
    <t>(Número de Informes del Sistema de información y  seguimiento a la Transmisión CENU / Número de Informes del sistema de información y seguimiento a la Transmisión CENU programados)*100</t>
  </si>
  <si>
    <t>Cuatro (4) Documentos que relacionan los avances del Sistema de Información y en los procesos de transmisión al año, dividiéndose en (1) informe trimestral.</t>
  </si>
  <si>
    <t>Durante el primer trimetsre del año 2025, se realizá un  informe técnico de los avances en parametrización de los herramientas para la transmisión y verificación de novedades de datos recopilados para el CENU, Implementación de reglas de validación automática previa a la transmisión y despliegue inicial de sistema de alertas en tiempo real ante fallos de transmisión.</t>
  </si>
  <si>
    <t>INFORME DE SEGUIMIENTO TRIMESTRE 1 PAI 24 CENU</t>
  </si>
  <si>
    <t xml:space="preserve"> $ 76.286.176,00 </t>
  </si>
  <si>
    <t>OAJ_01</t>
  </si>
  <si>
    <t>Tramitar la fase de Juzgamiento en los procesos disciplinarios antes del término de prescripción</t>
  </si>
  <si>
    <t>(Número de procesos tramitados antes del término prescriptivo  / Número de procesos recibidos de instrucción)* 100%</t>
  </si>
  <si>
    <t>Decisión suscrita y notificada</t>
  </si>
  <si>
    <t>Reporte programado para el cuarto trimestre</t>
  </si>
  <si>
    <t>OAJ_02</t>
  </si>
  <si>
    <t>Brindar acompañamiento jurídico a los supervisores en la gestión de la liquidación de los convenios o contratos interadministrativos perfeccionados y en ejecución al 7 de julio de 2023</t>
  </si>
  <si>
    <t>(Acompañamientos jurídicos brindados/Solicitudes de acompañamiento requeridas en el trimestre)*100%</t>
  </si>
  <si>
    <t>Soporte documental elaborado por el abogado asignado para efectuar la revisión jurídica del trámite de liquidación del convenio o contrato interadministrativo</t>
  </si>
  <si>
    <t>15/1/2025</t>
  </si>
  <si>
    <t>Durante el primer trimestre del año 2025 la OAJ brindó acompañamiento jurídico en el proceso de liquidación de los convenios o contratos interadministrativos perfeccionados y en ejecución al 7 de julio de 2023</t>
  </si>
  <si>
    <t>1.Liquidaciones DIRPEN
2.Liquidación convenio URosario
3.Información de convenios proximos a perder competencia para liquidar
4.Proceso de liquidación contrato interadministrativo 4600096388 de 2023 - Medellin
5.Gestión liquidación convenio 024-2019 - FINAGRO
6.LIQUIDACIÓN CONVENIO DIMAR No. 123 de 2023
7.Proceso liquidación Convenio de Asociación No. 004 de 2022  DANE-FONDANE-UNIVERSIDAD DEL ROSARIO
8.Designación supervisor Convenio 013-007 del 2022 - MEN</t>
  </si>
  <si>
    <t>OAJ_03</t>
  </si>
  <si>
    <t>Brindar acompañamiento jurídico al proceso de reglamentación de la Ley de Estadísticas Oficiales</t>
  </si>
  <si>
    <t>(Acompañamientos jurídicos brindados/Solicitudes de acompañamiento requeridas en el trimestre )*100%</t>
  </si>
  <si>
    <t>Informe final del resultado del proceso se acompañamiento jurídico en las diferentes reglamentaciones derivadas de la Ley 2335 de 2023.</t>
  </si>
  <si>
    <t>OAJ_04</t>
  </si>
  <si>
    <t>Brindar acompañamiento jurídico al trámite de los actos administrativos del sector estadística</t>
  </si>
  <si>
    <t>(Acompañamientos jurídicos brindados/Solicitudes de acompañamiento requeridas en el trimestre) *100%</t>
  </si>
  <si>
    <t>Proyectos de Actos administrativos revisados que guarden relación directa con el sector estadístico</t>
  </si>
  <si>
    <t>Durante el primer trimestre del año 2025 la OAJ brindó acompañamiento jurídico en el  acompañamiento jurídico al trámite de los actos administrativos del sector estadística</t>
  </si>
  <si>
    <t>1.Proyecto de Resolución CASEN y Soporte Técnico
2.Resolución  COFOG A.C 2024</t>
  </si>
  <si>
    <t>OAJ_05</t>
  </si>
  <si>
    <t>Brindar acompañamiento jurídico transversal a los procesos con enfoque diferencial y étnico</t>
  </si>
  <si>
    <t>Informe final del resultado del acompañamiento, en los procesos normativos relacionados con el enfoque étnico y diferencial del sector estadístico.</t>
  </si>
  <si>
    <t>OAJ_06</t>
  </si>
  <si>
    <t>Formular la política de prevención del daño antijurídico 2026 – 2027</t>
  </si>
  <si>
    <t>Documento de política de prevención de daño antijurídico elaborado / Documento programadado</t>
  </si>
  <si>
    <t>Documento política de prevención del daño antijurídico</t>
  </si>
  <si>
    <t>OAJ_07</t>
  </si>
  <si>
    <t>Elaborar el informe sobre el cumplimiento de los mecanismos establecidos en la Política de Prevención del Daño Antijurídico para la vigencia 2025</t>
  </si>
  <si>
    <t>Informe de cumplimiento de los mecanismos definidos en la Política de Prevención del Daño Antijurídico establecido / Informe programado</t>
  </si>
  <si>
    <t>Informe de cumplimiento de los mecanismos definidos en la Política de Prevención del Daño Antijurídico establecidos para la vigencia 2025</t>
  </si>
  <si>
    <t>OPLAN_01</t>
  </si>
  <si>
    <t>Mantener o aumentar el Índice de Desempeño Institucional - IDI del DANE en un puntaje mínimo de 95 puntos</t>
  </si>
  <si>
    <t>((Puntaje IDI 2024 -Puntaje IDI 2023) / Puntaje IDI 2023)*100</t>
  </si>
  <si>
    <t>Resultados del Índice del desempeño 2024 comparados con los resultados de la vigencia anterior</t>
  </si>
  <si>
    <t>Documentos de planeación</t>
  </si>
  <si>
    <t>Reporte programado para el tercer trimestre</t>
  </si>
  <si>
    <t>OPLAN_02</t>
  </si>
  <si>
    <t>Alcanzar la ejecución presupuestal de los recursos de inversión y funcionamiento en compromisos</t>
  </si>
  <si>
    <t>(Compromisos / Apropiación Vigente) *100</t>
  </si>
  <si>
    <t>Bases mensuales de reporte de ejecución presupuestal</t>
  </si>
  <si>
    <t>Se comprometio el 23% de los recursos de funcionamiento y el 70% de los recursos de inversión para un total del 49%</t>
  </si>
  <si>
    <t xml:space="preserve">Ejecución Presupuestal compromisos y obligaciones DANE Inversión y Funcionamiento_Enero_31
Ejecución Presupuestal compromisos y obligaciones DANE Inversión y Funcionamiento_Febrero_28
Ejecución Presupuestal compromisos y obligaciones DANE Inversión y Funcionamiento_Marzo_31
</t>
  </si>
  <si>
    <t>OPLAN_03</t>
  </si>
  <si>
    <t>Alcanzar la ejecución presupuestal de los recursos comprometidos de inversión y funcionamiento en obligaciones</t>
  </si>
  <si>
    <t>(Obligaciones / Apropiación comprometida) *100</t>
  </si>
  <si>
    <t>Se obligó el 84% de los recursos comprometidos de funcionamiento y el 17% de los recursos de inversión para un total del 31%</t>
  </si>
  <si>
    <t>OPLAN_04</t>
  </si>
  <si>
    <t>Implementar nuevos desarrollos en la herramienta SPGI, para la gestión de reprogramaciones de recursos y tableros de control para el seguimiento a la ejecución de recursos con la documentación respectiva.</t>
  </si>
  <si>
    <t>Sumatoria de porcentajes de avance de nuevos desarrollos tecnológicos implementados en el SPGI</t>
  </si>
  <si>
    <t>Nuevos desarrollos entregados</t>
  </si>
  <si>
    <t xml:space="preserve">Se avanzó en la elaboración y entrega de la documentación exigida por la OSIS, se creó un repositorio para la revisión y validación de los diferentes formatos diligenciados que dan cuenta al desarrollo y la puesta en marcha de la herramienta SPGI 2,0. </t>
  </si>
  <si>
    <t>Procedimiento Sistemas de información_2025_OPLAN_SPGI. https://danegovco.sharepoint.com/:f:/r/sites/osis/sistemasdeinformacion/Documentos%20compartidos/PROCEDIMIENTO%20SISTEMAS%20DE%20INFORMACION/2025/OPLAN/SPGI?csf=1&amp;web=1&amp;e=5vzYur&amp;xsdata=MDV8MDJ8amVjb3JyZWRvcnBAZGFuZS5nb3YuY298ZDM5YTRiNGI4YWY2NDA0YjFiNDkwOGRkNmQ0YjM5ZTZ8MGQxZGUzNGRhZjQ5NGJmNWI4ZWUzYzNjNDRjZTc5NDJ8MHwwfDYzODc4Njg5MjA2NDAxNzg3OXxVbmtub3dufFRXRnBiR1pzYjNkOGV5SkZiWEIwZVUxaGNHa2lPblJ5ZFdVc0lsWWlPaUl3TGpBdU1EQXdNQ0lzSWxBaU9pSlhhVzR6TWlJc0lrRk9Jam9pVFdGcGJDSXNJbGRVSWpveWZRPT18MHx8fA%3d%3d&amp;sdata=UVBtakdVUVNwNDluYnMrYWVobVdNOTlFWUc5TWpFczBkb2Z1djJJTGlTOD0%3d</t>
  </si>
  <si>
    <t>OPLAN_05</t>
  </si>
  <si>
    <t xml:space="preserve">Realizar el mantenimiento del Sistema Integrado de gestión bajo los criterios de la norma ISO 9001 </t>
  </si>
  <si>
    <t>(Número de planes de mejoramiento de la auditoría interna en termino / Número total de Planes de mejoramiento resultado de la auditoria)*100%</t>
  </si>
  <si>
    <t>Informe de auditoría interna</t>
  </si>
  <si>
    <t>Servicio de actualización del Sistema de Gestión</t>
  </si>
  <si>
    <t>Se elaboró el programa de auditorias para la vigencia 2025, el cual se esta desarrollando de a cuerdo a lo planeado, los planes de mejoramiento a cargo de la OPLAN se encuentran  suscritos de acuerdo al termino establecido.</t>
  </si>
  <si>
    <t>Programa de Auditorias, Modulo de Mejora de Isolucion</t>
  </si>
  <si>
    <t>OPLAN_06</t>
  </si>
  <si>
    <t>Consolidar el documento de fortalecimiento Institucional y formalización laboral y realizar su radicación de acuerdo con los lineamientos del Departamento Administrativo de la Función Pública  y el plan de trabajo.</t>
  </si>
  <si>
    <t>Sumatoria de porcentajes de avance en el plan de trabajo  para radicar la propuesta de ampliación de  planta ante el DAFP</t>
  </si>
  <si>
    <t>Documento de fortalecimiento institucional y formalización laboral radicado</t>
  </si>
  <si>
    <t>Con base a las observaciones realizadas en el 2024, se ajustó el documento de fortalecimiento y formalización laboral, el cual fue radicado nuevamente en esta vigencia al DAPRE.</t>
  </si>
  <si>
    <t>Oficio_DAPRE_DANE</t>
  </si>
  <si>
    <t>OPLAN_07</t>
  </si>
  <si>
    <t>Cumplir la Fase 1 - Documentación de las operaciones estadísticas revisada y actualizada en el Sistema Integrado de Gestión de acuerdo con la metodología establecida - Línea base 100%</t>
  </si>
  <si>
    <t>Número de documentos Fase 1 revisados en el periodo/ Número total de documentos Fase 1 asignados para revisión de las operaciones estadísticas activas*100</t>
  </si>
  <si>
    <t>Informes de seguimiento a la gestión documental de la Fase 1</t>
  </si>
  <si>
    <t>30/06/2025</t>
  </si>
  <si>
    <t xml:space="preserve">Durante el trimestre se realizaron 13 revisiones a los documentos de fase uno, de los cuales 7 ya se encuentran cargados y aprobados en isolucion, los restantes están pendientes de cargue por parte del dueño de la operación </t>
  </si>
  <si>
    <t>BD_Docs_OOEE_01-abr-2025 (1)</t>
  </si>
  <si>
    <t>OPLAN_08</t>
  </si>
  <si>
    <t>Documentación complementaria de operaciones estadísticas activas para revisión de acuerdo con la metodología definida - Línea base 50%</t>
  </si>
  <si>
    <t>(Número de documentos complementarios revisados en el periodo/ Número total de documentos complementarios de las operaciones estadísticas activas para revisión)*100</t>
  </si>
  <si>
    <t>Informes de seguimiento a la gestión documental</t>
  </si>
  <si>
    <t xml:space="preserve">Durante el trimestre se realizaron 37 revisiones a los documentos de fase uno, de los cuales 30 ya se encuentran cargados y aprobados en isolucion, los restantes están pendientes de cargue por parte del dueño de la operación </t>
  </si>
  <si>
    <t>DICE_01</t>
  </si>
  <si>
    <t>Elaborar un documento con el diseño e implementación de la estrategia de desarrollos web y aplicaciones móviles para facilitar el uso y consumo de la información estadística.</t>
  </si>
  <si>
    <t xml:space="preserve">Documento con la estrategia de desarrollos web y aplicaciones móviles diseñada e implementada </t>
  </si>
  <si>
    <t>16/01/2025</t>
  </si>
  <si>
    <t>Cultura_estadística</t>
  </si>
  <si>
    <t>Servicio de difusión de la información estadística</t>
  </si>
  <si>
    <t xml:space="preserve">DISEÑO DE LA ESTRATEGIA :
'- Estrategia desarrollo web y aplicaciones moviles 2025.
- Correo_ Estrategia de desarrollo web y aplicaciones moviles 2025.
-Foto: Estrategia PEC 2025.
-Capturas de pantalla: Captura de Pantalla  presentación de las estrategias del proceso de comunicaciòn  PEC_I; 
-Captura de plantalla presentación de las estrategias del proceso de comunicaciòn PEC II
IMPLEMENTACIÓN DE LA ESTRATEGIA
1. Desarrollo de herramientas nuevas:
- VisorEstadisticasMigracio:Acta constitución Visor_Migracion, GTD-030-PDT-002-f-003_SolicitudDesarrollo, CapturaPropuestaMesaMigracion, CATEGORIAS Y VARIABLES ANÁLISIS VISOR MIGRACIÓN(CARAC-GENERALES), 1.9 TABLA_FUENTES_ECV, 1._HOGARES_CENSO_2018.
- Desarrollo analíticas: GTD-030-PDT-002-f-003_SolicitudDesarrollo, GTD-030-PDT-002-f-005_HU1, GTD-030-PDT-002-f-005_HU2, GTD-030-PDT-002-f-005_HU03.
- Herramienta de certificado de población y vivienda: Resumen_Certificados_de_Población_y_Vivienda (1), Certificados dePoblación yVivienda marzo.
2. Inventario y evaluación de todas las herramientas de visualización de datos del portal DANE:  03-Marzo2025-Inventario-herramientas-visualizacion-datos.
3. Objetos virtuales de aprendizaje: compilado-total-general-OVA-2025
</t>
  </si>
  <si>
    <t>DICE_02</t>
  </si>
  <si>
    <t>Elaborar un documento con el diseño e implementación de la estrategia de accesibilidad del portal web que permita el cumplimiento  de la clasificación del nivel AA de conformidad con la norma NTC 5854</t>
  </si>
  <si>
    <t xml:space="preserve">Documento con la estrategia de accesibilidad del portal web diseñada e implementada </t>
  </si>
  <si>
    <t>DISEÑO DE LA ESTRATEGIA :
Estrategia norma 5854 (2025)
Correo_ Estrategia norma 5854 (2025) - Outlook
IMPLEMENTACIÓN DE LA ESTRATEGIA
- Inf Seguimiento Accesibilidad
1. 'Secciones del portal web actualizadas:
- 20250326_Presentacion_Resultados_Prueba-home_I-trim_En-proceso
-20250327_Ajustes-propuestos_Home_v2
-GTD-030-PDT-002-f-003_SolicitudDesarrollo
-Plan de Trabajo
- PlantillaT3
-PlantillaT4
- Historias de usuarios: HU-01ConfiguracionInicial, HU-02GestionLayouts, HU-03PersonalizacionLESS-CSS, HU-04OverridesComponentes, HU-05UsoDelMegaMenu, HU-06gestionBloquesDinamicos, HU-07ExperienciaMovil, HU-08Accesibilidad, HU-09SEO, HU-10AjustarIdentidad
2. Pruebas de Usabilidad 
- 20250220_Guion_Home-DANE
- 20250224_Presentacion-prueba_Home-DANE_Inicial
- 20250227_Bateria-preguntas_Home-DANE
- 20250227_Reunion_Planeacion-prueba_Home-DANE
- 20250228_Presentacion-prueba_Home-DANE_ajustada
- 20250227_Bateria-preguntas_Home-DANE
- 20250227_Reunion_Planeacion-prueba_Home-DANE
- 20250303_Forms_Prueba-Home
- 20250305_Forms-asistencia-S1_Prueba-Home
- 20250305_Forms-asistencia-S2_Prueba-Home
- 20250305_Forms-inscripcion_Prueba-Home
-20250305_Plantilla_correo-Pruebas_usabilidad_2025
- 20250311_Enlaces-accesos_Prueba-Home
- 20250311_Invitacion-teams_Prueba-Home_Sesion-1
- 20250311_Invitacion-teams_Prueba-Home_Sesion-2
-20250314_Documento-observador_Home-DANE_S1_Han_Karlo_jimenez
- 20250314_Documento-observador_Home-DANE_S1-Yamid-Leonardo-Muñoz
- 20250314_Guion_Home-DANE
- 20250314_Presentacion-prueba_Home-DANE_ajustada
- 20250314_Registro-asistencia-S1_Prueba-home
- 20250317_Ajuste-invitacion-teams_Prueba-Home_Sesion-2
- 20250319_Documento-observador_Home-DANE_S2_Han_Karlo_jimenez
- 20250319_Documento-observador_Home-DANE_S2-Yamid-Leonardo-Muñoz
- 20250319_Registro-asistencia-S2_Prueba-home
- 20250319_Testeo-respuestas-Sesiones_1-y-2_Prueba-home
- 20250320_Resultados-organizados_prueba-home
- 20250321_Instrumento-medicion_prueba-home
- 20250326_Presentacion_Resultados_Prueba-home_I-trim_En-proceso
3. Actualizaciones de artículos relacionados con información estadística e institucional del DANE en el portal web
- 01-enero-bitacora-publicaciones-investigaciones
- Otras Publicaciones Enero 2025
- 02-febrero-bitacora-publicaciones-investigaciones
- 03-marzo-bitacora-publicaciones-investigaciones
- Lineamientos actualización de artículos
- Publicaciones otros documentos marzo 2025</t>
  </si>
  <si>
    <t>DICE_03</t>
  </si>
  <si>
    <t>Elaborar un documento con el diseño e implementación de la estrategia de servicio al ciudadano con el fin de que accedan de forma efectiva y oportuna a sus derechos de manera directa,  ágil, transparente y participativa a través de los canales dispuestos por la entidad.</t>
  </si>
  <si>
    <t xml:space="preserve">Documento con la estrategia de servicio al ciudadano  diseñada e implementada </t>
  </si>
  <si>
    <t>DICE_04</t>
  </si>
  <si>
    <t>Elaborar un documento con el diseño e implementación de la estrategia de relacionamiento con los Grupos de interés que utilizan la información estadística y recursos pedagógicos, a través de acciones y espacios de relacionamiento y sensibilización.</t>
  </si>
  <si>
    <t xml:space="preserve">Documento con la estrategia  de relacionamiento con los Grupos de interés diseñada e implementada </t>
  </si>
  <si>
    <t xml:space="preserve">DISEÑO DE LA ESTRATEGIA 
Estrategia de relacionamiento con grupos de interés. V.3
IMPLEMENTACIÓN DE LA ESTRATEGIA
Informe seguimiento implementación estrategia relacionamiento 2025
Inf Seguimiento Relacionamientos GInt_2025
2025_02_27_DF_Relacionamiento_sensibilización_comunicación ECSC
20250303_DF_Herramientas para la comunicación EMICRON
20250303-04 Entrenamiento Rural EMICRON Listas de Asistencia
20250313_DF_PPT DANE-administradores de conjuntos residenciales
20250313_DT_Minuto a minuto PPT Qué es el DANE-administradores de conjuntos residenciales
Carpeta Cumbre Mandatarias Igualdad
Cumbre de Mujeres Igualdad 1
Cumbre de Mujeres Igualdad 2
DNI
ECSC_Valoracion_Espacios_formacion_sincronica_o_presencial_27-02-2025
FOLLETO EMICRON 2025 24feb 1 1
Folleto Mujeres
Insumo folleto Cumbre de Mujeres por la Igualdad
Nota conceptual estand Cumbre de Mandatarias18_02_25 prelim
NOTIFICACIÓN EMICRON 2025 24 feb 1
REVISITA EMICRON 2025 24 feb 1
1_07032025_DT_Estructura aprendizaje EGIT
10_14032025_DT_Estructura de aprendizaje CPAS
12_10032025_DT_Presentación de power point Plan de Aprendizaje
16_14032025_DF_Lecciones aprendidas CENU
17.1_20032025_DF_Agenda de formación 01_Reentrenamiento Proyecto Transversal
17.2_21032025_LA_Asistencia_espacios de formación sincrónica o presencial_Proyecto Transversal
17.3_26032025_DF_Informe entrenamiento Proyecto Transversal
17.4_26032025_DT_Preguntas y respuestas entrenamiento equipo transversal
18_07032025_DF_Formato cronograma anual de invitaciones públicas
19_10032025_DF_Instrucciones construcción preguntas
9_18032025_DT_Plan de Aprendizaje CPAS
</t>
  </si>
  <si>
    <t>DICE_05</t>
  </si>
  <si>
    <t xml:space="preserve">Elaborar un documento con el diseño e implementación de la estrategia digital y de medios con el fin del que el DANE sea reconocida como un referente nacional e internacional, técnica, rigurosa y de bien público por su información estadística </t>
  </si>
  <si>
    <t xml:space="preserve">Documento con la estrategia digital y de medios diseñada e implementada </t>
  </si>
  <si>
    <t>DISEÑO DE LA ESTRATEGIA 
Estrategia digital_de Medios 2025
IMPLEMENTACIÓN DE LA ESTRATEGIA
Inf Seguimiento Digital y Medios
Enero redes sociales
Febrero redes sociales
Marzo redes sociales
Cuadro Publicaciones en redes sociales
Comunicados y ruedas de prensa
Acompañamientos periodisticos
Talleres de entrenamiento a los voceros de la Entidad
Productos audiovisuales
Cuadro Publicaciones en redes sociales</t>
  </si>
  <si>
    <t>DICE_06</t>
  </si>
  <si>
    <t>Elaborar el manual de gestión de crisis de comunicación, elaborado en el marco de la estrategia de divulgación de información pública. (Línea Base 2024 96%)</t>
  </si>
  <si>
    <t>Manual de crisis aprobado</t>
  </si>
  <si>
    <t>Reporte inicia en el segundo trimestre</t>
  </si>
  <si>
    <t>SG_ADM_01</t>
  </si>
  <si>
    <t>Ejecutar las actividades programadas del Plan de Infraestructura para las sedes, orientado al mejoramiento de la operatividad y funcionalidad de la infraestructura física de la Entidad.</t>
  </si>
  <si>
    <t>Porcentaje de avance acumulado de ejecución de las actividades / Total de actividades programadas</t>
  </si>
  <si>
    <t>Informe de seguimiento a la ejecución de las actividades del Plan de Infraestructura</t>
  </si>
  <si>
    <t>Fortalecimiento_de_la_infraestructura</t>
  </si>
  <si>
    <t>Sedes mantenidas</t>
  </si>
  <si>
    <t xml:space="preserve">Durante el primer trimestre de la vigencia 2025, el GIT Soporte Administrativo e Infraestructura  ejecutó las actividades programadas en el Plan de Infraestructura 2025, aprobado en reunión con la Coordinadora Administrativa el 28 de marzo de 2025.
Para esta vigencia se planificó la ejecución de un total de 19 actividades, de las cuales, en el primer trimestre, se destacan las siguientes:
-Elaboración del Plan de Trabajo de Infraestructura 2025.
-Diligenciamiento de la matriz de necesidades de infraestructura.
-Gestión de la distribución de los recursos presupuestales asignados al DANE Central y las Direcciones Territoriales.
-Evaluación y seguimiento de las condiciones de infraestructura de las sedes de la Entidad.
-Gestión de los procesos contractuales para el mantenimiento y mejoramiento de la infraestructura.
-Asesoría en los procesos de contratación para el mantenimiento y mejoramiento de la infraestructura en las sedes de las Direcciones Territoriales.
-Gestión y actualización de las fichas técnicas de las sedes.
Todas las actividades programadas para el primer trimestre fueron ejecutadas en su totalidad.
</t>
  </si>
  <si>
    <t>Informe de seguimiento a la ejecución de las actividades del Plan de Infraestructura.</t>
  </si>
  <si>
    <t>No aplica.</t>
  </si>
  <si>
    <t>SG_ADM_02</t>
  </si>
  <si>
    <t>Ejecutar las actividades programadas del Plan de Mantenimiento y Sostenibilidad - PMAS, orientado a la conservación y mejora continua de las instalaciones de la sede DANE CAN.</t>
  </si>
  <si>
    <t>(Actividades ejecutadas / Actividades programadas en el trimestre) * 100%</t>
  </si>
  <si>
    <t>Informe trimestral de actividades ejecutadas del Plan de Mantenimiento y Sostenibilidad - PMAS</t>
  </si>
  <si>
    <t>Durante el primer trimestre de la vigencia 2025, el GIT Soporte Administrativo e Infraestructura ejecutó las actividades programadas en el Plan de Mantenimiento y Sostenibilidad (PMAS), el cual fue aprobado en reunión con la Coordinadora Administrativa el 28 de enero de 2025.
Para esta vigencia se planificó la realización de un total de 134 actividades. En el primer trimestre del año se llevaron a cabo 32 actividades, correspondientes a los siguientes componentes del plan:
-Mantenimiento general - Plomería: 14 actividades
-Mantenimiento general - Limpieza de canales: 15 actividades
-Pintura interna de oficinas: 1 actividad
-Mantenimiento general - Mantenimiento de escaleras en zonas comunes: 1 actividad
-Mantenimiento e instalación de luminarias: 1 actividad
Todas las actividades programadas para el primer trimestre fueron ejecutadas en su totalidad.</t>
  </si>
  <si>
    <t xml:space="preserve">Informe trimestral de actividades ejecutadas del Plan de Mantenimiento y Sostenibilidad - PMAS
</t>
  </si>
  <si>
    <t>SG_ADM_03</t>
  </si>
  <si>
    <t>Ejecutar las actividades programadas del Plan de trabajo ambiental, orientado a fomentar la cultura ambiental de la Entidad.</t>
  </si>
  <si>
    <t>Informe de seguimiento a la ejecución de las actividades del Plan de trabajo ambiental</t>
  </si>
  <si>
    <t>Durante el primer trimestre de la vigencia 2025, el GIT Soporte Administrativo e Infraestructura a través del grupo Gestión Ambiental, ejecutó las siguientes actividades:
-Seguimiento a la implementación del componente ambiental en las Direcciones Territoriales y acompañamiento en la gestión adecuada de residuos.
-Acompañamiento a la Dirección Territorial Suroccidente – Cali en la elaboración del Sistema de Gestión Integral de Residuos Sólidos (SGIRS) y en la presentación del reporte semestral ante la Alcaldía Distrital, conforme a lo establecido en el Decreto 0595 de 2022.
-Presentación de los reportes de generación de residuos peligrosos correspondientes al DANE Central y la Dirección Territorial Centro (Bogotá), a través del Registro Único Ambiental administrado por el IDEAM.
-Gestión de residuos sólidos aprovechables en el DANE Central y en las Direcciones Territoriales Centro (Bogotá), Centro Occidente (Armenia) y Norte (Sincelejo).
-Gestión de residuos peligrosos, especiales y de manejo diferenciado (RAEE y tóneres) en las Direcciones Territoriales Centro (Bogotá, Puerto Inírida y Florencia), Centro Occidente (Armenia y Pereira) y Noroccidente (Medellín).
-Ejecución de dos jornadas de capacitación virtual a nivel nacional sobre Gestión de Residuos Posconsumo y Conducción Sostenible.
-Divulgación de mensajes de sensibilización a través de correo electrónico y la plataforma DaneNet, relacionados con el uso eficiente de los recursos y la conmemoración de fechas del calendario ambiental nacional e internacional.
Todas las actividades programadas para el primer trimestre fueron ejecutadas en su totalidad.</t>
  </si>
  <si>
    <t>SG_ADM_04</t>
  </si>
  <si>
    <t>Realizar sensibilizaciones al personal que desarrolla actividades relacionadas con el manejo de bienes de la Entidad, enfocadas a fortalecer el conocimiento acerca de la gestión de bienes.</t>
  </si>
  <si>
    <t>Sumatoria de sensibilizaciones realizadas en el trimestre</t>
  </si>
  <si>
    <t>Presentaciones y listas de asistencia de las sensibilizaciones realizadas en el trimestre</t>
  </si>
  <si>
    <t>Durante el primer trimestre de 2025, el GIT Almacén e Inventarios llevó a cabo actividades de sensibilización dirigidas a los designados de almacén y a las Direcciones Territoriales, a través de la plataforma Microsoft Teams. Una de las sesiones realizadas fue:
-Impresión de placas físicas en el Sistema de Administración de Inventarios (SAI).
Esta sensibilización cumplió con el objetivo de fortalecer la gestión administrativa de los bienes de la Entidad, promoviendo el cumplimiento de los lineamientos establecidos y la apropiación de buenas prácticas en los procesos de inventario.</t>
  </si>
  <si>
    <t>*Lista de asistencia sensibilización impresión de placas.
*Presentación sensibilización impresión de placas.</t>
  </si>
  <si>
    <t>SG_ADM_05</t>
  </si>
  <si>
    <t>Ejecutar las actividades programadas del plan de trabajo orientado a fortalecer la gestión adecuada del inventario de bienes de la Entidad.</t>
  </si>
  <si>
    <t>Sumatoria de actividades ejecutadas en el trimestre</t>
  </si>
  <si>
    <t>Informe de seguimiento al cumplimiento de las actividades del plan de trabajo</t>
  </si>
  <si>
    <t>SG_ADM_06</t>
  </si>
  <si>
    <t>Implementar el Sistema de Gestión de Documentos Electrónicos de Archivo - SGDEA, que proporcione las herramientas para el adecuado manejo y control de los documentos producidos por la entidad en el desarrollo de sus procesos. (Línea base 2024 87%)</t>
  </si>
  <si>
    <t>(Actividades ejecutadas / Total de actividades planeadas) * 100%</t>
  </si>
  <si>
    <t>Informe de implementación y puesta en marcha del Sistema de Gestión de Documentos Electrónicos de Archivo - SGDEA</t>
  </si>
  <si>
    <t>Optimización_de_la_gestión_documental</t>
  </si>
  <si>
    <t>Durante el primer trimestre el GIT GDO junto con el contratista Servisoft avanzó en la estabilización del aplicativo Mercurio y en los entregables descritos en los documentos anexos</t>
  </si>
  <si>
    <t>Informe de seguimiento en formato .ppt y listado de tareas y avance en formato .xlsx</t>
  </si>
  <si>
    <t>SG_ADM_07</t>
  </si>
  <si>
    <t>Realizar el seguimiento a la implementación del Sistema de Gestión de Documentos Electrónicos de Archivo - SGDEA, orientado a verificar el adecuado desempeño del sistema.</t>
  </si>
  <si>
    <t>(Seguimientos realizados / Total de seguimientos programados) * 100%</t>
  </si>
  <si>
    <t>Informe de los seguimientos realizados a la implementación del Sistema de Gestión de Documentos Electrónicos de Archivo - SGDEA</t>
  </si>
  <si>
    <t>30/12/2024</t>
  </si>
  <si>
    <t>SG_ADM_08</t>
  </si>
  <si>
    <t>Implementar las Tablas de Valoración Documental convalidadas en 67  metros lineales del fondo acumulado, para la conservación de los documentos producidos por la Entidad.</t>
  </si>
  <si>
    <t>(Metros lineales implementados / Metros lineales programados) * 100%</t>
  </si>
  <si>
    <t>Inventario de las unidades documentales del fondo acumulado con las Tablas de Valoración Documental implementadas</t>
  </si>
  <si>
    <t>SG_ADM_09</t>
  </si>
  <si>
    <t>Aplicar las Tablas de Retención Documental convalidadas en 500 unidades documentales del Archivo Central de DANE CAN, para la conservación de los documentos producidos por la Entidad.</t>
  </si>
  <si>
    <t>(Unidades documentales aplicadas / Unidades documentales programadas) * 100%</t>
  </si>
  <si>
    <t>Inventario de las unidades documentales del Archivo Central de DANE CAN con las Tablas de Retención Documental aplicadas</t>
  </si>
  <si>
    <t>SG_ADM_10</t>
  </si>
  <si>
    <t>Actualizar los instrumentos archivísticos (aprobados por el Comité de Gestión y Desempeño Institucional) de acuerdo con la normativa vigente, orientados a fortalecer la planeación de la gestión documental de la Entidad.</t>
  </si>
  <si>
    <t>(Instrumentos archivísticos aprobados / Instrumentos archivísticos por actualizar) * 100%</t>
  </si>
  <si>
    <t>1. Plan Institucional de Archivos - PINAR aprobado
2. Programa de Gestión Documental aprobado
3. Tablas de Retención Documental aprobadas
4. Tablas de Control de Acceso aprobadas
5. Manual de Sistema Integrado de Conservación - SIC aprobado</t>
  </si>
  <si>
    <t>A la fecha solo se cuenta con el PINAR aprobado, en este momento el GIT se encuentra trabajando en el levantamiento del diagnostico integhral de archivos con el proposito de construir los demás instrumentos archivísticos a los que se hace referencia</t>
  </si>
  <si>
    <t xml:space="preserve">PINAR 2025-2028 publicado en la página web institucional: https://www.dane.gov.co/files/Transparencia/gestion-documental/PINAR/2025-Plan-Institucional-de-Archivos-PINAR.pdf </t>
  </si>
  <si>
    <t>SG_GH_01</t>
  </si>
  <si>
    <t>Implementar una estrategia de fortalecimiento de los programas de vigilancia epidemiológica en la entidad para identificar y prevenir la aparición de enfermedades, lesiones o situaciones que puedan tener un impacto negativo en la salud y el bienestar de los colaboradores.</t>
  </si>
  <si>
    <t>(Actividades realizadas / Total de actividades programadas) * 100%</t>
  </si>
  <si>
    <t>Informe de actividades realizadas para la implementación de la estrategia de fortalecimiento de los programas de vigilancia epidemiológica</t>
  </si>
  <si>
    <t>Durante el primer trimestre de 2025, en el marco del fortalecimiento de los programas de vigilancia epidemiológica, el Grupo Interno de Trabajo de Seguridad y Salud en el Trabajo desarrolló diversas actividades de promoción, prevención, sensibilización y formación, orientadas al bienestar físico, emocional y psicosocial de los servidores de la entidad, tanto en DANE Central como en las Direcciones Territoriales a nivel nacional.
1. Programa de Vigilancia Epidemiológico Psicosocial
Durante los meses de febrero y marzo, se llevaron a cabo las siguientes acciones:
Talleres:
•	Resolución de conflictos (con el GIT de Gestión Documental – DANE Central)
•	Planeación y organización (presencial)
•	Modo Off: Desconexión laboral (virtual, cobertura nacional)
•	Autocuidado: Reiníciate: cuerpo, mente y emoción (virtual, cobertura nacional)
Sensibilizaciones:
•	Hablemos de salud mental (virtual, cobertura nacional)
•	Masculino – Femenino, más allá de las etiquetas (Territorial Álamos – Bogotá)
•	Salud mental en situaciones de crisis (Territorial Valledupar)
•	Primeros auxilios INTERCAM (Auditorio DANE Central)
Otras actividades:
•	Charla: Fortaleciendo nuestra familia: Escuchar, entender, conectar
•	Campaña Puesto a Puesto: cuidado de la carga mental (DANE Central)
•	Capacitación en liderazgo y trabajo en equipo (Territorial Norte)
•	Acompañamiento de ARL SURA en fortalecimiento de habilidades emocionales
•	11 asesorías psicosociales individuales (1 en Territorial Álamos, 9 en DANE Central, 1 en Territorial Centro Occidente)
•	Divulgación de infografía Servicios Psicosociales ARL: Positivamente a tu lado
Temas abordados a solicitud de las territoriales (virtual, cobertura nacional):
•	Autocuidado físico, emocional y mental
•	Salud mental
•	Estrategias de planeación de tareas y manejo del tiempo
•	Estrategia de desconexión laboral y reconexión personal
•	Herramientas de autocuidado físico, emocional y mental
•	Rutas de apoyo psicosocial
•	Estilos de vida saludable
________________________________________
2. Programa de Vigilancia epidemiológico Osteomuscular
Durante este periodo se realizaron acciones preventivas, formativas y de intervención directa, tales como:
•	Inspecciones ergonómicas a puestos de trabajo de teletrabajadores y funcionarios con recomendaciones derivadas de los conceptos médico-ocupacionales.
•	Valoración osteomuscular en las Direcciones Territoriales Centro Oriente (Bucaramanga, Arauca y Cúcuta), Sur Occidente (Cali, Pasto y Popayán) y Nor Occidente (Medellín, Quibdó y Montería), como parte del proceso de verificación de condiciones de salud para los postulados a la brigada de emergencia nacional.
•	Recorridos ergonómicos en DANE Central con acompañamiento de la fisioterapeuta de ARL Positiva, con identificación de riesgos y ajustes a puestos de trabajo.
•	Capacitaciones virtuales en:
o	Lesiones osteomusculares por riesgos ergonómicos
o	Higiene postural en puestos de oficina
•	Jornadas presenciales en Medellín (con ARL SURA y ARL Positiva):
o	Prevención de desórdenes musculoesqueléticos
o	Ergonomía en puestos de trabajo presenciales
•	Capacitación presencial en Bucaramanga (con ARL Positiva) sobre higiene postural.</t>
  </si>
  <si>
    <t>Programas Vigilancia Epidemiologica</t>
  </si>
  <si>
    <t>SG_GH_02</t>
  </si>
  <si>
    <t>Realizar nombramientos en periodo de prueba por concurso de méritos del proceso de selección Entidades del Orden Nacional No. 2242 de 2022, teniendo en cuenta el uso de listas de elegibles, empleos equivalentes o mismos empleos aprobados por la Comisión Nacional del Servicio Civil.</t>
  </si>
  <si>
    <t>(Nombramientos en periodo de prueba realizados / Total de nombramientos aprobados) *100%</t>
  </si>
  <si>
    <t>Resoluciones de nombramiento expedidas</t>
  </si>
  <si>
    <t>Durante el primer trimestre de la vigencia, el Grupo Interno de Trabajo de Vinculación y Empleo Público realizó 23 nombramientos en período de prueba, en el marco del concurso de méritos correspondiente al proceso de selección Entidades del Orden Nacional No. 2242 de 2022. De estos, uno corresponde a un empleo equivalente o al mismo empleo previamente aprobado por la Comisión Nacional del Servicio Civil (CNSC).</t>
  </si>
  <si>
    <t>SG_GH_03</t>
  </si>
  <si>
    <t>Formular e implementar un programa de líderes a través de actividades de bienestar y capacitación, para fortalecer el clima laboral de la Entidad.</t>
  </si>
  <si>
    <t>Sumatoria de Hito Formulación del programa (25%) + Hito Implementación del programa (75%)</t>
  </si>
  <si>
    <t>Documento de formulación del programa (25% marzo)
Matriz de seguimiento a las actividades del programa de líderes (75% de abril a diciembre)</t>
  </si>
  <si>
    <t>El Grupo Interno de Trabajo de Desarrollo de Personal incluyó el Programa de Líderes en el Plan Estratégico de Gestión Humana de la entidad. Para la formulación del programa, desde el 14 de enero de 2025, gestionó ante el área correspondiente la entrega de los resultados de la Evaluación del Desempeño Institucional (EDI-2024). Como resultado de esta gestión, el 20 de marzo se recibieron las bases de datos necesarias para el análisis, quedando pendiente la entrega de las gráficas complementarias.
En cuanto a la implementación del programa, y en el marco del Plan Institucional de Capacitación, el GIT solicitó el 28 de febrero las cotizaciones requeridas para su desarrollo. Dichas cotizaciones fueron recibidas en su totalidad el 14 de marzo, permitiendo avanzar con el análisis y revisión en el proceso de contratación correspondiente.</t>
  </si>
  <si>
    <t xml:space="preserve">Insumos para formular e implementar un programa de líderes </t>
  </si>
  <si>
    <t>SG_GH_04</t>
  </si>
  <si>
    <t xml:space="preserve">Implementar un repositorio virtual con la información documentada del Plan Institucional de Capacitación DANE 2025 para los servidores, como aporte a la gestión y apropiación del conocimiento en la Entidad. </t>
  </si>
  <si>
    <t>Sumatoria de Hito Diseño del repositorio (30%) + Hito Implementación del repositorio (70%)</t>
  </si>
  <si>
    <t>Repositorio diseñado en SharePoint (30% a junio) (privado)
Repositorio implementado en DaneNet (70% de julio a diciembre) (público)</t>
  </si>
  <si>
    <t>SG_CP_01</t>
  </si>
  <si>
    <t>Realizar tres (3) sensibilizaciones a los colaboradores que intervienen en la gestión contractual de la Entidad, con el objeto de fortalecer sus conocimientos y competencias.</t>
  </si>
  <si>
    <t>Sumatoria de sensibilizaciones realizadas en cada trimestre</t>
  </si>
  <si>
    <t>Grabaciones o material de apoyo y listas de asistencia de las sensibilizaciones realizadas en el trimestre</t>
  </si>
  <si>
    <t>El GIT del Área de Gestión Contractual en el primer trimestre desarrollo un taller de capacitación titulado “Desde la necesidad hasta el contrato”. Este taller estuvo dirigido a los enlaces de contratación de las diferentes áreas, con el objetivo de fortalecer la etapa precontractual y mejorar la elaboración de los estudios previos. Además, se buscó sensibilizar sobre la importancia de una correcta radicación de documentos para el trámite de los procesos de contratación.</t>
  </si>
  <si>
    <t>Carpeta: Evidencias Taller Desde la necesidad hasta el contrato</t>
  </si>
  <si>
    <t>$ 2.387.993</t>
  </si>
  <si>
    <t>SG_CP_02</t>
  </si>
  <si>
    <t>Estructurar un (1) flujo de gestión en el Sistema de Gestión de Documentos Electrónicos de Archivo - SGDEA para la formulación y aprobación de los estudios y documentos previos que tramita el GIT Gestión Contractual.</t>
  </si>
  <si>
    <t>Sumatoria de avance Hito Matriz de Requerimientos (10 %) + avance Hito Desarrollo en el SGDEA (50 %) + avance Hito Pruebas de funcionalidad en el SGDEA (40 %)</t>
  </si>
  <si>
    <t>Informe de avance de la estructuración del flujo de gestión</t>
  </si>
  <si>
    <t>SG_CP_03</t>
  </si>
  <si>
    <t>Actualizar la documentación del proceso Gestión Contractual, de acuerdo con las necesidades identificadas y la evolución de los sistemas de información de la Entidad.</t>
  </si>
  <si>
    <t>Sumatoria de documentos actualizados</t>
  </si>
  <si>
    <t>Impresión de pantalla con la fecha de aprobación de los documentos actualizados en Isolucion</t>
  </si>
  <si>
    <t>El GIT Área Gestión Contractual actualizó los documentos: Procedimiento Elaboración del Plan Anual de Adquisiciones (PAA) GCO-040-PDT-0016 y el formato Solicitud Modificación Plan Anual de Adquisiciones GCO-040-PDT-001-f-001, durante el primer trimestre de 2025, los cuales se encuentran aprobados en la plataforma Isolución.</t>
  </si>
  <si>
    <t>Actualización documental GCO-2025.xlsx</t>
  </si>
  <si>
    <t>$ 4.967.861</t>
  </si>
  <si>
    <t>SG_AFI_01</t>
  </si>
  <si>
    <t>Realizar acompañamientos a las direcciones territoriales en el desarrollo de temas presupuestales, contables y tributarios, de acuerdo con el cronograma definido.</t>
  </si>
  <si>
    <t>(Acompañamientos realizados / Total de acompañamientos programados) * 100%</t>
  </si>
  <si>
    <t>1. Cronograma de acompañamientos actualizado
2. Información documentada de los acompañamientos realizados</t>
  </si>
  <si>
    <t>SG_AFI_02</t>
  </si>
  <si>
    <t>Actualizar la documentación del proceso Gestión Financiera, de acuerdo con las necesidades identificadas y la evolución de los sistemas de información de la Entidad.</t>
  </si>
  <si>
    <t>(Documentos actualizados / Total de documentos identificados para actualizar) * 100%</t>
  </si>
  <si>
    <t>1. Diagnóstico de la actualización documental ajustado
2. Impresión de pantalla con la fecha de aprobación de los documentos actualizados en Isolucion</t>
  </si>
  <si>
    <t xml:space="preserve">Se realizó actualización del documento Procedimiento Liquidación de Cuentas para Pago, en el que se ajustó la redacción del documento.
- Se reformularon los Insumos, Políticas de operación, Definiciones, Actividades y Diagrama de Flujo, de acuerdo con la actualidad del proceso Gestión Financiera.
- La tabla que relaciona los Documentos soporte para pago según el tipo de cuenta, incluida en la sección 'Insumos', reemplaza la Guía Documentos Soporte de Cuentas para Pago, GFI-030-GUI-002. 
El documento fue revisado por la coordinación de Central de Cuentas, Direcciones Territoriales y Secretaría General, con fecha de aprobación el 11/Abr./2025.  </t>
  </si>
  <si>
    <t>1. Impresión de pantalla aprobación documento Procedimiento Liquidación  de Cuentas para Pago.</t>
  </si>
  <si>
    <t>SG_AFI_03</t>
  </si>
  <si>
    <t>Elaborar un documento de buenas prácticas con las temáticas desarrolladas del proceso Gestión Financiera, teniendo en cuenta la normativa aplicable vigente.</t>
  </si>
  <si>
    <t>(Temáticas desarrolladas en el documento / Total de temáticas identificadas para desarrollar en el documento) * 100%</t>
  </si>
  <si>
    <t>Documento de buenas prácticas elaborado</t>
  </si>
  <si>
    <t>Para el primer trimestre el Área Financiera identifico y elaboro 24 temáticas relacionadas con la gestión financiera, presupuestal, y de central de cuentas que conformaran el documento de buenas prácticas del proceso. Estas fueron elaboradas al detalle conforme al desarrollo de actividades de cada subproceso.</t>
  </si>
  <si>
    <t>1. RELACION DE DOCUMENTOS DE BUENAS PRACTICAS ÁREA FINANCIERA
2. REPOSITORIO DOCUMENTOS BUENAS PRACTICAS AREA FINANCIERA</t>
  </si>
  <si>
    <t>DIRPEN_01</t>
  </si>
  <si>
    <t>Realizar la evaluación de la calidad estadística conforme a la NTC PE 1000:2020, considerando los componentes de seguimiento vinculados al proceso.</t>
  </si>
  <si>
    <t>Sumatoria del número de operaciones estadísticas objeto de evaluación y/o seguimiento</t>
  </si>
  <si>
    <t>1. Formatos de vigilancia diligenciados
2. Informes finales de evaluación
3. Matriz de control de uso del logo</t>
  </si>
  <si>
    <t>Servicio de evaluación</t>
  </si>
  <si>
    <t xml:space="preserve">Durante el primer trimestre del año 2025, se llevó a cabo el seguimiento a los planes de mejora de las entidades certificadas pertenecientes al DANE y demás entidades SEN. Este proceso incluyó la realización de comunicaciones periódicas con las entidades responsables, así como la revisión y validación de las evidencias presentadas para cada plan de mejora.
Gracias a este trabajo de monitoreo y acompañamiento, se logró la finalización exitosa de un total de siete (7) planes de mejora, lo que refleja el compromiso de las entidades con el fortalecimiento y la optimización de sus respectivas operaciones estadísticas.
Adicionalmente, se continuó el seguimiento y la verificación de la implementación del logo de proceso estadístico certificado a las operaciones que cuentan con certificación de calidad vigente y que aún no han implementado dicho logo en sus productos estadísticos de acuerdo con lo estipulado en las condiciones para el uso del logo del proceso estadístico certificado. Se verificó el cumplimiento en 2 operaciones SEN y 5 operaciones DANE, cuyo logo se encuentra integrado en el micrositio de cada operación estadística certificada. Con esto, se tiene un total de 69 operaciones estadísticas con logo implementado hasta la fecha. Por otra parte, se envió oficio a las entidades evaluadas y certificadas en 2024 comunicando los lineamientos para el uso del logo de certificación y haciendo la solicitud formal para que dichas entidades den cumplimiento a su implementación. </t>
  </si>
  <si>
    <t>1.Formato Vigilancia 23-PE-E34_OE170 MUPNI Finalizado
2.Formato Vigilancia 23-PE-E34-0E358 EAC Finalizado
3.Formato Vigilancia 23-PE-E34-OE16 EEVV Finalizado
4.Formato Vigilancia 23-PE-E34-OE239 EDITS Finalizado
5.Formato Vigilancia 24-PE-E20-OE155 ITCR Finalizado
6.Formato Vigilancia V2 23-PE-E81-OE49 Finalizado
7.Formato Vigilancia V2 23-PE-E215-OE652 Audit Finalizado
8.BASE OPERACIONES USO LOGO</t>
  </si>
  <si>
    <t>DIRPEN_02</t>
  </si>
  <si>
    <t>Realizar acompañamiento en la implementación del Marco de Aseguramiento de la Calidad Estadística MAC y sus instrumentos.</t>
  </si>
  <si>
    <t>Sumatoria de acompañamientos respecto al MAC y sus instrumentos</t>
  </si>
  <si>
    <t>1. Formatos de diagnóstico del MAC diligenciadas
2. Documento plan de acción diagnóstico MAC
3. Listas de asistencia de acompañamientos realizados</t>
  </si>
  <si>
    <t xml:space="preserve">Durante el mes de febrero de 2025, se llevó a cabo la socialización del instrumento de autoevaluación a las  coordinaciones de la Dirección de Síntesis y Cuentas Nacionales DSCN del DANE, en donde se explicaron las generalidades y referentes desde la concepción del instrumento, al igual que su estructura y la metodología de diligenciamiento a través de un ejemplo para una operación estadística. 
Por otra parte, en aras de conocer el grado de implementación de los principios establecidos en el MAC, en el mes de marzo, se realizó un acercamiento con 10 entidades para invitarlos al diligenciamiento y uso de la herramienta de autodiagnóstico que contribuye a evaluar y mejorar la calidad de los procesos estadísticos. En esta mesa de trabajo se brindó contexto y se dió respuesta a las inquietudes de los asistentes. Adicionalmente, se explicó el diligenciamiento y uso de la herramienta de autoevaluación en el proceso estadístico y fueron enviadas las herramientas para avanzar en el diligenciamiento de las mismas.
</t>
  </si>
  <si>
    <t>1.Instrumento de autoevaluación - Asistencia 2-26-25
2.Instrumentos de Autodiagnóstico y Autoevaluación del MAC - Asistencia 3-13-25
3.Presentación autoevaluación</t>
  </si>
  <si>
    <t>DIRPEN_03</t>
  </si>
  <si>
    <t>Oficializar la metodología  de pares del Código Regional de Buenas Prácticas en el marco de la CEA CEPAL.</t>
  </si>
  <si>
    <t>Porcentaje de avance ejecutado/porcentaje de avance programado</t>
  </si>
  <si>
    <t>Documento oficial de la metodología de revisión de pares</t>
  </si>
  <si>
    <t>30/11/2025</t>
  </si>
  <si>
    <t>Con respecto a la Metodología de Revisión de Pares, durante el primer trimestre de 2025 se realizaron los ajustes a los instrumentos de autoevaluación y de usuarios, como resultado de los aportes de los paises miembros del grupo de trabajo. Adicionalmente, se complementó y ajustó el documento metodológico, para contemplar las actividades que se deben tener en cuenta en este proceso.</t>
  </si>
  <si>
    <t>1.Instrumento evaluación de usuarios_ajustado final
2.20250224_Instrumento autoevaluación_Final
3.20250327_Metodología de revisión de pares para América Latina y el Caribe_V4</t>
  </si>
  <si>
    <t>DIRPEN_04</t>
  </si>
  <si>
    <t>Actualizar el sistema de información de oferta y demanda estadística (SICODE), incluyendo el desarrollo de espacios de divulgación, promoción y fomento del uso de la oferta estadística del SEN</t>
  </si>
  <si>
    <t>(Numero de entidades que reportan actualizaciones del periodo / Número de Entidades que reportan en el SICODE) * 100</t>
  </si>
  <si>
    <t xml:space="preserve">1. Reportes de actualización del inventario anual de oferta y demanda de información estadística.
2. Material de apoyo empleado en los espacios de divulgación, promoción y fomento del uso de la oferta estadística del SEN. </t>
  </si>
  <si>
    <t>Servicio de asistencia técnica</t>
  </si>
  <si>
    <t>Durante el primer trimestre de 2025, siete entidades llevaron a cabo actualizaciones en sus operaciones estadísticas y registros administrativos. Las entidades que realizaron estos ajustes son: la Federación Colombiana de Ganaderos - Fondo Nacional del Ganado, la Secretaría Distrital de Integración Social, la Universidad de Córdoba, la Agencia de Renovación del Territorio (ART), la Alcaldía de Mosquera, la Gobernación de Santander y el Ministerio de Relaciones Exteriores. En total, se actualizaron nueve operaciones estadísticas y dieciocho registros administrativos.</t>
  </si>
  <si>
    <t>Listas de asistencia de reuniones.
Reporte trimestre I de 2025, de novedades de registros admininistrativos y operaciones estadísticas (actualizados).
Directorio de entidades SICODE.
Presentación socialización SICODE (Enero de 2025).</t>
  </si>
  <si>
    <t>DIRPEN_05</t>
  </si>
  <si>
    <t>Elaborar productos asociados a la estrategia de fortalecimiento estadístico territorial.</t>
  </si>
  <si>
    <t>(Productos elaborados para el fortalecimiento estadístico territorial/total de productos proyectados)*100%</t>
  </si>
  <si>
    <t xml:space="preserve">1. Documento de resultado de las asistencias técnicas realizadas.
2. Documentación de la política de Gestión de la Información Estadística de MIPG de acuerdo con los requerimientos o lineamientos del DAFP. 
3. Productos de difusión del Índice de capacidad estadística territorial (2023).
4. Documento descriptivo del proceso estadístico del Índice de capacidad estadística territorial(2024). 
5. Material de apoyo desarrollado para la implementación del portafolio de fortalecimiento estadístico territorial. </t>
  </si>
  <si>
    <t>1. Se realiza convocatoria para la formulación de planes estadísticos, de la cual se priorizan 12 territorios para realizar retroalimentación de productos. Por lo que se solicitan cartas de intención para inicio de asistencia en el mes de abril. (se recibieron a corte marzo,9 cartas) correspondientes a:
 Alcaldía de Frontino
Alcaldia de Ciénaga
Alcaldia de el Cerrito
Alcaldia municipal de Melgar
Alcaldía municipal Aguachica
Alcaldía de Marinilla
Alcaldia de Pácora
Alcaldia de Bosconia
Alcaldía de San Marcos
2. Se remitió al DAFP según requerimiento, la revisión de los índices de la política de Gestión de información estadística.
3. Se ejecutó ejercicio espejo para contar con la base de datos preliminar (anexo) ICET 2023
5. A marzo de 2025 se elaboró: documento con el diseño del portafolio de herramientas, cronograma para la producción y difusión de herramientas, propuesta conceptual de herramientas del portafolio (contenido infografías, libreto y propuesta contenido videos tutoriales).</t>
  </si>
  <si>
    <t>1. Cartas de intención firmadas
2. Correo remitido al DAFP y matriz de revisión de indicadores
3. Ejercicio espejo en R y base de datos preliminar de resultados ICET 2023
5. Documento portafolio de herramientas, material de herramientas del portafolio desarrollado y cronograma.</t>
  </si>
  <si>
    <t>DIRPEN_06</t>
  </si>
  <si>
    <t>Promover el desarrollo de las estrategias, acciones y metas del Plan Estadístico Nacional 2023 - 2027 para la vigencia 2025 con atributos de calidad y oportunidad.</t>
  </si>
  <si>
    <t>Porcentaje ejecutado del Plan Estadístico Nacional 2023 - 2027 para la vigencia 2025/ Porcentaje planeado del Plan Estadístico Nacional 2023 - 2027 para la vigencia 2025</t>
  </si>
  <si>
    <t>1. Reporte de seguimiento del Plan Estadístico Nacional 2023 - 2027
2. Matriz de seguimiento del PEN</t>
  </si>
  <si>
    <t xml:space="preserve">Estructuración y ejecución del seguimiento del Plan de Acción del Plan Estadístico para el segundo semestre de 2024 para las 60 metas. 
Consolidación de reporte realizado por cada una de las áreas responsables, revisión de la coherencia, cálculo de avances  y estructuraciónd el informe y matriz de seguimiento. 
Estructuración del reporte semestral para la vigencia 2025. Cabe anotar que se reporta el seguimiento que se realiza al PEN, teniendo en cuenta que normativamente se definio seguimiento semestral (Resolucion 2337 de 2023) al avance en la ejecucion del PEN por parte del SEN. En conscuencia, el avance de 2025 estara disponible en agosto de 2025.  </t>
  </si>
  <si>
    <t>1. Reporte preliminar 2024
2. Matriz de seguimiento 2024 preliminar
3. Guia de seguimiento 2025 V1</t>
  </si>
  <si>
    <t>DIRPEN_07</t>
  </si>
  <si>
    <t xml:space="preserve">Dinamizar el ecosistema de datos del SEN y sus instancias de coordinación mediante la generación de intercambios de experiencias y buenas prácticas, productos y resultados que fomenten la cultura estadística. 
</t>
  </si>
  <si>
    <t>Sumatoria de espacios generados</t>
  </si>
  <si>
    <t xml:space="preserve">1. Memorias de reunión, material empleado en las mesas de trabajo, encuentros y reuniones y productos de las instancias de coordinación del SEN dinamizadas.
2.  Material empleado en espacios de diálogo,  intercambio de experiencias y conversatorios entre actores del ecosistema del SEN que fomenten la cultura estadística. </t>
  </si>
  <si>
    <t>CALIDAD: El 31 de marzo se llevó a cabo el primer conversatorio de calidad estadística denominado El Poder de la Fase de Evaluación del Proceso Estadístico, implementando una metodología de taller. La temática central de este evento fue la fase de evaluación del proceso estadístico y tuvo como objetivo promover un espacio de diálogo, intercambio de experiencias y lecciones aprendidas sobre la fase de evaluación del proceso estadístico. El evento contó con la participación de 45 asistentes representantes de entidades como el DANE, la DIAN, el SENA, la Agencia Nacional de Defensa Jurídica del Estado, la Fiscalía General de la Nación, el Ministerio de Educación, el IDEAM, la Secretaría Distrital de Planeación, el MinTic, la Empresa Metro de Bogotá, La Superintendencia de Transporte, Fenalco, la Superintendencia de Sociedades, entre otras.
DATOS CIUDADANOS: evento Datos en acción: Conectando con la ciudadanía a través de los datos, realizado los días 12 y 23 de febrero, con el objetivo de Fortalecer el ecosistema de datos en Colombia mostrando y promoviendo iniciativas de Datos Ciudadanos lideradas por Organizaciones de la Sociedad Civil, la academia y otros actores clave, así como avanzar en la implementación del Marco de Copenhague y el desarrollo del Marco de Datos Ciudadanos para Colombia, fomentando la participación activa de diversos actores en los procesos de recolección, análisis y uso de datos.
ICET: 11 de marzo de 202, Socialización de experiencias territoriales en el fortalecimiento de capacidades estadísticas, transmitido por Youtube
MESAS ESTADÍSTICAS:  durante el trimestre se realizacion seis reuniones de cuatro mesas estadísticas sectoriales 2 de la mesa agropecuaria, una de la mesa migración, una de la mesa de Tecnologías de la inofrmación y las comunicaciones y dos e la submesa de gestión del riesgo de la Mesa Ambiental.</t>
  </si>
  <si>
    <t xml:space="preserve">CALIDAD: 
Lista de asistencia
Presentación
DATOS CIUDADANOS:
Listado de Inscritos 
Nota de concepto del evento
Presentaciones realizadas en el evento
ICET:
Evidencia del evento en Youtube
MESAS:
presentaciones
Listas de asistencia
Actas
</t>
  </si>
  <si>
    <t>DIRPEN_08</t>
  </si>
  <si>
    <t>Implementar y desarrollar el plan de capacitación del Sistema Estadístico Nacional SEN 2025 para la promoción de los lineamientos, normas y estándares estadísticos.</t>
  </si>
  <si>
    <t>(Actividades de formación realizadas / Actividades de formación programadas)*100%</t>
  </si>
  <si>
    <t>1. Listas de asistencia de participantes miembros de las entidades SEN a las actividades de formación realizadas y material utilizado en las sesiones. 
2. Evidencia de cursos virtuales mantenidos, actualizados y/o desarrollados en el periodo</t>
  </si>
  <si>
    <t>Servicio de educación informal</t>
  </si>
  <si>
    <t xml:space="preserve">A. En el primer trimestre se realizó por parte de los equipos temáticos las socializaciones y talleres programados en el Plan de Capacitación 2025, con la participación de  491 participantes:  
1.   (1) Socialización del Sistema de Identificación y Caracterización de Oferta y Demanda Estadística (SICODE).
2.   (2) Socialización sobre la Política de Gestión de Información Estadística en el Marco del Modelo Integrado de Planeación y Gestión (MIPG). (2 socializaciones) 
3.   (1) Norma Técnica de la Calidad del Proceso Estadístico NTC PE 1000:2020. 
4.   (1) Marco de Aseguramiento de la Calidad del Sistema Estadístico Nacional de Colombia (MAC). 
5.   (1) Clasificación del Consumo Individual por Finalidades 2018 Adaptada para Colombia (CCIF 2018 A.C.). 
6.   (1)Taller de diseño, construcción, interpretación de indicadores y metodología de formulación de una línea base de indicadores. 
7.   (1)Taller de fortalecimiento y aprovechamiento estadístico de los registros administrativos.
8.   (1) Instrumento de Autoevaluación.
9.   (1) Estándar DDI y Dublin Core. 
10.(1) Socialización sobre la metodología de formulación de un plan estadístico. 
11. (1) Sensibilización Estándar Statiscal Data and Metadata Exchange SDMX.
Fórmula :   Actividades de formación GIT Planificación realizadas (4), actividades de formación GIT Regulación  realizadas (6),  actividades de formación GIT  Gestión y Proveedores de Datos realizadas (2) /  Actividades de formación GIT Planificación  programadas (4), actividades de formación GIT Regulación  programadas (6),  actividades de formación GIT  Gestión y Proveedores de Datos programadas (2) =    Total 100%
B.Respecto de cursos virtuales se realizó el lanzamiento de 9 temáticas del Ciclo 1  programados en el Plan de Capacitación 2025 (24 de febrero al 24 de abril), al cierre del prim er trimestre el ciclo 1 se encuentra en desarrollo: 
1.Metodología de formulación de un plan estadístico
2.Norma técnica de la calidad del proceso estadístico NTC PE 1000:2020
3.Diseño y construcción de indicadores. 
4.Política de Gestión de la Información Estadística. 
5.Proceso estadístico. 
6.Clasificaciones Estadísticas Económicas 1. Clasificación Industrial Internacional Uniforme de todas las Actividades Económicas Revisión 4 Adaptada para Colombia – CIIU Rev. 4 A.C. 
7.Clasificaciones Estadísticas Sociales 1. Clasificación Internacional Normalizada de la Educación Adaptada para Colombia - CINE A.C. y Clasificación Única de Ocupaciones para Colombia – CUOC
8.Clasificaciones estadísticas sociales 2. Clasificación Internacional de Actividades para Estadísticas de Uso del Tiempo Adaptada para Colombia (ICATUS 2016 A.C.) y Clasificación Internacional de Delitos con Fines Estadísticos Adaptada para Colombia (ICCS A.C.)
9.Marco de Aseguramiento de la Calidad para Colombia 
Desde la planificación y articulación de actividades con la áreas de Arte y Cultura, DICE y OSIS se desarrolla el cronograma anual y cronograma para el lazamiento del ciclo 1. Se alista y consolida la base de participantes inscritos (8.871 participantes)  para la matricula a los cursos virtuales del ciclo1.
Por parte del equipo de producción se realizaron los ajustes y actualizaciones requeridas para el curso Clasificaciones Estadísticas Sociales 1. Se trabaja en la revisión de cursos externos como referencia para la propuesta de mejora de los cursos SEN, así como de su plataforma. Desde diseño gráfico se realizó la revisión inicial de la plataforma aprendizajedane.dane.gov.co tanto para los 5 cursos del ciclo 1-2025, así como para los diferentes elementos gráficos que complementan la plataforma y los cursos, para realizar sus respectivos ajustes, y para proponer las actualizaciones y mejoras que se puedan realizar. Se realizaron los contenidos requeridos para la actualización y ajuste de los 5 cursos de ciclo 1-2025 y en plataforma con base en las observaciones de desarrollo y maquetación, así como en los formatos de ajustes de cada curso recibidos de adecuación pedagógica. Esto de acuerdo con el cronograma del plan de trabajo elaborado.
Para maquetación y programación se realizó, la modificación de los cursos Diseño y construcción de indicadores y Norma técnica de la calidad del proceso estadístico NTC PE 1000:2020 en su respectivo JS, produciendo un cambio en algunos usuarios que se tuvieron que hacer un ajuste manual dentro de plataforma. Se crearon los 11 cursos correspondientes al ciclo 2. También se produjo la copia del curso de Capacidades Estadísticas para pueblos indigenas en la nueva plataforma.
En cuanto a las actividades de adecuación pedagógica, se contactó a los expertos temáticos de 7 de los cursos del ciclo 2 con la intención de solicitar sus ajustes y comentarios para la respectiva actualización de los cursos. Igualmente, en aras de mejorar la experiencia de usuario y contar con un instrumento de medición más completo, se realizó una propuesta de mejora de la encuesta de percepción para los cursos. Se ha brindado la asesoría que han solicitado los expertos temáticos en general.
Fórmula :   Actividades de formación  Cursos virtuales SEN en desarrollo  (9) /  Cursos virtuales SEN programadas  (9) =    Total 100%
C.Durante el primer trimestre de 2025, se desarrolló el ciclo 1 del curso de Auditor Interno de la NTCP 1000 entre el 24 y el 28 de febrero. Este curso contó con la participación de 27 personas representantes de entidades del Sistema Estadístico Nacional (SEN), entre las cuales se destacan: la Agencia de Desarrollo Rural, el Servicio Nacional de Aprendizaje (SENA), la Alcaldía de Girardot, la Alcaldía de Fusagasugá, el Banco de la República, el Instituto de Hidrología, Meteorología y Estudios Ambientales (IDEAM), el Departamento Administrativo Nacional de Estadística (DANE), la Federación Colombiana de Municipios, la Policía Nacional, el Departamento Administrativo de la Función Pública, la Secretaría Distrital de Planeación y la Superintendencia de Salud. 
Fórmula :   Actividades de formación GIT Calidad (1) realizadas  /  Actividades de formación GIT Calidad  programadas (1) =    Total 100%
</t>
  </si>
  <si>
    <t xml:space="preserve">A. Socializaciones_talleres (Presentaciones, listados de asistencia)
B. Cursos Virtuales SEN  (Planificación, articulación y gestión - Producción)
C. Curso Auditor Interno NTC PE 1000 ( Presentaciones, listados de asistencia por módulo)
</t>
  </si>
  <si>
    <t>DIRPEN_09</t>
  </si>
  <si>
    <t xml:space="preserve">
Elaborar los documentos para la regulación estadística, actualización del sistema de conceptos y Documentación DDI</t>
  </si>
  <si>
    <t>Sumatoria de Hitos ((documentos de regulación*70%)+(sistema de conceptos*15%)+(Asistencias DDI*15%))</t>
  </si>
  <si>
    <t>1.  Documento de mantenimiento a Clasificación CUOC  
2. Documento preliminar de adaptación de clasificación CIIU 5
3. Cinco Documentos de Correlativas de regulación
4. Dos Documentos de apoyo a la regulación
5. Documento preliminar de Marco de datos ciudadanos para Colombia
6. Documento preliminar de actualización NTC y Lineamientos de Proceso estadístico
7. Sistema de Conceptos actualizado
8. 60 Listas de asistencias y hojas de ruta documentación DDI
9. Documento correlativa CIIU 4 Vs CIU 5 para el cambio base de Cuentas Nacionales
10. Documento preliminar de agrupaciones cambio base de Cuentas Nacionales con CIIU 5
11. Documento de conceptos estandarizados para cambio base de Cuentas Nacionales
12. Documento de gestión de metadatos CEA-CEPAL</t>
  </si>
  <si>
    <t xml:space="preserve">1.Se realizaron mesas de trabajo para el mantenimiento dela CUOC 2025
2.Se avanzó en la consolidación del cronograma de trabajo para la adaptación de CIIU 5 y se realizó la adaptación preliminar de las secciones B, E, U y V de la CIIU 5
3.Se avanzó en la construcción de la correlativa de residuos sólidos no peligrosos
4.Se avanzo en la búsqueda de referentes para la construcción de 2 documentos de apoyo a la regulación
5.Se avanzó en el documento preliminar de Marco de datos ciudadanos para Colombia
6.Se avanzó en la consolidación del cronograma para la actualización de lineamiento de proceso estadístico, y se inicio búsqueda de referentes 
7.Se realizaron mesas de trabajo para la estandarización de conceptos 
8.Se realizaron 20 acompañamientos  documentación DDI
9.Se elaboró la correlativa CIIU 4 Vs CIU 5 para el cambio base de Cuentas Nacionales
</t>
  </si>
  <si>
    <t>1.	Mantenimiento CUOC 2025
2.	Adaptación de clasificación CIIU 5
3.	Documentos Correlativas
4.	Documentos de apoyo a la regulación
5.	Documento preliminar Marco de Datos Ciudadanos en Colombia
6.	Documento preliminar actualización Lineamientos de Proceso estadístico
7.	Sistema de Conceptos
8.	Documentación DDI
9.	Correlativa CIIU 4 Vs CIIU 5 cambio base de Cuentas Nacionales</t>
  </si>
  <si>
    <t>DIRPEN_10</t>
  </si>
  <si>
    <t xml:space="preserve">Realizar el Diseño e implementación del plan de verificación de la Regulación definido para la producción estadística del SEN </t>
  </si>
  <si>
    <t>Porcentaje de avance de los documentos/ Porcentaje total planificado</t>
  </si>
  <si>
    <t>1. Plan de verificación de la implementación de la regulación estadística 2025
2. Documento verificación 2025</t>
  </si>
  <si>
    <t>Se generó el plan de verificación de la implementación de la regulación para 2025
Se avanzó enla contrucción de la herramienta para la verificación 2025</t>
  </si>
  <si>
    <t>Plan de verificación de la implementación de la regulación estadística 2025</t>
  </si>
  <si>
    <t>DIRPEN_11</t>
  </si>
  <si>
    <t>Desarrollar proyectos prospectivos y tecnológicos en investigación y análisis de datos, que contribuyan a la mejora del proceso estadístico, al fortalecimiento de los procedimientos de la DIRPEN y a las necesidades temáticas del DANE.</t>
  </si>
  <si>
    <t>Sumatoria de Hitos (Reporte prospectivo 35%)+(Proyectos GIT de DIRPEN desarrollados 35%)+(Mantenimiento y actualización de contenidos página SEN desarrollado 30%)</t>
  </si>
  <si>
    <t>1. Documento del proyecto App Diversa
2. Documentos mensuales del reporte prospectivo de referentes internacionales
3. Informes de gestión de mejoramiento de procesos para los GIT de la DIRPEN
4. Bitácora de las funcionalidades de la plataforma tecnológica del SEN 2.0</t>
  </si>
  <si>
    <t>29/01/2025</t>
  </si>
  <si>
    <t>Servicio de articulación del Sistema Estadístico Nacional</t>
  </si>
  <si>
    <t>13_Gestión de desarrollo de capacidades e innovación</t>
  </si>
  <si>
    <t>Durante el primer trimestre de 2025 el GIT de Prospectiva y Análisis de Datos llevó a cabo la publicación de los documentos de referentes internacionales para los meses de diciembre de 2024 y febrero de 2025. De igual manera se realizó la gestión de actualización del sitio web del Sistema Estadístico Nacional (WEB SEN)</t>
  </si>
  <si>
    <t>Enlace sitio Web SEN: https://www.sen.gov.co/
Documento de Referentes Internacionales - Diciembre 2024
Documento de Referentes internacionales - Febrero 2025</t>
  </si>
  <si>
    <t>DSCN_01</t>
  </si>
  <si>
    <t>Publicar ocho (8) boletines y sus anexos de las operaciones estadísticas de las Cuentas del Marco Central del Sistema de Contabilidad Ambiental y Económica (cuentas ambientales y económicas de flujos del agua, del bosque, de energía, de residuos sólidos y de emisiones al aire; cuenta ambiental y económica de activos de los recursos minerales y energéticos; cuenta ambiental y económica de actividades ambientales y transacciones asociadas).</t>
  </si>
  <si>
    <t>Sumatoria de boletines técnicos de las Cuentas del Marco Central del Sistema de Contabilidad Ambiental y Económica - SCAE, publicados en la página web de la entidad en la vigencia.</t>
  </si>
  <si>
    <t>Ocho (8) boletines técnicos y sus anexos estadísticos de las Cuentas del Marco Central del Sistema de Contabilidad Ambiental y Económica - SCAE</t>
  </si>
  <si>
    <t>Boletines Técnicos</t>
  </si>
  <si>
    <t>DSCN_02</t>
  </si>
  <si>
    <t>Publicar dos (2) boletines y sus anexos correspondientes a los resultados de la Cuenta Temática de Economía Circular - CTECI  y de la Cuenta Temática de Bioeconomía - CTB.</t>
  </si>
  <si>
    <t>Sumatoria de boletines técnicos de la Cuenta Temática de Bioeconomía - CTB y la Cuenta Temática de Economía Circular - CTECI, publicados en la página web de la entidad en la vigencia.</t>
  </si>
  <si>
    <t xml:space="preserve">Dos (2) boletines técnicos y sus anexos estadísticos de la Cuenta Temática de Bioeconomía - CTB y la Cuenta Temática de Economía Circular - CTECI.  </t>
  </si>
  <si>
    <t>15/10/2025</t>
  </si>
  <si>
    <t>Inicia reporte en el cuarto trimestre</t>
  </si>
  <si>
    <t>DSCN_03</t>
  </si>
  <si>
    <t>Publicar un (1) boletín técnico y su(s) anexos(s) estadístico(s) de la Cuenta Satélite de Economía Cultural y Creativa finalizada.</t>
  </si>
  <si>
    <t>Boletín técnico de la  Cuenta Satélite de Economía Cultural y Creativa publicado/ Boletin programado</t>
  </si>
  <si>
    <t>Un (1) Boletín técnico y su(s) anexo(s) estadístico(s)de la Cuenta Satélite de Economía Cultural y Creativa.</t>
  </si>
  <si>
    <t>Inicia reporte en el tercer trimestre</t>
  </si>
  <si>
    <t>DSCN_04</t>
  </si>
  <si>
    <t>Proyectar y publicar un (1) reporte de información para economía cultural y creativa.</t>
  </si>
  <si>
    <t>Reporte de información para economía cultural y creativa, publicado/ Reporte programado</t>
  </si>
  <si>
    <t>Un (1) reporte de información para economía cultural y creativa publicado en la página web de la entidad.</t>
  </si>
  <si>
    <t>DSCN_05</t>
  </si>
  <si>
    <t>Publicar un (1) boletín técnico y su(s) anexo(s) estadístico(s) de la Cuenta Satélite de Economía Cultural y Creativa de Bogotá finalizada</t>
  </si>
  <si>
    <t>Boletín técnico de la Cuenta Satélite de Economía Cultural y Creativa de Bogotá publicado/ Boletin programado</t>
  </si>
  <si>
    <t>Un (1) Boletín y su(s) anexo(s) estadístico(s) de la Cuenta Satélite de Economía Cultural y Creativa de Bogotá.</t>
  </si>
  <si>
    <t>DSCN_06</t>
  </si>
  <si>
    <t>Publicar tres (3) boletines y su(s) anexo(s) estadístico(s) de la Cuenta Satélite de la Agroindustria: Arroz (CSAA); Avícola (CSAAV); Maíz, Sorgo y Soya (CAAMSS), en el segundo trimestre de 2025 un (1) boletín técnico y su(s) anexo(s) estadístico(s) de la Cuenta Satélite de Turismo - CST y en el primer trimestre un (1) boletín técnico y su anexo estadístico de la Cuenta Satélite de las Tecnologías de la Información y las Comunicaciones - CSTIC.</t>
  </si>
  <si>
    <t>Sumatoria de boletines técnicos de Cuentas Satélites publicados en la página web de la entidad</t>
  </si>
  <si>
    <t>Cinco (5) boletines técnicos y sus anexos estadísticos de la Cuenta Satélite de la Agroindustria: Arroz (CSAA), Avícola (CSAAV), Maíz, Sorgo y Soya (CAAMSS), de la Cuenta Satélite de Turismo - CST y de la Cuenta Satélite de las Tecnologías de la Información y las Comunicaciones - CSTIC, publicados en la página web de la entidad en la vigencia.</t>
  </si>
  <si>
    <t>En el marco del avance de esta meta, durante el primer trimestre de 2025, se realizó la publicación de los resultados concernientes a la medición de la Cuenta Satélite de las Tecnologías de la Información y las Comunicaciones - CSTIC correspondientes a los períodos 2022 - 2024pr.</t>
  </si>
  <si>
    <t>DSCN_07</t>
  </si>
  <si>
    <t>Publicar boletines y anexos del PIB trimestral desde los enfoques de la producción y el gasto, para los periodos del: cuarto trimestre de 2024, primer, segundo y tercer trimestre del año 2025.</t>
  </si>
  <si>
    <t>Sumatoria de boletines técnicos del PIB trimestral, publicados en la página web de la entidad.</t>
  </si>
  <si>
    <t>Cuatro (4) boletines técnicos y sus anexos estadísticos del PIB trimestral, publicados en la página web de la entidad en la vigencia.</t>
  </si>
  <si>
    <t>21/01/2025</t>
  </si>
  <si>
    <t>En el marco del avance de esta meta, el 17 de febrero de 2025, se realizó la publicación de los resultados del Producto Interno Bruto Trimestral - PIB_T desde los enfoques de producción y gasto, en sus series corrientes y encadenadas de volumen. Obtenidos para el periodo estadístico del IV trimestre 2024pr y año total, junto con sus respectivos anexos estadísticos.</t>
  </si>
  <si>
    <t>DSCN_08</t>
  </si>
  <si>
    <t>Publicar durante cada trimestre de 2025, el resultado del PIB trimestral por el enfoque del ingreso y de las cuentas por sector institucional para los periodos: cuarto trimestre de 2024, y los tres primeros trimestres de 2025, y un (1) piloto preliminar de la desestacionalización del PIB desde el enfoque del ingreso.</t>
  </si>
  <si>
    <t>Sumatoria de boletines técnicos del PIB trimestral y un (1) piloto preliminar de la desestacionalización del PIB desde el enfoque del ingreso.</t>
  </si>
  <si>
    <t>Cuatro (4) boletines técnicos y sus anexos estadísticos de publicación de PIB trimestral, publicados en la página web de la entidad en la vigencia y un (1) piloto preliminar de la desestacionalización  del PIB desde el enfoque del ingreso.</t>
  </si>
  <si>
    <t>El 28 de marzo se realizó la publicación de los resultados de la medición correspondiente al período IV trimestre 2024pr de las Cuentas Nacionales Trimestrales Por Sector Institucional - CNTSI.</t>
  </si>
  <si>
    <t>DSCN_09</t>
  </si>
  <si>
    <t>Publicar el PIB por departamentos - PIBDEP, así: años 2021 provisional, 2022 provisional y 2023 preliminar y Valor agregado por municipios - VAM años 2021 provisional y 2022 provisional</t>
  </si>
  <si>
    <t>Sumatoria de boletines técnicos del PIB por departamentos - PIBDEP publicados en la página web de la entidad.</t>
  </si>
  <si>
    <t>Dos (2) boletines técnicos y sus anexos estadísticos del PIB por departamentos - PIBDEP, publicados en la página web de la entidad.</t>
  </si>
  <si>
    <t>30/05/2025</t>
  </si>
  <si>
    <t xml:space="preserve">En el marco del avance de esta meta, durante el primer trimestre de 2025, se realizó la medición del PIB por departamentos para el 2023p, que incluye el VAM para e2011 - 2023p. </t>
  </si>
  <si>
    <t>DSCN_10</t>
  </si>
  <si>
    <t>Publicar doce (12) boletines técnicos y sus anexos estadísticos correspondientes a los resultados del Indicador de Seguimiento a la Economía - ISE.</t>
  </si>
  <si>
    <t>Sumatoria de boletines técnicos del Indicador de Seguimiento a la Economía - ISE, publicados en la página web de la entidad.</t>
  </si>
  <si>
    <t>Doce (12)  boletines técnicos y sus anexos estadísticos del Indicador de Seguimiento a la Economía - ISE, publicados en la página web de la entidad.</t>
  </si>
  <si>
    <t>DSCN_11</t>
  </si>
  <si>
    <t>Publicar un (1) boletín y su(s) anexo(s) estadístico(s) de la Productividad Total de Factores - PTF.</t>
  </si>
  <si>
    <t>Boletín técnico  de la Productividad Total de Factores - PTF, publicado/ Boletín programado</t>
  </si>
  <si>
    <t>Boletín y su(s) anexo(s) estadístico(s) de la Productividad Total de Factores - PTF, publicado en la página web de la entidad.</t>
  </si>
  <si>
    <t>31/3/2025</t>
  </si>
  <si>
    <t xml:space="preserve">En el marco de la ejecución de esta actividad, la cual contaba con programación para el primer trimestre de 2025 se adelantó la publicación de los resultados 2024pr de la operación estadística denominada Productividad Total de los Factores - PTF. </t>
  </si>
  <si>
    <t>DSCN_12</t>
  </si>
  <si>
    <t>Publicar un (1) boletín y su(s) anexo(s) estadístico(s) de resultados de la Matriz de trabajo.</t>
  </si>
  <si>
    <t>Boletín técnico de la Matriz de Trabajo, publicado en la página web de la entidad/ Boletín programado</t>
  </si>
  <si>
    <t>Un (1) boletín técnico y su(s) anexo(s) estadístico(s) de la Matriz de trabajo, publicados en la página web de la entidad.</t>
  </si>
  <si>
    <t>13/06/2025</t>
  </si>
  <si>
    <t>DSCN_13</t>
  </si>
  <si>
    <t xml:space="preserve"> Publicar un (1) boletín técnico y su(s) anexo(s) estadísticos de la Matriz utilización desagregada en productos nacionales e importados - MUPNI y un (1) boletín técnico y su(s) anexo(s) estadísticos de la Matriz Insumo Producto - MIP.</t>
  </si>
  <si>
    <t>Sumatoria de boletines y anexos de la Matriz utilización desagregada en productos nacionales e importados y de la Matriz Insumo Producto - MIP, publicados.</t>
  </si>
  <si>
    <t>Dos (2) boletines técnicos y dos (2) anexos estadísticos, publicados en la página web de la entidad.</t>
  </si>
  <si>
    <t>15/07/2025</t>
  </si>
  <si>
    <t>DSCN_14</t>
  </si>
  <si>
    <t>Publicar dos (2) boletines técnicos y sus anexos estadísticos  de las Cuentas Anuales de Bienes y Servicios - CABYS y Cuentas anuales por sector institucional - CASI para los años 2022 provisional y 2023 provisional , y una (1) base de datos, en el cuarto trimestre de 2025, con información acopiada para las estimaciones de las cuentas anuales de Bienes y Servicios - CABYS y en el primer trimestre una (1) para las cuentas anuales por sector institucional - CASI para el año 2024 provisional.</t>
  </si>
  <si>
    <t>Sumatoria de boletines técnicos de las Cuentas Anuales y Bienes y Servicios - CABYS y Cuentas Anuales por Sectores Institucional - CASI, publicados en la página web de la entidad en la vigencia + ∑  de bases de datos con información acopiada para las estimaciones de las cuentas anuales de Bienes y Servicios - CABYS y Cuentas Anuales por Sectores Institucional - CASI para el año 2024 provisional.</t>
  </si>
  <si>
    <t>Dos (2) boletines técnicos y sus anexos estadísticos de las Cuentas Anuales y Bienes y Servicios - CABYS y Cuentas Anuales por Sectores Institucional - CASI, publicados en la página web de la entidad y dos (2) bases de datos  con información acopiada para las estimaciones de las cuentas anuales de bienes y servicios para el año 2024 provisional.</t>
  </si>
  <si>
    <t>DSCN_15</t>
  </si>
  <si>
    <t>Publicar en cada trimestre de 2025, el Indicador Trimestral de Actividad Económica por Departamentos - ITAED, correspondiente a los trimestres III y IV de 2023, y trimestres I y II de 2024</t>
  </si>
  <si>
    <t>Sumatoria de Boletines técnicos del Indicador Trimestral de Actividad Económica por Departamentos - ITAED, publicados</t>
  </si>
  <si>
    <t>Cuatro (4) boletines técnicos y sus anexos estadísticos del Indicador Trimestral de Actividad Económica por Departamentos - ITAED, publicados en la página web de la entidad.</t>
  </si>
  <si>
    <t>En el marco del avance de esta meta, durante el primer trimestre de 2025, se realizó la publicación de un (1) boletín y su anexo estadístico con el resultado del Indicador Trimestral de Actividad Económica Departamental - ITAED para el III Trimestre de 2024pr.</t>
  </si>
  <si>
    <t>DSCN_16</t>
  </si>
  <si>
    <t>Publicar dos (2) boletines y sus anexos estadísticos correspondientes a los resultados de las cuentas del Gasto por Finalidad del Gobierno General - GGF y el Gasto Público y Privado - SOCX año 2024 preliminar y revisión 2023 provisional.</t>
  </si>
  <si>
    <t>Sumatoria de boletines técnicos del GGF y del gasto público y privado - SOCX, publicados en la página web de la entidad.</t>
  </si>
  <si>
    <t>Dos (2) boletines técnicos y sus anexos estadísticos del GGF y del gasto público y privado - SOCX, publicados en la página web de la entidad.</t>
  </si>
  <si>
    <t>31/7/2025</t>
  </si>
  <si>
    <t>DSCN_17</t>
  </si>
  <si>
    <t>Publicar un (1) boletín técnico y su(s) anexo(s) estadístico(s) con los resultados de la Cuenta Satélite de Salud - CSS, finalizada</t>
  </si>
  <si>
    <t>Boletín técnico de la Cuenta Satélite de Salud - CSS, publicado en la vigencia.</t>
  </si>
  <si>
    <t>Boletín y su(s) anexo(s) estadísticos de la Cuenta Satélite de Salud - CSS,  publicados en la página web de la entidad.</t>
  </si>
  <si>
    <t>14/10/2025</t>
  </si>
  <si>
    <t>DSCN_18</t>
  </si>
  <si>
    <t xml:space="preserve">Publicar informe del avance de la Ley 1413 de 2010, por medio de la cual se regula la inclusión de la economía del cuidado en el sistema de cuentas nacionales.  </t>
  </si>
  <si>
    <t>Sumatoria de  informes de avance de la implementación de los lineamientos  dispuestos en la Ley 1413 de 2010 publicados en la página web de la entidad en la vigencia..</t>
  </si>
  <si>
    <t>Informe de avance implementación de los lineamientos dispuestos en la Ley 1413 de 2010, publicados en la página web de la entidad.</t>
  </si>
  <si>
    <t>13/01/2025</t>
  </si>
  <si>
    <t xml:space="preserve">En el marco del avance de esta meta, durante el primer trimestre de 2025, se realizó la publicación el 21 de febrero de 2025, del Vigésimo octavo informe semestral sobre el avance avance de la Ley 1413 de 2010, por medio de la cual se regula la inclusión de la economía del cuidado en el sistema de cuentas nacionales.  </t>
  </si>
  <si>
    <t>DSCN_19</t>
  </si>
  <si>
    <t>Publicar un (1) boletín técnico y su(s) anexos técnicos con los resultados de la Cuenta Satélite del Deporte Nacional - CSD</t>
  </si>
  <si>
    <t>Boletín técnico con los resultados de la Cuenta Satélite del Deporte Nacional - CSD</t>
  </si>
  <si>
    <t>Un (1) boletín técnico y su(s) anexo(s) estadístico(s) de la Cuenta Satélite del Deporte Nacional - CSD, publicados en la página web de la entidad.</t>
  </si>
  <si>
    <t>DSCN_20</t>
  </si>
  <si>
    <t xml:space="preserve">Proyectar un (1) documento diagnóstico que permita evaluar las mediciones de economía no observada, en el marco de las Cuentas Anuales de Bienes y Servicios - CABYS en el sistema de Cuentas Nacionales y su relación con la Economía Popular. </t>
  </si>
  <si>
    <t>Documento diagnóstico para el diseño y la medición de la economía no observada en las cuentas nacionales, proyectado / Documento diágnostico programado.</t>
  </si>
  <si>
    <t>Documento diagnóstico para el diseño y la medición de la economía no observada en las cuentas nacionales.</t>
  </si>
  <si>
    <t>DSCN_21</t>
  </si>
  <si>
    <t>Proyectar para el cuarto trimestre de 2025, un (1) piloto de resultados preliminares, finalizados de las Cuenta de Extensión de las Cuentas de los Ecosistemas.</t>
  </si>
  <si>
    <t>Piloto de resultados preliminares, finalizados de las Cuenta de Extensión de las Cuentas de los Ecosistemas/ Piloto de resultados preliminares programado.</t>
  </si>
  <si>
    <t>Un (1) piloto de resultados preliminares, finalizados de la Cuenta Ecosistemas, proyectado.</t>
  </si>
  <si>
    <t>DSCN_22</t>
  </si>
  <si>
    <t>Proyectar  un (1) documento del modelo conceptual de la herramienta de automatización del subsistema de Estadísticas Económicas (CONPES 4008)</t>
  </si>
  <si>
    <t>Documento del modelo conceptual de la herramienta de automatización del Subsistema de Estadísticas Económicas/ Documento del modelo conceptual programado.</t>
  </si>
  <si>
    <t>Documento del modelo conceptual de la herramienta de automatización del Subsistema de Estadísticas Económicas, proyectado.</t>
  </si>
  <si>
    <t>DSCN_23</t>
  </si>
  <si>
    <t>Elaborar un (1) documento plan de trabajo que relacione metas, hitos, esquemas de trabajo y flujos de proceso a desarrollarse por parte de las Direcciones Técnicas DANE (DRA, DIRPEN, DIG, DIMPE y CDS) y áreas de apoyo en el marco del cambio de año base de las cuentas nacionales.</t>
  </si>
  <si>
    <t>Documento plan de  trabajo que relacione metas, hitos, esquemas de trabajo y flujos de proceso a desarrollarse por parte de las Direcciones Técnicas DANE (DRA, DIRPEN, DIG, DIMPE y CDS) y áreas de apoyo en el marco del cambio de año base de las cuentas nacionales/ Documento plan de trabajo programado.</t>
  </si>
  <si>
    <t>Un (1) documento plan de  trabajo que relacione metas, hitos, esquemas de trabajo y flujos de proceso a desarrollarse por parte de las Direcciones Técnicas DANE (DRA, DIRPEN, DIG, DIMPE y CDS) y áreas de apoyo en el marco del cambio de año base de las cuentas nacionales.</t>
  </si>
  <si>
    <t>31/03/2025</t>
  </si>
  <si>
    <t xml:space="preserve">Durante el primer trimestre de 2025, desde la DSCN, se propiciaron los espacios para la realización de reuniones con las demás Direcciones Técnicas y aquellas dependencias de apoyo del Departamento Administrativo Nacional de Estadística - DANE que intervienen en el proyecto Cambio de Año Base - CAB, quedando, de estos espacios, un conjunto de compromisos que le asisten a estas dependencias en pro al desarrollo del aludido proyecto. </t>
  </si>
  <si>
    <t>Documento que contiene las actividades a desarrollarse por parte de las áreas técnicas en el marco del proyecto CAB.</t>
  </si>
  <si>
    <t>DSCN_24</t>
  </si>
  <si>
    <t>Proyectar cuatro (4) documentos técnicos concernientes al cambio de año base de las Cuentas Nacionales de Colombia. que sirvan como elementos estratégicos para la modernización y actualización de la estructura económica del país, en línea con el modelo de producción estadística GSBPM.</t>
  </si>
  <si>
    <t xml:space="preserve">Sumatoria de documentos técnicos concernientes al cambio de año base
</t>
  </si>
  <si>
    <t>Un (1) documento final tipo Plan General del cambio de año base con la propuesta técnica, estadística,  metodológica, de acopio, de procesamiento y económica.
Un (1) documento preliminar tipo ficha metodológica. Un (1) documento preliminar tipo procedimiento de desarrollo y mantenimiento de Sistemas de Información del cambio de Año Base. 
Un (1) documento preliminar tipo metodología del cambio de Año Base.</t>
  </si>
  <si>
    <t>DSCN_25</t>
  </si>
  <si>
    <t>Proyectar un (1) piloto de resultados preliminares, finalizados de las Cuenta Nacionales de Inclusión.</t>
  </si>
  <si>
    <t>Piloto de resultados preliminares, finalizados de las Cuentas Nacionales de Inclusión / Piloto de resultados preliminares programado.</t>
  </si>
  <si>
    <t>Un (1) piloto de resultados preliminares de las Cuentas Nacionales de Inclusión.</t>
  </si>
  <si>
    <t>DCD_01</t>
  </si>
  <si>
    <t>Realizar la adecuación de la propuesta de arquitectura del Registro Estadístico Base de Población, construida a partir de la ultima propuesta presentada</t>
  </si>
  <si>
    <t>Documento con la propuesta de arquitectura realizado / Documento con la propuesta, programado.</t>
  </si>
  <si>
    <t>Propuesta de arquitectura en motor de base de datos con la información de personas a nivel municipal, para el periodo 2018.</t>
  </si>
  <si>
    <t>Producción_de_información_estructural</t>
  </si>
  <si>
    <t>DCD_02</t>
  </si>
  <si>
    <t>Construir la nueva arquitectura del Registro Estadístico Base de Población (REBP) 2022 - 2023, a partir de la propuesta presentada en el 2023. (Línea base 2024 50%)</t>
  </si>
  <si>
    <t>Porcentaje de avance de la base de datos</t>
  </si>
  <si>
    <t>Una base de datos con la información de personas a nivel municipal, para el periodo 2022-2023</t>
  </si>
  <si>
    <t>DCD_03</t>
  </si>
  <si>
    <t>Realizar exploraciones metodológicas para la determinación de la residencia administrativa del Registro Estadístico Base de Población a través del método de señales de vida.</t>
  </si>
  <si>
    <t>Documento realizados durante el periodo / Documento programado</t>
  </si>
  <si>
    <t>Documento con la revisión bibliográfica y propuesta metodológica de implementación para la determinación de la residencia administrativa</t>
  </si>
  <si>
    <t>DCD_04</t>
  </si>
  <si>
    <t>Realizar actividades de diseño orientadas a la obtención de información sobre las condiciones socioeconómicas de las familias y personas que residen en las áreas del Sistema de Parques Nacionales Naturales.</t>
  </si>
  <si>
    <t>Sumatoria de porcentaje de avance de los entregables realizados</t>
  </si>
  <si>
    <t>(i) Diseño del Plan de recolección (50%)
(ii) Versión del Instrumento de recolección para la obtención de información requerida (50%)</t>
  </si>
  <si>
    <t>100%</t>
  </si>
  <si>
    <t>DCD_05</t>
  </si>
  <si>
    <t>Realizar acompañamiento en la temática étnica  para el desarrollo de las Operaciones Censales</t>
  </si>
  <si>
    <t>(Número de acompañamientos realizados en el trimestre / Número de acompañamientos solicitados en el trimestre)*100%
(Indicador por demanda)</t>
  </si>
  <si>
    <t>Informes o ayudas de memoria con sus listas de asistencia que den evidencia del acompañamiento para el desarrollo de las Operaciones Censales</t>
  </si>
  <si>
    <t>DCD_06</t>
  </si>
  <si>
    <t>Culminar el operativo de recolección del Registro Multidimensional Wayuu, así como la preparación y entrega de los resultados, en cumplimiento de la Sentencia T302/2017. (Línea base 2024 73%)</t>
  </si>
  <si>
    <t>Sumatoria de porcentajes de avance de los entregables culminados</t>
  </si>
  <si>
    <t>(i) Base definitiva del operativo (30%)
(ii) Bases final de resultados del RMW (50%) 
(iii) Cuadros de salida, boletines y archivos de salida de información del RMW (20%)</t>
  </si>
  <si>
    <t>Archivo XLS con el reporte descrito</t>
  </si>
  <si>
    <t>La reactivación y desarrollo del operativo de recolección del RMW durante 2025, ha presentado diversas sitiuaciones que han afectado su normal desarrollo (reanudación tardía ejecución contratos con organizaciones Wayuu que fungen como operadores de personal y transporte. Espera de decisión y aprobación por parte de las autoridades indígenas Wayuu para continuar el operativo directamente por el DANE).</t>
  </si>
  <si>
    <t>DCD_07</t>
  </si>
  <si>
    <t>Desarrollar el sistema de información Wayuú  en su componente temático, con la integración de la base de datos del operativo y los registros administrativos (línea Base 2024 90%)</t>
  </si>
  <si>
    <t>Avance del informe metodológico realizado / Informe metodológico programado*100</t>
  </si>
  <si>
    <t>Informe metodológico consolidado con la integración de la base de datos del operativo más los registros administrativos</t>
  </si>
  <si>
    <t>31/08/2025</t>
  </si>
  <si>
    <t>Inicia reporte en el terccer trimestre</t>
  </si>
  <si>
    <t>DCD_08</t>
  </si>
  <si>
    <t>Elaborar respuestas para atender los requerimientos en cumplimiento de las sentencias T302 y auto 696</t>
  </si>
  <si>
    <t>(Número de respuestas elaboradas en el trimestre/Número de respuestas solicitadas en el trimestre)*100% 
(Indicador por demanda)</t>
  </si>
  <si>
    <t>Respuestas a solicitudes de información y/o ayudas de memoria</t>
  </si>
  <si>
    <t>DCD_09</t>
  </si>
  <si>
    <t xml:space="preserve">Elaborar respuestas para atender los requerimientos en cumplimiento de las sentencia T 276 - pueblo Afrocolombiano </t>
  </si>
  <si>
    <t>DCD_10</t>
  </si>
  <si>
    <t>Elaborar respuestas para atender los requerimientos en cumplimiento de las sentencias relacionadas con grupos diferenciales</t>
  </si>
  <si>
    <t>DCD_11</t>
  </si>
  <si>
    <t>Elaborar Proyecciones de población en edad de trabajar de localidades y comunas de Bogotá y Medellín, actualizadas.</t>
  </si>
  <si>
    <t>(Número de cuadros de salida elaborados / Número de Cuadros de salidas programados en el trimestre) *100</t>
  </si>
  <si>
    <t>Cuadros de Resultados con las proyecciones de población en edad de trabajar desagregado por unidad de planeación local.</t>
  </si>
  <si>
    <t>DCD_12</t>
  </si>
  <si>
    <t xml:space="preserve">Realizar acompañamiento técnico a las organizaciones indígenas brindado, en cumplimiento de los acuerdos establecidos en el plan de desarrollo 2024-2026 </t>
  </si>
  <si>
    <t>(Número de acompañamientos realizados en el trimestre/Número de acompañamientos solicitados en el trimestre)*100%
(Indicador por demanda)</t>
  </si>
  <si>
    <t>Informes o ayudas de memoria con sus listas de asistencia que den cuenta del acompañamiento brindado a las organizaciones indígenas, en cumplimiento de los acuerdos del plan de desarrollo 2024-2026.</t>
  </si>
  <si>
    <t>DCD_13</t>
  </si>
  <si>
    <t>Realizar acciones de acompañamiento técnico en articulación con el Ministerio del Interior, para el fortalecimiento de los listados censales de los pueblos indígenas, en el marco de la adecuación del Sistema Estadístico Nacional - SEN</t>
  </si>
  <si>
    <t>(Número de acompañamientos realizados en el trimestre/Número de acompañamientos solicitados en el trimestre)*100% 
(Indicador por demanda)</t>
  </si>
  <si>
    <t>Informes o ayudas de memoria con sus listas de asistencia que den cuenta del acompañamiento para el fortalecimiento de listados censales</t>
  </si>
  <si>
    <t>Retroalimentación DANE a Ministerio del Interior, respecto a la versión de instrumento de recolección y diccionario de datos autocensos indígenas.
Formulación y envío Guía Buenas prácticas dirigida al Ministerio del Interior, para los Registros de población étnica
Asistencia a reuniones con Ministerio del Interior y autoridades y representantes de pueblos indígenas.</t>
  </si>
  <si>
    <t xml:space="preserve">Archivos PDF:
Remisión observaciones Diccionario de Datos; Guía de Buenas prácticas a MinInterior; soporte reunión 19 de marzo
Archivo Word Acta de reunión 28 de marzo </t>
  </si>
  <si>
    <t>DCD_14</t>
  </si>
  <si>
    <t xml:space="preserve">Construir el documento preliminar plan de pruebas temáticas para el conteo intercensal de población indígena </t>
  </si>
  <si>
    <t>Documento  construidos durante el periodo / Documento programado</t>
  </si>
  <si>
    <t>Documento para la implementación del plan de pruebas temáticas para conteo intercensal de población indígena</t>
  </si>
  <si>
    <t>DCD_15</t>
  </si>
  <si>
    <t>Realizar acompañamiento técnico para el fortalecimiento las capacidades de análisis de información poblacional de lideres indígenas de la Amazonia</t>
  </si>
  <si>
    <t>Informes o ayudas de memoria con sus listas de asistencia que den cuenta del fortalecimiento a líderes indígenas</t>
  </si>
  <si>
    <t>DCD_16</t>
  </si>
  <si>
    <t>Realizar acompañamiento técnico para la elaboración de los listados censales para la población NARP</t>
  </si>
  <si>
    <t>Informes o ayudas de memoria con sus listas de asistencia que den cuenta del acompañamiento</t>
  </si>
  <si>
    <t>DCD_17</t>
  </si>
  <si>
    <t>Construir el documento preliminar del Protocolo de relacionamiento con las comunidades NARP.</t>
  </si>
  <si>
    <t>Documento construido / Documento programado</t>
  </si>
  <si>
    <t>Documento preliminar del protocolo de relacionamiento con las comunidades NARP</t>
  </si>
  <si>
    <t>DCD_18</t>
  </si>
  <si>
    <t>Construir el documento preliminar plan de pruebas temáticas para el conteo intercensal de la población NARP</t>
  </si>
  <si>
    <t>Documento para la implementación del plan de pruebas temáticas para conteo intercensal de población NARP</t>
  </si>
  <si>
    <t>DCD_19</t>
  </si>
  <si>
    <t xml:space="preserve">Realizar acompañamiento técnico para el diseño metodológico de la caracterización sociodemográfica de las viviendas y la población Rrom, a  las 9 kumpanias y las dos organizaciones del pueblo Rrom </t>
  </si>
  <si>
    <t xml:space="preserve">Informes técnicos o ayudas de memoria con sus listas de asistencia que evidencien el acompañamiento técnico brindando a las organizaciones </t>
  </si>
  <si>
    <t>DCD_20</t>
  </si>
  <si>
    <t>Realizar el acompañamiento técnico para la producción de información estadística para la caracterización de la población campesina en cumplimiento de la sentencia 2028 de 2018</t>
  </si>
  <si>
    <t>Informes técnicos o ayudas de memoria con sus listas de asistencia que den cuenta del acompañamiento técnico para la producción información estadística para la caracterización de la población campesina</t>
  </si>
  <si>
    <t>DCD_21</t>
  </si>
  <si>
    <t>Realizar el Análisis de comparabilidad y calidad de los datos en el proceso preparatorio para la transición de CIE10 a CIE11 desarrollado, a través del uso de las herramientas tecnológicas para la codificación automática de causas de defunción en CIE11 "1. Desarrollo In House: SIGEV Módulo de codificación y 2. IRIS 6 - con nuevas versiones de pruebas".</t>
  </si>
  <si>
    <t>Sumatoria de porcentajes de avance del documento realizado</t>
  </si>
  <si>
    <t>Un documento con las pruebas de codificación en CIE11 realizadas.</t>
  </si>
  <si>
    <t>DCD_22</t>
  </si>
  <si>
    <t>Desarrollar propuesta técnica para el fortalecimiento de la gestión, integración y articulación de la información poblacional y los análisis sociodemográficos con enfoque territorial.</t>
  </si>
  <si>
    <t>Sumatoria porcentajes de avance de los entregables desarrollados</t>
  </si>
  <si>
    <t>(i) Documentos metodológicos de análisis postcensal de poblaciones étnico-raciales 60%
(ii) Boletines técnicos de análisis postcensal de poblaciones étnico-raciales 40%</t>
  </si>
  <si>
    <t>Se inicio el ejercicio de análisis postcensal con la estimación de la mortalidad por sexo y edades simples y la fecundidad por mujer en edad fértil (10-49 años) 2018 para la población indígena, Rom y Negros Afrodesendientes y Palenqueros, teniendo como insumos la información suministrada por el Censo Nacional de Población y Vivienda-CNPV 2018 y las estadísticas vitales. Los primeros resultados obtenidos han sido producto de la exploración de varias metodologías los cuales se han comparado con los resultados oficiales publicados por el CNPV
Se adjuntan los siguientes archivos: Estimaciones mortalidad_etnica_2018_30032025.xlsx; Estimaciones fecundidad_etnica_2018_30032025.xlsx
Por otro lado, se ha venido trabajando en el documento de análisis de resultados producto del Registro Multidimensional Wayuu el cual ha sido revisado y ajustado al interior de la Dirección de Censos y Demografía
Se adjuntan los siguientes archivos: DISEÑO DEL ANALISIS REGISTRO MULTIDIMENSIONALWAYUU_14042025.pdf</t>
  </si>
  <si>
    <t>Estimaciones mortalidad_etnica_2018_30032025.xlsx
Estimaciones fecundidad_etnica_2018_30032025.xlsx
DISEÑO DEL ANALISIS REGISTRO MULTIDIMENSIONAL WAYUU_14042025.pdf</t>
  </si>
  <si>
    <t>DCD_23</t>
  </si>
  <si>
    <t>Elaborar propuesta técnica para el fortalecimiento de la gestión e integración del sistema de información estadística de migración con la articulación del enfoque territorial.</t>
  </si>
  <si>
    <t>Documentos elaborado / Documento programado</t>
  </si>
  <si>
    <t>Documento metodológico para la construcción de estadísticas del sistema de información estadística migratoria (SIEM).</t>
  </si>
  <si>
    <t>DCD_24</t>
  </si>
  <si>
    <t xml:space="preserve">Gestionar el componente técnico y administrativo, para el desarrollo de las diferentes fases de las operaciones estadísticas tipo censo que se adelanten.
</t>
  </si>
  <si>
    <t>Sumatoria de porcentajes de avance en la gestión del componente técnico y administrativo</t>
  </si>
  <si>
    <t>(i) Estudios previos para la adquisición de bienes y servicios (60%)
(ii) Informes de seguimiento de la ejecución de recursos. (40%)</t>
  </si>
  <si>
    <t>15/04/2025</t>
  </si>
  <si>
    <t>DCD_25</t>
  </si>
  <si>
    <t xml:space="preserve">Realizar actividades de diseño y construcción con miras a la realización de la operación estadística de pescadores artesanales </t>
  </si>
  <si>
    <t>Sumatoria de porcentajes de avance de los entregables realizados</t>
  </si>
  <si>
    <t xml:space="preserve">Diseño
(i) Documento Metodológico (40%)
(ii) Ficha Metodológica (20%)
Construcción
(iii) Plan de Pruebas (20%)
(iv) Instrumento de recolección definitivo (20%)
</t>
  </si>
  <si>
    <t>Se avanzó en los 8 documentos de diseño que conforman la metodología y la ficha técnica, son documentos con comentarios del grupo de trabajo. Se tiene archivo de plan de pruebas y cuestionario con comentarios para cierre</t>
  </si>
  <si>
    <t>1, Diseño temático
2, Diseño estadístico
3. Diseño de recolección
4, Diseño de análisis
5. Diseño difusión
6. Diseño evaluación
7, diseño flujos de trabajo
8. Diseño étnico
9, Plan de pruebas
10, Cuestionario CPAS</t>
  </si>
  <si>
    <t>DCD_26</t>
  </si>
  <si>
    <t>Aplicar metodologías innovadoras identificadas para la medición de componentes demográficos, de acuerdo a las necesidades de la Dirección técnica</t>
  </si>
  <si>
    <t>Sumatoria porcentajes de avance de los entregables aplicados</t>
  </si>
  <si>
    <t>Propuesta metodológica y pruebas técnicas:
(i) Documentación metodológica de la implementación de herramientas de análisis, ciencia de datos y flujos de trabajo para el fortalecimiento de proyecciones demográficas (25%)
(ii) Cuadros de resultados de proyecciones de población según pertenencia étnico-racial (75%)</t>
  </si>
  <si>
    <t>Se vanzo en la implementacion de Indicadores demográficos asociados a las poblaciones étnicas.</t>
  </si>
  <si>
    <t xml:space="preserve"> Indicadores demográficos asociados a las poblaciones étnicas.</t>
  </si>
  <si>
    <t>DCD_27</t>
  </si>
  <si>
    <t>Elaborar Boletines y documentos técnicos generados en materia sociodemográfica que generen valor agregado al quehacer de la Dirección técnica (Línea base 2024 5% y 2025 100%)</t>
  </si>
  <si>
    <t>Sumatoria porcentajes de avance de los entregables elaborados</t>
  </si>
  <si>
    <t>Tres (3) documentos técnicos 2024, publicados.
(i) Documento sobre la historia demográfica de la violencia en Colombia (departamentos de Chocó, Valle del Cauca, Cauca, Nariño y Antioquia), revisado y publicado.
(ii) Boletín sociodemográfico sobre niveles y tendencias de tasas de fecundidad por edades en Colombia, a partir del método indirecto de hijos propios con base en el CNPV 2018 y encuestas sociales 2021 y 2022, revisado y publicado.
(iii) Informe de aplicación de métodos demográficos y estadísticos que permitan establecer los determinantes en materia de fecundidad y análisis reproductivo, revisado y publicado.
Tres (3) documentos técnicos 2025
(i) Estimaciones componentes demográficos de población étnica-racial (30%)
(ii) Propuestas metodológicas de evaluación de fuentes (nacimientos y defunciones). (40%)
(iii) Fortalecimiento de capacidades técnicas de la DCD. (30%)</t>
  </si>
  <si>
    <t>DCD_28</t>
  </si>
  <si>
    <t>Producir boletines y cuadros de salida con información estadística de nacimientos y defunciones a nivel nacional producidos, para el registro de hechos vitales en Colombia.</t>
  </si>
  <si>
    <t>Sumatoria de boletines producidos en el trimestre</t>
  </si>
  <si>
    <t>Boletines y cuadros de salida con información estadística de nacimientos y defunciones a nivel nacional producidos y publicados.</t>
  </si>
  <si>
    <t>30/9/2025</t>
  </si>
  <si>
    <t>Se realizó publicación el 26 de marzo de 2025,  Nacimientos y defunciones no fetales Año 2024pr, natalidad y mortalidad en mujeres de edad materna avanzada (35 años y más) Años 2015 a 2023 y año 2024pr.</t>
  </si>
  <si>
    <t>PDF, con pantallazo de la página WEB donde están las publicaciones y enlaces para consulta de:
*Boletín técnico: nacimientos y defunciones fetales y no fetales
*Cuadros de salida  de nacimientos,defunciones fetales y no fetales
https://www.dane.gov.co/index.php/estadisticas-por-tema/demografia-y-poblacion/nacimientos-y-defunciones</t>
  </si>
  <si>
    <t>DCD_29</t>
  </si>
  <si>
    <t>Actualizar las necesidades de información, así como generar las primeras versiones de los documentos de diseño e instrumento de recolección, en el marco del cumplimiento del artículo 12 de la Ley 1930 de 2018</t>
  </si>
  <si>
    <t>Sumatoria de porcentaje de avance de los documentos preliminares realizados</t>
  </si>
  <si>
    <t>Versiones preliminares de:
Plan general; Ficha metodológica; Diseño temático; Diseño estadístico; Diseño de Recolección; Formulario habitantes tradicionales de páramo</t>
  </si>
  <si>
    <t>CE_01</t>
  </si>
  <si>
    <t>Documentos con los principales resultados, logros y dificultades en el desarrollo de los operativos de recolección del Censo Económico Nacional Urbano (Línea Base 2024 94%)</t>
  </si>
  <si>
    <t>(No. de documentos con resultados de los operativos de recolección terminados/ No. total de documentos con resultados de los operativos de recolección)*100</t>
  </si>
  <si>
    <t>Plan general; Ficha metodológica; Diseño temático; Diseño estadístico; Diseño de Recolección; Formulario habitantes tradicionales de páramo</t>
  </si>
  <si>
    <t>Se realizó la presentación del avance del cobertura del operativo de campo, información que hara parte del informe final operativo</t>
  </si>
  <si>
    <t>Evidencias:
Seguimiento Operativo CENU_21042025</t>
  </si>
  <si>
    <t>CE_02</t>
  </si>
  <si>
    <t>Informe operativo de recolección del Censo Económico Nacional Urbano CENU 2024 finalizado.
(Línea Base 2024 70%)</t>
  </si>
  <si>
    <t>Sumatoria de porcentajes de avance del documento de informe operativo de recolección del Censo Económico</t>
  </si>
  <si>
    <t>Informe operativo de recolección del CENU</t>
  </si>
  <si>
    <t>Se realizó la organización y consolidación de la documentación operativa para la construcción del Informe final operativo a partir de la información transmitida en campo por parte de la recolección.</t>
  </si>
  <si>
    <t>Evidencias:
- SOPORTES META 2 - PAI CENU - 1ER TRIMESTRE</t>
  </si>
  <si>
    <t>CE_03</t>
  </si>
  <si>
    <t>Revisar las bases cartográfica del Marco Geoestadístico Nacional, a partir de las novedades cartográficas registradas durante el operativo de barrido del Censo Económico.</t>
  </si>
  <si>
    <t>(Total de Novedades cartográficas revisadas / Total de novedades cartográficas registradas durante el operativo de barrido CENU)*100</t>
  </si>
  <si>
    <t>Base cartográfica del Marco Geoestadístico Nacional con la incorporación de las novedades cartográficas registradas durante el operativo de barrido del Censo Económico.</t>
  </si>
  <si>
    <t>Validación y revisión de 4 cabeceras municipales, correspondientes a 2.539 manzanas actualizadas y con la incorporación de las novedades cartográficas registradas durante el operativo de barrido CENU</t>
  </si>
  <si>
    <t>Evidencias:
- SOPORTES META 3 - PAI CENU - 1ER TRIMESTRE
- Tabla_Cabeceras_Actualizacion_CENU_1_Trimestre</t>
  </si>
  <si>
    <t>CE_04</t>
  </si>
  <si>
    <t>Atender los requerimientos de análisis y procesamiento geoestadístico de los datos resultantes del CENU derivados del proceso de difusión de la operación estadística</t>
  </si>
  <si>
    <t>(Número de requerimientos atendidos /Número de requerimientos requeridos)*100</t>
  </si>
  <si>
    <t>Productos derivados de los análisis geoestadísticos</t>
  </si>
  <si>
    <t>Aplicación del Geoportal sobre
software libre:  
- Desarrollo de las funcionalidades para visualizar los datos en Hexágonos y Mapa de Calor.
- Aplicación sobre software Licenciado ArcGis Enterprise.
- Desarrollo y configuración  de las herramientas de filtros y consultas.</t>
  </si>
  <si>
    <t>Geovisor Estadísticas Integradas
para resultados del CENU
Visor de resultados generales
del CENU
en ArcGis Enterprise</t>
  </si>
  <si>
    <t>CE_05</t>
  </si>
  <si>
    <t>Cerrar las bases de datos de recolección de cada cuestionario del CENU</t>
  </si>
  <si>
    <t>(Base de datos recolectadas cerradas en servidor DANE)/ (Total bases de datos recolectados cerradas en servidor DANE)*100</t>
  </si>
  <si>
    <t>Bases de datos recolectados cerradas de cada cuestionario en servidor DANE</t>
  </si>
  <si>
    <t>Transmisión diaria  a las bases de datos del DANE de las encuestas completadas por las fuentes/censistas para todos los sectores. Preparación de la arquitectura para la Base de datos 2 que se poblará con el 100% de las encuestas de cada directorio en sus diferentes estados.</t>
  </si>
  <si>
    <t>Informe de avance del proceso de Transmisión desde GENIA a las Bases de datos del DANE. Ruta de evidencias de la matriz
Informe de Avance Base de datos Captura CENU OSIS Plan de Acción I trimestre 2025.docx</t>
  </si>
  <si>
    <t>CE_06</t>
  </si>
  <si>
    <t>Consolidar bases de datos depurada, editada y con nuevas variables de cada cuestionario</t>
  </si>
  <si>
    <t>(Base de datos consolidada en servidor DANE)/ (Total bases de datos recolectados y cerradas de cada cuestionario en servidor DANE)*100</t>
  </si>
  <si>
    <t>Base de datos depurada y editada de cada cuestionario en servidor DANE</t>
  </si>
  <si>
    <t>1. Se realizó procesamiento de la información dispuesta por la oficina de sistemas para los municipios con información transmitida al mes de marzo de los operativos barrido para su componente de establecimientos, vendedores de calle y modulo web y donde se realizaron y actualizaron archivos de seguimiento por control de cobertura geográfica, georreferenciación y validación por medio de la  aplicación de criterios  de calidad al componente de ubicación.
2. Se construyó y entregó al equipo de procesamiento un archivo con las especificaciones de integración de datos para la construcción de la base estructural del CENU aprobada por la subdirección. (ver evidencia "especificaciones_consolidado_base_estructural_20250314 (enviado a equipo PCT).xlsx")</t>
  </si>
  <si>
    <t>Archivos  soporte  con el detalle  y  ruta  de los soportes del  avance  realizado durante el primer trimestre.
Archivo:
- 20250331_LISTADO_EVIDENCIAS_PLAN_ACCION_DIG_CENU.xlsx
- 1.Entrega_Especificaciones base estructural CENU_20240314
- especificaciones_consolidado_base_estructural_20250314 (enviado a equipo PCT)
- Exploracion Variables Estructurales
- resultados_preliminares_V18</t>
  </si>
  <si>
    <t>CE_07</t>
  </si>
  <si>
    <t>Anonimizar Bases de datos</t>
  </si>
  <si>
    <t>(Base de datos anonimizadas)/ (Bases de datos anonimizadas requeridas)*100</t>
  </si>
  <si>
    <t>Se llevó a cabo el proceso de selección de los perfiles técnicos encargados de ejecutar los procesos de anonimización.
El equipo de la OSIS se encuentra a la espera de los lineamientos metodológicos para la ejecución de los procesos de anonimización sobre los datos del CENU.</t>
  </si>
  <si>
    <t>Evidencias:
- Anonimización - Planeación obligaciones
- Avance Metodologia Anonimizacion 2025
- Proceso seleccion perfiles
- PROCESOS DE ANONIMIZACION EAC</t>
  </si>
  <si>
    <t>CE_08</t>
  </si>
  <si>
    <t>Generar Cuadros de salida de resultados de cada cuestionario</t>
  </si>
  <si>
    <t>(Cuadros de salida generados)/(Cuadros de salida diseñados)*100</t>
  </si>
  <si>
    <t>Cuadros de salida de resultados de cada cuestionario</t>
  </si>
  <si>
    <t>Se realizaron los avances de cuadros de salida y productos de difusión de manera preliminar, para el siguiente reporte se realiza el avance de la generación de los cuadros de salida para evidenciar los resultados de cada cuestionario.</t>
  </si>
  <si>
    <t>Evidencias:
- Resultados_preliminares_CENU_20250122.pptx
- Presentacion_productos-difusion_CENU_2025.pptx</t>
  </si>
  <si>
    <t>CE_09</t>
  </si>
  <si>
    <t>Generar Boletines técnicos de los resultados de cada cuestionario</t>
  </si>
  <si>
    <t>(Boletines técnicos generados)/(Boletines técnicos diseñados)*100</t>
  </si>
  <si>
    <t>Boletín técnico resultados de cada cuestionario</t>
  </si>
  <si>
    <t>Durante el periodo se realizaron dos presentaciones sobre los productos de difusión: 1) resultados preliminares de barrido, la cual tuvo como propósito prseentar a la dirección general (22 de enero 2025) los resultados operativos del CENU recolectados desde el operativo de barrido. 2) se realizó una presentación a la subdirección sobre una propuesta diferente sobre los productos de difusión del CENU a los tradicionales cuadros de salida en Excel y boletines (10 de marzo); la propuesta corresponde a tres productos: i) aplicativo dinámico de generación de cuadros de salida para el usuario externo (cubo), ii) aplicativo dinámico de generación de datos desde el enfoque de storytelling y, iii) base de datos microanonimizada. Para este reporte se adjuntan como evidencia de gestión sobre estas metas las dos presentaciones.</t>
  </si>
  <si>
    <t>Evidencias:
- Resultados_preliminares_CENU_20250122.pptx
- 7.Presentacion_productos-difusion_CENU_2025.pptx</t>
  </si>
  <si>
    <t>CE_10</t>
  </si>
  <si>
    <t>Consolidar el Informe de evaluación de la fase de procesamiento y análisis</t>
  </si>
  <si>
    <t>(Secciones avanzadas del informe de evaluación)/(Total secciones informe de evaluación)*100</t>
  </si>
  <si>
    <t>Informe de evaluación fase procesamiento y análisis consolidado</t>
  </si>
  <si>
    <t>Ninguno</t>
  </si>
  <si>
    <t>Ninguna</t>
  </si>
  <si>
    <t>CE_11</t>
  </si>
  <si>
    <t>Elaborar un documento que consolide el diseño e implementación de la estrategia de comunicación y difusión de los resultados del Censo Económico a los grupos de interés.</t>
  </si>
  <si>
    <t>% avance elaborado  del documento / % total del documento</t>
  </si>
  <si>
    <t>Documento con la estrategia de comunicación del Censo Económico</t>
  </si>
  <si>
    <t>Durante el mes de enero se elaboró la "Estrategía de comunicación del CENU", para el 2025.  Se establecieron 11 estrategías las cuales se empezaron a ejecutar desde febrero de 2025, iniciando con la estrategia 1 y 2, las cuales tineen un 95% de avance.  De igual forma se avanzó, peor en menor medida de la estrategia 3, la 4, la 9 y la 11, como se detalla en el Resumen Ejecutivo</t>
  </si>
  <si>
    <t>Evidencia
19022025_Estrategia_Comunicación_CENU_DANE_2025</t>
  </si>
  <si>
    <t>DIG_01</t>
  </si>
  <si>
    <t>Implementar un Sistema del servicio de información de Gestión de Estratificación y Coberturas (SIGESCO)</t>
  </si>
  <si>
    <t>Una base de datos actualizada / una base de datos programada</t>
  </si>
  <si>
    <t>Base de datos del sistema SIGESCO actualizada</t>
  </si>
  <si>
    <t>Fortalecimiento_de_la_integración_de_la_información_geoespacial</t>
  </si>
  <si>
    <t>Servicio de información implementado</t>
  </si>
  <si>
    <t>Se realizó el cálculo de la estratificación rural de municipios a través del SIGESCO con la información catastral más reciente disponible y se realizó el cargue de información histórica urbana al sistema.</t>
  </si>
  <si>
    <t>DIG_02</t>
  </si>
  <si>
    <t xml:space="preserve">Generar documento finalizado de lineamientos técnicos sobre la estratificación socioeconómica. </t>
  </si>
  <si>
    <t>Documento finalizado generado / Un documento finalizado programado</t>
  </si>
  <si>
    <t>Documento de lineamientos técnicos finalizado</t>
  </si>
  <si>
    <t>Se atendieron los requerimientos sobre apoyo técnico en la implementación de las estratificaciones urbano y rural, recibidos durante este periodo, así como se realizaron reuniones o capacitaciones.</t>
  </si>
  <si>
    <t>DIG_03</t>
  </si>
  <si>
    <t>Actualizar la Bases de Datos del Marco Geoestadístico Nacional en su versión 2025</t>
  </si>
  <si>
    <t>Sumatoria de dos (2) Bases de Datos  del Marco Geoestadístico Nacional actualizado</t>
  </si>
  <si>
    <t>Bases de Datos  del Marco Geoestadístico Nacional actualizadas</t>
  </si>
  <si>
    <t>Bases de Datos del Marco Geoestadístico Nacional</t>
  </si>
  <si>
    <t>Se avanza en las actividades de actualización de la base de datos del MGN, en sus componentes cartográfico, temático y otros registros.</t>
  </si>
  <si>
    <t>DIG_04</t>
  </si>
  <si>
    <t>Implementar el Modelo de operación y gobierno del Sistema Geoestadístico como eje central para la integración de la información geoestadística,  enmarcado en la arquitectura empresarial de la DIG.</t>
  </si>
  <si>
    <t>(Número de componentes implementados / Total de componentes planificados)*100</t>
  </si>
  <si>
    <t xml:space="preserve">Componentes del modelo de operación y gobierno del SIGE </t>
  </si>
  <si>
    <t>Servicio de geo información Estadística</t>
  </si>
  <si>
    <t xml:space="preserve">Se avanza en la elaboración del capítulo de análisis y diagnóstico del documento de arquitectura y lineamientos de referencia para el gobierno de las bases de datos de la DIG.
Y en la definición inicial de características para el diseño y desarrollo de la solución para administrar los componentes del SIGE. </t>
  </si>
  <si>
    <t>DOCUMENTOS</t>
  </si>
  <si>
    <t>DIG_05</t>
  </si>
  <si>
    <t>Generar documentos de diagnóstico de la integración de la información estadística y geoespacial  en el marco de la articulación SEN –ICDE y en alineación con las iniciativas y marcos internacionales</t>
  </si>
  <si>
    <t>Sumatoria de documentos de Diagnóstico realizados</t>
  </si>
  <si>
    <t>Dos (2) Documentos de diagnostico para la implementación de los  proyectos del SEN - ICDE</t>
  </si>
  <si>
    <t>Se avanza en los documentos frente al CES_CASEN, donde se ha realizado la revisión bibliográfica y plan de escritura preliminar del documento propuesta modelo de gobernanza de datos geoespaciales. Y el otro documento corresponde al plan de trabajo preliminar y bosquejo de estructura del documento de reconceptualización del observatorio inmobiliario nacional OINT.</t>
  </si>
  <si>
    <t>DIG_06</t>
  </si>
  <si>
    <t>Generar documentos metodológicos de los proyectos de innovación e investigación con enfoque geoestadístico, orientados a fortalecer los procesos de producción y aprovechamiento de datos estadísticos.</t>
  </si>
  <si>
    <t>Sumatoria de documentos metodológicos realizados</t>
  </si>
  <si>
    <t>Dos (2) documentos metodológicos con el diseño de la investigación geoestadística</t>
  </si>
  <si>
    <t>Se avanza en el documento de medidas desigualdad, con el planteamiento del problema, justificación, objetivos, marco teórico y metodología. Igual se avanza en el documento de fortalecimiento del MMRA, con la revisión bibliográfica enfocada en la clasificación de coberturas y cultivos con series de tiempo.</t>
  </si>
  <si>
    <t>DIG_07</t>
  </si>
  <si>
    <t>Realizar los mapas temáticos de acuerdo a los requerimientos de las operaciones estadísticas.</t>
  </si>
  <si>
    <t>(Productos geoespaciales temáticos realizados / Productos geoespaciales temáticos solicitados)*100</t>
  </si>
  <si>
    <t>Productos geoespaciales temáticos requeridos</t>
  </si>
  <si>
    <t>Mapas Temáticos</t>
  </si>
  <si>
    <t>Se generaron bases de datos geográficas con los datos temáticos para productos geoespaciales solicitados y de los mapas temáticos se realizaron productos geoespaciales en temas como: PIB departamental; valor agregado municipal; contexto; SIPSA; RVTA.</t>
  </si>
  <si>
    <t>MAPAS TEMATICOS</t>
  </si>
  <si>
    <t>DIMPE_01</t>
  </si>
  <si>
    <t>Automatizar los cuadros de resultados de dos (2) operaciones estadísticas .</t>
  </si>
  <si>
    <t>Sumatoria  de hito 1 (Mesas de trabajo 30%)+hito 2 ( Plan de pruebas 20%)+ hito 3 ( códigos de programación 50%)</t>
  </si>
  <si>
    <t>Código de programación con la automatización de los cuadros de resultados.</t>
  </si>
  <si>
    <t>DIMPE_02</t>
  </si>
  <si>
    <t>Publicar boletines técnicos con los resultados de las operaciones estadísticas priorizadas que implementan el enfoque diferencial</t>
  </si>
  <si>
    <t>(Boletines técnicos publicados/ Total de boletines técnicos programados para publicación)*100</t>
  </si>
  <si>
    <t xml:space="preserve">Boletines técnicos con los resultados estadísticos con las desagregaciones que refieran a enfoque diferencial e interseccional  </t>
  </si>
  <si>
    <t>• El GIT Curso y calidad de vida avanzó en la elaboración del boletín técnico de resultados generales y por sexo para publicación en abril
El GIT Temática de Mercado Laboral realizó la publicación de boletines de la GEIH con las desagregaciones que presentan enfoque diferencial e interseccional.</t>
  </si>
  <si>
    <t>• Borrador boletín resultados generales y por sexo ECV2024
bol-GEIHMLJ-nov2024-ene2025
bol-GEIHMLJ-oct-dic2024
bol-GEIHMLJ-sep-nov2024
bol-GEIHMLPAER-dic2023-nov2024
bol-GEIHMLPAER-ene2024-dic2024
bol-GEIHMLPAER-feb2024-ene2025
bol-GEIHMLPC-nov2024-ene2025
bol-GEIHMLPC-oct-dic2024
bol-GEIHMLPC-sep-nov2024
bol-GEIHMLPD-nov2024-ene2025
bol-GEIHMLPD-oct-dic2024
bol-GEIHMLPD-sep-nov2024
bol-GEIHMLS-nov2024-ene2025
bol-GEIHMLS-oct-dic2024
bol-GEIHMLS-sep-nov2024
bol-GEIHMLLGBT-ene2024-dic2024
bol-GEIHMLLGBT-feb2024-ene2025
bol-GEIHMLLGBT-dic2023-nov2024</t>
  </si>
  <si>
    <t>DIMPE_03</t>
  </si>
  <si>
    <t xml:space="preserve">Documentar propuesta de mejora mediante procesos de innovación sobre la metodología en operaciones estadísticas priorizadas </t>
  </si>
  <si>
    <t xml:space="preserve">Sumatoria de % avance de propuestas de mejoras documentadas </t>
  </si>
  <si>
    <t xml:space="preserve">Propuesta de mejora mediante procesos de innovación sobre la metodología en operaciones estadísticas priorizadas </t>
  </si>
  <si>
    <t xml:space="preserve">El GIT ha avanzado en la propuestas a partir de mesas tecnicas y en los puntos para propuesta para nueva  metodología  </t>
  </si>
  <si>
    <t>20230629_Mesa1 Acta_Conceptos_PVPLVA_ENPH
 20230706_Mesa2 Acta_Conceptos_PVPLVA_ENPH
20230717_Mesa3 Acta_Conceptos_PVPLVA_ENPH
Actualización de muestra
Archivo de analisis certificacion 2024 - Version 3
resultados_ENPH
Solicitud de desarrollos aplicativo_ PVPLVA_20022025</t>
  </si>
  <si>
    <t>DIMPE_04</t>
  </si>
  <si>
    <t>Realizar el cálculo preliminar de al menos dos nuevas medidas de desigualdad en torno a la tierra, la propiedad inmueble, la tenencia de activos financieros o la riqueza en el país</t>
  </si>
  <si>
    <t>Sumatoria de porcentajes de avance en los cálculos preliminares</t>
  </si>
  <si>
    <t>Documento con nuevas medidas de desigualdad en torno a la tierra, la propiedad inmueble, la tenencia de activos financieros o la riqueza en el país</t>
  </si>
  <si>
    <t>El GIT medidas de porbreza ha avanzado en mesas técnicas con la DIAN para afinar procedimientos metodologicos en la creación de las estadisticas. Se está revisando el metodo de capitalización para generar la estadistica.</t>
  </si>
  <si>
    <t>Cronograma 4 ginis</t>
  </si>
  <si>
    <t>DIMPE_5</t>
  </si>
  <si>
    <t>L3_Fortalecimiento_de_la_producción_estadística_a_partir_de_la_innovación_y_la_gestión_tecnológica._</t>
  </si>
  <si>
    <t>L3.5_Fortalecer_las_capacidades_tecnologicas_que_habilitan_las_operaciones_estadisticas_y_la_gestión_institucional,_asegurando_la_prestación_de_los_servicios_de_tecnologias_de_la_información_y_comunicaciones__de_la_entidad.</t>
  </si>
  <si>
    <t>Entregar boletines técnicos y cuadro de resultados de las operaciones estadísticas para publicación</t>
  </si>
  <si>
    <t>(Total de  boletines técnicos y cuadro de resultados entregados/Total de  boletines técnicos y cuadro de resultados) programados *100</t>
  </si>
  <si>
    <t>Boletines técnicos
Cuadros de resultados</t>
  </si>
  <si>
    <t>La Dirección de Metodología y Producción Estadística durante el I trimestre realizó la entrega de boletines técnicos y cuadros de resultados programados para su respectiva publicación, como evidencia de ello se relaciona registro de revisón de productos de difusión</t>
  </si>
  <si>
    <t>Registro: Revisión productos de difusión  2025</t>
  </si>
  <si>
    <t>DIMPE_6</t>
  </si>
  <si>
    <t>Analizar los posibles impactos para las encuestas económicas y sociales de la adaptación CIIU revisión 5 de acuerdo con las mesas internas de trabajo , lideradas por la DIRPEN, en el marco de los ejercicios de cambio de año base para las cuentas nacionales</t>
  </si>
  <si>
    <t xml:space="preserve"> Sumatoria de % de avance Documento interno de trabajo</t>
  </si>
  <si>
    <t>Documento interno de trabajo (Formato presentación) con el analisis de los posibles impactos para las encuestas económicas y sociales de la de la adaptación CIIU revisión 5 de acuerdo con las mesas internas de trabajo , lideradas por la DIRPEN</t>
  </si>
  <si>
    <t>Producción de información Estadística analizada</t>
  </si>
  <si>
    <t>DRA_01</t>
  </si>
  <si>
    <t xml:space="preserve">Entregar las bases de datos de recolección de acuerdo a la programación en los tiempos establecidos. </t>
  </si>
  <si>
    <t>(No. de bases entregadas en el trimestre/ No. de bases programadas) * 100</t>
  </si>
  <si>
    <t>Cronograma con la programación y comunicaciones de entrega de bases de datos recolectadas.</t>
  </si>
  <si>
    <t>31/01/2025</t>
  </si>
  <si>
    <t xml:space="preserve">La dirección de recolección y acopio durante el primer trimestre reportó 142  bases de un total programado de 150 </t>
  </si>
  <si>
    <t>Carpetas con las comunicaciones del reporte de la entrega de bases de  AGROPECUARIO, COMERCIO, HOGARES Y MICRONEGOCIOS, INDUSTRIA Y AMBIENTE, INFRAESTRUCTURA, PERSONAS E INSTITUCIONES, PRECIOS Y COSTOS Y SERVICIOS
y archivo de excel del Cronograma de programacion Entrega bases_2025</t>
  </si>
  <si>
    <t>DRA_02</t>
  </si>
  <si>
    <t>Realizar entrenamientos, reentrenamientos y/o capacitaciones durante el periodo, a los equipos operativos directos o indirectos para la recolección de las operaciones estadísticas.</t>
  </si>
  <si>
    <t>(Numero de capacitaciones, entrenamientos  y reentrenamientos realizados / Total de capacitaciones, entrenamientos y reentrenamientos programados) *100</t>
  </si>
  <si>
    <t xml:space="preserve">
Programación de invitaciones públicas para el proceso de capacitación.
Soportes de capacitación, entrenamientos, reentrenamientos (Presentaciones, Listas de Asistencia, etc.)</t>
  </si>
  <si>
    <t>La Dirección de recolección y acopio duante el primer trimestre realizó la capacitación relacionada con el aprendizaje de la invitación 001 de 2025,correspondiente a las encuestas de la temática económic - EAI, EMC, EAI, EAM</t>
  </si>
  <si>
    <t>Carpeta con los soportes del reporte de calificaciones del aprendizaje y la prueba INVITACION_001_EAC_EAS_EAI_EAM
y la Programación de Invitaciones públicas para el proceso de capacitación_2025</t>
  </si>
  <si>
    <t xml:space="preserve"> $                44.345.767,75</t>
  </si>
  <si>
    <t>DRA_03</t>
  </si>
  <si>
    <t>Generar documentación técnica para cargue en Isolucion requerida  para la recolección de las operaciones estadísticas programadas (nueva o para actualizar)</t>
  </si>
  <si>
    <t>Sumatoria de documentos generados para cargue en Isolucion durante el periodo.</t>
  </si>
  <si>
    <t>Documentos generados con trazabilidad de revisión</t>
  </si>
  <si>
    <t>La dirección de recolección y acopio actualizó 19 documentos necesarios para la recolección de las operaciones estadísticas programadas</t>
  </si>
  <si>
    <t>Carpetas con los soportes de actualización de los documentos de COMERCIO, HOGARES Y MICRONEGOCIOS, INDUSTRIA Y AMBIENTE, INFRAESTRUCTURA Y PERSONAS E INSTITUCIONES</t>
  </si>
  <si>
    <t>DRA_RREE_01</t>
  </si>
  <si>
    <t xml:space="preserve"> Estructurar el Registro Estadístico Base de Empresas (REBE) a partir de los períodos de procesamiento y actualización de los registros administrativos que lo conforman.</t>
  </si>
  <si>
    <t>Sumatoria de bases de datos referentes a los Registros Estadísticos actualizados</t>
  </si>
  <si>
    <t>Base de datos semestral resultado de la integración y actualización de las fuentes de información para el Registro Estadístico Base de Empresas.</t>
  </si>
  <si>
    <t>DRA_RREE_02</t>
  </si>
  <si>
    <t>Ejecutar las actividades para realizar el documento metodológico que dé cuenta del Sistema de Información de Economía Popular en lo concerniente a parámetros de diseño, integración de fuentes, consolidación y difusión.</t>
  </si>
  <si>
    <t>(Número de actividades ejecutadas / numero total de actividades a ejecutar) x 100
donde el denominador es 5, de acuerdo con numero de actividades en proyecto de inversión, referentes a los siguientes fases:
1. Fase de conceptualización.
2. Fase de limitación de alcance.
3. Identificación de proveedores y usuarios de la información.
4. Disposición de prototipo de visualización.</t>
  </si>
  <si>
    <t>Documentos de referencia para la construcción: manuales del sistema y del usuario, plan de pruebas y modelo funcional del Sistema de Información de Economía Popular, conforme a las recomendaciones del GSBPM, con referencia a las siguientes subfases del proceso de construcción:
1. Conformación del marco estadístico.
2. Construcción de instrumentos de acopio y componentes del sistema de producción.
3. Prueba piloto del sistema.</t>
  </si>
  <si>
    <t>DRA_RREE_03</t>
  </si>
  <si>
    <t>PND 2023 - 2026
PEI_Plan Estratégico Institucional</t>
  </si>
  <si>
    <t>Ejecutar las actividades para construir el Sistema de Información de Economía Popular de  conformidad con los parámetros establecidos por el DANE y las entidades involucradas, garantizando su futuro aprovechamiento.</t>
  </si>
  <si>
    <t>(Numero de actividades ejecutadas / numero total de actividades a ejecutar) x 100; donde el denominador es 3, de acuerdo con numero de actividades que competen al Sistema de Información en el proyecto de inversión.</t>
  </si>
  <si>
    <t>Herramienta de visualización de indicadores y datos agregados asociados al Sistema de Información de Economía Popular, junto con la elaboración de los productos de difusión y comunicación definidos en el plan de difusión (notas estadísticas o boletines, y guía para el uso del visualizador).</t>
  </si>
  <si>
    <t>30/01/2025</t>
  </si>
  <si>
    <t>1) Se adelanta la búsqueda de registros administrativos con el potencial de proporcionar información estadística relativa a la unidad analítica no mercantil del Sistema de Información para la Economía Popular (SIEP), que eventualmente será integrada en la herramienta de difusión del SIEP. 2) Se revisó el contenido del Formulario de Caracterización de Iniciativas sobre Datos Ciudadanos (DC), que busca recopilar información sobre iniciativas ciudadanas relacionadas con datos. 3. Se identificaron las variables clave para la construcción de indicadores previstos en la Metodología General del Sistema de Información Estadística para la Economía Popular (SIEP), que se requieren capturar para caracterizar la unidad analítica no mercantil de la economía popular. 4) Se adelanta la búsqueda de registros administrativos con el potencial de proporcionar información estadística relativa a la unidad analítica no mercantil del Sistema de Información para la Economía Popular (SIEP). 5) Se elabora primera Nota Estadística,( en espera de revisiones para publicación)denominada “La Economía Popular Mercantil En Datos”.</t>
  </si>
  <si>
    <t>* Cuadro RRAA
* Cuestionario de Identificación y Caracterización de la Economía Popular (Unidad No Mercantil)
* Formulario de caracterización de iniciativas sobre datos ciudadanos
* Caracterización de RRAA - Unidad analítica no mercantil
* Cronograma publicación productos de difusión (Provisional)
* FORMULARIO DE CARACTERIZACIÓN DE INICIATIVAS SOBRE DATOS CIUDADANOS
* Informe SIEP
* Plan_de_Difusión_y_Comunicación_SIEP
* Nota Estadística EP Mercantil V2</t>
  </si>
  <si>
    <t>DRA_RREE_04</t>
  </si>
  <si>
    <t xml:space="preserve"> Actualizar los Directorios Estadísticos en sus variables de identificación, ubicación y contacto, conforme a los ejercicios de integración de bases de datos realizados.</t>
  </si>
  <si>
    <t>Sumatoria de bases de datos actualizadas de Directorios Estadísticos, de acuerdo con numero de Directorios Estadísticos.</t>
  </si>
  <si>
    <t>Tres (3) bases de datos actualizadas en sus variables de identificación, ubicación y contacto de los directorios estadísticos.</t>
  </si>
  <si>
    <t>28/2/2025</t>
  </si>
  <si>
    <t>1) Se generaron los archivos de referencia como propuesta de actualización del Geovisor del Directorio Estadístico de Empresas.
2) Se construyó el marco de lista con los datos de identificación de los productores agropecuarios únicos con los que cuenta el DESA a la fecha, junto con el marco de lista de la ubicación geográfica de los predios que tiene asociado cada productor a su correspondiente producción agropecuaria. Esta información fue solicitada desde el GIT de Censos Agropecuarios.
3) Se realizó la revisión de los directorios contables y su procedente cruce y análisis para posterior integración como marcos asociados al DESP, con lo cual se tiene la primera versión construída del Directorio del sector público a nivel cuantitativo.</t>
  </si>
  <si>
    <t>* Carpeta con los resultados en txt de division
* Carpeta con los resultados en txt de edad
* Carpeta con los resultados en txt de grupo
* Carpeta con los resultados en txt de macro sector
* Carpeta con los resultados en txt de sección
* Carpeta con los resultados en txt de sexo
* Carpeta con los resultados en txt de tamaño
* DESA_productores_predios
* DESA_productores_unicos
* CUIN_MERGED
* CUIN_NO_COMUNES</t>
  </si>
  <si>
    <t>DRA_RREE_05</t>
  </si>
  <si>
    <t>Elaboración del documento resultado del aprovechamiento estadístico de fuentes tradicionales, no tradicionales y registros administrativos, elaborados que permitan caracterizar a la población con enfoques diferenciales.</t>
  </si>
  <si>
    <t>(Número de notas, publicaciones, operaciones estadísticas y registros estadísticos que utilicen estas fuentes de información elaborados /Número de notas, publicaciones, operaciones estadísticas y registros estadísticos que utilicen estas fuentes de información planeados)*100</t>
  </si>
  <si>
    <t>Notas, publicaciones, operaciones estadísticas y registros estadísticos, entre otras que incluyan estas desagregaciones</t>
  </si>
  <si>
    <t xml:space="preserve">Se presenta el primer avance del documento resultado del aprovechamiento estadístico de fuentes tradicionales, no tradicionales y registros administrativos, elaborados que permitan caracterizar a la población con enfoques diferenciales, con su estructura, marco teórico, desarrollo y conclusiones. </t>
  </si>
  <si>
    <t>Documento_Enfoque_Diferencial_1er_Trimestre_2025.docx</t>
  </si>
  <si>
    <t>DRA_RREE_06</t>
  </si>
  <si>
    <t>Difundir los productos derivados del Registro Estadístico Base de Relaciones Laborales (RELAB)</t>
  </si>
  <si>
    <t>(Total de publicaciones trimestrales/total de publicaciones del año) * 100</t>
  </si>
  <si>
    <t>Presentación y anexos sobre las publicaciones realizadas.</t>
  </si>
  <si>
    <t xml:space="preserve">Se difundieron los productos de las publicaciones de RELAB correspondientes a Noviembre 2024, realizada en Enero 2025 y la de Diciembre 2024 publicada en Febrero 2025. A la fecha todavía no se ha realizado la publicación correspondiente a enero 2025, por lo que será cargada una vez publicada. </t>
  </si>
  <si>
    <t>* Presentación RELAB Nov 2024
* Presentación RELAB Dic 2024
* Anexo RELAB empleo Nov 2024
* Anexo RELAB empleo Dic 2024</t>
  </si>
  <si>
    <t xml:space="preserve"> $             25.865.076,00</t>
  </si>
  <si>
    <t xml:space="preserve"> $                 6.466.269,00</t>
  </si>
  <si>
    <t>DRA_RREE_07</t>
  </si>
  <si>
    <t>Ejecutar las actividades para la elaboración de un documento esquema de incentivos para el fortalecimiento de la calidad de los RREE</t>
  </si>
  <si>
    <t xml:space="preserve">(Numero de actividades ejecutadas / numero total de actividades a ejecutar) x 100; donde el denominador es 4, de acuerdo con numero de actividades en proyecto de inversión, que son las siguientes:
1. Plan de trabajo.
2. Diagnóstico.
3. Análisis metodológico.
4. Documento validado.
</t>
  </si>
  <si>
    <t>Documento del esquemas de incentivos para el fortalecimiento de calidad de los RR.AA</t>
  </si>
  <si>
    <t>Incentivos_AMVARGASL_AVANCE_DOC.docx</t>
  </si>
  <si>
    <t>DRA_RREE_08</t>
  </si>
  <si>
    <t>Ejecutar las actividades para la elaboración de un documento esquema de seguimiento a los servicios de fortalecimiento de RREE, elaborado</t>
  </si>
  <si>
    <t>Documento del esquema de seguimiento a los servicios de fortalecimiento de RR.AA</t>
  </si>
  <si>
    <t>Documento Esquema de Seguimiento PF</t>
  </si>
  <si>
    <t>DRA_RREE_09</t>
  </si>
  <si>
    <t>Realizar estudios técnicos de diagnóstico de registros administrativos, de acuerdo con metodologías vigentes.</t>
  </si>
  <si>
    <t>Sumatoria de estudios técnicos de diagnóstico de registros administrativos realizados durante el periodo</t>
  </si>
  <si>
    <t>Estudios técnicos de diagnóstico de registros administrativos, de acuerdo con metodologías vigentes.</t>
  </si>
  <si>
    <t>Documentos de estudios técnicos</t>
  </si>
  <si>
    <t>Se iniciaron en el mes de marzo los procesos de relacionamiento con las entidades proveedoras de datos para la obtención de la información sobre la cual se hara el diagnostico de los 6 documentos esperados para el fin del año 2025.</t>
  </si>
  <si>
    <t xml:space="preserve">Carpeta Evidencias HIDROCARBUROS
Carpeta Evidencias INPEC
Carpeta Evidencias RIPS
Carpeta Evidencias SIVIGILA
Carpeta Evidencias VIGIA
</t>
  </si>
  <si>
    <t>DRA_RREE_10</t>
  </si>
  <si>
    <t xml:space="preserve"> Ejecutar las actividades para elaboración el diagnóstico y plan de fortalecimiento del Registro Social de Hogares, elaborados</t>
  </si>
  <si>
    <t xml:space="preserve">(Numero de actividades ejecutadas / numero total de actividades a ejecutar) x 100; donde el denominador es 11, de acuerdo con numero de actividades en plan estadístico nacional, que son las siguientes:
1. Socialización de la metodología de diagnóstico.
2. Contacto y sensibilización de la entidad responsable del RR.EE.
3. Definición del plan de trabajo.
4. Acopio de metadatos y base de datos para el diagnóstico.
5. Caracterización de la base de datos.
6. Análisis de calidad del Registro Social de Hogares.
7. Análisis temático y complementarios.
8. Elaboración del informe de diagnóstico.
9. Elaboración del plan de fortalecimiento.
10. Concertación de la versión final del plan de fortalecimiento.
11. Inicio del seguimiento a la implementación del plan de fortalecimiento.
</t>
  </si>
  <si>
    <t xml:space="preserve">Documento del diagnostico de calidad y el documento de plan de fortalecimiento del Registro Social de Hogares. </t>
  </si>
  <si>
    <t>Se proyecto el oficio para la invitación a participar en el programa de plan de fortalecimiento al DNP.
Se revisaron los comentarios en el documento de la metodologia de la revision de calidad del registro social de hogares.</t>
  </si>
  <si>
    <t>Oficio_invitación DNP 
V10Dic24 Metodologia de Diagnostico Registro Social de Hogares OBSC</t>
  </si>
  <si>
    <t>DRA_RREE_11</t>
  </si>
  <si>
    <t>Desarrollar la exploración metodológica y conceptual necesaria para la conformación del Registro Estadístico de Actividades (REA), asegurando su alineación con estándares estadísticos nacionales e internacionales.</t>
  </si>
  <si>
    <t>(Numero de actividades ejecutadas / numero total de actividades a ejecutar) x 100; donde el denominador es 3, de acuerdo con numero de actividades en proyecto de inversión, referentes a los siguientes fases:
1. Fase de conceptualización.
2. Fase de limitación de alcance.
3. Identificación de proveedores y usuarios de la información.</t>
  </si>
  <si>
    <t>1. Informe sobre el marco conceptual y metodológico del Registro Estadístico de Actividades (REA).
2.Esquema preliminar del REA, incluyendo variables, definiciones y clasificaciones alineadas con estándares internacionales; 
3.Evaluación de las fuentes de datos existentes (registros administrativos, encuestas, censos) y su viabilidad para la construcción del REA, 
4.Especificaciones técnicas para la recolección, integración y procesamiento de datos relacionados con el REA.</t>
  </si>
  <si>
    <t>DRA_RREE_12</t>
  </si>
  <si>
    <t>Realizar la  integración y transformación de los Registros Administrativos (RRAA) a las transacciones de cuentas nacionales para el Cambio de Año Base</t>
  </si>
  <si>
    <t>(Número de RRAA (por entidades) transformados/ sobre número de RRAA recibidos)*100</t>
  </si>
  <si>
    <t>1 Marco de lista de los RRAA transformados</t>
  </si>
  <si>
    <t>DT_01</t>
  </si>
  <si>
    <t>Revisar y proponer mejoras a los procesos administrativos ( radicación de cuentas, asignación del turno, asignación de quien revisa y causación. Sistematización del módulo de comisiones ( solicitudes y legalizaciones) realizados en la Dirección Territorial Centro.</t>
  </si>
  <si>
    <t>(Propuestas de simplificación realizadas / Propuestas de simplificación programadas)*100</t>
  </si>
  <si>
    <t>Documento final de con las propuestas de simplificación de los procesos administrativos</t>
  </si>
  <si>
    <t>Se dio inicio a la construcción del documento de mejoras para el proceso administartivo que contempla (sistematización de los procesos de central de cuentas, tramite de comisiones y seguimiento a PQRSD.</t>
  </si>
  <si>
    <t>Documento Sistematización de procesos Administrativos V2
https://danegovco.sharepoint.com/:f:/r/sites/PlanesInstitucionales-MetasHisttricasporrea2018-2022/Documentos%20compartidos/DIRECCIONES%20TERRITORIALES/Evidencias%20Planes%20Institucionales%202025/PAI/DT_01/TRIMESTRE%201?csf=1&amp;web=1&amp;e=w3SDFI</t>
  </si>
  <si>
    <t>DT_02</t>
  </si>
  <si>
    <t>Capacitar  al  personal que hace parte del grupo operativo y que tiene a cargo la asistencia técnica  mediante el curso de aprender haciendo,  que contiene temas administrativos, operativos, supervisión de contratos, proceso sancionatorio, habilidades blandas y formador de formadores, en la Dirección Territorial Centro.</t>
  </si>
  <si>
    <t>(Personal capacitado / Personal convocado)*100</t>
  </si>
  <si>
    <t>Documento  "Memorias aprender haciendo 2025 "
Listas de asistencia</t>
  </si>
  <si>
    <t>Se elaboró el documento de  entrenamiento para asistentes técnicos "Aprender Haciendo", siendo la primera actividad realizada dentro del marco de la capacitación.</t>
  </si>
  <si>
    <t xml:space="preserve">
Documento entrenamiento para asistentes técnicos "Aprender Haciendo"
https://danegovco.sharepoint.com/:f:/r/sites/PlanesInstitucionales-MetasHisttricasporrea2018-2022/Documentos%20compartidos/DIRECCIONES%20TERRITORIALES/Evidencias%20Planes%20Institucionales%202025/PAI/DT_02/TRIMESTRE%20I?csf=1&amp;web=1&amp;e=YQFL1Y</t>
  </si>
  <si>
    <t>DT_03</t>
  </si>
  <si>
    <t>Revisar Operaciones Estadísticas y proponer mejoras a su desarrollo (Dirección Territorial Centro Occidente)</t>
  </si>
  <si>
    <t>Sumatoria de propuestas realizadas en el periodo.</t>
  </si>
  <si>
    <t xml:space="preserve">Documentación de resultados de la revisión del desarrollo de las operaciones estadísticas con la propuesta de mejoras </t>
  </si>
  <si>
    <t xml:space="preserve">En el trimestre se realizo revision y se proponen mejoras sobre la OE SIPSA para la 4 sedes de la Territorial Centro Occidente </t>
  </si>
  <si>
    <t>Oportunidades y propuestas de mejora respecto I Trimestre de 2025</t>
  </si>
  <si>
    <t>DT_04</t>
  </si>
  <si>
    <t>Generar un documento con la descripción del Taller "Microdatos, datos y actores", por la Dirección Territorial Centro Oriente</t>
  </si>
  <si>
    <t>(Número de documentos generados/ Número de documentos planificados) *100</t>
  </si>
  <si>
    <t>Documento completo con la descripción detallada del Taller "Microdatos, datos y actores".</t>
  </si>
  <si>
    <t>Se realizó la elaboración de un primer borrador, el cual contiene el la descripción del taller Microdatos, datos y actores, contemplando su fase de diseño metodológico, objetivos y como desarrollarlos.</t>
  </si>
  <si>
    <t>Taller Microdatos, datos y actores - DTCOR</t>
  </si>
  <si>
    <t>DT_05</t>
  </si>
  <si>
    <t>Diseñar una presentación que exponga la oferta más relevante de información estadística territorial para el Departamento de Santander, por la Dirección Territorial Centro Oriente</t>
  </si>
  <si>
    <t>Documento presentación con la oferta más relevante de información estadística territorial para el departamento de Santander</t>
  </si>
  <si>
    <t xml:space="preserve">Se realizó matriz de indicadores de economía y sociedad, contemplando factores estadísticos como: cuentas nacionales, mercado laboral, comercio interno, industria, precios y costos, estadísticas experimentales, pobreza y condiciones de vida, educación, cultura, salud, demografía y población, recopilando de esta manera, la oferta mas relevante de la información estadística. </t>
  </si>
  <si>
    <t>Oferta más relevante de información estadística territorial para el Departamento de Santander, por la Dirección Territorial Centro Oriente</t>
  </si>
  <si>
    <t>DT_06</t>
  </si>
  <si>
    <t>Implementar el programa Microdatos, datos y actores, por la Dirección Territorial Noroccidente</t>
  </si>
  <si>
    <t>(Número de programas impartidos/Numero de programas planeados)*100</t>
  </si>
  <si>
    <t>Informes de implementación del programa</t>
  </si>
  <si>
    <t>DT_07</t>
  </si>
  <si>
    <t>Realizar capacitaciones sobre la responsabilidad y obligaciones especificas de un supervisor público, realizadas para fortalecer su conocimiento realizadas por la Dirección Territorial Norte</t>
  </si>
  <si>
    <t>Sumatoria de las capacitaciones realizadas en el periodo</t>
  </si>
  <si>
    <t>Lista de asistencia, agenda de la reunión sobre los temas abordados y grabación de la reunión y los apoyos visuales de la reunión</t>
  </si>
  <si>
    <t xml:space="preserve">Se inicio durante el mes de febrero con las primeras capacitaciones realizadas al personal de planta con personal contratista a cargo, con el fin de fortalecer su conocimiento respecto a las supervisiones y responsabilidades que debe tener un funcionario que tenga supervisiones de contratos en la Dirección Territorial Norte, se inició el primer trimestre en la sede de Barranquilla durante el segundo mes del trimestre afectando el avance y su logro de la meta.
</t>
  </si>
  <si>
    <t>ppt de las presentaciones
https://danegovco.sharepoint.com/sites/PlanesInstitucionales-MetasHisttricasporrea2018-2022/Documentos%20compartidos/Forms/AllItems.aspx?id=%2Fsites%2FPlanesInstitucionales%2DMetasHisttricasporrea2018%2D2022%2FDocumentos%20compartidos%2FDIRECCIONES%20TERRITORIALES%2FEvidencias%20Planes%20Institucionales%202025%2FPAI%2FDT%5F07&amp;viewid=4898ae3e%2D639a%2D41ac%2Db718%2D8f47bbb2b81e&amp;csf=1&amp;web=1&amp;e=mi4g2F&amp;CID=d478ae8b%2D8b3e%2D4841%2D9531%2Dbe4f4379563a&amp;FolderCTID=0x01200068B652A970EA5247877AFDBA525B8505</t>
  </si>
  <si>
    <t>DT_08</t>
  </si>
  <si>
    <t>Verificar dos (2) operaciones estadísticas de la sede Cali frente a los manuales, guías y/o planes publicados en Isolucion  - Dirección Territorial Suroccidente</t>
  </si>
  <si>
    <t>(Actividades de verificación de la operación realizadas / Actividades de verificación de la operación programadas) * 100</t>
  </si>
  <si>
    <t>Plan de trabajo, batería de preguntas, reuniones de campo, informe final de las verificaciones de las operaciones estadísticas</t>
  </si>
  <si>
    <t>Se realizó un diseño de modelo de bateria de preguntas para las operaciones estadísticas Sociales y Económicas.</t>
  </si>
  <si>
    <t>MODELO BATERIA DE PREGUNTAS_REVISIÓN DE PROCESOS - DTSO</t>
  </si>
  <si>
    <t>FONDANE_01</t>
  </si>
  <si>
    <t>Celebrar convenios/contratos para el desarrollo de operaciones estadísticas en ejecución durante la vigencia</t>
  </si>
  <si>
    <t>Sumatoria de convenios/contratos con recursos en ejecución</t>
  </si>
  <si>
    <t>Convenios celebrados</t>
  </si>
  <si>
    <t>Fortalecimiento de la cobertura para el proceso de producción estadística de las entidades del SEN Nacional</t>
  </si>
  <si>
    <t>FONDANE_02</t>
  </si>
  <si>
    <t>Realizar el seguimiento sobre el avance de los informes de evaluación del proceso estadístico durante la vigencia</t>
  </si>
  <si>
    <t>Sumatoria de informes de evaluación</t>
  </si>
  <si>
    <t>Informes de las evaluaciones consolidados</t>
  </si>
  <si>
    <t>FONDANE_03</t>
  </si>
  <si>
    <t>Ejecutar la apropiación de cada uno de los  convenios/contratos interadministrativos que cuentan con apropiación durante la vigencia.</t>
  </si>
  <si>
    <t>(Ejecución en compromisos por convenios/contratos interadministrativos) / (apropiación vigente por convenio en la vigencia) *100%</t>
  </si>
  <si>
    <t>Bases con reporte de ejecución presupuestal</t>
  </si>
  <si>
    <t>FONDANE_04</t>
  </si>
  <si>
    <t>Ejecutar la apropiación de cada uno de los contratos de evaluación de calidad que cuentan con apropiación durante la vigencia.</t>
  </si>
  <si>
    <t>(Ejecución en compromisos de contratos de calidad) / (apropiación vigente de contratos de calidad) *100%</t>
  </si>
  <si>
    <t>OCDI_01</t>
  </si>
  <si>
    <t>Implementar la estrategia de designación de embajadores de la ética en cada área de la entidad, quienes actuarán como enlaces para consultas sobre ética e integridad y promotores de las dinámicas lideradas por la OCDI.</t>
  </si>
  <si>
    <t>(Sumatoria de entregables realizados/Total de entregables programados) *100.</t>
  </si>
  <si>
    <t xml:space="preserve">
1.	Elaboración de un cronograma para el desarrollo de la estrategia de embajadores de la ética (Marzo 2025). 
2.	Formalización de la designación de los embajadores de la ética mediante una publicación oficial (Junio 2025).
3.	Capacitación para los embajadores de la ética designados, enfocada en consultas sobre ética e integridad y en la difusión de actividades pedagógicas y lúdicas(Julio -Diciembre 2025). </t>
  </si>
  <si>
    <t>La Oficina de Control Disciplinario Interno (OCDI) elaboró un cronograma para el desarrollo de la estrategia de Embajadores de la Ética, el cual fue incorporado en la metodología correspondiente. Este cronograma detalla las actividades, fechas específicas y responsables asignados, lo que permite planificar y ejecutar de manera ordenada y coordinada cada fase de la estrategia, en alineación con los objetivos del Plan de Acción 2025.</t>
  </si>
  <si>
    <t>Un (1) PDF_ metodología designación de los Embajadores de la Ética.</t>
  </si>
  <si>
    <t>OCDI_02</t>
  </si>
  <si>
    <t xml:space="preserve">Implementar una estrategia de socialización audiovisual a través de los canales institucionales, las temáticas referentes a los valores éticos en los espacios de trabajo, para reforzar el conocimiento e incrementar la concientización de su importancia en el desarrollo de la función pública y evaluar la percepción de los servidores públicos frente a la información recibida.   </t>
  </si>
  <si>
    <t>1.Requerimientos para el diseño del material audiovisual (Acta de mesas de trabajo_ marzo 2025).
2.Diseño del material audiovisual (junio 2025).
3.Difusión del material audiovisual por los canales institucionales (septiembre 2025).
4.Resultados de una encuesta de percepción y apropiación de las temáticas socializadas (diciembre 2025)</t>
  </si>
  <si>
    <t>La Oficina de Control Disciplinario Interno (OCDI) realizó el requerimiento correspondiente para el diseño del material audiovisual, al remitir en mesa de trabajo a la Dirección de Difusión y Cultura Estadística (DICE) una serie de videos de referencia como insumo para la elaboración de las piezas. Este requerimiento constituyó la base para orientar la creación de un video interactivo enfocado en reforzar los valores éticos en los espacios laborales.</t>
  </si>
  <si>
    <t>Un (1) PDF_ Mesa de trabajo DICE _OCDI Febrero 2025</t>
  </si>
  <si>
    <t>OCDI_03</t>
  </si>
  <si>
    <t>Realizar una jornada por la integridad, transparencia y ética pública.</t>
  </si>
  <si>
    <t>Cantidad de actividades realizadas / Cantidad de actividades programadas * 100</t>
  </si>
  <si>
    <t xml:space="preserve">Una metodología y un informe final de ejecución </t>
  </si>
  <si>
    <t>La Oficina de Control Disciplinario Interno (OCDI) elaboró la metodología para la realización de una jornada por la integridad, la transparencia y la ética pública, mediante un documento estructurado que define claramente los objetivos, el alcance, las fases (planificación, desarrollo y evaluación), así como un cronograma detallado con actividades específicas. Esta metodología incluye ponencias, talleres, actividades lúdicas y mecanismos de evaluación, lo que permite organizar y ejecutar la jornada de forma estratégica y en coherencia con lo establecido en la planificación institucional.</t>
  </si>
  <si>
    <t>Un (1) PDF_ metodología jornada de integridad</t>
  </si>
  <si>
    <t>OCDI_04</t>
  </si>
  <si>
    <t xml:space="preserve">Realizar una gamificación en la formación disciplinaria producto del analisis de las denuncias, quejas e informes de servidor público recibidas en la etapa de instrucción desarrollada. </t>
  </si>
  <si>
    <t>La Oficina de Control Disciplinario Interno (OCDI) elaboró un documento en el que se estructuran los elementos fundamentales para el desarrollo de la actividad, incluyendo el objetivo, alcance, fases (planeación, diseño, implementación y evaluación), así como un cronograma detallado con actividades y responsables asignados. Esta metodología proporciona una guía clara y estratégica para llevar a cabo la actividad lúdica, fundamentada en aprendizajes reales derivados del análisis de los procesos disciplinarios.</t>
  </si>
  <si>
    <t>Un (1) PDF_ metodología gamificación</t>
  </si>
  <si>
    <t>AVANCE ALCANZADO</t>
  </si>
  <si>
    <t>Área o dependencia responsable de la meta</t>
  </si>
  <si>
    <t>Sigla del área_# meta
Ejemplo: DICE_1</t>
  </si>
  <si>
    <t>Líneas estratégicas establecidas el marco de la entidad durante el cuatrienio</t>
  </si>
  <si>
    <t>Seleccione la meta estratégica asociada al área</t>
  </si>
  <si>
    <t>De  dónde proviene la meta: 
1. PND 2023 - 2026
 2. Plan Estratégico Sectorial (PES)
3.  Plan Estratégico Institucional (PEI)
4. Producto del proyecto de Inversión
5. Necesidad de funcionamiento
6. Compromiso externo (Sisones, ITA, FURAG, PNGRD, MIPG, etc.) 
7. Plan Anticorrupción y de Atención al Ciudadano (PAAC)
8. PAI_Plan de Acción Institucional 2024</t>
  </si>
  <si>
    <t>Número entero o porcentaje</t>
  </si>
  <si>
    <t xml:space="preserve">Descripción de la meta: 
Verbo en infinitivo (que represente la acción principal) + Sujeto + Condición específica de logro </t>
  </si>
  <si>
    <t>Tipo de indicador de acuerdo al Procedimiento de Formulación y monitoreo de indicadores de gestión de la Entidad en su versión 11,</t>
  </si>
  <si>
    <t>Parámetro o unidad de referencia para determinar la  magnitud de medición del indicador</t>
  </si>
  <si>
    <t>Representación matemática del cálculo del indicador que medirá la meta.</t>
  </si>
  <si>
    <t>Documento o producto entregable final de la meta.</t>
  </si>
  <si>
    <t>dd/mm/aaaa</t>
  </si>
  <si>
    <t>I TRIMESTRE</t>
  </si>
  <si>
    <t>II TRIMESTRE</t>
  </si>
  <si>
    <t>III TRIMESTRE</t>
  </si>
  <si>
    <t>IV TRIMESTRE</t>
  </si>
  <si>
    <t>Seleccione: Si aplica o no aplica</t>
  </si>
  <si>
    <t>Indique el valor asociado para funcionamiento</t>
  </si>
  <si>
    <t>Nombre del proyecto de Inversión</t>
  </si>
  <si>
    <t>Indique el valor asociado a inversión</t>
  </si>
  <si>
    <t>Proceso del Sistema Integrado de Gestión Institucional de la entidad que se alinea con la meta</t>
  </si>
  <si>
    <t>Plan Administrativo asociado con la meta, de acuerdo con lo dispuesto en el
Decreto 612 de 2018.</t>
  </si>
  <si>
    <t>Política de Gestión y Desempeño del Modelo Integrado de Planeación y Gestión, relacionada con la meta.</t>
  </si>
  <si>
    <t>Transformaciones del PND al que la meta contribuye</t>
  </si>
  <si>
    <t>Se debe aplicar la formula del indicador de la meta</t>
  </si>
  <si>
    <t>Indica el porcentaje de avance logrado en el trimestre de acuerdo con lo programado</t>
  </si>
  <si>
    <t>Nivel alcanzado</t>
  </si>
  <si>
    <t>Se debe realizar una descripción cualitativa del avance o logro de la meta.</t>
  </si>
  <si>
    <t>Se debe escribir el nombre de los documentos o soportes que son evidencia de la meta, es importante que coincidan con el nombre de los archivos cargados en el repositorio.</t>
  </si>
  <si>
    <t>En caso de que el  avance real sea menor  al esperado, por favor justifique las razones del incumplimiento</t>
  </si>
  <si>
    <t>Indica el estado de gestión de la meta de acuerdo con el reporte realizado en el trimestre</t>
  </si>
  <si>
    <t>Hace referencia al valor de funcionamiento y en caso de que sea actualizado reporte el nuevo valor frente al valor inicial programado</t>
  </si>
  <si>
    <t>Indique el valor ejecutado con corte al mes del reporte, teniendo en cuenta el porcentaje de avance de la meta. (Este valor es acumulado)</t>
  </si>
  <si>
    <t xml:space="preserve">Esta información será reportada por la Oficina Asesora de Planeación. </t>
  </si>
  <si>
    <t>AVANCE TRIMESTRAL
ACUMULADO</t>
  </si>
  <si>
    <t>Durante el reporte se evidencia que el porcentaje de avance trimestral acumulado registrado como meta en el PAI no corresponde a la programación real de invitaciones públicas, por lo que se solicitará el ajuste para registrar 15%, 11%, 70% y 4% para cada trimestre. En este sentido, se alcanzó el 60% del avance esperado para el primer trimestre de 2025.</t>
  </si>
  <si>
    <t>Durante el primer trimestre de cada año, las entidades realizan actualizaciones de manera voluntaria, según las necesidades específicas de cada operación estadística o registro administrativo.
En este sentido, teniendo en cuenta las actualizaciones en el SICODE realizadas por las entidades del SEN se alcanzó el 80% dl avance esperado. No obstante, cabe destacar que el reporte ordinario de estas actualizaciones debe presentarse en el mes de agosto de cada año, por lo tanto, el cumplimiento anual de la meta se va a alcanzar de acuerdo a lo programado en el PAI.</t>
  </si>
  <si>
    <t xml:space="preserve">El Taller Exploremos los Datos estaba para el 18 de marzo de 2025, pero teniendo en cuenta la declaración de día cívico (DECRETO 302 DE 2025) este fue reprogramado para el 2 de abril. Además, se comenzaron reuniones internas en marzo para la activación de algunas mesas estadísticas a partir del mes de abril, teniendo en cuenta las agendas interinstitucionales. Lo anterior implicó que se alcanzara el 90% de lo programado para el primer trimestre de 2025, no obstante, a lo largo de la vigencia, se dará cumplimiento con la meta anual programada. </t>
  </si>
  <si>
    <t>En gestión</t>
  </si>
  <si>
    <t>Documentos de investigación</t>
  </si>
  <si>
    <t>Prospectiva e innovación</t>
  </si>
  <si>
    <t>Servicio de apoyo a la gestión de conocimiento y consolidación de la cultura estadística</t>
  </si>
  <si>
    <t>Servicio de Educación informal para la gestión Administrativa</t>
  </si>
  <si>
    <t>Boletines Técnicos - Cuadros de resultados</t>
  </si>
  <si>
    <t>Bases de microdatos anonimizados</t>
  </si>
  <si>
    <t>Bases de datos Censal</t>
  </si>
  <si>
    <t>Producción_de_información_estructural a nivel nacional</t>
  </si>
  <si>
    <t xml:space="preserve">Bases de datos </t>
  </si>
  <si>
    <t xml:space="preserve">Servicio de apoyo a la gestión de conocimiento y consolidación de la cultura estadística </t>
  </si>
  <si>
    <t xml:space="preserve">Documentos de lineamientos técnicos </t>
  </si>
  <si>
    <t>Fortalecimiento de la integración de la información geoespacial</t>
  </si>
  <si>
    <t>Bases de datos</t>
  </si>
  <si>
    <t>Servicio de Gestión documental</t>
  </si>
  <si>
    <r>
      <t xml:space="preserve">
Durante el primer trimestre del año 2025, por parte del GIT de Gestión de datos se atendió un total de 265 solicitudes registradas en 119 Casos en GLPI, relacionados en la siguiente forma: </t>
    </r>
    <r>
      <rPr>
        <b/>
        <sz val="11"/>
        <color rgb="FF000000"/>
        <rFont val="Segoe UI"/>
        <family val="2"/>
      </rPr>
      <t>(1).</t>
    </r>
    <r>
      <rPr>
        <sz val="11"/>
        <color rgb="FF000000"/>
        <rFont val="Segoe UI"/>
        <family val="2"/>
      </rPr>
      <t xml:space="preserve"> Requerimientos atendidos a demanda de Almacenamiento, custodia, disposición y automatización de datos. - Se recibieron 41 solicitudes Registradas en 41 Casos GLPI </t>
    </r>
    <r>
      <rPr>
        <b/>
        <sz val="11"/>
        <color rgb="FF000000"/>
        <rFont val="Segoe UI"/>
        <family val="2"/>
      </rPr>
      <t xml:space="preserve">(2). </t>
    </r>
    <r>
      <rPr>
        <sz val="11"/>
        <color rgb="FF000000"/>
        <rFont val="Segoe UI"/>
        <family val="2"/>
      </rPr>
      <t xml:space="preserve">Requerimientos atendidos a demanda de bodega de datos, SDMX, GEIH y otras encuestas - Se recibieron 191 solicitudes Registradas en 45 Casos GLPI </t>
    </r>
    <r>
      <rPr>
        <b/>
        <sz val="11"/>
        <color rgb="FF000000"/>
        <rFont val="Segoe UI"/>
        <family val="2"/>
      </rPr>
      <t>(3)</t>
    </r>
    <r>
      <rPr>
        <sz val="11"/>
        <color rgb="FF000000"/>
        <rFont val="Segoe UI"/>
        <family val="2"/>
      </rPr>
      <t xml:space="preserve">. Requerimientos atendidos a demanda de interoperabilidad - Se recibieron 33 solicitudes Registradas en 33 Casos GLPI </t>
    </r>
    <r>
      <rPr>
        <b/>
        <sz val="11"/>
        <color rgb="FF000000"/>
        <rFont val="Segoe UI"/>
        <family val="2"/>
      </rPr>
      <t>(4).</t>
    </r>
    <r>
      <rPr>
        <sz val="11"/>
        <color rgb="FF000000"/>
        <rFont val="Segoe UI"/>
        <family val="2"/>
      </rPr>
      <t xml:space="preserve"> Requerimientos atendidos a demanda de datos maestros - Se recibieron 0 solicitudes</t>
    </r>
  </si>
  <si>
    <r>
      <t xml:space="preserve">"Durante el trimestre se desarrollaron y fortalecieron los controles lógicos de seguridad digital que respaldan la estrategia del Modelo de Seguridad de la Información (MSPI) de la Entidad, a través de la gestión y mejora continua de soluciones tecnológicas clave. Las actividades se organizaron en torno a los siguientes ejes:
</t>
    </r>
    <r>
      <rPr>
        <b/>
        <sz val="11"/>
        <color rgb="FF000000"/>
        <rFont val="Segoe UI"/>
        <family val="2"/>
      </rPr>
      <t xml:space="preserve">
1. Soluciones Microsoft Office 365
</t>
    </r>
    <r>
      <rPr>
        <sz val="11"/>
        <color rgb="FF000000"/>
        <rFont val="Segoe UI"/>
        <family val="2"/>
      </rPr>
      <t xml:space="preserve">Se implementaron acciones para fortalecer la seguridad y la productividad de los usuarios en el entorno colaborativo de Office 365. Entre los principales logros se destacan:
a) Ampliación del uso de Autenticación Multifactor (MFA): Se integraron nuevos usuarios a esta medida, elevando la protección frente a accesos no autorizados.
b) Depuración de usuarios y licencias: Se identificaron y gestionaron cuentas inactivas, facilitando el uso eficiente de licencias y permitiendo la ejecución oportuna de respaldos.
c) Gestión de alertas de seguridad: Se dio respuesta a incidentes derivados de configuraciones erróneas, uso de VPN no autorizado y cambios de contraseña no sincronizados.
</t>
    </r>
    <r>
      <rPr>
        <b/>
        <sz val="11"/>
        <color rgb="FF000000"/>
        <rFont val="Segoe UI"/>
        <family val="2"/>
      </rPr>
      <t xml:space="preserve">
2. Seguridad Digital
</t>
    </r>
    <r>
      <rPr>
        <sz val="11"/>
        <color rgb="FF000000"/>
        <rFont val="Segoe UI"/>
        <family val="2"/>
      </rPr>
      <t xml:space="preserve">Se reforzó la infraestructura de seguridad digital mediante la actualización continua de las plataformas de antivirus, EDR y sistemas de detección y respuesta a incidentes:
a) Postura de seguridad alcanzada: Se fortaleció la implementación de parches, actualización de firmas y depuración de equipos sin comunicación.
b) Atención a vulnerabilidades: Se analizaron y gestionaron vulnerabilidades identificadas en el entorno EDR, mitigando riesgos potenciales.
</t>
    </r>
    <r>
      <rPr>
        <b/>
        <sz val="11"/>
        <color rgb="FF000000"/>
        <rFont val="Segoe UI"/>
        <family val="2"/>
      </rPr>
      <t xml:space="preserve">
3. Seguridad Perimetral
</t>
    </r>
    <r>
      <rPr>
        <sz val="11"/>
        <color rgb="FF000000"/>
        <rFont val="Segoe UI"/>
        <family val="2"/>
      </rPr>
      <t xml:space="preserve">Se mantuvo la operatividad y protección de la red de la entidad mediante las siguientes acciones:
a) Actualización y monitoreo de firewalls perimetrales: Se realizaron tareas de mantenimiento, migración de máquinas virtuales, ajustes de configuración y publicación de manuales operativos.
b) Atención de escalamientos del SOC: Se actuó de manera oportuna frente a las alertas críticas, garantizando una respuesta eficaz.
c) Análisis de tráfico y comportamiento en red: Se evaluaron patrones de uso de ancho de banda, conexiones VPN, así como riesgos asociados al tráfico saliente hacia internet.
</t>
    </r>
    <r>
      <rPr>
        <b/>
        <sz val="11"/>
        <color rgb="FF000000"/>
        <rFont val="Segoe UI"/>
        <family val="2"/>
      </rPr>
      <t xml:space="preserve">
4. Seguridad End Point
</t>
    </r>
    <r>
      <rPr>
        <sz val="11"/>
        <color rgb="FF000000"/>
        <rFont val="Segoe UI"/>
        <family val="2"/>
      </rPr>
      <t>Se mantuvieron actualizados los controles en dispositivos finales de la entidad, logrando lo siguiente:
a) Depuración de la consola antivirus: Eliminación de equipos inactivos o duplicados, permitiendo una administración más eficiente.
b) Gestión de alertas y eventos de seguridad: Se atendieron todos los eventos reportados con criticidad media o baja, sin presentarse eventos de nivel alto durante el periodo."</t>
    </r>
  </si>
  <si>
    <r>
      <t xml:space="preserve">Durante el primer trimestre de 2025, se desarrollaron acciones clave orientadas a garantizar la continuidad operativa de los servicios tecnológicos de la Entidad, mediante una gestión efectiva del sistema de respaldo, alineada con el Sistema Integrado de Gestión Institucional.
</t>
    </r>
    <r>
      <rPr>
        <b/>
        <sz val="11"/>
        <color rgb="FF000000"/>
        <rFont val="Segoe UI"/>
        <family val="2"/>
      </rPr>
      <t xml:space="preserve">1. Respaldo Plataforma
</t>
    </r>
    <r>
      <rPr>
        <sz val="11"/>
        <color rgb="FF000000"/>
        <rFont val="Segoe UI"/>
        <family val="2"/>
      </rPr>
      <t xml:space="preserve">Se administran actualmente 88 jobs programados que abarcan servidores Windows y Linux, así como 18 jobs para bases de datos y 104 copy jobs configurados para ejecutar réplicas automáticas al finalizar el respaldo principal. Estos respaldos son monitoreados constantemente para verificar su estado y el consumo de red, asegurando la integridad y oportunidad de la información. La retención de los copy jobs se mantiene en tres meses, priorizando la disponibilidad de versiones recientes en caso de recuperación.
</t>
    </r>
    <r>
      <rPr>
        <b/>
        <sz val="11"/>
        <color rgb="FF000000"/>
        <rFont val="Segoe UI"/>
        <family val="2"/>
      </rPr>
      <t xml:space="preserve">2. Respaldo for Office 365
</t>
    </r>
    <r>
      <rPr>
        <sz val="11"/>
        <color rgb="FF000000"/>
        <rFont val="Segoe UI"/>
        <family val="2"/>
      </rPr>
      <t xml:space="preserve">La plataforma protege actualmente las cuentas de correo de los directivos, sitios de SharePoint solicitados vía Mesa de Servicios TIC, y alrededor de 3.500 cuentas de usuarios retirados. Esta cobertura fortalece la continuidad del acceso a la información crítica de la entidad, incluso posterior a la desvinculación del personal.
</t>
    </r>
    <r>
      <rPr>
        <b/>
        <sz val="11"/>
        <color rgb="FF000000"/>
        <rFont val="Segoe UI"/>
        <family val="2"/>
      </rPr>
      <t xml:space="preserve">3. Licenciamiento y Uso de la Plataforma
</t>
    </r>
    <r>
      <rPr>
        <sz val="11"/>
        <color rgb="FF000000"/>
        <rFont val="Segoe UI"/>
        <family val="2"/>
      </rPr>
      <t xml:space="preserve">Hasta marzo de 2025, se han utilizado 246 de las 400 instancias de licencias para respaldos tradicionales y 1.046 de las 4.000 licencias destinadas a Office 365. Se identificó un incremento en el uso de licencias, asociado a ajustes realizados en los repositorios de almacenamiento, sin que esto afectara los datos ya respaldados.
</t>
    </r>
    <r>
      <rPr>
        <b/>
        <sz val="11"/>
        <color rgb="FF000000"/>
        <rFont val="Segoe UI"/>
        <family val="2"/>
      </rPr>
      <t xml:space="preserve">4. Sistema de Almacenamiento 
</t>
    </r>
    <r>
      <rPr>
        <sz val="11"/>
        <color rgb="FF000000"/>
        <rFont val="Segoe UI"/>
        <family val="2"/>
      </rPr>
      <t>El sistema en la sede central cuenta con 341,83 TB en data cache (expuesta a red) y 182,54 TB en almacenamiento principal (desconectada de red), lo que garantiza disponibilidad inmediata y conservación segura de la información crítica.</t>
    </r>
  </si>
  <si>
    <r>
      <rPr>
        <sz val="11"/>
        <color rgb="FF000000"/>
        <rFont val="Segoe UI"/>
        <family val="2"/>
      </rPr>
      <t xml:space="preserve">En el contexto del plan estratégico de comunicaciones y de la ejecucuión del proceso estrategico de  comunicaciónse realizaron las sicguientes actividades:
DISEÑO DE LA ESTRATEGIA 
1.  Se elaboró  la estrategia  de desarrollos web y aplicaciones moviles 2025, la cual tiene como objetivo " Investigar, diseñar y desarrollar tecnologías, metodologías y productos digitales innovadores que mejoren la difusión, acceso, uso y transparencia de la información estadística, con un enfoque en la calidad estadística y la experiencia del usuario. Producto:Un (1) documento 
2. En el mes de febrero se presentó de forma presencial la estrategia de desarrollo web y aplicaciones moviles ante los colaboradores de la DICE. De igual forma se envío la estrategia en mención a través de correo electronico a la dircetora operativa de la DICE. Productos: Un (1) Correo electronico, dos  (2) capturas de pantalla_ presentación de las estrategias del proceso de comunicaciòn y  Una (1) foto " Presnetación_Estrategia PEC 2025..
IMPLEMENTACIÓN DE LA ESTRATEGIA
</t>
    </r>
    <r>
      <rPr>
        <b/>
        <i/>
        <sz val="11"/>
        <color rgb="FF000000"/>
        <rFont val="Segoe UI"/>
        <family val="2"/>
      </rPr>
      <t xml:space="preserve">1.  Desarrollo de herramientas nuevas:
</t>
    </r>
    <r>
      <rPr>
        <i/>
        <sz val="11"/>
        <color rgb="FF000000"/>
        <rFont val="Segoe UI"/>
        <family val="2"/>
      </rPr>
      <t xml:space="preserve">'- Visor de migración: </t>
    </r>
    <r>
      <rPr>
        <sz val="11"/>
        <color rgb="FF000000"/>
        <rFont val="Segoe UI"/>
        <family val="2"/>
      </rPr>
      <t xml:space="preserve">se diligenciò el documento "Solicitud de desarrollo de  sistemas de información y el acta de constitución". Asimismo, Se llevo a cabo la normalización de bases de datos  para la Encuesta de Calidad de Vida  y Censo de habitantes 2018. Se categorizan las variables de análisis de la encuesta de Calidad de vida, GEIH y Censo de habitantes. ((.9 TABLA_FUENTES_ECV) - ( 1._HOGARES_CENSO_2018)
</t>
    </r>
    <r>
      <rPr>
        <i/>
        <sz val="11"/>
        <color rgb="FF000000"/>
        <rFont val="Segoe UI"/>
        <family val="2"/>
      </rPr>
      <t>- Desarrollo de analiticas:</t>
    </r>
    <r>
      <rPr>
        <sz val="11"/>
        <color rgb="FF000000"/>
        <rFont val="Segoe UI"/>
        <family val="2"/>
      </rPr>
      <t xml:space="preserve"> se diligenciò el documento "Solicitud de desarrollo de  sistemas de información". De igual forma se desarrollaron tres historias de usuario.
</t>
    </r>
    <r>
      <rPr>
        <i/>
        <sz val="11"/>
        <color rgb="FF000000"/>
        <rFont val="Segoe UI"/>
        <family val="2"/>
      </rPr>
      <t xml:space="preserve">- Herramienta de certificado de población y vivienda: </t>
    </r>
    <r>
      <rPr>
        <sz val="11"/>
        <color rgb="FF000000"/>
        <rFont val="Segoe UI"/>
        <family val="2"/>
      </rPr>
      <t xml:space="preserve">Se elaboró la estructura de directorios dentro de los cuales reposa la información y se estableció el estándar de nomenclatura de los archivos de los certificados. Asi mismo, Tomando como base la estructura de directorios de Departamentos y Municipios, se llevó a cabo la implementación de la herramienta, la cual permite realizar la búsqueda de los certificados que se encuentran cargados. Se realizaron diversas pruebas con distintos municipios y Departamentos, con las cuales se obtuvo resultados exitosos.  
</t>
    </r>
    <r>
      <rPr>
        <b/>
        <i/>
        <sz val="11"/>
        <color rgb="FF000000"/>
        <rFont val="Segoe UI"/>
        <family val="2"/>
      </rPr>
      <t>2. Inventario y evaluación de todas las herramientas de visualización de datos del portal DANE</t>
    </r>
    <r>
      <rPr>
        <i/>
        <sz val="11"/>
        <color rgb="FF000000"/>
        <rFont val="Segoe UI"/>
        <family val="2"/>
      </rPr>
      <t>: s</t>
    </r>
    <r>
      <rPr>
        <sz val="11"/>
        <color rgb="FF000000"/>
        <rFont val="Segoe UI"/>
        <family val="2"/>
      </rPr>
      <t xml:space="preserve">e elaboró un documento"03-Marzo2025-Inventario-herramientas-visualizacion-datos, con el listado de herramientas encontradas del periodo en referencia.
</t>
    </r>
    <r>
      <rPr>
        <b/>
        <i/>
        <sz val="11"/>
        <color rgb="FF000000"/>
        <rFont val="Segoe UI"/>
        <family val="2"/>
      </rPr>
      <t xml:space="preserve">3. objetos Virtuales de Aprendizaje (OVAs) actualizados :
- </t>
    </r>
    <r>
      <rPr>
        <i/>
        <sz val="11"/>
        <color rgb="FF000000"/>
        <rFont val="Segoe UI"/>
        <family val="2"/>
      </rPr>
      <t>Se actualizaron 10 Objetos Virtuales de Aprendizaje (</t>
    </r>
    <r>
      <rPr>
        <sz val="11"/>
        <color rgb="FF000000"/>
        <rFont val="Segoe UI"/>
        <family val="2"/>
      </rPr>
      <t>OVAs) utilizados para el entrenamiento virtual de supervisores, coordinadores y recolectores de información estadística del DANE.  Se da inicio a los ajustes de dos materiales tipo O.V.A que serán transversales para varias operaciones estadísticas: Encuesta Ambiental Industrial Generalidades, Encuesta Ambiental Industrial Diligenciamiento, Encuesta Anual de Servicios Generalidades,  Encuesta Anual de Servicios Diligenciamiento, Encuesta Anual de Comercio Generalidades, Encuesta Anual de Comercio Diligenciamiento, Encuesta Anual Manufacturera Generalidades, Encuesta Anual de Manufactura Diligenciamiento,</t>
    </r>
  </si>
  <si>
    <r>
      <rPr>
        <sz val="11"/>
        <color rgb="FF000000"/>
        <rFont val="Segoe UI"/>
        <family val="2"/>
      </rPr>
      <t xml:space="preserve">En el contexto del plan estratégico de comunicaciones y de la ejecucuión del proceso estrategico de  comunicaciónse realizaron las sicguientes actividades:
</t>
    </r>
    <r>
      <rPr>
        <b/>
        <i/>
        <u/>
        <sz val="11"/>
        <color rgb="FF000000"/>
        <rFont val="Segoe UI"/>
        <family val="2"/>
      </rPr>
      <t xml:space="preserve">DISEÑO DE LA ESTRATEGIA 
</t>
    </r>
    <r>
      <rPr>
        <sz val="11"/>
        <color rgb="FF000000"/>
        <rFont val="Segoe UI"/>
        <family val="2"/>
      </rPr>
      <t xml:space="preserve">se elaboró el documento “Estrategia norma 5854 (2025)”, en el cual se proponen a la Dirección de DICE las estrategias y lineamientos para el año 2025. Este documento es remitido a la Dirección para su revisión y aprobación para el mes en referencia.
</t>
    </r>
    <r>
      <rPr>
        <b/>
        <i/>
        <u/>
        <sz val="11"/>
        <color rgb="FF000000"/>
        <rFont val="Segoe UI"/>
        <family val="2"/>
      </rPr>
      <t xml:space="preserve">IMPLEMENTACIÓN DE LA ESTRATEGIA
1. 'Secciones del portal web actualizadas
</t>
    </r>
    <r>
      <rPr>
        <b/>
        <sz val="11"/>
        <color rgb="FF000000"/>
        <rFont val="Segoe UI"/>
        <family val="2"/>
      </rPr>
      <t>Página principal del portal web DANE</t>
    </r>
    <r>
      <rPr>
        <sz val="11"/>
        <color rgb="FF000000"/>
        <rFont val="Segoe UI"/>
        <family val="2"/>
      </rPr>
      <t xml:space="preserve">: ,Durante este periodo se llevaron a cabo varias actividades clave en torno a la accesibilidad, usabilidad y actualización del portal DANE. Se realizó la primera prueba de usabilidad del año, cuyo informe se presentará posteriormente. En cuanto al rediseño de la estructura, se desarrolló un mockup con ajustes iniciales al home del portal. Se revisó el Framework actual y se inició la documentación técnica para su actualización y mantenimiento. Además, se exploró la plantilla T4, realizando un ejercicio de adaptación del home a esta nueva estructura, lo que permitió identificar las tareas necesarias para crear la nueva plantilla. En paralelo, se desarrollaron documentos de análisis de requerimientos y se levantaron los primeros requerimientos para la nueva plantilla, así como la primera versión del plan de trabajo, pendiente de aprobación.
</t>
    </r>
    <r>
      <rPr>
        <b/>
        <i/>
        <u/>
        <sz val="11"/>
        <color rgb="FF000000"/>
        <rFont val="Segoe UI"/>
        <family val="2"/>
      </rPr>
      <t xml:space="preserve">
2. Pruebas de Usabilidad
</t>
    </r>
    <r>
      <rPr>
        <sz val="11"/>
        <color rgb="FF000000"/>
        <rFont val="Segoe UI"/>
        <family val="2"/>
      </rPr>
      <t xml:space="preserve">
</t>
    </r>
    <r>
      <rPr>
        <b/>
        <sz val="11"/>
        <color rgb="FF000000"/>
        <rFont val="Segoe UI"/>
        <family val="2"/>
      </rPr>
      <t>Prueba de usabilidad a la página de inicio del portal web DANE:</t>
    </r>
    <r>
      <rPr>
        <sz val="11"/>
        <color rgb="FF000000"/>
        <rFont val="Segoe UI"/>
        <family val="2"/>
      </rPr>
      <t xml:space="preserve"> Durante el periodo se avanzó en la planeación, ejecución y análisis de la prueba de usabilidad. En la fase de planeación se elaboraron y ajustaron guías, materiales, formularios y presentaciones, además de llevar a cabo reuniones de coordinación y formalizar la invitación a los participantes. En la fase de ejecución se realizaron dos sesiones de prueba con usuarios, acompañadas de observación y registro de comentarios.
</t>
    </r>
    <r>
      <rPr>
        <b/>
        <i/>
        <u/>
        <sz val="11"/>
        <color rgb="FF000000"/>
        <rFont val="Segoe UI"/>
        <family val="2"/>
      </rPr>
      <t xml:space="preserve">3. Actualizaciones de artículos relacionados con información estadística e institucional del DANE en el portal web
</t>
    </r>
    <r>
      <rPr>
        <sz val="11"/>
        <color rgb="FF000000"/>
        <rFont val="Segoe UI"/>
        <family val="2"/>
      </rPr>
      <t xml:space="preserve">Se actualizaron 218 artículos relacionados con información estadística e institucional del DANE, con el fin de garantizar que los contenidos sean precisos, relevantes y accesibles para los usuarios. Esto incluye actualización en términos de etiquetas, archivos adjuntos y contenidos, alineados con las publicaciones de operaciones estadísticas según el calendario de eventos y documentos de interés para la ciudadanía.  
</t>
    </r>
  </si>
  <si>
    <r>
      <rPr>
        <sz val="11"/>
        <color rgb="FF000000"/>
        <rFont val="Segoe UI"/>
        <family val="2"/>
      </rPr>
      <t xml:space="preserve">En el contexto del plan estratégico de comunicaciones y de la ejecucuión del proceso estrategico de  comunicaciónse realizaron las sicguientes actividades:
DISEÑO DE LA ESTRATEGIA 
Se elaboró el documeto"  Estrategia de servicio al ciudadno 2025" con el objetivo de garantizar que la atención al ciudadano sea oportuna, efectiva, accesible y de calidad en todos los canales de comunicación dispuestos por el DANE, con el fin de promover la cultura estadística y satisfacer las necesidades y expectativas de la ciudadanía y los grupos de interés en cumplimiento de la normativa vigente y en concordancia con los principios de transparencia, legalidad y ética pública.
IMPLEMENTACIÓN DE LA ESTRATEGIA
</t>
    </r>
    <r>
      <rPr>
        <b/>
        <i/>
        <sz val="11"/>
        <color rgb="FF000000"/>
        <rFont val="Segoe UI"/>
        <family val="2"/>
      </rPr>
      <t xml:space="preserve">Sala de Procesamiento Especializado Externo (SPEE):
</t>
    </r>
    <r>
      <rPr>
        <sz val="11"/>
        <color rgb="FF000000"/>
        <rFont val="Segoe UI"/>
        <family val="2"/>
      </rPr>
      <t xml:space="preserve">- En el mes de enero se registraron 4 visitas en el Centro de Datos de INSPER Brasil y 1 en la Sala de Procesamiento Especializado Externo (SPEE) en DANE Central .
- En el mes de febrero se registraron 37 visitas en los Centro de Datos discriminadas así: 21 Universidad de los Andes; 13 Universidad del Rosario y 3 en el INSPER Brasil. En la Sala de Procesamiento Especializado Externo (SPEE) en DANE Central se registraron 8 visitas.
- En el mes de marzo se registraron 29 visitas en los Centro de Datos: 20 Universidad de los Andes; 6 Universidad del Rosario y  1 en el INSPER Brasil. En la Sala de Procesamiento Especializado Externo (SPEE) en DANE Central se registraron 2 visitas.
</t>
    </r>
    <r>
      <rPr>
        <b/>
        <i/>
        <sz val="11"/>
        <color rgb="FF000000"/>
        <rFont val="Segoe UI"/>
        <family val="2"/>
      </rPr>
      <t xml:space="preserve">
Atención por canales
</t>
    </r>
    <r>
      <rPr>
        <sz val="11"/>
        <color rgb="FF000000"/>
        <rFont val="Segoe UI"/>
        <family val="2"/>
      </rPr>
      <t xml:space="preserve">Presencial: 115
Sala de Procesamiento Especializado Externo79
Telefonico: 1426
Chat  - Asesores Humanos: 1375
Chat  - Asesores Virtuales: 6054
Tickets (Respuestas canal  chat recibidas fuera de horario): 167
PQRSD (Solicitudes Información Estadística): 1573
</t>
    </r>
    <r>
      <rPr>
        <b/>
        <i/>
        <sz val="11"/>
        <color rgb="FF000000"/>
        <rFont val="Segoe UI"/>
        <family val="2"/>
      </rPr>
      <t xml:space="preserve">Centros de Datos
</t>
    </r>
    <r>
      <rPr>
        <sz val="11"/>
        <color rgb="FF000000"/>
        <rFont val="Segoe UI"/>
        <family val="2"/>
      </rPr>
      <t xml:space="preserve">En el mes de febrero se revisó la Propuesta Tecnico Económica y se programó una reunión de seguimiento con los responsables para actualizar el cronograma de actividades relacionadas con el modelo de contratación y de Servicio. 
En el mes de marzo se realizó un nuevo seguimiento a la Propuesta Tecnico Económica con la participación de Sandra Patricia Vargas Valencia &lt;spvargasv@dane.gov.co&gt;; Orlando Gaspar Cuellar &lt;ogasparc@dane.gov.co&gt;; Ana María Vargas Jiménez &lt;amvargasj@dane.gov.co&gt;; Fabio Buitrago Hoyos &lt;fbuitragoh@dane.gov.co&gt;; David Esteban Narvaez Ardila denarvaeza@dane.gov.co; se acordó programar una reunión de seguimiento con los responsables de las demás áreas para actualizar el cronograma de actividades relacionadas con el modelo de contratación y de Servicio. </t>
    </r>
  </si>
  <si>
    <r>
      <rPr>
        <sz val="11"/>
        <color rgb="FF000000"/>
        <rFont val="Segoe UI"/>
        <family val="2"/>
      </rPr>
      <t xml:space="preserve">DISEÑO DE LA ESTRATEGIA 
- Estrategia servicio al ciudadano_2025
IMPLEMENTACIÓN DE LA ESTRATEGIA
'- Inform_Seguimiento Estr_Serv Ciudadano_enero-marzo 2025.
</t>
    </r>
    <r>
      <rPr>
        <b/>
        <i/>
        <sz val="11"/>
        <color rgb="FF000000"/>
        <rFont val="Segoe UI"/>
        <family val="2"/>
      </rPr>
      <t xml:space="preserve">Atención por canales
</t>
    </r>
    <r>
      <rPr>
        <sz val="11"/>
        <color rgb="FF000000"/>
        <rFont val="Segoe UI"/>
        <family val="2"/>
      </rPr>
      <t xml:space="preserve">- Atenciones por canales I trimestre DANE 2025.
</t>
    </r>
    <r>
      <rPr>
        <b/>
        <i/>
        <sz val="11"/>
        <color rgb="FF000000"/>
        <rFont val="Segoe UI"/>
        <family val="2"/>
      </rPr>
      <t xml:space="preserve">sala especializada
</t>
    </r>
    <r>
      <rPr>
        <sz val="11"/>
        <color rgb="FF000000"/>
        <rFont val="Segoe UI"/>
        <family val="2"/>
      </rPr>
      <t xml:space="preserve">- Informe Gestión SPEE_Ene25
- Informe Gestión SPEE_Feb25
- Informe Gestión SPEE_Mar_25
</t>
    </r>
    <r>
      <rPr>
        <b/>
        <i/>
        <sz val="11"/>
        <color rgb="FF000000"/>
        <rFont val="Segoe UI"/>
        <family val="2"/>
      </rPr>
      <t xml:space="preserve">Centros de Datos
</t>
    </r>
    <r>
      <rPr>
        <sz val="11"/>
        <color rgb="FF000000"/>
        <rFont val="Segoe UI"/>
        <family val="2"/>
      </rPr>
      <t xml:space="preserve">- Acuerdo de Confidencialidad (prueba)
- Manual de diligenciamiento Acuerdo de Confidencialidad
- Ayuda Memoria CD PTE 120325
</t>
    </r>
  </si>
  <si>
    <r>
      <rPr>
        <sz val="11"/>
        <color theme="1"/>
        <rFont val="Segoe UI"/>
        <family val="2"/>
      </rPr>
      <t>En el contexto del plan estratégico de comunicaciones y de la ejecucuión del proceso estrategico de  comunicaciónse realizaron las sicguientes actividades:</t>
    </r>
    <r>
      <rPr>
        <b/>
        <i/>
        <u/>
        <sz val="11"/>
        <color theme="1"/>
        <rFont val="Segoe UI"/>
        <family val="2"/>
      </rPr>
      <t xml:space="preserve">
DISEÑO DE LA ESTRATEGIA 
</t>
    </r>
    <r>
      <rPr>
        <sz val="11"/>
        <color theme="1"/>
        <rFont val="Segoe UI"/>
        <family val="2"/>
      </rPr>
      <t xml:space="preserve">Se elaboró el documeto"  Estrategia de relacionamiento con grupos de interés. V.3" con el objetivo de generar confianza y credibilidad entre los grupos de interés de la entidad a través de un relacionamiento constante en todas las fases del proceso de producción estadística. ​
</t>
    </r>
    <r>
      <rPr>
        <b/>
        <i/>
        <u/>
        <sz val="11"/>
        <color theme="1"/>
        <rFont val="Segoe UI"/>
        <family val="2"/>
      </rPr>
      <t xml:space="preserve">IMPLEMENTACIÓN DE LA ESTRATEGIA
</t>
    </r>
    <r>
      <rPr>
        <sz val="11"/>
        <color theme="1"/>
        <rFont val="Segoe UI"/>
        <family val="2"/>
      </rPr>
      <t>- Construcción de los contenidos de materiales de sensibilización de EMICRON. Para su construcción, se realizó un envío de una versión elaborada por el GIT a los representantes de DRA y DIMPE. Estos materiales acompañan las acciones comunicativas del personal operativo en su interacción con fuentes y actores clave. Estos materiales contienen ideas clave y mensajes fuerza que movilicen el apoyo esperado por parte de los actores clave y fuentes de información. Los materiales desarrollados fueron folleto, notificación, revisita y pieza de WhatsApp.
-Elaboración de pieza de sensibilización para el Directorio Nacional de Infraestructura (DNI) para informar sobre un cambio en el aplicativo de registro de la información. Para ello, se envió una versión preliminar a partir del insumo compartido por la DRA y luego de una mesa de trabajo. En esta versión se profundizaron temas de comunicación y claridad con las fuentes de información. 
- Espacio de formación sincrónica en comunicación con actores clave y fuentes de información por parte del personal operativo de Encuesta de Convivencia y Seguridad (ECSC). Espacio de formación con el personal operativo de esta encuesta para fortalecer sus capacidades comunicativas para la interacción con actores clave y fuentes de información. Para este espacio, se diseñaron actividades participativas, así como la inclusión de recursos audiovisuales que transmitan la idea a los participantes de la importancia de una adecuada comunicación en el proceso de recolección de información.
- Elaboración de un mapeo de eventos durante el 2025 para realizar presencia institucional de la entidad. En este mapeo se han identificado eventos, fechas, temáticas, posibles costos, número de asistentes de ediciones anteriores, entre otros, para contribuir con el entendimiento, uso y apropiación de la información que produce el DANE por parte de este grupo de interés. 
- Elaboración de una propuesta de temas a trabajar durante todo el año en el marco de los seminarios de cultura estadística, teniendo un énfasis en efemérides que acerquen a la ciudadanía, academia y público en general a reflexiones sobre los datos y temas que produce la entidad. 
- Elaboración de un mapeo de eventos durante el 2025 para realizar presencia institucional de la entidad. En este mapeo se han identificado eventos, fechas, temáticas, posibles costos, número de asistentes de ediciones anteriores, entre otros, para contribuir con el entendimiento, uso y apropiación de la información que produce el DANE por parte de este grupo de interés. 
- Presencia institucional en la Cumbre de Mandatarias Colombianas por la Igualdad. En este espacio, se contó con un estand para presentar la oferta institucional para la garantía de derechos de las mujeres. Se compartió con las asistentes un folleto sobre estadísticas producidas por la entidad que evidencian brechas de género, destacando la relevancia de la labor de la entidad para cerrar estas brechas.
- Elaboración de un mapeo de eventos durante el 2025 para realizar presencia institucional de la entidad. En este mapeo se han identificado eventos, fechas, temáticas, posibles costos, número de asistentes de ediciones anteriores, entre otros, para contribuir con el entendimiento, uso y apropiación de la información que produce el DANE por parte de este grupo de interés. 
- Revisión de estilo del documento "Formato de nacimiento y muerte grupos étnicos". En esta revisión, se pide la actualización de la identidad gráfica del documento y se realizan correccciones con miras a que las ideas del documento se transmitan de una manera más clara para que sean comprendidas por nuestras audiencias. 
- Elaboración de insumo para dos videos sobre las encuestas económicas y sociales. Estos videos se presentarán a través de televisión y también serán compartidos en redes sociales Los videos contienen información general sobre las encuestas, como su objetivo, método de recolección, temáticas y usos de los datos.
-Elaboración de insumos requeridos para el desarrollo de charlas dirigidas a administradores de conjuntos residenciales con el objetivo de contarles qué es el DANE, exponerles la oferta estadística de la entidad y solicitarles su apoyo para el ingreso del personal operativo a las propiedades que administran.
- Elaboración de mailings de sensibilización informando sobre el próximo inicio de operativo de recolección de las encuestas económicas anuales
-Elaboración de mensajes para la elaboración de tacos de papel con la imagen institucional del DANE. Estos mensajes están orientados a invitar a las personas a conocer y participar de las operaciones estadísticas de la entidad
- Actualización de la PPT sobre generalidades del DANE con la nueva plantilla institucional. Esta PPT se utiliza en espacios de aprendizaje y sensibilización con el objetivo de explicar de manera concisa qué es el DANE. 
- Espacio de formación sincrónica en comunicación con actores clave y fuentes de información por parte del personal operativo de Encuesta de Desempeño y Ambiente Institucional (EDI-EDID). Espacio de formación con el personal operativo de esta encuesta para fortalecer sus capacidades comunicativas para la interacción con actores clave y fuentes de información. Para este espacio, se diseñaron actividades participativas, así como la inclusión de recursos audiovisuales que transmitan la idea a los participantes de la importancia de una adecuada comunicación en el proceso de recolección de información.
- Espacio de formación sincrónica en comunicación con actores clave y fuentes de información por parte del personal operativo de Encuesta de Micronegocios (EMICRON). Espacio de formación con el personal operativo de esta encuesta para fortalecer sus capacidades comunicativas para la interacción con actores clave y fuentes de información. Para este espacio, se diseñaron actividades participativas, así como la inclusión de recursos audiovisuales que transmitan la idea a los participantes de la importancia de una adecuada comunicación en el proceso de recolección de información.
- Espacio de formación sincrónica en comunicación con actores clave y fuentes de información por parte del personal operativo de las encuestas que hacen parte del Proyecto Transversal. Espacio de formación con el personal operativo de esta encuesta para fortalecer sus capacidades comunicativas para la interacción con actores clave y fuentes de información. Para este espacio, se diseñaron actividades participativas, así como la inclusión de recursos audiovisuales que transmitan la idea a los participantes de la importancia de una adecuada comunicación en el proceso de recolección de información.
-Conmemoración del Día de la Mujer en la sede central del DANE. En este espacio se contó con un estand al interior de la entidad, en el cual se desarrollaron varias acciones interactivas de visualización de datos para la reflexión sobre las brechas de género existentes en la sociedad colombiana. Posteriormente, se compartía a los participantes una explicación sobre el aporte de la entidad a la visibilización de estas brechas, lo cual fue complementado con un folleto.
-Seminario de Cultura Estadística "Brechas de Género en las Estadísticas Oficiales". En este espacio se contó con la participación de expertas en temas de género para conversar alrededor de estas brechas y el uso de las estadísticas para superarlas. Con estos espacios se busca presentar al público académico, la comunidad DANE y la ciudadanía general los potenciales usos de la información recopilada por la entidad.
- Elaboración de insumos requeridos para el desarrollo de charlas dirigidas a estudiantes de bachillerato con el objetivo de contarles qué es el DANE y exponerles la oferta estadística de la entidad. Este material hace parte del Portafolio de Cultura Estadística “Charladito, charladato”, dirigida a colegios y universidades</t>
    </r>
    <r>
      <rPr>
        <b/>
        <i/>
        <u/>
        <sz val="11"/>
        <color theme="1"/>
        <rFont val="Segoe UI"/>
        <family val="2"/>
      </rPr>
      <t xml:space="preserve">
</t>
    </r>
  </si>
  <si>
    <r>
      <rPr>
        <sz val="11"/>
        <color theme="1"/>
        <rFont val="Segoe UI"/>
        <family val="2"/>
      </rPr>
      <t>En el contexto del plan estratégico de comunicaciones y de la ejecucuión del proceso estrategico de  comunicaciónse realizaron las sicguientes actividades:</t>
    </r>
    <r>
      <rPr>
        <b/>
        <i/>
        <u/>
        <sz val="11"/>
        <color theme="1"/>
        <rFont val="Segoe UI"/>
        <family val="2"/>
      </rPr>
      <t xml:space="preserve">
DISEÑO DE LA ESTRATEGIA 
</t>
    </r>
    <r>
      <rPr>
        <sz val="11"/>
        <color theme="1"/>
        <rFont val="Segoe UI"/>
        <family val="2"/>
      </rPr>
      <t xml:space="preserve">'Durante el mes de febrero, se construyó y presento la estrategia de Medios y Redes contemplada para el 2025 a todo el equipo de la Dirección de Difusión y Cultura Estadística del DANE, esta hoja de ruta contempla 6 ítems y tiene como objetivo general posicionar una nueva narrativa digital centrada en la transparencia, rigor metodológico e independencia técnica del DANE para fortalecer el relacionamiento con los medios de comunicaciones a través de contenidos multimedia e informativos en las redes sociales de la entidad para promover la cultura estadística en Colombia. </t>
    </r>
    <r>
      <rPr>
        <b/>
        <i/>
        <u/>
        <sz val="11"/>
        <color theme="1"/>
        <rFont val="Segoe UI"/>
        <family val="2"/>
      </rPr>
      <t xml:space="preserve">
IMPLEMENTACIÓN DE LA ESTRATEGIA
</t>
    </r>
    <r>
      <rPr>
        <sz val="11"/>
        <color theme="1"/>
        <rFont val="Segoe UI"/>
        <family val="2"/>
      </rPr>
      <t xml:space="preserve">- En el mes de enero - febrero de 2025, la estrategia de divulgación de información pública del DANE en redes sociales mostró avances significativos, con un total de 258 publicaciones, 
- En marzo de 2025, la estrategia de divulgación de información pública del DANE en redes sociales continuó mostrando un crecimiento sostenido, principalemnte en el número de publicaciones, donde llegamos a un total de 241 publicaciones menusales. En este mes se reflejó un avance en términos de visibilidad, pero también reveló áreas de oportunidad para mejorar la interacción en algunas redes sociales
- Entre enero y marzo de 2025 se realizaron 20 comunicados de prensa  y 8 ruedas de prensa.
-Se realizaron   2 talleres de entrenamiento a los voceros de la Entidad.
- Realizar 91 acompañamientos periodístico en los diferentes espacios que participe la Entidad.
- Productos audiovisuales: Se realizaron 72 videos, 31 cubrimientos de los eventos DANE y 6 guiones que sirvieron como material de insumo para la construcci{on de videos solicitados por los equipos del DANE
</t>
    </r>
  </si>
  <si>
    <r>
      <t>Durante el primer trimestre de 2025, el GIT Almacén e Inventarios ejecutó las actividades programadas en el plan de trabajo, dichas actividades han contribuido a la organización, planificación y seguimiento de las actividades del GIT manteniendo el objetivo de fortalecer la gestión del inventario de bienes de la Entidad.
Dentro de las actividades ejecutadas, se destacan las siguientes:
-Expedición de la circular No. 005 de 2025, que contiene el cronograma de actividades del Almacén para la vigencia 2025.
-Elaboración y presentación para aprobación de la coordinación administrativa el Plan de Trabajo del GIT Almacén e Inventarios para la vigencia 2025.
-Expedición de la Resolución 0105 de 2025 mediante la cual s</t>
    </r>
    <r>
      <rPr>
        <sz val="11"/>
        <color rgb="FFFF0000"/>
        <rFont val="Segoe UI"/>
        <family val="2"/>
      </rPr>
      <t>e adelantó</t>
    </r>
    <r>
      <rPr>
        <sz val="11"/>
        <color rgb="FF000000"/>
        <rFont val="Segoe UI"/>
        <family val="2"/>
      </rPr>
      <t xml:space="preserve"> la baja de bienes muebles servibles, no utilizables e inservibles.
-Visitas a las bodegas para verificar el correcto almacenamiento de elementos de consumo de la entidad.
-Cumplimienro con el reporte anual SIGA.
-Programación para la compra de elementos de consumo necesariospara la vigencia 2025.</t>
    </r>
  </si>
  <si>
    <r>
      <t xml:space="preserve">Se allegan los elementos que se relacionan a continuación, como soporte de la ejecución de la actividad en marzo de 2025: 
</t>
    </r>
    <r>
      <rPr>
        <b/>
        <sz val="11"/>
        <color rgb="FF000000"/>
        <rFont val="Segoe UI"/>
        <family val="2"/>
      </rPr>
      <t xml:space="preserve">01. </t>
    </r>
    <r>
      <rPr>
        <sz val="11"/>
        <color rgb="FF000000"/>
        <rFont val="Segoe UI"/>
        <family val="2"/>
      </rPr>
      <t xml:space="preserve">bol-CSTIC-2024pr
</t>
    </r>
    <r>
      <rPr>
        <b/>
        <sz val="11"/>
        <color rgb="FF000000"/>
        <rFont val="Segoe UI"/>
        <family val="2"/>
      </rPr>
      <t>02.</t>
    </r>
    <r>
      <rPr>
        <sz val="11"/>
        <color rgb="FF000000"/>
        <rFont val="Segoe UI"/>
        <family val="2"/>
      </rPr>
      <t xml:space="preserve"> anex-CSTIC-MatrizProduccion-2014-2023p
</t>
    </r>
    <r>
      <rPr>
        <b/>
        <sz val="11"/>
        <color rgb="FF000000"/>
        <rFont val="Segoe UI"/>
        <family val="2"/>
      </rPr>
      <t>03.</t>
    </r>
    <r>
      <rPr>
        <sz val="11"/>
        <color rgb="FF000000"/>
        <rFont val="Segoe UI"/>
        <family val="2"/>
      </rPr>
      <t xml:space="preserve"> anex-CSTIC-Ingreso-2014-2024pr
</t>
    </r>
    <r>
      <rPr>
        <b/>
        <sz val="11"/>
        <color rgb="FF000000"/>
        <rFont val="Segoe UI"/>
        <family val="2"/>
      </rPr>
      <t>04.</t>
    </r>
    <r>
      <rPr>
        <sz val="11"/>
        <color rgb="FF000000"/>
        <rFont val="Segoe UI"/>
        <family val="2"/>
      </rPr>
      <t xml:space="preserve"> anex-CSTIC-Trabajo-2021p-2024p
</t>
    </r>
    <r>
      <rPr>
        <b/>
        <sz val="11"/>
        <color rgb="FF000000"/>
        <rFont val="Segoe UI"/>
        <family val="2"/>
      </rPr>
      <t>05.</t>
    </r>
    <r>
      <rPr>
        <sz val="11"/>
        <color rgb="FF000000"/>
        <rFont val="Segoe UI"/>
        <family val="2"/>
      </rPr>
      <t xml:space="preserve"> anex-CSTIC-BalancesOfertaUtilizacion-2014-2023p
</t>
    </r>
    <r>
      <rPr>
        <b/>
        <sz val="11"/>
        <color rgb="FF000000"/>
        <rFont val="Segoe UI"/>
        <family val="2"/>
      </rPr>
      <t>Enlace:</t>
    </r>
    <r>
      <rPr>
        <sz val="11"/>
        <color rgb="FF000000"/>
        <rFont val="Segoe UI"/>
        <family val="2"/>
      </rPr>
      <t xml:space="preserve"> https://www.dane.gov.co/index.php/estadisticas-por-tema/cuentas-nacionales/cuentas-satelite/cuenta-satelite-de-las-tecnologias-de-la-informacion-y-las-comunicaciones-tic</t>
    </r>
  </si>
  <si>
    <r>
      <t xml:space="preserve">Se allegan los elementos que se relacionan a continuación, como soporte de la ejecución de la actividad en febrero de 2025: 
</t>
    </r>
    <r>
      <rPr>
        <b/>
        <sz val="11"/>
        <color rgb="FF000000"/>
        <rFont val="Segoe UI"/>
        <family val="2"/>
      </rPr>
      <t xml:space="preserve">01. </t>
    </r>
    <r>
      <rPr>
        <sz val="11"/>
        <color rgb="FF000000"/>
        <rFont val="Segoe UI"/>
        <family val="2"/>
      </rPr>
      <t xml:space="preserve">bol-PIB-IVtrim2024
</t>
    </r>
    <r>
      <rPr>
        <b/>
        <sz val="11"/>
        <color rgb="FF000000"/>
        <rFont val="Segoe UI"/>
        <family val="2"/>
      </rPr>
      <t>02.</t>
    </r>
    <r>
      <rPr>
        <sz val="11"/>
        <color rgb="FF000000"/>
        <rFont val="Segoe UI"/>
        <family val="2"/>
      </rPr>
      <t xml:space="preserve"> anex-ProduccionConstantes-IVtrim2024
</t>
    </r>
    <r>
      <rPr>
        <b/>
        <sz val="11"/>
        <color rgb="FF000000"/>
        <rFont val="Segoe UI"/>
        <family val="2"/>
      </rPr>
      <t>03.</t>
    </r>
    <r>
      <rPr>
        <sz val="11"/>
        <color rgb="FF000000"/>
        <rFont val="Segoe UI"/>
        <family val="2"/>
      </rPr>
      <t xml:space="preserve"> anex-ProduccionCorriente-IVtrim2024
</t>
    </r>
    <r>
      <rPr>
        <b/>
        <sz val="11"/>
        <color rgb="FF000000"/>
        <rFont val="Segoe UI"/>
        <family val="2"/>
      </rPr>
      <t>04.</t>
    </r>
    <r>
      <rPr>
        <sz val="11"/>
        <color rgb="FF000000"/>
        <rFont val="Segoe UI"/>
        <family val="2"/>
      </rPr>
      <t xml:space="preserve"> anex-GastoConstantes-IVtrim2024
</t>
    </r>
    <r>
      <rPr>
        <b/>
        <sz val="11"/>
        <color rgb="FF000000"/>
        <rFont val="Segoe UI"/>
        <family val="2"/>
      </rPr>
      <t>05.</t>
    </r>
    <r>
      <rPr>
        <sz val="11"/>
        <color rgb="FF000000"/>
        <rFont val="Segoe UI"/>
        <family val="2"/>
      </rPr>
      <t xml:space="preserve"> anex-GastoCorriente-IVtrim2024
</t>
    </r>
    <r>
      <rPr>
        <b/>
        <sz val="11"/>
        <color rgb="FF000000"/>
        <rFont val="Segoe UI"/>
        <family val="2"/>
      </rPr>
      <t>06.</t>
    </r>
    <r>
      <rPr>
        <sz val="11"/>
        <color rgb="FF000000"/>
        <rFont val="Segoe UI"/>
        <family val="2"/>
      </rPr>
      <t xml:space="preserve"> anexo especificaciones_4_trim_2024</t>
    </r>
  </si>
  <si>
    <r>
      <t xml:space="preserve">Se allegan los elementos que se relacionan, a continuación, como soporte de la ejecución de la actividad en marzo de 2025: 
</t>
    </r>
    <r>
      <rPr>
        <b/>
        <sz val="11"/>
        <color rgb="FF000000"/>
        <rFont val="Segoe UI"/>
        <family val="2"/>
      </rPr>
      <t>01.</t>
    </r>
    <r>
      <rPr>
        <sz val="11"/>
        <color rgb="FF000000"/>
        <rFont val="Segoe UI"/>
        <family val="2"/>
      </rPr>
      <t xml:space="preserve"> bol-CNTSI-IVtrim2024
</t>
    </r>
    <r>
      <rPr>
        <b/>
        <sz val="11"/>
        <color rgb="FF000000"/>
        <rFont val="Segoe UI"/>
        <family val="2"/>
      </rPr>
      <t xml:space="preserve">02. </t>
    </r>
    <r>
      <rPr>
        <sz val="11"/>
        <color rgb="FF000000"/>
        <rFont val="Segoe UI"/>
        <family val="2"/>
      </rPr>
      <t xml:space="preserve">pres-CNTSI-2024p
</t>
    </r>
    <r>
      <rPr>
        <b/>
        <sz val="11"/>
        <color rgb="FF000000"/>
        <rFont val="Segoe UI"/>
        <family val="2"/>
      </rPr>
      <t>03.</t>
    </r>
    <r>
      <rPr>
        <sz val="11"/>
        <color rgb="FF000000"/>
        <rFont val="Segoe UI"/>
        <family val="2"/>
      </rPr>
      <t xml:space="preserve"> anex-CNTSI-Serie-IVtrim2024
</t>
    </r>
    <r>
      <rPr>
        <b/>
        <sz val="11"/>
        <color rgb="FF000000"/>
        <rFont val="Segoe UI"/>
        <family val="2"/>
      </rPr>
      <t>04.</t>
    </r>
    <r>
      <rPr>
        <sz val="11"/>
        <color rgb="FF000000"/>
        <rFont val="Segoe UI"/>
        <family val="2"/>
      </rPr>
      <t xml:space="preserve"> anex-CNTSI-ConciCuentaNoFinayFina-IVtrim2024
</t>
    </r>
    <r>
      <rPr>
        <b/>
        <sz val="11"/>
        <color rgb="FF000000"/>
        <rFont val="Segoe UI"/>
        <family val="2"/>
      </rPr>
      <t xml:space="preserve">
Enlace: </t>
    </r>
    <r>
      <rPr>
        <sz val="11"/>
        <color rgb="FF000000"/>
        <rFont val="Segoe UI"/>
        <family val="2"/>
      </rPr>
      <t xml:space="preserve">https://www.dane.gov.co/index.php/estadisticas-por-tema/cuentas-nacionales/cuentas-nacionales-trimestrales-por-sector-institucional-cntsi </t>
    </r>
  </si>
  <si>
    <r>
      <t xml:space="preserve">Se allegan los elementos que se relacionan, a continuación, como soporte de la ejecución de la actividad en febrero de 2025: 
</t>
    </r>
    <r>
      <rPr>
        <b/>
        <sz val="11"/>
        <color theme="1"/>
        <rFont val="Segoe UI"/>
        <family val="2"/>
      </rPr>
      <t>01.</t>
    </r>
    <r>
      <rPr>
        <sz val="11"/>
        <color theme="1"/>
        <rFont val="Segoe UI"/>
        <family val="2"/>
      </rPr>
      <t xml:space="preserve"> bol-PIBDep-2023p
</t>
    </r>
    <r>
      <rPr>
        <b/>
        <sz val="11"/>
        <color theme="1"/>
        <rFont val="Segoe UI"/>
        <family val="2"/>
      </rPr>
      <t>02.</t>
    </r>
    <r>
      <rPr>
        <sz val="11"/>
        <color theme="1"/>
        <rFont val="Segoe UI"/>
        <family val="2"/>
      </rPr>
      <t xml:space="preserve"> anex-PIBDep-TotalDep-2023p
</t>
    </r>
    <r>
      <rPr>
        <b/>
        <sz val="11"/>
        <color theme="1"/>
        <rFont val="Segoe UI"/>
        <family val="2"/>
      </rPr>
      <t>03.</t>
    </r>
    <r>
      <rPr>
        <sz val="11"/>
        <color theme="1"/>
        <rFont val="Segoe UI"/>
        <family val="2"/>
      </rPr>
      <t xml:space="preserve"> anex-PIBDep-Activecono-2023p
</t>
    </r>
    <r>
      <rPr>
        <b/>
        <sz val="11"/>
        <color theme="1"/>
        <rFont val="Segoe UI"/>
        <family val="2"/>
      </rPr>
      <t>04.</t>
    </r>
    <r>
      <rPr>
        <sz val="11"/>
        <color theme="1"/>
        <rFont val="Segoe UI"/>
        <family val="2"/>
      </rPr>
      <t xml:space="preserve"> anex-PIBDep-departamento-2023p
05. anex-PIBDep-Regiones-2023p
06. anex-PIBDep-RetropoDepart-2023p
07. anex-PIBDep-ValorAgreMuni-2011-2023p
</t>
    </r>
    <r>
      <rPr>
        <b/>
        <sz val="11"/>
        <color theme="1"/>
        <rFont val="Segoe UI"/>
        <family val="2"/>
      </rPr>
      <t xml:space="preserve">Enlace: </t>
    </r>
    <r>
      <rPr>
        <sz val="11"/>
        <color theme="1"/>
        <rFont val="Segoe UI"/>
        <family val="2"/>
      </rPr>
      <t>https://www.dane.gov.co/index.php/estadisticas-por-tema/cuentas-nacionales/cuentas-nacionales-departamentales</t>
    </r>
  </si>
  <si>
    <r>
      <t xml:space="preserve">En el marco del avance de esta meta, durante el primer trimestre de 2025, se realizaron las siguientes acciones: 
</t>
    </r>
    <r>
      <rPr>
        <b/>
        <sz val="11"/>
        <color rgb="FF000000"/>
        <rFont val="Segoe UI"/>
        <family val="2"/>
      </rPr>
      <t xml:space="preserve">Enero 2025: </t>
    </r>
    <r>
      <rPr>
        <sz val="11"/>
        <color rgb="FF000000"/>
        <rFont val="Segoe UI"/>
        <family val="2"/>
      </rPr>
      <t xml:space="preserve">el 21 de enero, conforme lo definido en el calendario Web del DANE, se publicó un boletín técnico y un anexo estadístico correspondientes a los resultados del Indicador de Seguimiento a la Economía - ISE de noviembre de 2024pr. 
</t>
    </r>
    <r>
      <rPr>
        <b/>
        <sz val="11"/>
        <color rgb="FF000000"/>
        <rFont val="Segoe UI"/>
        <family val="2"/>
      </rPr>
      <t>Febrero</t>
    </r>
    <r>
      <rPr>
        <sz val="11"/>
        <color rgb="FF000000"/>
        <rFont val="Segoe UI"/>
        <family val="2"/>
      </rPr>
      <t xml:space="preserve"> </t>
    </r>
    <r>
      <rPr>
        <b/>
        <sz val="11"/>
        <color rgb="FF000000"/>
        <rFont val="Segoe UI"/>
        <family val="2"/>
      </rPr>
      <t>2025</t>
    </r>
    <r>
      <rPr>
        <sz val="11"/>
        <color rgb="FF000000"/>
        <rFont val="Segoe UI"/>
        <family val="2"/>
      </rPr>
      <t xml:space="preserve">: el 17 de febrero, conforme lo definido en el calendario Web del DANE, se publicó un boletín técnico y un anexo estadístico correspondientes a los resultados del Indicador de Seguimiento a la Economía - ISE de diciembre de 2024pr.
</t>
    </r>
    <r>
      <rPr>
        <b/>
        <sz val="11"/>
        <color rgb="FF000000"/>
        <rFont val="Segoe UI"/>
        <family val="2"/>
      </rPr>
      <t>Marzo 2025:</t>
    </r>
    <r>
      <rPr>
        <sz val="11"/>
        <color rgb="FF000000"/>
        <rFont val="Segoe UI"/>
        <family val="2"/>
      </rPr>
      <t xml:space="preserve"> el 18 de marzo, conforme a lo establecido en el calendario Web del DANE, se realizó la publicación de (1) boletín y sus anexos técnicos, documentos correspondientes a la medición del Indicador de Seguimiento a la Economía - ISE de la mensualidad de enero 2025pr.</t>
    </r>
  </si>
  <si>
    <r>
      <rPr>
        <b/>
        <sz val="11"/>
        <color theme="1"/>
        <rFont val="Segoe UI"/>
        <family val="2"/>
      </rPr>
      <t>Enero 2025:</t>
    </r>
    <r>
      <rPr>
        <sz val="11"/>
        <color theme="1"/>
        <rFont val="Segoe UI"/>
        <family val="2"/>
      </rPr>
      <t xml:space="preserve">
</t>
    </r>
    <r>
      <rPr>
        <b/>
        <sz val="11"/>
        <color theme="1"/>
        <rFont val="Segoe UI"/>
        <family val="2"/>
      </rPr>
      <t xml:space="preserve">01. </t>
    </r>
    <r>
      <rPr>
        <sz val="11"/>
        <color theme="1"/>
        <rFont val="Segoe UI"/>
        <family val="2"/>
      </rPr>
      <t xml:space="preserve">bol-ISE-nov2024
</t>
    </r>
    <r>
      <rPr>
        <b/>
        <sz val="11"/>
        <color theme="1"/>
        <rFont val="Segoe UI"/>
        <family val="2"/>
      </rPr>
      <t>02.</t>
    </r>
    <r>
      <rPr>
        <sz val="11"/>
        <color theme="1"/>
        <rFont val="Segoe UI"/>
        <family val="2"/>
      </rPr>
      <t xml:space="preserve"> anex-ISE-09actividades-nov2024
</t>
    </r>
    <r>
      <rPr>
        <b/>
        <sz val="11"/>
        <color theme="1"/>
        <rFont val="Segoe UI"/>
        <family val="2"/>
      </rPr>
      <t>03.</t>
    </r>
    <r>
      <rPr>
        <sz val="11"/>
        <color theme="1"/>
        <rFont val="Segoe UI"/>
        <family val="2"/>
      </rPr>
      <t xml:space="preserve"> Anexo especificaciones de los modelos_ISE_nov_2024
</t>
    </r>
    <r>
      <rPr>
        <b/>
        <sz val="11"/>
        <color theme="1"/>
        <rFont val="Segoe UI"/>
        <family val="2"/>
      </rPr>
      <t xml:space="preserve">Febrero 2025:
</t>
    </r>
    <r>
      <rPr>
        <sz val="11"/>
        <color theme="1"/>
        <rFont val="Segoe UI"/>
        <family val="2"/>
      </rPr>
      <t xml:space="preserve">
</t>
    </r>
    <r>
      <rPr>
        <b/>
        <sz val="11"/>
        <color theme="1"/>
        <rFont val="Segoe UI"/>
        <family val="2"/>
      </rPr>
      <t xml:space="preserve">01. </t>
    </r>
    <r>
      <rPr>
        <sz val="11"/>
        <color theme="1"/>
        <rFont val="Segoe UI"/>
        <family val="2"/>
      </rPr>
      <t xml:space="preserve">bol-ISE-dic2024
</t>
    </r>
    <r>
      <rPr>
        <b/>
        <sz val="11"/>
        <color theme="1"/>
        <rFont val="Segoe UI"/>
        <family val="2"/>
      </rPr>
      <t>02.</t>
    </r>
    <r>
      <rPr>
        <sz val="11"/>
        <color theme="1"/>
        <rFont val="Segoe UI"/>
        <family val="2"/>
      </rPr>
      <t xml:space="preserve"> anex-ISE-09actividades-dic2024
</t>
    </r>
    <r>
      <rPr>
        <b/>
        <sz val="11"/>
        <color theme="1"/>
        <rFont val="Segoe UI"/>
        <family val="2"/>
      </rPr>
      <t>03.</t>
    </r>
    <r>
      <rPr>
        <sz val="11"/>
        <color theme="1"/>
        <rFont val="Segoe UI"/>
        <family val="2"/>
      </rPr>
      <t xml:space="preserve"> anex-ISE-12actividades-dic2024
</t>
    </r>
    <r>
      <rPr>
        <b/>
        <sz val="11"/>
        <color theme="1"/>
        <rFont val="Segoe UI"/>
        <family val="2"/>
      </rPr>
      <t>04.</t>
    </r>
    <r>
      <rPr>
        <sz val="11"/>
        <color theme="1"/>
        <rFont val="Segoe UI"/>
        <family val="2"/>
      </rPr>
      <t xml:space="preserve"> inf-ISE-EspecModelosNal-dic2024
</t>
    </r>
    <r>
      <rPr>
        <b/>
        <sz val="11"/>
        <color theme="1"/>
        <rFont val="Segoe UI"/>
        <family val="2"/>
      </rPr>
      <t xml:space="preserve">Marzo 2025: 
01. </t>
    </r>
    <r>
      <rPr>
        <sz val="11"/>
        <color theme="1"/>
        <rFont val="Segoe UI"/>
        <family val="2"/>
      </rPr>
      <t xml:space="preserve">bol-ISE-ene2025
</t>
    </r>
    <r>
      <rPr>
        <b/>
        <sz val="11"/>
        <color theme="1"/>
        <rFont val="Segoe UI"/>
        <family val="2"/>
      </rPr>
      <t>02.</t>
    </r>
    <r>
      <rPr>
        <sz val="11"/>
        <color theme="1"/>
        <rFont val="Segoe UI"/>
        <family val="2"/>
      </rPr>
      <t xml:space="preserve"> anex-ISE-09actividades-ene2025
</t>
    </r>
    <r>
      <rPr>
        <b/>
        <sz val="11"/>
        <color theme="1"/>
        <rFont val="Segoe UI"/>
        <family val="2"/>
      </rPr>
      <t>03.</t>
    </r>
    <r>
      <rPr>
        <sz val="11"/>
        <color theme="1"/>
        <rFont val="Segoe UI"/>
        <family val="2"/>
      </rPr>
      <t xml:space="preserve"> inf-ISE-EspecModelosNal-ene2025
</t>
    </r>
    <r>
      <rPr>
        <b/>
        <sz val="11"/>
        <color theme="1"/>
        <rFont val="Segoe UI"/>
        <family val="2"/>
      </rPr>
      <t>04.</t>
    </r>
    <r>
      <rPr>
        <sz val="11"/>
        <color theme="1"/>
        <rFont val="Segoe UI"/>
        <family val="2"/>
      </rPr>
      <t xml:space="preserve"> ComiteExterno-ISE-ene2025</t>
    </r>
  </si>
  <si>
    <r>
      <t xml:space="preserve">Se allegan los elementos que se relacionan a continuación, como soporte de la ejecución de la actividad el 31 de marzo de 2025 conforme programación de la actividad: 
</t>
    </r>
    <r>
      <rPr>
        <b/>
        <sz val="11"/>
        <color theme="1"/>
        <rFont val="Segoe UI"/>
        <family val="2"/>
      </rPr>
      <t>01.</t>
    </r>
    <r>
      <rPr>
        <sz val="11"/>
        <color theme="1"/>
        <rFont val="Segoe UI"/>
        <family val="2"/>
      </rPr>
      <t xml:space="preserve"> bol-PTF-2024
</t>
    </r>
    <r>
      <rPr>
        <b/>
        <sz val="11"/>
        <color theme="1"/>
        <rFont val="Segoe UI"/>
        <family val="2"/>
      </rPr>
      <t>02.</t>
    </r>
    <r>
      <rPr>
        <sz val="11"/>
        <color theme="1"/>
        <rFont val="Segoe UI"/>
        <family val="2"/>
      </rPr>
      <t xml:space="preserve"> anex-PTF-Productividad-2024
</t>
    </r>
    <r>
      <rPr>
        <b/>
        <sz val="11"/>
        <color theme="1"/>
        <rFont val="Segoe UI"/>
        <family val="2"/>
      </rPr>
      <t>03.</t>
    </r>
    <r>
      <rPr>
        <sz val="11"/>
        <color theme="1"/>
        <rFont val="Segoe UI"/>
        <family val="2"/>
      </rPr>
      <t xml:space="preserve"> anex-PTF-ProductividadLaboral-2024
</t>
    </r>
    <r>
      <rPr>
        <b/>
        <sz val="11"/>
        <color theme="1"/>
        <rFont val="Segoe UI"/>
        <family val="2"/>
      </rPr>
      <t>04.</t>
    </r>
    <r>
      <rPr>
        <sz val="11"/>
        <color theme="1"/>
        <rFont val="Segoe UI"/>
        <family val="2"/>
      </rPr>
      <t xml:space="preserve"> anex-PTF-AcervosCapital-2023
</t>
    </r>
    <r>
      <rPr>
        <b/>
        <sz val="11"/>
        <color theme="1"/>
        <rFont val="Segoe UI"/>
        <family val="2"/>
      </rPr>
      <t xml:space="preserve">Enlace: 
</t>
    </r>
    <r>
      <rPr>
        <sz val="11"/>
        <color theme="1"/>
        <rFont val="Segoe UI"/>
        <family val="2"/>
      </rPr>
      <t>https://www.dane.gov.co/index.php/estadisticas-por-tema/cuentas-nacionales/productividad</t>
    </r>
  </si>
  <si>
    <r>
      <t xml:space="preserve">En el marco del avance de esta meta, durante el primer trimestre de 2025, se realizaron las siguientes acciones:
</t>
    </r>
    <r>
      <rPr>
        <b/>
        <sz val="11"/>
        <color rgb="FF000000"/>
        <rFont val="Segoe UI"/>
        <family val="2"/>
      </rPr>
      <t xml:space="preserve">Cuentas anuales de sectores institucionales - CASI: </t>
    </r>
    <r>
      <rPr>
        <sz val="11"/>
        <color rgb="FF000000"/>
        <rFont val="Segoe UI"/>
        <family val="2"/>
      </rPr>
      <t xml:space="preserve">el 17 de febrero de 2025 se realizó la publicación de los resultados 2022 - 2023pr.
</t>
    </r>
    <r>
      <rPr>
        <b/>
        <sz val="11"/>
        <color rgb="FF000000"/>
        <rFont val="Segoe UI"/>
        <family val="2"/>
      </rPr>
      <t xml:space="preserve">Cuentas Anuales de Bienes y Servicios - CABYS: </t>
    </r>
    <r>
      <rPr>
        <sz val="11"/>
        <color rgb="FF000000"/>
        <rFont val="Segoe UI"/>
        <family val="2"/>
      </rPr>
      <t xml:space="preserve">el 17 de febrero de 2025 se realizó la publicación de los resultados 2022 - 2023pr.
</t>
    </r>
  </si>
  <si>
    <r>
      <t xml:space="preserve">Se allegan los elementos que se relacionan a continuación, como soporte de la ejecución de la actividad en febrero de 2025: </t>
    </r>
    <r>
      <rPr>
        <b/>
        <sz val="11"/>
        <color theme="1"/>
        <rFont val="Segoe UI"/>
        <family val="2"/>
      </rPr>
      <t xml:space="preserve">
</t>
    </r>
    <r>
      <rPr>
        <sz val="11"/>
        <color theme="1"/>
        <rFont val="Segoe UI"/>
        <family val="2"/>
      </rPr>
      <t xml:space="preserve">Cuentas anuales de sectores institucionales - CASI: 
</t>
    </r>
    <r>
      <rPr>
        <b/>
        <sz val="11"/>
        <color theme="1"/>
        <rFont val="Segoe UI"/>
        <family val="2"/>
      </rPr>
      <t>01.</t>
    </r>
    <r>
      <rPr>
        <sz val="11"/>
        <color theme="1"/>
        <rFont val="Segoe UI"/>
        <family val="2"/>
      </rPr>
      <t xml:space="preserve"> bol-CuentasNalANuales-2023p
</t>
    </r>
    <r>
      <rPr>
        <b/>
        <sz val="11"/>
        <color theme="1"/>
        <rFont val="Segoe UI"/>
        <family val="2"/>
      </rPr>
      <t>02.</t>
    </r>
    <r>
      <rPr>
        <sz val="11"/>
        <color theme="1"/>
        <rFont val="Segoe UI"/>
        <family val="2"/>
      </rPr>
      <t xml:space="preserve"> anex-CuentasNalAnuales-CuentasEconomicasIntegradas-2023p
</t>
    </r>
    <r>
      <rPr>
        <b/>
        <sz val="11"/>
        <color theme="1"/>
        <rFont val="Segoe UI"/>
        <family val="2"/>
      </rPr>
      <t>03.</t>
    </r>
    <r>
      <rPr>
        <sz val="11"/>
        <color theme="1"/>
        <rFont val="Segoe UI"/>
        <family val="2"/>
      </rPr>
      <t xml:space="preserve"> anex-CuentasNalAnuales-CuentasEconomicasRetroIntegradas-2023
</t>
    </r>
    <r>
      <rPr>
        <b/>
        <sz val="11"/>
        <color theme="1"/>
        <rFont val="Segoe UI"/>
        <family val="2"/>
      </rPr>
      <t>04.</t>
    </r>
    <r>
      <rPr>
        <sz val="11"/>
        <color theme="1"/>
        <rFont val="Segoe UI"/>
        <family val="2"/>
      </rPr>
      <t xml:space="preserve"> anex-CuentasNalAnuales-SecuenciaCuentasSectorSubsector-2023
</t>
    </r>
    <r>
      <rPr>
        <b/>
        <sz val="11"/>
        <color theme="1"/>
        <rFont val="Segoe UI"/>
        <family val="2"/>
      </rPr>
      <t>05.</t>
    </r>
    <r>
      <rPr>
        <sz val="11"/>
        <color theme="1"/>
        <rFont val="Segoe UI"/>
        <family val="2"/>
      </rPr>
      <t xml:space="preserve"> anex-CuentasNalAnuales-ConciliacionNofinanciera-2023p
Enlace en que está la publicación: 
https://www.dane.gov.co/index.php/estadisticas-por-tema/cuentas-nacionales/cuentas-nacionales-anuales
Cuentas Anuales de Bienes y Servicios - CABYS: 
</t>
    </r>
    <r>
      <rPr>
        <b/>
        <sz val="11"/>
        <color theme="1"/>
        <rFont val="Segoe UI"/>
        <family val="2"/>
      </rPr>
      <t>01.</t>
    </r>
    <r>
      <rPr>
        <sz val="11"/>
        <color theme="1"/>
        <rFont val="Segoe UI"/>
        <family val="2"/>
      </rPr>
      <t xml:space="preserve"> bol-CuentasNalANuales-2023p
</t>
    </r>
    <r>
      <rPr>
        <b/>
        <sz val="11"/>
        <color theme="1"/>
        <rFont val="Segoe UI"/>
        <family val="2"/>
      </rPr>
      <t>02.</t>
    </r>
    <r>
      <rPr>
        <sz val="11"/>
        <color theme="1"/>
        <rFont val="Segoe UI"/>
        <family val="2"/>
      </rPr>
      <t xml:space="preserve"> anex-CuentasNalANuales-AgreMacroeconomicos-2023p
</t>
    </r>
    <r>
      <rPr>
        <b/>
        <sz val="11"/>
        <color theme="1"/>
        <rFont val="Segoe UI"/>
        <family val="2"/>
      </rPr>
      <t>03.</t>
    </r>
    <r>
      <rPr>
        <sz val="11"/>
        <color theme="1"/>
        <rFont val="Segoe UI"/>
        <family val="2"/>
      </rPr>
      <t xml:space="preserve"> anex-CuentasNalANuales-OfertaUtilizacionPreciosCorrientes-2023p
</t>
    </r>
    <r>
      <rPr>
        <b/>
        <sz val="11"/>
        <color theme="1"/>
        <rFont val="Segoe UI"/>
        <family val="2"/>
      </rPr>
      <t>04.</t>
    </r>
    <r>
      <rPr>
        <sz val="11"/>
        <color theme="1"/>
        <rFont val="Segoe UI"/>
        <family val="2"/>
      </rPr>
      <t xml:space="preserve"> anex-CuentasNalANuales-OfertaUtilizacionPreciosConstantes-2023p
Enlace en que está la publicación: 
https://www.dane.gov.co/index.php/estadisticas-por-tema/cuentas-nacionales/cuentas-nacionales-anuales</t>
    </r>
  </si>
  <si>
    <r>
      <t xml:space="preserve">Se allegan los elementos que se relacionan a continuación, como soporte de la ejecución de la actividad en febrero de 2025: 
</t>
    </r>
    <r>
      <rPr>
        <b/>
        <sz val="11"/>
        <color theme="1"/>
        <rFont val="Segoe UI"/>
        <family val="2"/>
      </rPr>
      <t xml:space="preserve">01. </t>
    </r>
    <r>
      <rPr>
        <sz val="11"/>
        <color theme="1"/>
        <rFont val="Segoe UI"/>
        <family val="2"/>
      </rPr>
      <t xml:space="preserve">bol-ITAED-IIItrim2024
</t>
    </r>
    <r>
      <rPr>
        <b/>
        <sz val="11"/>
        <color theme="1"/>
        <rFont val="Segoe UI"/>
        <family val="2"/>
      </rPr>
      <t>02.</t>
    </r>
    <r>
      <rPr>
        <sz val="11"/>
        <color theme="1"/>
        <rFont val="Segoe UI"/>
        <family val="2"/>
      </rPr>
      <t xml:space="preserve"> anex-ITAED-IIItrim2024</t>
    </r>
  </si>
  <si>
    <r>
      <t xml:space="preserve">Se allegan los elementos que se relacionan a continuación, como soporte de la ejecución de la actividad en febrero de 2025: 
</t>
    </r>
    <r>
      <rPr>
        <b/>
        <sz val="11"/>
        <color theme="1"/>
        <rFont val="Segoe UI"/>
        <family val="2"/>
      </rPr>
      <t xml:space="preserve">
01.</t>
    </r>
    <r>
      <rPr>
        <sz val="11"/>
        <color theme="1"/>
        <rFont val="Segoe UI"/>
        <family val="2"/>
      </rPr>
      <t xml:space="preserve"> inf-28Ley1413-feb2025</t>
    </r>
    <r>
      <rPr>
        <b/>
        <sz val="11"/>
        <color theme="1"/>
        <rFont val="Segoe UI"/>
        <family val="2"/>
      </rPr>
      <t xml:space="preserve">
Enlace en que está la publicación:
</t>
    </r>
    <r>
      <rPr>
        <sz val="11"/>
        <color theme="1"/>
        <rFont val="Segoe UI"/>
        <family val="2"/>
      </rPr>
      <t>https://www.dane.gov.co/index.php/estadisticas-por-tema/cuentas-nacionales/cuentas-satelite/cuentas-economicas-cuenta-satelite-economia-del-cuidado/informe-de-gestion-ley-1413-de-2010</t>
    </r>
  </si>
  <si>
    <r>
      <t>Reporte de avance en la base de datos del operativo del Registro Multidimensional Wayuu, con corte a 31 de marzo de 2025 (</t>
    </r>
    <r>
      <rPr>
        <u/>
        <sz val="11"/>
        <color rgb="FF000000"/>
        <rFont val="Segoe UI"/>
        <family val="2"/>
      </rPr>
      <t>respecto al total de viviendas esperadas</t>
    </r>
    <r>
      <rPr>
        <sz val="11"/>
        <color rgb="FF000000"/>
        <rFont val="Segoe UI"/>
        <family val="2"/>
      </rPr>
      <t>):
Clase 1: 89,8%
Clase 2: 60,3%</t>
    </r>
    <r>
      <rPr>
        <b/>
        <sz val="11"/>
        <color rgb="FF000000"/>
        <rFont val="Segoe UI"/>
        <family val="2"/>
      </rPr>
      <t xml:space="preserve">
Clase 3: 54%</t>
    </r>
  </si>
  <si>
    <t>Durante el trimestre las actividades realizadas han estado enfocadas hacia el cierre operativo. En lo correspondiente a la fase de evaluación se ha avanzado en la construcción de un motor de reglas de validación, la transmisión de datos del operativo de barrido en COM abiertos y los operativos de autodiligenciamiento. Se requiere replantear el alcance y avance programado para la meta.</t>
  </si>
  <si>
    <t>Se conformo el equipo que desarrollará este documento metodologico, en donde se desarrolló una primera exploración temática del contexto actual de la problemática, además de hacer una primera investigación con referencias internacionales</t>
  </si>
  <si>
    <t>Se conformo el equipo que desarrollará este documento metodológico, en donde se hizo una análisis del contexto actual de los planes de fortalecimiento. Además se generó un esquema inicial del documento, que servirá como esqueleto en la construcción de los capitulos y las secciones de este documento metodológico</t>
  </si>
  <si>
    <t>A la fecha, únicamente se cuenta con el PINAR aprobado. Actualmente, el Grupo Interno de Trabajo (GIT) se encuentra desarrollando el diagnóstico integral de archivos, con el objetivo de avanzar en la construcción de los demás instrumentos archivísticos establecidos en la normatividad vigente. Como parte de este proceso, se está recopilando información en cada una de las direcciones territoriales, utilizando la herramienta diseñada para el diagnóstico integral. Esta actividad busca identificar el estado actual de las instalaciones físicas destinadas al archivo, las condiciones de conservación de los documentos y la volumetría documental existente. Los resultados obtenidos serán fundamentales para la formulación del Plan de Conservación Documental y del Programa de Gestión Documental, garantizando una adecuada administración de los archivos institucionales.
Paralelamente, se están llevando a cabo entrevistas con las diferentes dependencias de la entidad, con el fin de revisar y ajustar la versión 4 de las Tablas de Retención Documental (TRD), atendiendo las observaciones formuladas por el Archivo General de la Nación (AGN). De manera complementaria, se está trabajando en la actualización de las Tablas de Acceso a la Información, lo cual es indispensable para la convalidación tanto de las TRD como de las tablas de control de acceso, en cumplimiento de los requisitos normativos en materia de gestión documental y acceso a la información pública.</t>
  </si>
  <si>
    <t xml:space="preserve">Se alcanzó el 67% del avance esperado para el primer trimestre de 2025. Las capacitaciones se iniciaron en el mes de febrero alzando a realizar 4 de las 6 programadas. Durante el mes de enero se dio prioridad a las actividades de empalme por cambio de director territorial y a los preparativos de inicio del operativo de campo del registro multidimensional wayuu en cumplimiento de la Sentencia T-302 de 2017. </t>
  </si>
  <si>
    <t>OK</t>
  </si>
  <si>
    <t>La entrega de las bases de algunas operaciones se vio afectada por el impacto de la rotación del talento humano en los equipos de trabajo y las fechas de incorporación de los contratistas. Lo anterior implicó que se alcanzara el 92% de lo programado para el primer trimestre de 2025, no obstante, a lo largo de la vigencia, se dará cumplimiento con la meta anual programada.</t>
  </si>
  <si>
    <t>No fue posible cumplir la meta de 26 documentos actualizados debido al impacto de la rotación del talento humano en los equipos de trabajo y las fechas de incorporación de los contratistas. Si bien se alcanzó 73% de lo programado para el primer trimestre de 2025, a lo largo de la vigencia, se dará cumplimiento con la meta anual programada.</t>
  </si>
  <si>
    <t>El cierre operativo para los diferentes sectores se reprogramó para ser culminado a mediados del mes de abril 2025, debido principalmente a la cobertura en algunas ciudades o municipios específicos. Una vez se cuente con el cierre operativo, se procederá a la preparación y cierre de las bases de captura. La OSIS continúa con la transmisión diaria desde GENIA a las Bases de datos del DANE de las encuestas finalizadas.</t>
  </si>
  <si>
    <t>Se alcanzó el 50% del avance esperado para el primer trimestre de 2025, debido al impacto de la rotación del talento humano en los equipos de trabajo y las fechas de incorporación de los contratistas.</t>
  </si>
  <si>
    <t xml:space="preserve">Se alcanzó el 50% del avance esperado para el primer trimestre de 2025, debido al impacto de la rotación del talento humano en los equipos de trabajo y las fechas de incorporación de los contratistas.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</si>
</sst>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quot;$&quot;\ * #,##0.00_-;\-&quot;$&quot;\ * #,##0.00_-;_-&quot;$&quot;\ * &quot;-&quot;??_-;_-@_-"/>
    <numFmt numFmtId="165" formatCode="dd/mm/yyyy;@"/>
    <numFmt numFmtId="166" formatCode="_-&quot;$&quot;* #,##0_-;\-&quot;$&quot;* #,##0_-;_-&quot;$&quot;* &quot;-&quot;??_-;_-@_-"/>
    <numFmt numFmtId="167" formatCode="_-* #,##0_-;\-* #,##0_-;_-* &quot;-&quot;??_-;_-@_-"/>
    <numFmt numFmtId="168" formatCode="#,##0_ ;\-#,##0\ "/>
    <numFmt numFmtId="169" formatCode="_-&quot;$&quot;\ * #,##0_-;\-&quot;$&quot;\ * #,##0_-;_-&quot;$&quot;\ * &quot;-&quot;??_-;_-@_-"/>
    <numFmt numFmtId="170" formatCode="_-[$$-409]* #,##0.00_ ;_-[$$-409]* \-#,##0.00\ ;_-[$$-409]* &quot;-&quot;??_ ;_-@_ "/>
  </numFmts>
  <fonts count="36" x14ac:knownFonts="1">
    <font>
      <sz val="11"/>
      <color theme="1"/>
      <name val="Aptos Narrow"/>
      <family val="2"/>
      <scheme val="minor"/>
    </font>
    <font>
      <sz val="11"/>
      <color theme="1"/>
      <name val="Aptos Narrow"/>
      <family val="2"/>
      <scheme val="minor"/>
    </font>
    <font>
      <sz val="12"/>
      <color theme="1"/>
      <name val="Aptos Narrow"/>
      <family val="2"/>
      <scheme val="minor"/>
    </font>
    <font>
      <sz val="11"/>
      <name val="Segoe UI"/>
      <family val="2"/>
    </font>
    <font>
      <b/>
      <sz val="12"/>
      <color theme="1"/>
      <name val="Segoe UI"/>
      <family val="2"/>
    </font>
    <font>
      <sz val="12"/>
      <color theme="1"/>
      <name val="Segoe UI"/>
      <family val="2"/>
    </font>
    <font>
      <sz val="12"/>
      <name val="Segoe UI"/>
      <family val="2"/>
    </font>
    <font>
      <sz val="11"/>
      <color theme="1"/>
      <name val="Segoe UI"/>
      <family val="2"/>
    </font>
    <font>
      <b/>
      <sz val="11"/>
      <name val="Segoe UI"/>
      <family val="2"/>
    </font>
    <font>
      <sz val="11"/>
      <color rgb="FF000000"/>
      <name val="Segoe UI"/>
      <family val="2"/>
    </font>
    <font>
      <b/>
      <sz val="11"/>
      <color theme="0"/>
      <name val="Segoe UI"/>
      <family val="2"/>
    </font>
    <font>
      <b/>
      <sz val="16"/>
      <name val="Segoe UI"/>
      <family val="2"/>
    </font>
    <font>
      <b/>
      <sz val="14"/>
      <color rgb="FFFFFFFF"/>
      <name val="Segoe UI"/>
      <family val="2"/>
    </font>
    <font>
      <b/>
      <sz val="11"/>
      <color rgb="FF008080"/>
      <name val="Segoe UI"/>
      <family val="2"/>
    </font>
    <font>
      <b/>
      <sz val="11"/>
      <color rgb="FF1F4E78"/>
      <name val="Segoe UI"/>
      <family val="2"/>
    </font>
    <font>
      <sz val="9"/>
      <name val="Segoe UI"/>
      <family val="2"/>
    </font>
    <font>
      <sz val="11"/>
      <name val="Segoe UI"/>
    </font>
    <font>
      <sz val="11"/>
      <color theme="1"/>
      <name val="Segoe UI"/>
    </font>
    <font>
      <b/>
      <sz val="11"/>
      <name val="Segoe UI"/>
    </font>
    <font>
      <sz val="12"/>
      <name val="Segoe UI"/>
    </font>
    <font>
      <sz val="9"/>
      <color rgb="FF008080"/>
      <name val="Segoe UI"/>
      <family val="2"/>
    </font>
    <font>
      <sz val="9"/>
      <color rgb="FF44546A"/>
      <name val="Segoe UI"/>
      <family val="2"/>
    </font>
    <font>
      <sz val="11"/>
      <color rgb="FF000000"/>
      <name val="Aptos Narrow"/>
      <family val="2"/>
      <scheme val="minor"/>
    </font>
    <font>
      <sz val="12"/>
      <color rgb="FF000000"/>
      <name val="Segoe UI"/>
      <family val="2"/>
    </font>
    <font>
      <sz val="11"/>
      <color theme="1"/>
      <name val="Franklin Gothic Book"/>
      <family val="2"/>
    </font>
    <font>
      <b/>
      <sz val="11"/>
      <color theme="1"/>
      <name val="Aptos Narrow"/>
      <family val="2"/>
    </font>
    <font>
      <sz val="11"/>
      <color theme="1"/>
      <name val="Aptos Narrow"/>
      <family val="2"/>
    </font>
    <font>
      <sz val="11"/>
      <color rgb="FF000000"/>
      <name val="Franklin Gothic Book"/>
      <family val="2"/>
    </font>
    <font>
      <b/>
      <sz val="11"/>
      <color rgb="FF000000"/>
      <name val="Segoe UI"/>
      <family val="2"/>
    </font>
    <font>
      <b/>
      <i/>
      <sz val="11"/>
      <color rgb="FF000000"/>
      <name val="Segoe UI"/>
      <family val="2"/>
    </font>
    <font>
      <i/>
      <sz val="11"/>
      <color rgb="FF000000"/>
      <name val="Segoe UI"/>
      <family val="2"/>
    </font>
    <font>
      <b/>
      <i/>
      <u/>
      <sz val="11"/>
      <color rgb="FF000000"/>
      <name val="Segoe UI"/>
      <family val="2"/>
    </font>
    <font>
      <b/>
      <i/>
      <u/>
      <sz val="11"/>
      <color theme="1"/>
      <name val="Segoe UI"/>
      <family val="2"/>
    </font>
    <font>
      <sz val="11"/>
      <color rgb="FFFF0000"/>
      <name val="Segoe UI"/>
      <family val="2"/>
    </font>
    <font>
      <b/>
      <sz val="11"/>
      <color theme="1"/>
      <name val="Segoe UI"/>
      <family val="2"/>
    </font>
    <font>
      <u/>
      <sz val="11"/>
      <color rgb="FF000000"/>
      <name val="Segoe UI"/>
      <family val="2"/>
    </font>
  </fonts>
  <fills count="28">
    <fill>
      <patternFill patternType="none"/>
    </fill>
    <fill>
      <patternFill patternType="gray125"/>
    </fill>
    <fill>
      <patternFill patternType="solid">
        <fgColor theme="4" tint="-0.249977111117893"/>
        <bgColor indexed="64"/>
      </patternFill>
    </fill>
    <fill>
      <patternFill patternType="solid">
        <fgColor rgb="FF008B55"/>
        <bgColor indexed="64"/>
      </patternFill>
    </fill>
    <fill>
      <patternFill patternType="solid">
        <fgColor rgb="FFF7EEF7"/>
        <bgColor rgb="FF000000"/>
      </patternFill>
    </fill>
    <fill>
      <patternFill patternType="solid">
        <fgColor theme="0" tint="-0.14999847407452621"/>
        <bgColor rgb="FF000000"/>
      </patternFill>
    </fill>
    <fill>
      <patternFill patternType="solid">
        <fgColor theme="9" tint="0.79998168889431442"/>
        <bgColor rgb="FF000000"/>
      </patternFill>
    </fill>
    <fill>
      <patternFill patternType="solid">
        <fgColor theme="3" tint="0.59999389629810485"/>
        <bgColor rgb="FF000000"/>
      </patternFill>
    </fill>
    <fill>
      <patternFill patternType="solid">
        <fgColor theme="0"/>
        <bgColor indexed="64"/>
      </patternFill>
    </fill>
    <fill>
      <patternFill patternType="solid">
        <fgColor theme="2"/>
        <bgColor indexed="64"/>
      </patternFill>
    </fill>
    <fill>
      <patternFill patternType="solid">
        <fgColor rgb="FFB6004B"/>
        <bgColor indexed="64"/>
      </patternFill>
    </fill>
    <fill>
      <patternFill patternType="solid">
        <fgColor rgb="FF0077A2"/>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2" tint="-9.9978637043366805E-2"/>
        <bgColor rgb="FF000000"/>
      </patternFill>
    </fill>
    <fill>
      <patternFill patternType="solid">
        <fgColor rgb="FFA7E8FF"/>
        <bgColor rgb="FF000000"/>
      </patternFill>
    </fill>
    <fill>
      <patternFill patternType="solid">
        <fgColor rgb="FFFFDDEB"/>
        <bgColor indexed="64"/>
      </patternFill>
    </fill>
    <fill>
      <patternFill patternType="solid">
        <fgColor rgb="FF006488"/>
        <bgColor indexed="64"/>
      </patternFill>
    </fill>
    <fill>
      <patternFill patternType="solid">
        <fgColor rgb="FFDAEEF3"/>
        <bgColor indexed="64"/>
      </patternFill>
    </fill>
    <fill>
      <patternFill patternType="solid">
        <fgColor rgb="FFB4C6E7"/>
        <bgColor rgb="FF000000"/>
      </patternFill>
    </fill>
    <fill>
      <patternFill patternType="solid">
        <fgColor theme="2" tint="-0.249977111117893"/>
        <bgColor rgb="FF000000"/>
      </patternFill>
    </fill>
    <fill>
      <patternFill patternType="solid">
        <fgColor theme="0" tint="-0.34998626667073579"/>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theme="0" tint="-4.9989318521683403E-2"/>
        <bgColor rgb="FF000000"/>
      </patternFill>
    </fill>
    <fill>
      <patternFill patternType="solid">
        <fgColor rgb="FFD9E1F2"/>
        <bgColor rgb="FF000000"/>
      </patternFill>
    </fill>
    <fill>
      <patternFill patternType="solid">
        <fgColor theme="0"/>
        <bgColor rgb="FF000000"/>
      </patternFill>
    </fill>
  </fills>
  <borders count="73">
    <border>
      <left/>
      <right/>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0"/>
      </left>
      <right/>
      <top style="medium">
        <color theme="0"/>
      </top>
      <bottom style="thin">
        <color theme="0"/>
      </bottom>
      <diagonal/>
    </border>
    <border>
      <left/>
      <right/>
      <top style="medium">
        <color theme="0"/>
      </top>
      <bottom style="thin">
        <color theme="0"/>
      </bottom>
      <diagonal/>
    </border>
    <border>
      <left/>
      <right style="medium">
        <color theme="0"/>
      </right>
      <top style="medium">
        <color theme="0"/>
      </top>
      <bottom style="thin">
        <color theme="0"/>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rgb="FFFFFFFF"/>
      </left>
      <right/>
      <top style="dashed">
        <color rgb="FFFFFFFF"/>
      </top>
      <bottom style="dashed">
        <color rgb="FFFFFFFF"/>
      </bottom>
      <diagonal/>
    </border>
    <border>
      <left/>
      <right/>
      <top style="dashed">
        <color rgb="FFFFFFFF"/>
      </top>
      <bottom style="dashed">
        <color rgb="FFFFFFFF"/>
      </bottom>
      <diagonal/>
    </border>
    <border>
      <left/>
      <right/>
      <top style="dashed">
        <color rgb="FFFFFFFF"/>
      </top>
      <bottom/>
      <diagonal/>
    </border>
    <border>
      <left style="medium">
        <color rgb="FFFFFFFF"/>
      </left>
      <right style="medium">
        <color rgb="FFFFFFFF"/>
      </right>
      <top/>
      <bottom style="medium">
        <color rgb="FFFFFFFF"/>
      </bottom>
      <diagonal/>
    </border>
    <border>
      <left style="medium">
        <color rgb="FFFFFFFF"/>
      </left>
      <right/>
      <top style="dashed">
        <color rgb="FFFFFFFF"/>
      </top>
      <bottom style="medium">
        <color rgb="FFFFFFFF"/>
      </bottom>
      <diagonal/>
    </border>
    <border>
      <left/>
      <right/>
      <top style="dashed">
        <color rgb="FFFFFFFF"/>
      </top>
      <bottom style="medium">
        <color rgb="FFFFFFFF"/>
      </bottom>
      <diagonal/>
    </border>
    <border>
      <left/>
      <right style="medium">
        <color rgb="FFFFFFFF"/>
      </right>
      <top style="dashed">
        <color rgb="FFFFFFFF"/>
      </top>
      <bottom style="thin">
        <color theme="0"/>
      </bottom>
      <diagonal/>
    </border>
    <border>
      <left style="medium">
        <color rgb="FFFFFFFF"/>
      </left>
      <right style="medium">
        <color rgb="FFFFFFFF"/>
      </right>
      <top style="dashed">
        <color rgb="FFFFFFFF"/>
      </top>
      <bottom style="thin">
        <color theme="0"/>
      </bottom>
      <diagonal/>
    </border>
    <border>
      <left style="medium">
        <color rgb="FFFFFFFF"/>
      </left>
      <right style="medium">
        <color rgb="FFFFFFFF"/>
      </right>
      <top/>
      <bottom/>
      <diagonal/>
    </border>
    <border>
      <left style="thin">
        <color theme="0"/>
      </left>
      <right style="thin">
        <color theme="0"/>
      </right>
      <top style="thin">
        <color theme="0"/>
      </top>
      <bottom style="thin">
        <color theme="0"/>
      </bottom>
      <diagonal/>
    </border>
    <border>
      <left/>
      <right/>
      <top/>
      <bottom style="medium">
        <color rgb="FFFFFFFF"/>
      </bottom>
      <diagonal/>
    </border>
    <border>
      <left style="medium">
        <color rgb="FFFFFFFF"/>
      </left>
      <right/>
      <top/>
      <bottom style="medium">
        <color rgb="FFFFFFFF"/>
      </bottom>
      <diagonal/>
    </border>
    <border>
      <left style="dotted">
        <color rgb="FF000000"/>
      </left>
      <right style="dotted">
        <color rgb="FF000000"/>
      </right>
      <top style="dotted">
        <color rgb="FF000000"/>
      </top>
      <bottom style="dotted">
        <color rgb="FF000000"/>
      </bottom>
      <diagonal/>
    </border>
    <border>
      <left style="hair">
        <color indexed="64"/>
      </left>
      <right style="hair">
        <color indexed="64"/>
      </right>
      <top/>
      <bottom style="hair">
        <color indexed="64"/>
      </bottom>
      <diagonal/>
    </border>
    <border>
      <left style="dotted">
        <color rgb="FF000000"/>
      </left>
      <right style="dotted">
        <color rgb="FF000000"/>
      </right>
      <top/>
      <bottom style="dotted">
        <color rgb="FF000000"/>
      </bottom>
      <diagonal/>
    </border>
    <border>
      <left/>
      <right style="dotted">
        <color rgb="FF000000"/>
      </right>
      <top/>
      <bottom style="dotted">
        <color rgb="FF000000"/>
      </bottom>
      <diagonal/>
    </border>
    <border>
      <left style="dotted">
        <color indexed="64"/>
      </left>
      <right style="dotted">
        <color indexed="64"/>
      </right>
      <top/>
      <bottom style="dotted">
        <color indexed="64"/>
      </bottom>
      <diagonal/>
    </border>
    <border>
      <left style="dotted">
        <color rgb="FF000000"/>
      </left>
      <right/>
      <top style="dotted">
        <color rgb="FF000000"/>
      </top>
      <bottom style="dotted">
        <color rgb="FF000000"/>
      </bottom>
      <diagonal/>
    </border>
    <border>
      <left style="thin">
        <color rgb="FF215C98"/>
      </left>
      <right style="thin">
        <color rgb="FF215C98"/>
      </right>
      <top style="thin">
        <color rgb="FF215C98"/>
      </top>
      <bottom style="thin">
        <color rgb="FF215C98"/>
      </bottom>
      <diagonal/>
    </border>
    <border>
      <left style="dotted">
        <color rgb="FF000000"/>
      </left>
      <right style="dotted">
        <color rgb="FF000000"/>
      </right>
      <top style="dotted">
        <color rgb="FF000000"/>
      </top>
      <bottom/>
      <diagonal/>
    </border>
    <border>
      <left style="dotted">
        <color rgb="FF000000"/>
      </left>
      <right style="dotted">
        <color rgb="FF000000"/>
      </right>
      <top/>
      <bottom/>
      <diagonal/>
    </border>
    <border>
      <left/>
      <right/>
      <top/>
      <bottom style="dotted">
        <color rgb="FF000000"/>
      </bottom>
      <diagonal/>
    </border>
    <border>
      <left style="dotted">
        <color rgb="FF000000"/>
      </left>
      <right/>
      <top/>
      <bottom style="dotted">
        <color rgb="FF000000"/>
      </bottom>
      <diagonal/>
    </border>
    <border>
      <left style="dotted">
        <color indexed="64"/>
      </left>
      <right style="dotted">
        <color indexed="64"/>
      </right>
      <top style="dotted">
        <color indexed="64"/>
      </top>
      <bottom/>
      <diagonal/>
    </border>
    <border>
      <left style="dotted">
        <color indexed="64"/>
      </left>
      <right/>
      <top style="dotted">
        <color indexed="64"/>
      </top>
      <bottom style="dotted">
        <color indexed="64"/>
      </bottom>
      <diagonal/>
    </border>
    <border>
      <left/>
      <right/>
      <top style="hair">
        <color indexed="64"/>
      </top>
      <bottom/>
      <diagonal/>
    </border>
    <border>
      <left style="dotted">
        <color rgb="FF000000"/>
      </left>
      <right/>
      <top style="dotted">
        <color rgb="FF000000"/>
      </top>
      <bottom/>
      <diagonal/>
    </border>
    <border>
      <left style="dotted">
        <color rgb="FF000000"/>
      </left>
      <right/>
      <top/>
      <bottom/>
      <diagonal/>
    </border>
    <border>
      <left/>
      <right style="dotted">
        <color rgb="FF000000"/>
      </right>
      <top style="dotted">
        <color rgb="FF000000"/>
      </top>
      <bottom/>
      <diagonal/>
    </border>
    <border>
      <left/>
      <right style="dotted">
        <color rgb="FF000000"/>
      </right>
      <top/>
      <bottom/>
      <diagonal/>
    </border>
    <border>
      <left style="medium">
        <color theme="0"/>
      </left>
      <right style="thin">
        <color theme="0"/>
      </right>
      <top/>
      <bottom/>
      <diagonal/>
    </border>
    <border>
      <left style="thin">
        <color theme="0"/>
      </left>
      <right style="medium">
        <color theme="0"/>
      </right>
      <top/>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medium">
        <color rgb="FFFFFFFF"/>
      </left>
      <right/>
      <top/>
      <bottom/>
      <diagonal/>
    </border>
    <border>
      <left style="medium">
        <color rgb="FFFFFFFF"/>
      </left>
      <right style="thin">
        <color theme="0"/>
      </right>
      <top style="medium">
        <color rgb="FFFFFFFF"/>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style="hair">
        <color indexed="64"/>
      </bottom>
      <diagonal/>
    </border>
    <border>
      <left style="dotted">
        <color indexed="64"/>
      </left>
      <right/>
      <top style="dotted">
        <color rgb="FF000000"/>
      </top>
      <bottom/>
      <diagonal/>
    </border>
    <border>
      <left style="dotted">
        <color indexed="64"/>
      </left>
      <right/>
      <top/>
      <bottom/>
      <diagonal/>
    </border>
    <border>
      <left style="dotted">
        <color indexed="64"/>
      </left>
      <right/>
      <top/>
      <bottom style="dotted">
        <color indexed="64"/>
      </bottom>
      <diagonal/>
    </border>
    <border>
      <left style="dotted">
        <color rgb="FF000000"/>
      </left>
      <right style="dotted">
        <color rgb="FF000000"/>
      </right>
      <top style="thin">
        <color indexed="64"/>
      </top>
      <bottom/>
      <diagonal/>
    </border>
    <border>
      <left style="dotted">
        <color indexed="64"/>
      </left>
      <right style="dotted">
        <color indexed="64"/>
      </right>
      <top/>
      <bottom/>
      <diagonal/>
    </border>
    <border>
      <left style="dotted">
        <color indexed="64"/>
      </left>
      <right style="dotted">
        <color indexed="64"/>
      </right>
      <top style="dotted">
        <color rgb="FF000000"/>
      </top>
      <bottom/>
      <diagonal/>
    </border>
    <border>
      <left style="dotted">
        <color indexed="64"/>
      </left>
      <right style="dotted">
        <color indexed="64"/>
      </right>
      <top/>
      <bottom style="dotted">
        <color rgb="FF000000"/>
      </bottom>
      <diagonal/>
    </border>
    <border>
      <left style="dotted">
        <color rgb="FF000000"/>
      </left>
      <right/>
      <top style="dotted">
        <color rgb="FF000000"/>
      </top>
      <bottom style="dotted">
        <color indexed="64"/>
      </bottom>
      <diagonal/>
    </border>
    <border>
      <left style="thin">
        <color rgb="FF215C98"/>
      </left>
      <right/>
      <top style="thin">
        <color rgb="FF215C98"/>
      </top>
      <bottom style="thin">
        <color rgb="FF215C98"/>
      </bottom>
      <diagonal/>
    </border>
    <border>
      <left/>
      <right/>
      <top style="hair">
        <color indexed="64"/>
      </top>
      <bottom style="hair">
        <color indexed="64"/>
      </bottom>
      <diagonal/>
    </border>
    <border>
      <left style="thin">
        <color indexed="64"/>
      </left>
      <right/>
      <top/>
      <bottom/>
      <diagonal/>
    </border>
  </borders>
  <cellStyleXfs count="11">
    <xf numFmtId="0" fontId="0" fillId="0" borderId="0"/>
    <xf numFmtId="43" fontId="1" fillId="0" borderId="0" applyFont="0" applyFill="0" applyBorder="0" applyAlignment="0" applyProtection="0"/>
    <xf numFmtId="0" fontId="2" fillId="0" borderId="0"/>
    <xf numFmtId="0" fontId="1"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42" fontId="2"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346">
    <xf numFmtId="0" fontId="0" fillId="0" borderId="0" xfId="0"/>
    <xf numFmtId="49" fontId="8" fillId="5" borderId="5" xfId="2" applyNumberFormat="1" applyFont="1" applyFill="1" applyBorder="1" applyAlignment="1" applyProtection="1">
      <alignment horizontal="center" vertical="center"/>
      <protection hidden="1"/>
    </xf>
    <xf numFmtId="49" fontId="8" fillId="5" borderId="5" xfId="2" applyNumberFormat="1" applyFont="1" applyFill="1" applyBorder="1" applyAlignment="1" applyProtection="1">
      <alignment horizontal="center" vertical="center" wrapText="1"/>
      <protection hidden="1"/>
    </xf>
    <xf numFmtId="165" fontId="8" fillId="5" borderId="5" xfId="3" applyNumberFormat="1" applyFont="1" applyFill="1" applyBorder="1" applyAlignment="1" applyProtection="1">
      <alignment horizontal="center" vertical="center" wrapText="1"/>
      <protection hidden="1"/>
    </xf>
    <xf numFmtId="165" fontId="8" fillId="5" borderId="6" xfId="3" applyNumberFormat="1" applyFont="1" applyFill="1" applyBorder="1" applyAlignment="1" applyProtection="1">
      <alignment horizontal="center" vertical="center" wrapText="1"/>
      <protection hidden="1"/>
    </xf>
    <xf numFmtId="0" fontId="8" fillId="6" borderId="5" xfId="2" applyFont="1" applyFill="1" applyBorder="1" applyAlignment="1" applyProtection="1">
      <alignment horizontal="left" vertical="center"/>
      <protection hidden="1"/>
    </xf>
    <xf numFmtId="0" fontId="8" fillId="6" borderId="5" xfId="2" applyFont="1" applyFill="1" applyBorder="1" applyAlignment="1" applyProtection="1">
      <alignment horizontal="center" vertical="center" wrapText="1"/>
      <protection hidden="1"/>
    </xf>
    <xf numFmtId="0" fontId="8" fillId="6" borderId="5" xfId="2" applyFont="1" applyFill="1" applyBorder="1" applyAlignment="1" applyProtection="1">
      <alignment horizontal="center" vertical="center"/>
      <protection hidden="1"/>
    </xf>
    <xf numFmtId="0" fontId="8" fillId="7" borderId="5" xfId="2" applyFont="1" applyFill="1" applyBorder="1" applyAlignment="1" applyProtection="1">
      <alignment horizontal="center" vertical="center" wrapText="1"/>
      <protection hidden="1"/>
    </xf>
    <xf numFmtId="167" fontId="3" fillId="8" borderId="10" xfId="1" applyNumberFormat="1" applyFont="1" applyFill="1" applyBorder="1" applyAlignment="1" applyProtection="1">
      <alignment horizontal="left" vertical="center" wrapText="1"/>
      <protection hidden="1"/>
    </xf>
    <xf numFmtId="0" fontId="3" fillId="8" borderId="10" xfId="2" applyFont="1" applyFill="1" applyBorder="1" applyAlignment="1" applyProtection="1">
      <alignment horizontal="left" vertical="center" wrapText="1"/>
      <protection hidden="1"/>
    </xf>
    <xf numFmtId="0" fontId="3" fillId="8" borderId="11" xfId="2" applyFont="1" applyFill="1" applyBorder="1" applyAlignment="1" applyProtection="1">
      <alignment horizontal="left" vertical="center" wrapText="1"/>
      <protection hidden="1"/>
    </xf>
    <xf numFmtId="0" fontId="3" fillId="8" borderId="13" xfId="2" applyFont="1" applyFill="1" applyBorder="1" applyAlignment="1" applyProtection="1">
      <alignment horizontal="left" vertical="center" wrapText="1"/>
      <protection hidden="1"/>
    </xf>
    <xf numFmtId="44" fontId="3" fillId="8" borderId="10" xfId="5" applyFont="1" applyFill="1" applyBorder="1" applyAlignment="1" applyProtection="1">
      <alignment horizontal="left" vertical="center" wrapText="1"/>
      <protection hidden="1"/>
    </xf>
    <xf numFmtId="42" fontId="3" fillId="8" borderId="10" xfId="8" applyFont="1" applyFill="1" applyBorder="1" applyAlignment="1" applyProtection="1">
      <alignment horizontal="left" vertical="center" wrapText="1"/>
      <protection hidden="1"/>
    </xf>
    <xf numFmtId="0" fontId="9" fillId="8" borderId="11" xfId="2" applyFont="1" applyFill="1" applyBorder="1" applyAlignment="1" applyProtection="1">
      <alignment horizontal="left" vertical="center" wrapText="1"/>
      <protection hidden="1"/>
    </xf>
    <xf numFmtId="0" fontId="8" fillId="8" borderId="0" xfId="2" applyFont="1" applyFill="1" applyAlignment="1" applyProtection="1">
      <alignment horizontal="left"/>
      <protection hidden="1"/>
    </xf>
    <xf numFmtId="0" fontId="3" fillId="8" borderId="0" xfId="2" applyFont="1" applyFill="1" applyAlignment="1" applyProtection="1">
      <alignment horizontal="left" vertical="center"/>
      <protection hidden="1"/>
    </xf>
    <xf numFmtId="0" fontId="3" fillId="8" borderId="0" xfId="2" applyFont="1" applyFill="1" applyAlignment="1" applyProtection="1">
      <alignment horizontal="left"/>
      <protection hidden="1"/>
    </xf>
    <xf numFmtId="0" fontId="3" fillId="8" borderId="0" xfId="2" applyFont="1" applyFill="1" applyAlignment="1" applyProtection="1">
      <alignment horizontal="center" vertical="center"/>
      <protection hidden="1"/>
    </xf>
    <xf numFmtId="0" fontId="3" fillId="8" borderId="0" xfId="2" applyFont="1" applyFill="1" applyAlignment="1" applyProtection="1">
      <alignment horizontal="center"/>
      <protection hidden="1"/>
    </xf>
    <xf numFmtId="0" fontId="8" fillId="8" borderId="0" xfId="2" applyFont="1" applyFill="1" applyAlignment="1" applyProtection="1">
      <alignment vertical="center"/>
      <protection hidden="1"/>
    </xf>
    <xf numFmtId="0" fontId="8" fillId="4" borderId="4" xfId="2" applyFont="1" applyFill="1" applyBorder="1" applyAlignment="1" applyProtection="1">
      <alignment horizontal="center" vertical="center"/>
      <protection hidden="1"/>
    </xf>
    <xf numFmtId="0" fontId="8" fillId="15" borderId="4" xfId="2" applyFont="1" applyFill="1" applyBorder="1" applyAlignment="1" applyProtection="1">
      <alignment horizontal="center" vertical="center"/>
      <protection hidden="1"/>
    </xf>
    <xf numFmtId="0" fontId="3" fillId="8" borderId="0" xfId="2" applyFont="1" applyFill="1" applyAlignment="1" applyProtection="1">
      <alignment horizontal="left" wrapText="1"/>
      <protection hidden="1"/>
    </xf>
    <xf numFmtId="0" fontId="3" fillId="8" borderId="0" xfId="2" applyFont="1" applyFill="1" applyAlignment="1" applyProtection="1">
      <alignment vertical="center"/>
      <protection hidden="1"/>
    </xf>
    <xf numFmtId="0" fontId="3" fillId="8" borderId="10" xfId="2" applyFont="1" applyFill="1" applyBorder="1" applyAlignment="1" applyProtection="1">
      <alignment horizontal="center" vertical="center" wrapText="1"/>
      <protection hidden="1"/>
    </xf>
    <xf numFmtId="0" fontId="7" fillId="8" borderId="11" xfId="6" applyFont="1" applyFill="1" applyBorder="1" applyAlignment="1" applyProtection="1">
      <alignment horizontal="center" vertical="center" wrapText="1"/>
      <protection hidden="1"/>
    </xf>
    <xf numFmtId="0" fontId="13" fillId="18" borderId="25" xfId="0" applyFont="1" applyFill="1" applyBorder="1" applyAlignment="1" applyProtection="1">
      <alignment horizontal="center" vertical="center" wrapText="1"/>
      <protection hidden="1"/>
    </xf>
    <xf numFmtId="0" fontId="13" fillId="18" borderId="28" xfId="0" applyFont="1" applyFill="1" applyBorder="1" applyAlignment="1" applyProtection="1">
      <alignment horizontal="center" vertical="center" wrapText="1"/>
      <protection hidden="1"/>
    </xf>
    <xf numFmtId="0" fontId="13" fillId="18" borderId="29" xfId="0" applyFont="1" applyFill="1" applyBorder="1" applyAlignment="1" applyProtection="1">
      <alignment horizontal="center" vertical="center" wrapText="1"/>
      <protection hidden="1"/>
    </xf>
    <xf numFmtId="0" fontId="13" fillId="18" borderId="30" xfId="0" applyFont="1" applyFill="1" applyBorder="1" applyAlignment="1" applyProtection="1">
      <alignment horizontal="center" vertical="center" wrapText="1"/>
      <protection hidden="1"/>
    </xf>
    <xf numFmtId="0" fontId="13" fillId="18" borderId="0" xfId="0" applyFont="1" applyFill="1" applyAlignment="1" applyProtection="1">
      <alignment horizontal="center" vertical="center" wrapText="1"/>
      <protection hidden="1"/>
    </xf>
    <xf numFmtId="0" fontId="8" fillId="20" borderId="31" xfId="0" applyFont="1" applyFill="1" applyBorder="1" applyAlignment="1" applyProtection="1">
      <alignment horizontal="center" vertical="center" wrapText="1"/>
      <protection hidden="1"/>
    </xf>
    <xf numFmtId="0" fontId="14" fillId="19" borderId="32" xfId="0" applyFont="1" applyFill="1" applyBorder="1" applyAlignment="1" applyProtection="1">
      <alignment horizontal="center" vertical="center" wrapText="1"/>
      <protection hidden="1"/>
    </xf>
    <xf numFmtId="0" fontId="14" fillId="19" borderId="33" xfId="0" applyFont="1" applyFill="1" applyBorder="1" applyAlignment="1" applyProtection="1">
      <alignment horizontal="center" vertical="center" wrapText="1"/>
      <protection hidden="1"/>
    </xf>
    <xf numFmtId="0" fontId="4" fillId="23" borderId="0" xfId="0" applyFont="1" applyFill="1" applyAlignment="1">
      <alignment vertical="center"/>
    </xf>
    <xf numFmtId="0" fontId="5" fillId="0" borderId="0" xfId="0" applyFont="1" applyAlignment="1">
      <alignment vertical="center"/>
    </xf>
    <xf numFmtId="0" fontId="5" fillId="23" borderId="0" xfId="0" applyFont="1" applyFill="1" applyAlignment="1">
      <alignment vertical="center"/>
    </xf>
    <xf numFmtId="0" fontId="5" fillId="23" borderId="0" xfId="0" applyFont="1" applyFill="1" applyAlignment="1">
      <alignment horizontal="left" vertical="center"/>
    </xf>
    <xf numFmtId="0" fontId="6" fillId="0" borderId="0" xfId="0" applyFont="1" applyAlignment="1">
      <alignment vertical="center"/>
    </xf>
    <xf numFmtId="0" fontId="5" fillId="0" borderId="0" xfId="0" applyFont="1"/>
    <xf numFmtId="0" fontId="6" fillId="0" borderId="0" xfId="0" applyFont="1"/>
    <xf numFmtId="0" fontId="7" fillId="8" borderId="0" xfId="0" applyFont="1" applyFill="1" applyAlignment="1" applyProtection="1">
      <alignment horizontal="left"/>
      <protection hidden="1"/>
    </xf>
    <xf numFmtId="0" fontId="7" fillId="8" borderId="0" xfId="0" applyFont="1" applyFill="1" applyAlignment="1" applyProtection="1">
      <alignment horizontal="center"/>
      <protection hidden="1"/>
    </xf>
    <xf numFmtId="0" fontId="8" fillId="8" borderId="10" xfId="2" applyFont="1" applyFill="1" applyBorder="1" applyAlignment="1" applyProtection="1">
      <alignment horizontal="left" vertical="center" wrapText="1"/>
      <protection hidden="1"/>
    </xf>
    <xf numFmtId="9" fontId="8" fillId="16" borderId="10" xfId="2" applyNumberFormat="1" applyFont="1" applyFill="1" applyBorder="1" applyAlignment="1" applyProtection="1">
      <alignment horizontal="center" vertical="center" wrapText="1"/>
      <protection hidden="1"/>
    </xf>
    <xf numFmtId="9" fontId="8" fillId="13" borderId="10" xfId="2" applyNumberFormat="1" applyFont="1" applyFill="1" applyBorder="1" applyAlignment="1" applyProtection="1">
      <alignment horizontal="center" vertical="center" wrapText="1"/>
      <protection hidden="1"/>
    </xf>
    <xf numFmtId="14" fontId="3" fillId="8" borderId="10" xfId="2" applyNumberFormat="1" applyFont="1" applyFill="1" applyBorder="1" applyAlignment="1" applyProtection="1">
      <alignment horizontal="left" vertical="center" wrapText="1"/>
      <protection hidden="1"/>
    </xf>
    <xf numFmtId="165" fontId="3" fillId="8" borderId="10" xfId="3" applyNumberFormat="1" applyFont="1" applyFill="1" applyBorder="1" applyAlignment="1" applyProtection="1">
      <alignment horizontal="left" vertical="center" wrapText="1"/>
      <protection hidden="1"/>
    </xf>
    <xf numFmtId="9" fontId="8" fillId="13" borderId="10" xfId="4" applyFont="1" applyFill="1" applyBorder="1" applyAlignment="1" applyProtection="1">
      <alignment horizontal="center" vertical="center" wrapText="1"/>
      <protection hidden="1"/>
    </xf>
    <xf numFmtId="166" fontId="3" fillId="8" borderId="10" xfId="5" applyNumberFormat="1" applyFont="1" applyFill="1" applyBorder="1" applyAlignment="1" applyProtection="1">
      <alignment horizontal="left" vertical="center" wrapText="1"/>
      <protection hidden="1"/>
    </xf>
    <xf numFmtId="165" fontId="3" fillId="8" borderId="10" xfId="3" applyNumberFormat="1" applyFont="1" applyFill="1" applyBorder="1" applyAlignment="1" applyProtection="1">
      <alignment horizontal="left" vertical="center"/>
      <protection hidden="1"/>
    </xf>
    <xf numFmtId="0" fontId="8" fillId="8" borderId="11" xfId="2" applyFont="1" applyFill="1" applyBorder="1" applyAlignment="1" applyProtection="1">
      <alignment horizontal="left" vertical="center" wrapText="1"/>
      <protection hidden="1"/>
    </xf>
    <xf numFmtId="0" fontId="3" fillId="8" borderId="11" xfId="6" applyFont="1" applyFill="1" applyBorder="1" applyAlignment="1" applyProtection="1">
      <alignment horizontal="center" vertical="center" wrapText="1"/>
      <protection hidden="1"/>
    </xf>
    <xf numFmtId="0" fontId="3" fillId="8" borderId="11" xfId="6" applyFont="1" applyFill="1" applyBorder="1" applyAlignment="1" applyProtection="1">
      <alignment horizontal="left" vertical="center" wrapText="1"/>
      <protection hidden="1"/>
    </xf>
    <xf numFmtId="0" fontId="3" fillId="8" borderId="12" xfId="6" applyFont="1" applyFill="1" applyBorder="1" applyAlignment="1" applyProtection="1">
      <alignment horizontal="left" vertical="center" wrapText="1"/>
      <protection hidden="1"/>
    </xf>
    <xf numFmtId="9" fontId="8" fillId="13" borderId="11" xfId="4" applyFont="1" applyFill="1" applyBorder="1" applyAlignment="1" applyProtection="1">
      <alignment horizontal="center" vertical="center" wrapText="1"/>
      <protection hidden="1"/>
    </xf>
    <xf numFmtId="0" fontId="9" fillId="8" borderId="12" xfId="6" applyFont="1" applyFill="1" applyBorder="1" applyAlignment="1" applyProtection="1">
      <alignment horizontal="left" vertical="center" wrapText="1"/>
      <protection hidden="1"/>
    </xf>
    <xf numFmtId="0" fontId="8" fillId="13" borderId="10" xfId="2" applyFont="1" applyFill="1" applyBorder="1" applyAlignment="1" applyProtection="1">
      <alignment horizontal="center" vertical="center" wrapText="1"/>
      <protection hidden="1"/>
    </xf>
    <xf numFmtId="0" fontId="7" fillId="8" borderId="0" xfId="0" applyFont="1" applyFill="1" applyAlignment="1" applyProtection="1">
      <alignment horizontal="center" vertical="center"/>
      <protection hidden="1"/>
    </xf>
    <xf numFmtId="0" fontId="3" fillId="8" borderId="11" xfId="2" applyFont="1" applyFill="1" applyBorder="1" applyAlignment="1" applyProtection="1">
      <alignment horizontal="center" vertical="center" wrapText="1"/>
      <protection hidden="1"/>
    </xf>
    <xf numFmtId="9" fontId="8" fillId="14" borderId="10" xfId="2" applyNumberFormat="1" applyFont="1" applyFill="1" applyBorder="1" applyAlignment="1" applyProtection="1">
      <alignment horizontal="center" vertical="center" wrapText="1"/>
      <protection hidden="1"/>
    </xf>
    <xf numFmtId="9" fontId="8" fillId="14" borderId="10" xfId="4" applyFont="1" applyFill="1" applyBorder="1" applyAlignment="1" applyProtection="1">
      <alignment horizontal="center" vertical="center" wrapText="1"/>
      <protection hidden="1"/>
    </xf>
    <xf numFmtId="9" fontId="8" fillId="14" borderId="10" xfId="9" applyFont="1" applyFill="1" applyBorder="1" applyAlignment="1" applyProtection="1">
      <alignment horizontal="center" vertical="center" wrapText="1"/>
      <protection hidden="1"/>
    </xf>
    <xf numFmtId="0" fontId="8" fillId="14" borderId="10" xfId="2" applyFont="1" applyFill="1" applyBorder="1" applyAlignment="1" applyProtection="1">
      <alignment horizontal="center" vertical="center" wrapText="1"/>
      <protection hidden="1"/>
    </xf>
    <xf numFmtId="14" fontId="8" fillId="8" borderId="10" xfId="2" applyNumberFormat="1" applyFont="1" applyFill="1" applyBorder="1" applyAlignment="1" applyProtection="1">
      <alignment horizontal="left" vertical="center" wrapText="1"/>
      <protection hidden="1"/>
    </xf>
    <xf numFmtId="0" fontId="3" fillId="13" borderId="10" xfId="2" applyFont="1" applyFill="1" applyBorder="1" applyAlignment="1" applyProtection="1">
      <alignment horizontal="center" vertical="center" wrapText="1"/>
      <protection hidden="1"/>
    </xf>
    <xf numFmtId="9" fontId="3" fillId="13" borderId="10" xfId="4" applyFont="1" applyFill="1" applyBorder="1" applyAlignment="1" applyProtection="1">
      <alignment horizontal="center" vertical="center" wrapText="1"/>
      <protection hidden="1"/>
    </xf>
    <xf numFmtId="1" fontId="3" fillId="13" borderId="10" xfId="4" applyNumberFormat="1" applyFont="1" applyFill="1" applyBorder="1" applyAlignment="1" applyProtection="1">
      <alignment horizontal="center" vertical="center" wrapText="1"/>
      <protection hidden="1"/>
    </xf>
    <xf numFmtId="9" fontId="3" fillId="14" borderId="10" xfId="2" applyNumberFormat="1" applyFont="1" applyFill="1" applyBorder="1" applyAlignment="1" applyProtection="1">
      <alignment horizontal="center" vertical="center" wrapText="1"/>
      <protection hidden="1"/>
    </xf>
    <xf numFmtId="9" fontId="3" fillId="13" borderId="10" xfId="2" applyNumberFormat="1" applyFont="1" applyFill="1" applyBorder="1" applyAlignment="1" applyProtection="1">
      <alignment horizontal="center" vertical="center" wrapText="1"/>
      <protection hidden="1"/>
    </xf>
    <xf numFmtId="1" fontId="8" fillId="13" borderId="10" xfId="4" applyNumberFormat="1" applyFont="1" applyFill="1" applyBorder="1" applyAlignment="1" applyProtection="1">
      <alignment horizontal="center" vertical="center" wrapText="1"/>
      <protection hidden="1"/>
    </xf>
    <xf numFmtId="14" fontId="3" fillId="8" borderId="11" xfId="2" applyNumberFormat="1" applyFont="1" applyFill="1" applyBorder="1" applyAlignment="1" applyProtection="1">
      <alignment horizontal="left" vertical="center" wrapText="1"/>
      <protection hidden="1"/>
    </xf>
    <xf numFmtId="0" fontId="8" fillId="13" borderId="11" xfId="2" applyFont="1" applyFill="1" applyBorder="1" applyAlignment="1" applyProtection="1">
      <alignment horizontal="center" vertical="center" wrapText="1"/>
      <protection hidden="1"/>
    </xf>
    <xf numFmtId="166" fontId="3" fillId="8" borderId="11" xfId="5" applyNumberFormat="1" applyFont="1" applyFill="1" applyBorder="1" applyAlignment="1" applyProtection="1">
      <alignment horizontal="left" vertical="center" wrapText="1"/>
      <protection hidden="1"/>
    </xf>
    <xf numFmtId="9" fontId="8" fillId="14" borderId="13" xfId="0" applyNumberFormat="1" applyFont="1" applyFill="1" applyBorder="1" applyAlignment="1" applyProtection="1">
      <alignment horizontal="center" vertical="center"/>
      <protection hidden="1"/>
    </xf>
    <xf numFmtId="9" fontId="8" fillId="14" borderId="13" xfId="0" applyNumberFormat="1" applyFont="1" applyFill="1" applyBorder="1" applyAlignment="1" applyProtection="1">
      <alignment horizontal="center" vertical="center" wrapText="1"/>
      <protection hidden="1"/>
    </xf>
    <xf numFmtId="0" fontId="8" fillId="14" borderId="13" xfId="0" applyFont="1" applyFill="1" applyBorder="1" applyAlignment="1" applyProtection="1">
      <alignment horizontal="center" vertical="center" wrapText="1"/>
      <protection hidden="1"/>
    </xf>
    <xf numFmtId="168" fontId="8" fillId="13" borderId="10" xfId="7" applyNumberFormat="1" applyFont="1" applyFill="1" applyBorder="1" applyAlignment="1" applyProtection="1">
      <alignment horizontal="center" vertical="center" wrapText="1"/>
      <protection hidden="1"/>
    </xf>
    <xf numFmtId="1" fontId="8" fillId="13" borderId="10" xfId="2" applyNumberFormat="1" applyFont="1" applyFill="1" applyBorder="1" applyAlignment="1" applyProtection="1">
      <alignment horizontal="center" vertical="center" wrapText="1"/>
      <protection hidden="1"/>
    </xf>
    <xf numFmtId="0" fontId="8" fillId="13" borderId="10" xfId="4" applyNumberFormat="1" applyFont="1" applyFill="1" applyBorder="1" applyAlignment="1" applyProtection="1">
      <alignment horizontal="center" vertical="center" wrapText="1"/>
      <protection hidden="1"/>
    </xf>
    <xf numFmtId="9" fontId="8" fillId="14" borderId="10" xfId="0" applyNumberFormat="1" applyFont="1" applyFill="1" applyBorder="1" applyAlignment="1" applyProtection="1">
      <alignment horizontal="center" vertical="center" wrapText="1"/>
      <protection hidden="1"/>
    </xf>
    <xf numFmtId="9" fontId="8" fillId="14" borderId="14" xfId="0" applyNumberFormat="1" applyFont="1" applyFill="1" applyBorder="1" applyAlignment="1" applyProtection="1">
      <alignment horizontal="center" vertical="center" wrapText="1"/>
      <protection hidden="1"/>
    </xf>
    <xf numFmtId="0" fontId="9" fillId="8" borderId="11" xfId="0" applyFont="1" applyFill="1" applyBorder="1" applyAlignment="1" applyProtection="1">
      <alignment horizontal="center" vertical="center"/>
      <protection hidden="1"/>
    </xf>
    <xf numFmtId="0" fontId="9" fillId="8" borderId="13" xfId="0" applyFont="1" applyFill="1" applyBorder="1" applyAlignment="1" applyProtection="1">
      <alignment horizontal="center" vertical="center" wrapText="1"/>
      <protection hidden="1"/>
    </xf>
    <xf numFmtId="9" fontId="8" fillId="14" borderId="11" xfId="2" applyNumberFormat="1" applyFont="1" applyFill="1" applyBorder="1" applyAlignment="1" applyProtection="1">
      <alignment horizontal="center" vertical="center" wrapText="1"/>
      <protection hidden="1"/>
    </xf>
    <xf numFmtId="166" fontId="9" fillId="8" borderId="11" xfId="5" applyNumberFormat="1" applyFont="1" applyFill="1" applyBorder="1" applyAlignment="1" applyProtection="1">
      <alignment horizontal="left" vertical="center" wrapText="1"/>
      <protection hidden="1"/>
    </xf>
    <xf numFmtId="0" fontId="8" fillId="9" borderId="10" xfId="2" applyFont="1" applyFill="1" applyBorder="1" applyAlignment="1" applyProtection="1">
      <alignment horizontal="left" vertical="center" wrapText="1"/>
      <protection hidden="1"/>
    </xf>
    <xf numFmtId="0" fontId="3" fillId="9" borderId="10" xfId="2" applyFont="1" applyFill="1" applyBorder="1" applyAlignment="1" applyProtection="1">
      <alignment horizontal="center" vertical="center" wrapText="1"/>
      <protection hidden="1"/>
    </xf>
    <xf numFmtId="0" fontId="3" fillId="9" borderId="11" xfId="2" applyFont="1" applyFill="1" applyBorder="1" applyAlignment="1" applyProtection="1">
      <alignment horizontal="center" vertical="center" wrapText="1"/>
      <protection hidden="1"/>
    </xf>
    <xf numFmtId="0" fontId="3" fillId="9" borderId="11" xfId="2" applyFont="1" applyFill="1" applyBorder="1" applyAlignment="1" applyProtection="1">
      <alignment horizontal="left" vertical="center" wrapText="1"/>
      <protection hidden="1"/>
    </xf>
    <xf numFmtId="14" fontId="3" fillId="9" borderId="10" xfId="2" applyNumberFormat="1" applyFont="1" applyFill="1" applyBorder="1" applyAlignment="1" applyProtection="1">
      <alignment horizontal="left" vertical="center" wrapText="1"/>
      <protection hidden="1"/>
    </xf>
    <xf numFmtId="0" fontId="3" fillId="9" borderId="10" xfId="2" applyFont="1" applyFill="1" applyBorder="1" applyAlignment="1" applyProtection="1">
      <alignment horizontal="left" vertical="center" wrapText="1"/>
      <protection hidden="1"/>
    </xf>
    <xf numFmtId="14" fontId="3" fillId="9" borderId="11" xfId="2" applyNumberFormat="1" applyFont="1" applyFill="1" applyBorder="1" applyAlignment="1" applyProtection="1">
      <alignment horizontal="left" vertical="center" wrapText="1"/>
      <protection hidden="1"/>
    </xf>
    <xf numFmtId="0" fontId="3" fillId="9" borderId="13" xfId="0" applyFont="1" applyFill="1" applyBorder="1" applyAlignment="1" applyProtection="1">
      <alignment horizontal="center" vertical="center" wrapText="1"/>
      <protection hidden="1"/>
    </xf>
    <xf numFmtId="0" fontId="16" fillId="8" borderId="10" xfId="2" applyFont="1" applyFill="1" applyBorder="1" applyAlignment="1" applyProtection="1">
      <alignment horizontal="left" vertical="center" wrapText="1"/>
      <protection hidden="1"/>
    </xf>
    <xf numFmtId="0" fontId="17" fillId="8" borderId="0" xfId="0" applyFont="1" applyFill="1" applyAlignment="1">
      <alignment horizontal="left"/>
    </xf>
    <xf numFmtId="0" fontId="18" fillId="8" borderId="10" xfId="2" applyFont="1" applyFill="1" applyBorder="1" applyAlignment="1" applyProtection="1">
      <alignment horizontal="left" vertical="center" wrapText="1"/>
      <protection locked="0"/>
    </xf>
    <xf numFmtId="9" fontId="18" fillId="16" borderId="10" xfId="2" applyNumberFormat="1" applyFont="1" applyFill="1" applyBorder="1" applyAlignment="1" applyProtection="1">
      <alignment horizontal="center" vertical="center" wrapText="1"/>
      <protection locked="0"/>
    </xf>
    <xf numFmtId="0" fontId="16" fillId="8" borderId="10" xfId="2" applyFont="1" applyFill="1" applyBorder="1" applyAlignment="1" applyProtection="1">
      <alignment horizontal="center" vertical="center" wrapText="1"/>
      <protection locked="0"/>
    </xf>
    <xf numFmtId="1" fontId="18" fillId="13" borderId="10" xfId="4" applyNumberFormat="1" applyFont="1" applyFill="1" applyBorder="1" applyAlignment="1" applyProtection="1">
      <alignment horizontal="center" vertical="center" wrapText="1"/>
      <protection locked="0"/>
    </xf>
    <xf numFmtId="0" fontId="16" fillId="8" borderId="10" xfId="2" applyFont="1" applyFill="1" applyBorder="1" applyAlignment="1" applyProtection="1">
      <alignment horizontal="left" vertical="center" wrapText="1"/>
      <protection locked="0"/>
    </xf>
    <xf numFmtId="14" fontId="16" fillId="8" borderId="10" xfId="2" applyNumberFormat="1" applyFont="1" applyFill="1" applyBorder="1" applyAlignment="1" applyProtection="1">
      <alignment horizontal="left" vertical="center" wrapText="1"/>
      <protection locked="0"/>
    </xf>
    <xf numFmtId="1" fontId="18" fillId="13" borderId="10" xfId="2" applyNumberFormat="1" applyFont="1" applyFill="1" applyBorder="1" applyAlignment="1" applyProtection="1">
      <alignment horizontal="center" vertical="center" wrapText="1"/>
      <protection locked="0"/>
    </xf>
    <xf numFmtId="0" fontId="18" fillId="13" borderId="10" xfId="2" applyFont="1" applyFill="1" applyBorder="1" applyAlignment="1" applyProtection="1">
      <alignment horizontal="center" vertical="center" wrapText="1"/>
      <protection locked="0"/>
    </xf>
    <xf numFmtId="166" fontId="16" fillId="8" borderId="10" xfId="5" applyNumberFormat="1" applyFont="1" applyFill="1" applyBorder="1" applyAlignment="1" applyProtection="1">
      <alignment horizontal="left" vertical="center" wrapText="1"/>
      <protection locked="0"/>
    </xf>
    <xf numFmtId="9" fontId="18" fillId="13" borderId="10" xfId="9" applyFont="1" applyFill="1" applyBorder="1" applyAlignment="1" applyProtection="1">
      <alignment horizontal="center" vertical="center" wrapText="1"/>
      <protection locked="0"/>
    </xf>
    <xf numFmtId="9" fontId="18" fillId="13" borderId="10" xfId="4" applyFont="1" applyFill="1" applyBorder="1" applyAlignment="1" applyProtection="1">
      <alignment horizontal="center" vertical="center" wrapText="1"/>
      <protection locked="0"/>
    </xf>
    <xf numFmtId="9" fontId="18" fillId="13" borderId="10" xfId="2" applyNumberFormat="1" applyFont="1" applyFill="1" applyBorder="1" applyAlignment="1" applyProtection="1">
      <alignment horizontal="center" vertical="center" wrapText="1"/>
      <protection locked="0"/>
    </xf>
    <xf numFmtId="0" fontId="18" fillId="8" borderId="10" xfId="2" applyFont="1" applyFill="1" applyBorder="1" applyAlignment="1" applyProtection="1">
      <alignment horizontal="left" vertical="center" wrapText="1"/>
      <protection hidden="1"/>
    </xf>
    <xf numFmtId="0" fontId="16" fillId="8" borderId="10" xfId="2" applyFont="1" applyFill="1" applyBorder="1" applyAlignment="1" applyProtection="1">
      <alignment horizontal="center" vertical="center" wrapText="1"/>
      <protection hidden="1"/>
    </xf>
    <xf numFmtId="9" fontId="18" fillId="13" borderId="10" xfId="2" applyNumberFormat="1" applyFont="1" applyFill="1" applyBorder="1" applyAlignment="1" applyProtection="1">
      <alignment horizontal="center" vertical="center" wrapText="1"/>
      <protection hidden="1"/>
    </xf>
    <xf numFmtId="14" fontId="16" fillId="8" borderId="10" xfId="2" applyNumberFormat="1" applyFont="1" applyFill="1" applyBorder="1" applyAlignment="1" applyProtection="1">
      <alignment horizontal="left" vertical="center" wrapText="1"/>
      <protection hidden="1"/>
    </xf>
    <xf numFmtId="166" fontId="19" fillId="8" borderId="10" xfId="5" applyNumberFormat="1" applyFont="1" applyFill="1" applyBorder="1" applyAlignment="1" applyProtection="1">
      <alignment horizontal="left" vertical="center" wrapText="1"/>
      <protection locked="0" hidden="1"/>
    </xf>
    <xf numFmtId="9" fontId="18" fillId="14" borderId="10" xfId="2" applyNumberFormat="1" applyFont="1" applyFill="1" applyBorder="1" applyAlignment="1" applyProtection="1">
      <alignment horizontal="center" vertical="center" wrapText="1"/>
      <protection hidden="1"/>
    </xf>
    <xf numFmtId="0" fontId="16" fillId="8" borderId="13" xfId="0" applyFont="1" applyFill="1" applyBorder="1" applyAlignment="1" applyProtection="1">
      <alignment horizontal="center" vertical="center" wrapText="1"/>
      <protection hidden="1"/>
    </xf>
    <xf numFmtId="0" fontId="16" fillId="8" borderId="13" xfId="0" applyFont="1" applyFill="1" applyBorder="1" applyAlignment="1" applyProtection="1">
      <alignment horizontal="center" wrapText="1"/>
      <protection hidden="1"/>
    </xf>
    <xf numFmtId="0" fontId="16" fillId="8" borderId="13" xfId="0" applyFont="1" applyFill="1" applyBorder="1" applyAlignment="1" applyProtection="1">
      <alignment horizontal="center" vertical="center"/>
      <protection hidden="1"/>
    </xf>
    <xf numFmtId="0" fontId="16" fillId="8" borderId="13" xfId="0" applyFont="1" applyFill="1" applyBorder="1" applyAlignment="1" applyProtection="1">
      <alignment wrapText="1"/>
      <protection hidden="1"/>
    </xf>
    <xf numFmtId="0" fontId="18" fillId="9" borderId="10" xfId="2" applyFont="1" applyFill="1" applyBorder="1" applyAlignment="1" applyProtection="1">
      <alignment horizontal="left" vertical="center" wrapText="1"/>
      <protection hidden="1"/>
    </xf>
    <xf numFmtId="0" fontId="16" fillId="9" borderId="10" xfId="2" applyFont="1" applyFill="1" applyBorder="1" applyAlignment="1" applyProtection="1">
      <alignment horizontal="center" vertical="center" wrapText="1"/>
      <protection hidden="1"/>
    </xf>
    <xf numFmtId="0" fontId="16" fillId="9" borderId="11" xfId="2" applyFont="1" applyFill="1" applyBorder="1" applyAlignment="1" applyProtection="1">
      <alignment horizontal="center" vertical="center" wrapText="1"/>
      <protection hidden="1"/>
    </xf>
    <xf numFmtId="0" fontId="16" fillId="9" borderId="11" xfId="2" applyFont="1" applyFill="1" applyBorder="1" applyAlignment="1" applyProtection="1">
      <alignment horizontal="left" vertical="center" wrapText="1"/>
      <protection hidden="1"/>
    </xf>
    <xf numFmtId="14" fontId="16" fillId="9" borderId="10" xfId="2" applyNumberFormat="1" applyFont="1" applyFill="1" applyBorder="1" applyAlignment="1" applyProtection="1">
      <alignment horizontal="left" vertical="center" wrapText="1"/>
      <protection hidden="1"/>
    </xf>
    <xf numFmtId="0" fontId="14" fillId="19" borderId="26" xfId="0" applyFont="1" applyFill="1" applyBorder="1" applyAlignment="1" applyProtection="1">
      <alignment vertical="center" wrapText="1"/>
      <protection hidden="1"/>
    </xf>
    <xf numFmtId="0" fontId="14" fillId="19" borderId="27" xfId="0" applyFont="1" applyFill="1" applyBorder="1" applyAlignment="1" applyProtection="1">
      <alignment vertical="center" wrapText="1"/>
      <protection hidden="1"/>
    </xf>
    <xf numFmtId="0" fontId="3" fillId="8" borderId="0" xfId="2" applyFont="1" applyFill="1" applyAlignment="1" applyProtection="1">
      <alignment horizontal="center" vertical="center" wrapText="1"/>
      <protection hidden="1"/>
    </xf>
    <xf numFmtId="0" fontId="7" fillId="8" borderId="0" xfId="6" applyFont="1" applyFill="1" applyAlignment="1" applyProtection="1">
      <alignment horizontal="center" vertical="center" wrapText="1"/>
      <protection hidden="1"/>
    </xf>
    <xf numFmtId="0" fontId="3" fillId="8" borderId="0" xfId="2" applyFont="1" applyFill="1" applyAlignment="1" applyProtection="1">
      <alignment horizontal="left" vertical="center" wrapText="1"/>
      <protection hidden="1"/>
    </xf>
    <xf numFmtId="44" fontId="3" fillId="8" borderId="0" xfId="5" applyFont="1" applyFill="1" applyBorder="1" applyAlignment="1" applyProtection="1">
      <alignment horizontal="left" vertical="center" wrapText="1"/>
      <protection hidden="1"/>
    </xf>
    <xf numFmtId="42" fontId="3" fillId="8" borderId="0" xfId="8" applyFont="1" applyFill="1" applyBorder="1" applyAlignment="1" applyProtection="1">
      <alignment horizontal="left" vertical="center" wrapText="1"/>
      <protection hidden="1"/>
    </xf>
    <xf numFmtId="0" fontId="9" fillId="8" borderId="0" xfId="2" applyFont="1" applyFill="1" applyAlignment="1" applyProtection="1">
      <alignment horizontal="left" vertical="center" wrapText="1"/>
      <protection hidden="1"/>
    </xf>
    <xf numFmtId="0" fontId="3" fillId="25" borderId="52" xfId="2" applyFont="1" applyFill="1" applyBorder="1" applyAlignment="1" applyProtection="1">
      <alignment horizontal="center" vertical="center" wrapText="1"/>
      <protection hidden="1"/>
    </xf>
    <xf numFmtId="0" fontId="3" fillId="25" borderId="53" xfId="2" applyFont="1" applyFill="1" applyBorder="1" applyAlignment="1" applyProtection="1">
      <alignment horizontal="left" vertical="center" wrapText="1"/>
      <protection hidden="1"/>
    </xf>
    <xf numFmtId="49" fontId="3" fillId="25" borderId="52" xfId="2" applyNumberFormat="1" applyFont="1" applyFill="1" applyBorder="1" applyAlignment="1" applyProtection="1">
      <alignment horizontal="center" vertical="center" wrapText="1"/>
      <protection hidden="1"/>
    </xf>
    <xf numFmtId="49" fontId="3" fillId="25" borderId="0" xfId="2" applyNumberFormat="1" applyFont="1" applyFill="1" applyAlignment="1" applyProtection="1">
      <alignment horizontal="center" vertical="center" wrapText="1"/>
      <protection hidden="1"/>
    </xf>
    <xf numFmtId="0" fontId="3" fillId="25" borderId="53" xfId="2" applyFont="1" applyFill="1" applyBorder="1" applyAlignment="1" applyProtection="1">
      <alignment horizontal="center" vertical="center" wrapText="1"/>
      <protection hidden="1"/>
    </xf>
    <xf numFmtId="49" fontId="3" fillId="25" borderId="54" xfId="2" applyNumberFormat="1" applyFont="1" applyFill="1" applyBorder="1" applyAlignment="1" applyProtection="1">
      <alignment horizontal="center" vertical="center" wrapText="1"/>
      <protection hidden="1"/>
    </xf>
    <xf numFmtId="49" fontId="3" fillId="25" borderId="55" xfId="2" applyNumberFormat="1" applyFont="1" applyFill="1" applyBorder="1" applyAlignment="1" applyProtection="1">
      <alignment horizontal="center" vertical="center" wrapText="1"/>
      <protection hidden="1"/>
    </xf>
    <xf numFmtId="49" fontId="3" fillId="25" borderId="55" xfId="2" applyNumberFormat="1" applyFont="1" applyFill="1" applyBorder="1" applyAlignment="1" applyProtection="1">
      <alignment horizontal="center" vertical="center"/>
      <protection hidden="1"/>
    </xf>
    <xf numFmtId="49" fontId="3" fillId="25" borderId="55" xfId="2" applyNumberFormat="1" applyFont="1" applyFill="1" applyBorder="1" applyAlignment="1" applyProtection="1">
      <alignment horizontal="left" vertical="center" wrapText="1"/>
      <protection hidden="1"/>
    </xf>
    <xf numFmtId="49" fontId="3" fillId="25" borderId="55" xfId="2" applyNumberFormat="1" applyFont="1" applyFill="1" applyBorder="1" applyAlignment="1" applyProtection="1">
      <alignment horizontal="left" vertical="center"/>
      <protection hidden="1"/>
    </xf>
    <xf numFmtId="165" fontId="3" fillId="25" borderId="55" xfId="3" applyNumberFormat="1" applyFont="1" applyFill="1" applyBorder="1" applyAlignment="1" applyProtection="1">
      <alignment horizontal="left" vertical="center"/>
      <protection hidden="1"/>
    </xf>
    <xf numFmtId="165" fontId="8" fillId="25" borderId="55" xfId="3" applyNumberFormat="1" applyFont="1" applyFill="1" applyBorder="1" applyAlignment="1" applyProtection="1">
      <alignment horizontal="center" vertical="center"/>
      <protection hidden="1"/>
    </xf>
    <xf numFmtId="165" fontId="8" fillId="25" borderId="56" xfId="3" applyNumberFormat="1" applyFont="1" applyFill="1" applyBorder="1" applyAlignment="1" applyProtection="1">
      <alignment horizontal="center" vertical="center"/>
      <protection hidden="1"/>
    </xf>
    <xf numFmtId="0" fontId="3" fillId="25" borderId="55" xfId="2" applyFont="1" applyFill="1" applyBorder="1" applyAlignment="1" applyProtection="1">
      <alignment horizontal="center" vertical="center" wrapText="1"/>
      <protection hidden="1"/>
    </xf>
    <xf numFmtId="6" fontId="3" fillId="25" borderId="55" xfId="2" applyNumberFormat="1" applyFont="1" applyFill="1" applyBorder="1" applyAlignment="1" applyProtection="1">
      <alignment horizontal="center" vertical="center" wrapText="1"/>
      <protection hidden="1"/>
    </xf>
    <xf numFmtId="0" fontId="3" fillId="25" borderId="10" xfId="2" applyFont="1" applyFill="1" applyBorder="1" applyAlignment="1" applyProtection="1">
      <alignment horizontal="center" vertical="center" wrapText="1"/>
      <protection hidden="1"/>
    </xf>
    <xf numFmtId="6" fontId="3" fillId="25" borderId="55" xfId="2" applyNumberFormat="1" applyFont="1" applyFill="1" applyBorder="1" applyAlignment="1" applyProtection="1">
      <alignment horizontal="left" vertical="center"/>
      <protection hidden="1"/>
    </xf>
    <xf numFmtId="0" fontId="3" fillId="25" borderId="54" xfId="2" applyFont="1" applyFill="1" applyBorder="1" applyAlignment="1" applyProtection="1">
      <alignment horizontal="left" vertical="center" wrapText="1"/>
      <protection hidden="1"/>
    </xf>
    <xf numFmtId="0" fontId="3" fillId="25" borderId="55" xfId="2" applyFont="1" applyFill="1" applyBorder="1" applyAlignment="1" applyProtection="1">
      <alignment horizontal="left" vertical="center" wrapText="1"/>
      <protection hidden="1"/>
    </xf>
    <xf numFmtId="0" fontId="20" fillId="18" borderId="0" xfId="0" applyFont="1" applyFill="1" applyAlignment="1" applyProtection="1">
      <alignment horizontal="center" vertical="center" wrapText="1"/>
      <protection hidden="1"/>
    </xf>
    <xf numFmtId="0" fontId="21" fillId="26" borderId="57" xfId="0" applyFont="1" applyFill="1" applyBorder="1" applyAlignment="1" applyProtection="1">
      <alignment horizontal="center" vertical="center" wrapText="1"/>
      <protection hidden="1"/>
    </xf>
    <xf numFmtId="0" fontId="21" fillId="26" borderId="58" xfId="0" applyFont="1" applyFill="1" applyBorder="1" applyAlignment="1" applyProtection="1">
      <alignment horizontal="center" vertical="center" wrapText="1"/>
      <protection hidden="1"/>
    </xf>
    <xf numFmtId="0" fontId="20" fillId="18" borderId="59" xfId="0" applyFont="1" applyFill="1" applyBorder="1" applyAlignment="1" applyProtection="1">
      <alignment horizontal="center" vertical="center" wrapText="1"/>
      <protection hidden="1"/>
    </xf>
    <xf numFmtId="0" fontId="20" fillId="18" borderId="31" xfId="0" applyFont="1" applyFill="1" applyBorder="1" applyAlignment="1" applyProtection="1">
      <alignment horizontal="center" vertical="center" wrapText="1"/>
      <protection hidden="1"/>
    </xf>
    <xf numFmtId="0" fontId="20" fillId="18" borderId="60" xfId="0" applyFont="1" applyFill="1" applyBorder="1" applyAlignment="1" applyProtection="1">
      <alignment horizontal="center" vertical="center" wrapText="1"/>
      <protection hidden="1"/>
    </xf>
    <xf numFmtId="0" fontId="20" fillId="18" borderId="61" xfId="0" applyFont="1" applyFill="1" applyBorder="1" applyAlignment="1" applyProtection="1">
      <alignment horizontal="center" vertical="center" wrapText="1"/>
      <protection hidden="1"/>
    </xf>
    <xf numFmtId="0" fontId="15" fillId="25" borderId="31" xfId="0" applyFont="1" applyFill="1" applyBorder="1" applyAlignment="1" applyProtection="1">
      <alignment horizontal="center" vertical="center" wrapText="1"/>
      <protection hidden="1"/>
    </xf>
    <xf numFmtId="0" fontId="21" fillId="26" borderId="0" xfId="0" applyFont="1" applyFill="1" applyAlignment="1" applyProtection="1">
      <alignment horizontal="center" vertical="center" wrapText="1"/>
      <protection hidden="1"/>
    </xf>
    <xf numFmtId="0" fontId="3" fillId="24" borderId="10" xfId="0" applyFont="1" applyFill="1" applyBorder="1" applyAlignment="1">
      <alignment vertical="center"/>
    </xf>
    <xf numFmtId="169" fontId="7" fillId="8" borderId="0" xfId="0" applyNumberFormat="1" applyFont="1" applyFill="1" applyAlignment="1" applyProtection="1">
      <alignment horizontal="left"/>
      <protection hidden="1"/>
    </xf>
    <xf numFmtId="170" fontId="7" fillId="8" borderId="0" xfId="0" applyNumberFormat="1" applyFont="1" applyFill="1" applyAlignment="1" applyProtection="1">
      <alignment horizontal="left"/>
      <protection hidden="1"/>
    </xf>
    <xf numFmtId="0" fontId="3" fillId="24" borderId="10" xfId="0" applyFont="1" applyFill="1" applyBorder="1" applyAlignment="1">
      <alignment horizontal="left" vertical="center"/>
    </xf>
    <xf numFmtId="0" fontId="23" fillId="0" borderId="13" xfId="0" applyFont="1" applyBorder="1"/>
    <xf numFmtId="0" fontId="3" fillId="24" borderId="10" xfId="0" applyFont="1" applyFill="1" applyBorder="1" applyAlignment="1">
      <alignment vertical="center" wrapText="1"/>
    </xf>
    <xf numFmtId="166" fontId="7" fillId="8" borderId="0" xfId="0" applyNumberFormat="1" applyFont="1" applyFill="1" applyAlignment="1" applyProtection="1">
      <alignment horizontal="left"/>
      <protection hidden="1"/>
    </xf>
    <xf numFmtId="0" fontId="22" fillId="0" borderId="40" xfId="0" applyFont="1" applyBorder="1" applyAlignment="1">
      <alignment wrapText="1"/>
    </xf>
    <xf numFmtId="9" fontId="24" fillId="0" borderId="34" xfId="0" applyNumberFormat="1" applyFont="1" applyBorder="1" applyAlignment="1" applyProtection="1">
      <alignment horizontal="center" vertical="center"/>
      <protection locked="0"/>
    </xf>
    <xf numFmtId="9" fontId="25" fillId="21" borderId="35" xfId="4" applyFont="1" applyFill="1" applyBorder="1" applyAlignment="1" applyProtection="1">
      <alignment horizontal="center" vertical="center" wrapText="1"/>
      <protection hidden="1"/>
    </xf>
    <xf numFmtId="0" fontId="26" fillId="0" borderId="35" xfId="0" applyFont="1" applyBorder="1" applyAlignment="1" applyProtection="1">
      <alignment horizontal="center" vertical="center" wrapText="1"/>
      <protection hidden="1"/>
    </xf>
    <xf numFmtId="0" fontId="9" fillId="0" borderId="36" xfId="0" applyFont="1" applyBorder="1" applyAlignment="1" applyProtection="1">
      <alignment horizontal="center" vertical="center" wrapText="1"/>
      <protection locked="0"/>
    </xf>
    <xf numFmtId="0" fontId="26" fillId="22" borderId="11" xfId="0" applyFont="1" applyFill="1" applyBorder="1" applyAlignment="1" applyProtection="1">
      <alignment horizontal="center" vertical="center"/>
      <protection hidden="1"/>
    </xf>
    <xf numFmtId="164" fontId="7" fillId="0" borderId="34" xfId="0" applyNumberFormat="1" applyFont="1" applyBorder="1" applyAlignment="1" applyProtection="1">
      <alignment vertical="center"/>
      <protection locked="0"/>
    </xf>
    <xf numFmtId="0" fontId="24" fillId="0" borderId="34" xfId="0" applyFont="1" applyBorder="1" applyAlignment="1" applyProtection="1">
      <alignment horizontal="center" vertical="center"/>
      <protection locked="0"/>
    </xf>
    <xf numFmtId="164" fontId="7" fillId="0" borderId="39" xfId="0" applyNumberFormat="1" applyFont="1" applyBorder="1" applyAlignment="1" applyProtection="1">
      <alignment vertical="center"/>
      <protection locked="0"/>
    </xf>
    <xf numFmtId="9" fontId="24" fillId="0" borderId="34" xfId="0" applyNumberFormat="1" applyFont="1" applyBorder="1" applyAlignment="1" applyProtection="1">
      <alignment horizontal="center" vertical="center"/>
      <protection hidden="1"/>
    </xf>
    <xf numFmtId="0" fontId="9" fillId="0" borderId="36" xfId="0" applyFont="1" applyBorder="1" applyAlignment="1" applyProtection="1">
      <alignment horizontal="center" vertical="center" wrapText="1"/>
      <protection hidden="1"/>
    </xf>
    <xf numFmtId="0" fontId="9" fillId="0" borderId="39" xfId="0" applyFont="1" applyBorder="1" applyAlignment="1" applyProtection="1">
      <alignment vertical="center"/>
      <protection locked="0"/>
    </xf>
    <xf numFmtId="9" fontId="27" fillId="0" borderId="34" xfId="0" applyNumberFormat="1" applyFont="1" applyBorder="1" applyAlignment="1" applyProtection="1">
      <alignment horizontal="center" vertical="center"/>
      <protection locked="0"/>
    </xf>
    <xf numFmtId="170" fontId="9" fillId="0" borderId="39" xfId="0" applyNumberFormat="1" applyFont="1" applyBorder="1" applyAlignment="1" applyProtection="1">
      <alignment vertical="center"/>
      <protection locked="0"/>
    </xf>
    <xf numFmtId="10" fontId="27" fillId="0" borderId="34" xfId="0" applyNumberFormat="1" applyFont="1" applyBorder="1" applyAlignment="1" applyProtection="1">
      <alignment horizontal="center" vertical="center"/>
      <protection locked="0"/>
    </xf>
    <xf numFmtId="166" fontId="3" fillId="8" borderId="10" xfId="5" applyNumberFormat="1" applyFont="1" applyFill="1" applyBorder="1" applyAlignment="1" applyProtection="1">
      <alignment horizontal="left" vertical="center" wrapText="1"/>
      <protection locked="0" hidden="1"/>
    </xf>
    <xf numFmtId="0" fontId="27" fillId="0" borderId="34" xfId="0" applyFont="1" applyBorder="1" applyAlignment="1" applyProtection="1">
      <alignment horizontal="center" vertical="center"/>
      <protection locked="0"/>
    </xf>
    <xf numFmtId="9" fontId="24" fillId="8" borderId="34" xfId="0" applyNumberFormat="1" applyFont="1" applyFill="1" applyBorder="1" applyAlignment="1" applyProtection="1">
      <alignment horizontal="center" vertical="center"/>
      <protection locked="0"/>
    </xf>
    <xf numFmtId="170" fontId="24" fillId="0" borderId="34" xfId="0" applyNumberFormat="1" applyFont="1" applyBorder="1" applyAlignment="1" applyProtection="1">
      <alignment horizontal="center" vertical="center"/>
      <protection locked="0"/>
    </xf>
    <xf numFmtId="170" fontId="25" fillId="21" borderId="35" xfId="4" applyNumberFormat="1" applyFont="1" applyFill="1" applyBorder="1" applyAlignment="1" applyProtection="1">
      <alignment horizontal="center" vertical="center" wrapText="1"/>
      <protection hidden="1"/>
    </xf>
    <xf numFmtId="170" fontId="26" fillId="0" borderId="35" xfId="0" applyNumberFormat="1" applyFont="1" applyBorder="1" applyAlignment="1" applyProtection="1">
      <alignment horizontal="center" vertical="center" wrapText="1"/>
      <protection hidden="1"/>
    </xf>
    <xf numFmtId="170" fontId="9" fillId="0" borderId="36" xfId="0" applyNumberFormat="1" applyFont="1" applyBorder="1" applyAlignment="1" applyProtection="1">
      <alignment horizontal="center" vertical="center" wrapText="1"/>
      <protection locked="0"/>
    </xf>
    <xf numFmtId="170" fontId="26" fillId="22" borderId="11" xfId="0" applyNumberFormat="1" applyFont="1" applyFill="1" applyBorder="1" applyAlignment="1" applyProtection="1">
      <alignment horizontal="center" vertical="center"/>
      <protection hidden="1"/>
    </xf>
    <xf numFmtId="170" fontId="3" fillId="8" borderId="10" xfId="5" applyNumberFormat="1" applyFont="1" applyFill="1" applyBorder="1" applyAlignment="1" applyProtection="1">
      <alignment horizontal="left" vertical="center" wrapText="1"/>
      <protection hidden="1"/>
    </xf>
    <xf numFmtId="170" fontId="7" fillId="0" borderId="39" xfId="0" applyNumberFormat="1" applyFont="1" applyBorder="1" applyAlignment="1" applyProtection="1">
      <alignment vertical="center"/>
      <protection locked="0"/>
    </xf>
    <xf numFmtId="170" fontId="3" fillId="8" borderId="10" xfId="1" applyNumberFormat="1" applyFont="1" applyFill="1" applyBorder="1" applyAlignment="1" applyProtection="1">
      <alignment horizontal="left" vertical="center" wrapText="1"/>
      <protection hidden="1"/>
    </xf>
    <xf numFmtId="0" fontId="3" fillId="8" borderId="10" xfId="2" applyFont="1" applyFill="1" applyBorder="1" applyAlignment="1" applyProtection="1">
      <alignment horizontal="center" vertical="center" wrapText="1"/>
      <protection locked="0" hidden="1"/>
    </xf>
    <xf numFmtId="49" fontId="9" fillId="0" borderId="36" xfId="0" applyNumberFormat="1" applyFont="1" applyBorder="1" applyAlignment="1" applyProtection="1">
      <alignment horizontal="center" vertical="center" wrapText="1"/>
      <protection locked="0"/>
    </xf>
    <xf numFmtId="170" fontId="7" fillId="0" borderId="34" xfId="0" applyNumberFormat="1" applyFont="1" applyBorder="1" applyAlignment="1" applyProtection="1">
      <alignment vertical="center"/>
      <protection locked="0"/>
    </xf>
    <xf numFmtId="166" fontId="3" fillId="8" borderId="10" xfId="5" applyNumberFormat="1" applyFont="1" applyFill="1" applyBorder="1" applyAlignment="1" applyProtection="1">
      <alignment horizontal="left" vertical="center" wrapText="1"/>
      <protection locked="0"/>
    </xf>
    <xf numFmtId="164" fontId="7" fillId="0" borderId="42" xfId="0" applyNumberFormat="1" applyFont="1" applyBorder="1" applyAlignment="1" applyProtection="1">
      <alignment vertical="center"/>
      <protection locked="0"/>
    </xf>
    <xf numFmtId="170" fontId="3" fillId="8" borderId="10" xfId="5" applyNumberFormat="1" applyFont="1" applyFill="1" applyBorder="1" applyAlignment="1" applyProtection="1">
      <alignment horizontal="left" vertical="center" wrapText="1"/>
      <protection locked="0"/>
    </xf>
    <xf numFmtId="167" fontId="24" fillId="0" borderId="34" xfId="0" applyNumberFormat="1" applyFont="1" applyBorder="1" applyAlignment="1" applyProtection="1">
      <alignment horizontal="center" vertical="center"/>
      <protection locked="0"/>
    </xf>
    <xf numFmtId="0" fontId="24" fillId="0" borderId="34"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9" fillId="0" borderId="37" xfId="0" applyFont="1" applyBorder="1" applyAlignment="1" applyProtection="1">
      <alignment horizontal="center" vertical="center" wrapText="1"/>
      <protection locked="0"/>
    </xf>
    <xf numFmtId="170" fontId="9" fillId="24" borderId="40" xfId="0" applyNumberFormat="1" applyFont="1" applyFill="1" applyBorder="1" applyAlignment="1">
      <alignment vertical="center"/>
    </xf>
    <xf numFmtId="1" fontId="24" fillId="0" borderId="34" xfId="0" applyNumberFormat="1" applyFont="1" applyBorder="1" applyAlignment="1" applyProtection="1">
      <alignment horizontal="center" vertical="center"/>
      <protection locked="0"/>
    </xf>
    <xf numFmtId="9" fontId="27" fillId="0" borderId="36" xfId="0" applyNumberFormat="1" applyFont="1" applyBorder="1" applyAlignment="1" applyProtection="1">
      <alignment horizontal="center" vertical="center"/>
      <protection locked="0"/>
    </xf>
    <xf numFmtId="164" fontId="7" fillId="0" borderId="44" xfId="0" applyNumberFormat="1" applyFont="1" applyBorder="1" applyAlignment="1" applyProtection="1">
      <alignment vertical="center"/>
      <protection locked="0"/>
    </xf>
    <xf numFmtId="170" fontId="3" fillId="8" borderId="10" xfId="1" applyNumberFormat="1" applyFont="1" applyFill="1" applyBorder="1" applyAlignment="1" applyProtection="1">
      <alignment horizontal="center" vertical="center" wrapText="1"/>
      <protection hidden="1"/>
    </xf>
    <xf numFmtId="166" fontId="3" fillId="8" borderId="46" xfId="5" applyNumberFormat="1" applyFont="1" applyFill="1" applyBorder="1" applyAlignment="1" applyProtection="1">
      <alignment horizontal="left" vertical="center" wrapText="1"/>
      <protection locked="0" hidden="1"/>
    </xf>
    <xf numFmtId="10" fontId="24" fillId="0" borderId="34" xfId="0" applyNumberFormat="1" applyFont="1" applyBorder="1" applyAlignment="1" applyProtection="1">
      <alignment horizontal="center" vertical="center"/>
      <protection locked="0"/>
    </xf>
    <xf numFmtId="170" fontId="3" fillId="24" borderId="10" xfId="0" applyNumberFormat="1" applyFont="1" applyFill="1" applyBorder="1" applyAlignment="1" applyProtection="1">
      <alignment horizontal="left" vertical="center" wrapText="1"/>
      <protection locked="0"/>
    </xf>
    <xf numFmtId="170" fontId="3" fillId="24" borderId="38" xfId="0" applyNumberFormat="1" applyFont="1" applyFill="1" applyBorder="1" applyAlignment="1" applyProtection="1">
      <alignment horizontal="left" vertical="center" wrapText="1"/>
      <protection locked="0"/>
    </xf>
    <xf numFmtId="0" fontId="3" fillId="0" borderId="11" xfId="0" applyFont="1" applyBorder="1" applyAlignment="1" applyProtection="1">
      <alignment horizontal="center" vertical="center" wrapText="1"/>
      <protection locked="0"/>
    </xf>
    <xf numFmtId="170" fontId="3" fillId="0" borderId="11" xfId="0" applyNumberFormat="1" applyFont="1" applyBorder="1" applyAlignment="1" applyProtection="1">
      <alignment horizontal="center" vertical="center" wrapText="1"/>
      <protection locked="0"/>
    </xf>
    <xf numFmtId="170" fontId="9" fillId="0" borderId="11" xfId="0" applyNumberFormat="1" applyFont="1" applyBorder="1" applyAlignment="1" applyProtection="1">
      <alignment horizontal="center" vertical="center" wrapText="1"/>
      <protection locked="0"/>
    </xf>
    <xf numFmtId="170" fontId="9" fillId="0" borderId="11" xfId="0" applyNumberFormat="1" applyFont="1" applyBorder="1" applyAlignment="1" applyProtection="1">
      <alignment horizontal="center" vertical="center"/>
      <protection locked="0"/>
    </xf>
    <xf numFmtId="9" fontId="7" fillId="0" borderId="34" xfId="0" applyNumberFormat="1" applyFont="1" applyBorder="1" applyAlignment="1" applyProtection="1">
      <alignment horizontal="center" vertical="center"/>
      <protection locked="0"/>
    </xf>
    <xf numFmtId="0" fontId="9" fillId="8" borderId="36" xfId="0" applyFont="1" applyFill="1" applyBorder="1" applyAlignment="1" applyProtection="1">
      <alignment horizontal="center" vertical="center" wrapText="1"/>
      <protection locked="0"/>
    </xf>
    <xf numFmtId="166" fontId="9" fillId="8" borderId="11" xfId="5" applyNumberFormat="1" applyFont="1" applyFill="1" applyBorder="1" applyAlignment="1" applyProtection="1">
      <alignment horizontal="left" vertical="center" wrapText="1"/>
      <protection locked="0" hidden="1"/>
    </xf>
    <xf numFmtId="169" fontId="7" fillId="0" borderId="34" xfId="0" applyNumberFormat="1" applyFont="1" applyBorder="1" applyAlignment="1" applyProtection="1">
      <alignment vertical="center"/>
      <protection locked="0"/>
    </xf>
    <xf numFmtId="169" fontId="7" fillId="0" borderId="39" xfId="0" applyNumberFormat="1" applyFont="1" applyBorder="1" applyAlignment="1" applyProtection="1">
      <alignment vertical="center"/>
      <protection locked="0"/>
    </xf>
    <xf numFmtId="0" fontId="9" fillId="0" borderId="36" xfId="0" applyFont="1" applyBorder="1" applyAlignment="1" applyProtection="1">
      <alignment horizontal="center" vertical="center" wrapText="1" indent="1"/>
      <protection locked="0"/>
    </xf>
    <xf numFmtId="0" fontId="8" fillId="8" borderId="0" xfId="2" applyFont="1" applyFill="1" applyAlignment="1" applyProtection="1">
      <alignment vertical="center" wrapText="1"/>
      <protection hidden="1"/>
    </xf>
    <xf numFmtId="0" fontId="3" fillId="24" borderId="10" xfId="0" applyFont="1" applyFill="1" applyBorder="1" applyAlignment="1">
      <alignment horizontal="center" vertical="center" wrapText="1"/>
    </xf>
    <xf numFmtId="0" fontId="22" fillId="0" borderId="40" xfId="0" applyFont="1" applyBorder="1" applyAlignment="1">
      <alignment horizontal="center" vertical="center" wrapText="1"/>
    </xf>
    <xf numFmtId="0" fontId="23" fillId="0" borderId="13" xfId="0" applyFont="1" applyBorder="1" applyAlignment="1">
      <alignment horizontal="center" vertical="center" wrapText="1"/>
    </xf>
    <xf numFmtId="0" fontId="7" fillId="8" borderId="0" xfId="0" applyFont="1" applyFill="1" applyAlignment="1" applyProtection="1">
      <alignment horizontal="left" wrapText="1"/>
      <protection hidden="1"/>
    </xf>
    <xf numFmtId="9" fontId="8" fillId="27" borderId="10" xfId="2" applyNumberFormat="1" applyFont="1" applyFill="1" applyBorder="1" applyAlignment="1" applyProtection="1">
      <alignment horizontal="center" vertical="center" wrapText="1"/>
      <protection hidden="1"/>
    </xf>
    <xf numFmtId="0" fontId="3" fillId="27" borderId="10" xfId="0" applyFont="1" applyFill="1" applyBorder="1" applyAlignment="1">
      <alignment horizontal="center" vertical="center" wrapText="1"/>
    </xf>
    <xf numFmtId="9" fontId="27" fillId="8" borderId="34" xfId="0" applyNumberFormat="1" applyFont="1" applyFill="1" applyBorder="1" applyAlignment="1" applyProtection="1">
      <alignment horizontal="center" vertical="center"/>
      <protection locked="0"/>
    </xf>
    <xf numFmtId="0" fontId="26" fillId="8" borderId="35" xfId="0" applyFont="1" applyFill="1" applyBorder="1" applyAlignment="1" applyProtection="1">
      <alignment horizontal="center" vertical="center" wrapText="1"/>
      <protection hidden="1"/>
    </xf>
    <xf numFmtId="0" fontId="26" fillId="8" borderId="11" xfId="0" applyFont="1" applyFill="1" applyBorder="1" applyAlignment="1" applyProtection="1">
      <alignment horizontal="center" vertical="center"/>
      <protection hidden="1"/>
    </xf>
    <xf numFmtId="164" fontId="7" fillId="8" borderId="34" xfId="0" applyNumberFormat="1" applyFont="1" applyFill="1" applyBorder="1" applyAlignment="1" applyProtection="1">
      <alignment vertical="center"/>
      <protection locked="0"/>
    </xf>
    <xf numFmtId="164" fontId="7" fillId="8" borderId="39" xfId="0" applyNumberFormat="1" applyFont="1" applyFill="1" applyBorder="1" applyAlignment="1" applyProtection="1">
      <alignment vertical="center"/>
      <protection locked="0"/>
    </xf>
    <xf numFmtId="164" fontId="7" fillId="8" borderId="41" xfId="0" applyNumberFormat="1" applyFont="1" applyFill="1" applyBorder="1" applyAlignment="1" applyProtection="1">
      <alignment vertical="center"/>
      <protection locked="0"/>
    </xf>
    <xf numFmtId="0" fontId="3" fillId="27" borderId="10" xfId="0" applyFont="1" applyFill="1" applyBorder="1" applyAlignment="1">
      <alignment vertical="center"/>
    </xf>
    <xf numFmtId="9" fontId="24" fillId="8" borderId="34" xfId="9" applyFont="1" applyFill="1" applyBorder="1" applyAlignment="1" applyProtection="1">
      <alignment horizontal="center" vertical="center"/>
      <protection locked="0"/>
    </xf>
    <xf numFmtId="166" fontId="3" fillId="8" borderId="46" xfId="5" applyNumberFormat="1" applyFont="1" applyFill="1" applyBorder="1" applyAlignment="1" applyProtection="1">
      <alignment horizontal="left" vertical="center" wrapText="1"/>
      <protection hidden="1"/>
    </xf>
    <xf numFmtId="170" fontId="9" fillId="0" borderId="69" xfId="0" applyNumberFormat="1" applyFont="1" applyBorder="1" applyAlignment="1" applyProtection="1">
      <alignment vertical="center"/>
      <protection locked="0"/>
    </xf>
    <xf numFmtId="170" fontId="7" fillId="8" borderId="39" xfId="0" applyNumberFormat="1" applyFont="1" applyFill="1" applyBorder="1" applyAlignment="1" applyProtection="1">
      <alignment vertical="center"/>
      <protection locked="0"/>
    </xf>
    <xf numFmtId="170" fontId="3" fillId="8" borderId="46" xfId="5" applyNumberFormat="1" applyFont="1" applyFill="1" applyBorder="1" applyAlignment="1" applyProtection="1">
      <alignment horizontal="left" vertical="center" wrapText="1"/>
      <protection locked="0"/>
    </xf>
    <xf numFmtId="164" fontId="7" fillId="0" borderId="49" xfId="0" applyNumberFormat="1" applyFont="1" applyBorder="1" applyAlignment="1" applyProtection="1">
      <alignment vertical="center"/>
      <protection locked="0"/>
    </xf>
    <xf numFmtId="166" fontId="3" fillId="8" borderId="46" xfId="5" applyNumberFormat="1" applyFont="1" applyFill="1" applyBorder="1" applyAlignment="1" applyProtection="1">
      <alignment horizontal="left" vertical="center" wrapText="1"/>
      <protection locked="0"/>
    </xf>
    <xf numFmtId="170" fontId="9" fillId="24" borderId="70" xfId="0" applyNumberFormat="1" applyFont="1" applyFill="1" applyBorder="1" applyAlignment="1">
      <alignment vertical="center"/>
    </xf>
    <xf numFmtId="170" fontId="9" fillId="0" borderId="39" xfId="0" applyNumberFormat="1" applyFont="1" applyBorder="1" applyAlignment="1">
      <alignment vertical="center"/>
    </xf>
    <xf numFmtId="170" fontId="9" fillId="0" borderId="43" xfId="0" applyNumberFormat="1" applyFont="1" applyBorder="1" applyAlignment="1" applyProtection="1">
      <alignment horizontal="left" vertical="center"/>
      <protection locked="0"/>
    </xf>
    <xf numFmtId="170" fontId="3" fillId="0" borderId="12" xfId="0" applyNumberFormat="1" applyFont="1" applyBorder="1" applyAlignment="1" applyProtection="1">
      <alignment horizontal="center" vertical="center" wrapText="1"/>
      <protection locked="0"/>
    </xf>
    <xf numFmtId="170" fontId="9" fillId="0" borderId="12" xfId="0" applyNumberFormat="1" applyFont="1" applyBorder="1" applyAlignment="1" applyProtection="1">
      <alignment horizontal="center" vertical="center"/>
      <protection locked="0"/>
    </xf>
    <xf numFmtId="170" fontId="9" fillId="0" borderId="12" xfId="0" applyNumberFormat="1" applyFont="1" applyBorder="1" applyAlignment="1" applyProtection="1">
      <alignment horizontal="center" vertical="center" wrapText="1"/>
      <protection locked="0"/>
    </xf>
    <xf numFmtId="170" fontId="9" fillId="0" borderId="71" xfId="0" applyNumberFormat="1" applyFont="1" applyBorder="1" applyAlignment="1" applyProtection="1">
      <alignment horizontal="center" vertical="center"/>
      <protection locked="0"/>
    </xf>
    <xf numFmtId="164" fontId="7" fillId="0" borderId="10" xfId="0" applyNumberFormat="1" applyFont="1" applyBorder="1" applyAlignment="1" applyProtection="1">
      <alignment vertical="center"/>
      <protection locked="0"/>
    </xf>
    <xf numFmtId="164" fontId="7" fillId="8" borderId="10" xfId="0" applyNumberFormat="1" applyFont="1" applyFill="1" applyBorder="1" applyAlignment="1" applyProtection="1">
      <alignment vertical="center"/>
      <protection locked="0"/>
    </xf>
    <xf numFmtId="9" fontId="27" fillId="8" borderId="36" xfId="0" applyNumberFormat="1" applyFont="1" applyFill="1" applyBorder="1" applyAlignment="1" applyProtection="1">
      <alignment horizontal="center" vertical="center"/>
      <protection locked="0"/>
    </xf>
    <xf numFmtId="0" fontId="9" fillId="8" borderId="37" xfId="0" applyFont="1" applyFill="1" applyBorder="1" applyAlignment="1" applyProtection="1">
      <alignment horizontal="center" vertical="center" wrapText="1"/>
      <protection locked="0"/>
    </xf>
    <xf numFmtId="4" fontId="3" fillId="8" borderId="10" xfId="2" applyNumberFormat="1" applyFont="1" applyFill="1" applyBorder="1" applyAlignment="1" applyProtection="1">
      <alignment horizontal="center" vertical="center" wrapText="1"/>
      <protection hidden="1"/>
    </xf>
    <xf numFmtId="0" fontId="9" fillId="8" borderId="11" xfId="2" applyFont="1" applyFill="1" applyBorder="1" applyAlignment="1" applyProtection="1">
      <alignment horizontal="center" vertical="center" wrapText="1"/>
      <protection hidden="1"/>
    </xf>
    <xf numFmtId="164" fontId="3" fillId="8" borderId="10" xfId="10" applyFont="1" applyFill="1" applyBorder="1" applyAlignment="1" applyProtection="1">
      <alignment horizontal="left" vertical="center" wrapText="1"/>
      <protection hidden="1"/>
    </xf>
    <xf numFmtId="164" fontId="7" fillId="0" borderId="34" xfId="10" applyFont="1" applyBorder="1" applyAlignment="1" applyProtection="1">
      <alignment vertical="center"/>
      <protection locked="0"/>
    </xf>
    <xf numFmtId="164" fontId="3" fillId="8" borderId="45" xfId="10" applyFont="1" applyFill="1" applyBorder="1" applyAlignment="1" applyProtection="1">
      <alignment horizontal="left" vertical="center" wrapText="1"/>
      <protection hidden="1"/>
    </xf>
    <xf numFmtId="164" fontId="7" fillId="0" borderId="41" xfId="10" applyFont="1" applyBorder="1" applyAlignment="1" applyProtection="1">
      <alignment vertical="center"/>
      <protection locked="0"/>
    </xf>
    <xf numFmtId="164" fontId="7" fillId="8" borderId="41" xfId="10" applyFont="1" applyFill="1" applyBorder="1" applyAlignment="1" applyProtection="1">
      <alignment vertical="center"/>
      <protection locked="0"/>
    </xf>
    <xf numFmtId="164" fontId="7" fillId="0" borderId="42" xfId="10" applyFont="1" applyBorder="1" applyAlignment="1" applyProtection="1">
      <alignment vertical="center"/>
      <protection locked="0"/>
    </xf>
    <xf numFmtId="164" fontId="7" fillId="0" borderId="41" xfId="10" applyFont="1" applyBorder="1" applyAlignment="1" applyProtection="1">
      <alignment vertical="center" wrapText="1"/>
      <protection hidden="1"/>
    </xf>
    <xf numFmtId="164" fontId="7" fillId="0" borderId="34" xfId="10" applyFont="1" applyBorder="1" applyAlignment="1" applyProtection="1">
      <alignment vertical="center"/>
      <protection hidden="1"/>
    </xf>
    <xf numFmtId="164" fontId="3" fillId="8" borderId="10" xfId="10" applyFont="1" applyFill="1" applyBorder="1" applyAlignment="1" applyProtection="1">
      <alignment horizontal="left" vertical="center" wrapText="1"/>
      <protection locked="0"/>
    </xf>
    <xf numFmtId="164" fontId="9" fillId="0" borderId="40" xfId="10" applyFont="1" applyBorder="1" applyAlignment="1">
      <alignment vertical="center"/>
    </xf>
    <xf numFmtId="164" fontId="9" fillId="24" borderId="40" xfId="10" applyFont="1" applyFill="1" applyBorder="1" applyAlignment="1">
      <alignment vertical="center"/>
    </xf>
    <xf numFmtId="164" fontId="3" fillId="8" borderId="10" xfId="10" applyFont="1" applyFill="1" applyBorder="1" applyAlignment="1" applyProtection="1">
      <alignment horizontal="center" vertical="center" wrapText="1"/>
      <protection hidden="1"/>
    </xf>
    <xf numFmtId="164" fontId="3" fillId="8" borderId="10" xfId="10" applyFont="1" applyFill="1" applyBorder="1" applyAlignment="1" applyProtection="1">
      <alignment horizontal="left" vertical="center" wrapText="1"/>
      <protection locked="0" hidden="1"/>
    </xf>
    <xf numFmtId="164" fontId="9" fillId="0" borderId="37" xfId="10" applyFont="1" applyBorder="1" applyAlignment="1" applyProtection="1">
      <alignment horizontal="left" vertical="center"/>
      <protection locked="0"/>
    </xf>
    <xf numFmtId="164" fontId="3" fillId="0" borderId="11" xfId="10" applyFont="1" applyBorder="1" applyAlignment="1" applyProtection="1">
      <alignment horizontal="center" vertical="center" wrapText="1"/>
      <protection locked="0"/>
    </xf>
    <xf numFmtId="164" fontId="9" fillId="0" borderId="13" xfId="10" applyFont="1" applyBorder="1" applyAlignment="1" applyProtection="1">
      <alignment horizontal="center" vertical="center"/>
      <protection locked="0"/>
    </xf>
    <xf numFmtId="164" fontId="9" fillId="0" borderId="47" xfId="10" applyFont="1" applyBorder="1" applyAlignment="1" applyProtection="1">
      <alignment vertical="center"/>
      <protection locked="0"/>
    </xf>
    <xf numFmtId="164" fontId="7" fillId="8" borderId="10" xfId="0" applyNumberFormat="1" applyFont="1" applyFill="1" applyBorder="1" applyAlignment="1" applyProtection="1">
      <alignment vertical="center" wrapText="1"/>
      <protection hidden="1"/>
    </xf>
    <xf numFmtId="164" fontId="7" fillId="8" borderId="10" xfId="0" applyNumberFormat="1" applyFont="1" applyFill="1" applyBorder="1" applyAlignment="1" applyProtection="1">
      <alignment vertical="center"/>
      <protection hidden="1"/>
    </xf>
    <xf numFmtId="170" fontId="9" fillId="8" borderId="10" xfId="0" applyNumberFormat="1" applyFont="1" applyFill="1" applyBorder="1" applyAlignment="1">
      <alignment vertical="center"/>
    </xf>
    <xf numFmtId="170" fontId="9" fillId="27" borderId="10" xfId="0" applyNumberFormat="1" applyFont="1" applyFill="1" applyBorder="1" applyAlignment="1">
      <alignment vertical="center"/>
    </xf>
    <xf numFmtId="170" fontId="9" fillId="8" borderId="10" xfId="0" applyNumberFormat="1" applyFont="1" applyFill="1" applyBorder="1" applyAlignment="1" applyProtection="1">
      <alignment horizontal="left" vertical="center"/>
      <protection locked="0"/>
    </xf>
    <xf numFmtId="170" fontId="3" fillId="8" borderId="10" xfId="0" applyNumberFormat="1" applyFont="1" applyFill="1" applyBorder="1" applyAlignment="1" applyProtection="1">
      <alignment horizontal="center" vertical="center" wrapText="1"/>
      <protection locked="0"/>
    </xf>
    <xf numFmtId="170" fontId="9" fillId="8" borderId="10" xfId="0" applyNumberFormat="1" applyFont="1" applyFill="1" applyBorder="1" applyAlignment="1" applyProtection="1">
      <alignment horizontal="center" vertical="center"/>
      <protection locked="0"/>
    </xf>
    <xf numFmtId="170" fontId="9" fillId="8" borderId="10" xfId="0" applyNumberFormat="1" applyFont="1" applyFill="1" applyBorder="1" applyAlignment="1" applyProtection="1">
      <alignment vertical="center"/>
      <protection locked="0"/>
    </xf>
    <xf numFmtId="164" fontId="7" fillId="8" borderId="10" xfId="0" applyNumberFormat="1" applyFont="1" applyFill="1" applyBorder="1" applyAlignment="1" applyProtection="1">
      <alignment horizontal="center" vertical="center"/>
      <protection locked="0"/>
    </xf>
    <xf numFmtId="164" fontId="7" fillId="8" borderId="10" xfId="0" applyNumberFormat="1" applyFont="1" applyFill="1" applyBorder="1" applyAlignment="1" applyProtection="1">
      <alignment horizontal="center" vertical="center"/>
      <protection hidden="1"/>
    </xf>
    <xf numFmtId="170" fontId="9" fillId="8" borderId="10" xfId="0" applyNumberFormat="1" applyFont="1" applyFill="1" applyBorder="1" applyAlignment="1">
      <alignment horizontal="center" vertical="center"/>
    </xf>
    <xf numFmtId="4" fontId="7" fillId="8" borderId="10" xfId="0" applyNumberFormat="1" applyFont="1" applyFill="1" applyBorder="1" applyAlignment="1">
      <alignment horizontal="center" vertical="center"/>
    </xf>
    <xf numFmtId="170" fontId="3" fillId="8" borderId="10" xfId="1" applyNumberFormat="1" applyFont="1" applyFill="1" applyBorder="1" applyAlignment="1" applyProtection="1">
      <alignment horizontal="center" vertical="center" wrapText="1"/>
      <protection hidden="1"/>
    </xf>
    <xf numFmtId="169" fontId="7" fillId="8" borderId="10" xfId="0" applyNumberFormat="1" applyFont="1" applyFill="1" applyBorder="1" applyAlignment="1" applyProtection="1">
      <alignment horizontal="center" vertical="center"/>
      <protection locked="0"/>
    </xf>
    <xf numFmtId="0" fontId="3" fillId="0" borderId="15" xfId="2" applyFont="1" applyBorder="1" applyAlignment="1" applyProtection="1">
      <alignment horizontal="left"/>
      <protection hidden="1"/>
    </xf>
    <xf numFmtId="0" fontId="10" fillId="10" borderId="1" xfId="2" applyFont="1" applyFill="1" applyBorder="1" applyAlignment="1" applyProtection="1">
      <alignment horizontal="center" vertical="center"/>
      <protection hidden="1"/>
    </xf>
    <xf numFmtId="0" fontId="10" fillId="10" borderId="2" xfId="2" applyFont="1" applyFill="1" applyBorder="1" applyAlignment="1" applyProtection="1">
      <alignment horizontal="center" vertical="center"/>
      <protection hidden="1"/>
    </xf>
    <xf numFmtId="0" fontId="10" fillId="11" borderId="1" xfId="2" applyFont="1" applyFill="1" applyBorder="1" applyAlignment="1" applyProtection="1">
      <alignment horizontal="center" vertical="center"/>
      <protection hidden="1"/>
    </xf>
    <xf numFmtId="0" fontId="10" fillId="11" borderId="3" xfId="2" applyFont="1" applyFill="1" applyBorder="1" applyAlignment="1" applyProtection="1">
      <alignment horizontal="center" vertical="center"/>
      <protection hidden="1"/>
    </xf>
    <xf numFmtId="0" fontId="10" fillId="11" borderId="2" xfId="2" applyFont="1" applyFill="1" applyBorder="1" applyAlignment="1" applyProtection="1">
      <alignment horizontal="center" vertical="center"/>
      <protection hidden="1"/>
    </xf>
    <xf numFmtId="0" fontId="10" fillId="12" borderId="1" xfId="2" applyFont="1" applyFill="1" applyBorder="1" applyAlignment="1" applyProtection="1">
      <alignment horizontal="center" vertical="center"/>
      <protection hidden="1"/>
    </xf>
    <xf numFmtId="0" fontId="10" fillId="12" borderId="3" xfId="2" applyFont="1" applyFill="1" applyBorder="1" applyAlignment="1" applyProtection="1">
      <alignment horizontal="center" vertical="center"/>
      <protection hidden="1"/>
    </xf>
    <xf numFmtId="0" fontId="10" fillId="12" borderId="2" xfId="2" applyFont="1" applyFill="1" applyBorder="1" applyAlignment="1" applyProtection="1">
      <alignment horizontal="center" vertical="center"/>
      <protection hidden="1"/>
    </xf>
    <xf numFmtId="49" fontId="8" fillId="15" borderId="1" xfId="2" applyNumberFormat="1" applyFont="1" applyFill="1" applyBorder="1" applyAlignment="1" applyProtection="1">
      <alignment horizontal="center" vertical="center"/>
      <protection hidden="1"/>
    </xf>
    <xf numFmtId="49" fontId="8" fillId="15" borderId="2" xfId="2" applyNumberFormat="1" applyFont="1" applyFill="1" applyBorder="1" applyAlignment="1" applyProtection="1">
      <alignment horizontal="center" vertical="center"/>
      <protection hidden="1"/>
    </xf>
    <xf numFmtId="0" fontId="8" fillId="5" borderId="7" xfId="2" applyFont="1" applyFill="1" applyBorder="1" applyAlignment="1" applyProtection="1">
      <alignment horizontal="center" vertical="center"/>
      <protection hidden="1"/>
    </xf>
    <xf numFmtId="0" fontId="8" fillId="5" borderId="8" xfId="2" applyFont="1" applyFill="1" applyBorder="1" applyAlignment="1" applyProtection="1">
      <alignment horizontal="center" vertical="center"/>
      <protection hidden="1"/>
    </xf>
    <xf numFmtId="0" fontId="8" fillId="5" borderId="9" xfId="2" applyFont="1" applyFill="1" applyBorder="1" applyAlignment="1" applyProtection="1">
      <alignment horizontal="center" vertical="center"/>
      <protection hidden="1"/>
    </xf>
    <xf numFmtId="164" fontId="7" fillId="0" borderId="41" xfId="10" applyFont="1" applyBorder="1" applyAlignment="1" applyProtection="1">
      <alignment horizontal="center" vertical="center"/>
      <protection locked="0"/>
    </xf>
    <xf numFmtId="164" fontId="7" fillId="0" borderId="42" xfId="10" applyFont="1" applyBorder="1" applyAlignment="1" applyProtection="1">
      <alignment horizontal="center" vertical="center"/>
      <protection locked="0"/>
    </xf>
    <xf numFmtId="164" fontId="7" fillId="0" borderId="62" xfId="10" applyFont="1" applyBorder="1" applyAlignment="1" applyProtection="1">
      <alignment horizontal="center" vertical="center"/>
      <protection locked="0"/>
    </xf>
    <xf numFmtId="164" fontId="7" fillId="0" borderId="63" xfId="10" applyFont="1" applyBorder="1" applyAlignment="1" applyProtection="1">
      <alignment horizontal="center" vertical="center"/>
      <protection locked="0"/>
    </xf>
    <xf numFmtId="164" fontId="7" fillId="0" borderId="64" xfId="10" applyFont="1" applyBorder="1" applyAlignment="1" applyProtection="1">
      <alignment horizontal="center" vertical="center"/>
      <protection locked="0"/>
    </xf>
    <xf numFmtId="164" fontId="7" fillId="0" borderId="36" xfId="10" applyFont="1" applyBorder="1" applyAlignment="1" applyProtection="1">
      <alignment horizontal="center" vertical="center"/>
      <protection locked="0"/>
    </xf>
    <xf numFmtId="164" fontId="9" fillId="0" borderId="34" xfId="10" applyFont="1" applyBorder="1" applyAlignment="1">
      <alignment horizontal="center" vertical="center"/>
    </xf>
    <xf numFmtId="164" fontId="7" fillId="0" borderId="50" xfId="10" applyFont="1" applyBorder="1" applyAlignment="1" applyProtection="1">
      <alignment horizontal="center" vertical="center"/>
      <protection locked="0"/>
    </xf>
    <xf numFmtId="164" fontId="7" fillId="0" borderId="51" xfId="10" applyFont="1" applyBorder="1" applyAlignment="1" applyProtection="1">
      <alignment horizontal="center" vertical="center"/>
      <protection locked="0"/>
    </xf>
    <xf numFmtId="164" fontId="7" fillId="0" borderId="37" xfId="10" applyFont="1" applyBorder="1" applyAlignment="1" applyProtection="1">
      <alignment horizontal="center" vertical="center"/>
      <protection locked="0"/>
    </xf>
    <xf numFmtId="0" fontId="12" fillId="17" borderId="22" xfId="0" applyFont="1" applyFill="1" applyBorder="1" applyAlignment="1" applyProtection="1">
      <alignment horizontal="center" vertical="center"/>
      <protection hidden="1"/>
    </xf>
    <xf numFmtId="0" fontId="12" fillId="17" borderId="23" xfId="0" applyFont="1" applyFill="1" applyBorder="1" applyAlignment="1" applyProtection="1">
      <alignment horizontal="center" vertical="center"/>
      <protection hidden="1"/>
    </xf>
    <xf numFmtId="0" fontId="12" fillId="17" borderId="24" xfId="0" applyFont="1" applyFill="1" applyBorder="1" applyAlignment="1" applyProtection="1">
      <alignment horizontal="center" vertical="center"/>
      <protection hidden="1"/>
    </xf>
    <xf numFmtId="0" fontId="10" fillId="3" borderId="1" xfId="2" applyFont="1" applyFill="1" applyBorder="1" applyAlignment="1" applyProtection="1">
      <alignment horizontal="center" vertical="center"/>
      <protection hidden="1"/>
    </xf>
    <xf numFmtId="0" fontId="10" fillId="3" borderId="3" xfId="2" applyFont="1" applyFill="1" applyBorder="1" applyAlignment="1" applyProtection="1">
      <alignment horizontal="center" vertical="center"/>
      <protection hidden="1"/>
    </xf>
    <xf numFmtId="0" fontId="10" fillId="3" borderId="2" xfId="2" applyFont="1" applyFill="1" applyBorder="1" applyAlignment="1" applyProtection="1">
      <alignment horizontal="center" vertical="center"/>
      <protection hidden="1"/>
    </xf>
    <xf numFmtId="0" fontId="10" fillId="2" borderId="1" xfId="2" applyFont="1" applyFill="1" applyBorder="1" applyAlignment="1" applyProtection="1">
      <alignment horizontal="center" vertical="center"/>
      <protection hidden="1"/>
    </xf>
    <xf numFmtId="0" fontId="10" fillId="2" borderId="3" xfId="2" applyFont="1" applyFill="1" applyBorder="1" applyAlignment="1" applyProtection="1">
      <alignment horizontal="center" vertical="center"/>
      <protection hidden="1"/>
    </xf>
    <xf numFmtId="0" fontId="11" fillId="0" borderId="16" xfId="2" applyFont="1" applyBorder="1" applyAlignment="1" applyProtection="1">
      <alignment horizontal="center" vertical="center" wrapText="1"/>
      <protection hidden="1"/>
    </xf>
    <xf numFmtId="0" fontId="11" fillId="0" borderId="17" xfId="2" applyFont="1" applyBorder="1" applyAlignment="1" applyProtection="1">
      <alignment horizontal="center" vertical="center" wrapText="1"/>
      <protection hidden="1"/>
    </xf>
    <xf numFmtId="0" fontId="11" fillId="0" borderId="18" xfId="2" applyFont="1" applyBorder="1" applyAlignment="1" applyProtection="1">
      <alignment horizontal="center" vertical="center" wrapText="1"/>
      <protection hidden="1"/>
    </xf>
    <xf numFmtId="0" fontId="11" fillId="0" borderId="19" xfId="2" applyFont="1" applyBorder="1" applyAlignment="1" applyProtection="1">
      <alignment horizontal="center" vertical="center" wrapText="1"/>
      <protection hidden="1"/>
    </xf>
    <xf numFmtId="0" fontId="11" fillId="0" borderId="20" xfId="2" applyFont="1" applyBorder="1" applyAlignment="1" applyProtection="1">
      <alignment horizontal="center" vertical="center" wrapText="1"/>
      <protection hidden="1"/>
    </xf>
    <xf numFmtId="0" fontId="11" fillId="0" borderId="21" xfId="2" applyFont="1" applyBorder="1" applyAlignment="1" applyProtection="1">
      <alignment horizontal="center" vertical="center" wrapText="1"/>
      <protection hidden="1"/>
    </xf>
    <xf numFmtId="0" fontId="3" fillId="0" borderId="15" xfId="2" applyFont="1" applyBorder="1" applyAlignment="1" applyProtection="1">
      <alignment horizontal="center" vertical="center"/>
      <protection hidden="1"/>
    </xf>
    <xf numFmtId="164" fontId="7" fillId="0" borderId="48" xfId="10" applyFont="1" applyBorder="1" applyAlignment="1">
      <alignment horizontal="center" vertical="center"/>
    </xf>
    <xf numFmtId="164" fontId="7" fillId="0" borderId="49" xfId="10" applyFont="1" applyBorder="1" applyAlignment="1">
      <alignment horizontal="center" vertical="center"/>
    </xf>
    <xf numFmtId="164" fontId="7" fillId="0" borderId="44" xfId="10" applyFont="1" applyBorder="1" applyAlignment="1">
      <alignment horizontal="center" vertical="center"/>
    </xf>
    <xf numFmtId="164" fontId="7" fillId="0" borderId="10" xfId="0" applyNumberFormat="1" applyFont="1" applyBorder="1" applyAlignment="1" applyProtection="1">
      <alignment horizontal="center" vertical="center"/>
      <protection locked="0"/>
    </xf>
    <xf numFmtId="164" fontId="7" fillId="0" borderId="65" xfId="10" applyFont="1" applyBorder="1" applyAlignment="1" applyProtection="1">
      <alignment horizontal="center" vertical="center"/>
      <protection locked="0"/>
    </xf>
    <xf numFmtId="164" fontId="3" fillId="8" borderId="34" xfId="10" applyFont="1" applyFill="1" applyBorder="1" applyAlignment="1" applyProtection="1">
      <alignment horizontal="center" vertical="center" wrapText="1"/>
      <protection hidden="1"/>
    </xf>
    <xf numFmtId="164" fontId="7" fillId="0" borderId="41" xfId="10" applyFont="1" applyBorder="1" applyAlignment="1" applyProtection="1">
      <alignment horizontal="center" vertical="center"/>
      <protection hidden="1"/>
    </xf>
    <xf numFmtId="164" fontId="7" fillId="0" borderId="42" xfId="10" applyFont="1" applyBorder="1" applyAlignment="1" applyProtection="1">
      <alignment horizontal="center" vertical="center"/>
      <protection hidden="1"/>
    </xf>
    <xf numFmtId="164" fontId="7" fillId="0" borderId="36" xfId="10" applyFont="1" applyBorder="1" applyAlignment="1" applyProtection="1">
      <alignment horizontal="center" vertical="center"/>
      <protection hidden="1"/>
    </xf>
    <xf numFmtId="166" fontId="3" fillId="8" borderId="10" xfId="5" applyNumberFormat="1" applyFont="1" applyFill="1" applyBorder="1" applyAlignment="1" applyProtection="1">
      <alignment horizontal="center" vertical="center" wrapText="1"/>
      <protection locked="0"/>
    </xf>
    <xf numFmtId="164" fontId="3" fillId="8" borderId="45" xfId="10" applyFont="1" applyFill="1" applyBorder="1" applyAlignment="1" applyProtection="1">
      <alignment horizontal="center" vertical="center" wrapText="1"/>
      <protection locked="0"/>
    </xf>
    <xf numFmtId="164" fontId="3" fillId="8" borderId="66" xfId="10" applyFont="1" applyFill="1" applyBorder="1" applyAlignment="1" applyProtection="1">
      <alignment horizontal="center" vertical="center" wrapText="1"/>
      <protection locked="0"/>
    </xf>
    <xf numFmtId="164" fontId="3" fillId="8" borderId="38" xfId="10" applyFont="1" applyFill="1" applyBorder="1" applyAlignment="1" applyProtection="1">
      <alignment horizontal="center" vertical="center" wrapText="1"/>
      <protection locked="0"/>
    </xf>
    <xf numFmtId="164" fontId="7" fillId="0" borderId="67" xfId="10" applyFont="1" applyBorder="1" applyAlignment="1" applyProtection="1">
      <alignment horizontal="center" vertical="center"/>
      <protection locked="0"/>
    </xf>
    <xf numFmtId="164" fontId="7" fillId="0" borderId="66" xfId="10" applyFont="1" applyBorder="1" applyAlignment="1" applyProtection="1">
      <alignment horizontal="center" vertical="center"/>
      <protection locked="0"/>
    </xf>
    <xf numFmtId="164" fontId="7" fillId="0" borderId="68" xfId="10" applyFont="1" applyBorder="1" applyAlignment="1" applyProtection="1">
      <alignment horizontal="center" vertical="center"/>
      <protection locked="0"/>
    </xf>
    <xf numFmtId="166" fontId="3" fillId="8" borderId="10" xfId="5" applyNumberFormat="1" applyFont="1" applyFill="1" applyBorder="1" applyAlignment="1" applyProtection="1">
      <alignment vertical="center" wrapText="1"/>
      <protection locked="0" hidden="1"/>
    </xf>
    <xf numFmtId="166" fontId="3" fillId="8" borderId="10" xfId="5" applyNumberFormat="1" applyFont="1" applyFill="1" applyBorder="1" applyAlignment="1" applyProtection="1">
      <alignment horizontal="center" vertical="center" wrapText="1"/>
      <protection locked="0" hidden="1"/>
    </xf>
    <xf numFmtId="0" fontId="7" fillId="8" borderId="72" xfId="0" applyFont="1" applyFill="1" applyBorder="1" applyAlignment="1" applyProtection="1">
      <alignment horizontal="left"/>
      <protection hidden="1"/>
    </xf>
  </cellXfs>
  <cellStyles count="11">
    <cellStyle name="Millares" xfId="1" builtinId="3"/>
    <cellStyle name="Millares 3" xfId="7" xr:uid="{0FE09E09-DB41-447D-B0BC-B1990D60D8F6}"/>
    <cellStyle name="Moneda" xfId="10" builtinId="4"/>
    <cellStyle name="Moneda [0] 2" xfId="8" xr:uid="{D9BDB87C-CA4D-44D3-AC76-CA75D1C5393B}"/>
    <cellStyle name="Moneda 2" xfId="5" xr:uid="{F6FB13CE-6F75-4B59-B0FD-10655213D97C}"/>
    <cellStyle name="Normal" xfId="0" builtinId="0"/>
    <cellStyle name="Normal 2 2" xfId="6" xr:uid="{C62A8E68-14A7-4CFA-9206-BC5E74A6C438}"/>
    <cellStyle name="Normal 3" xfId="2" xr:uid="{EFF67DFB-BDE1-46AB-A538-EE819DBD9912}"/>
    <cellStyle name="Normal 3 2 3 2 5 2" xfId="3" xr:uid="{A8AE1D85-4FBB-4F08-9420-71B82CB130D8}"/>
    <cellStyle name="Porcentaje" xfId="9" builtinId="5"/>
    <cellStyle name="Porcentaje 2" xfId="4" xr:uid="{6DEB338E-1070-43BD-8227-A5BC4E8F7617}"/>
  </cellStyles>
  <dxfs count="7">
    <dxf>
      <font>
        <b/>
        <i/>
        <color theme="1"/>
      </font>
      <fill>
        <patternFill>
          <bgColor rgb="FFFFC000"/>
        </patternFill>
      </fill>
      <border>
        <vertical/>
        <horizontal/>
      </border>
    </dxf>
    <dxf>
      <font>
        <b/>
        <i/>
        <color theme="0"/>
      </font>
      <fill>
        <patternFill>
          <bgColor rgb="FF92D050"/>
        </patternFill>
      </fill>
    </dxf>
    <dxf>
      <font>
        <b/>
        <i/>
        <color theme="0"/>
      </font>
      <fill>
        <patternFill>
          <bgColor rgb="FFFF0000"/>
        </patternFill>
      </fill>
    </dxf>
    <dxf>
      <font>
        <b/>
        <i val="0"/>
        <strike val="0"/>
        <color theme="0"/>
      </font>
      <numFmt numFmtId="30" formatCode="@"/>
      <fill>
        <patternFill>
          <bgColor theme="9"/>
        </patternFill>
      </fill>
    </dxf>
    <dxf>
      <font>
        <b/>
        <i val="0"/>
        <color theme="1"/>
      </font>
      <fill>
        <patternFill>
          <bgColor rgb="FFFFC000"/>
        </patternFill>
      </fill>
      <border>
        <vertical/>
        <horizontal/>
      </border>
    </dxf>
    <dxf>
      <font>
        <b/>
        <i val="0"/>
        <color theme="0"/>
      </font>
      <fill>
        <patternFill>
          <bgColor rgb="FFFF0000"/>
        </patternFill>
      </fill>
      <border>
        <vertical/>
        <horizontal/>
      </border>
    </dxf>
    <dxf>
      <font>
        <b/>
        <i val="0"/>
        <color theme="0"/>
      </font>
      <fill>
        <patternFill>
          <bgColor rgb="FF002060"/>
        </patternFill>
      </fill>
    </dxf>
  </dxfs>
  <tableStyles count="0" defaultTableStyle="TableStyleMedium2" defaultPivotStyle="PivotStyleLight16"/>
  <colors>
    <mruColors>
      <color rgb="FFF29B00"/>
      <color rgb="FFB6004B"/>
      <color rgb="FFFFDDEB"/>
      <color rgb="FFA7E8FF"/>
      <color rgb="FF0077A2"/>
      <color rgb="FFFFE2AF"/>
      <color rgb="FFFFD78F"/>
      <color rgb="FFFFC7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751912</xdr:colOff>
      <xdr:row>1</xdr:row>
      <xdr:rowOff>51954</xdr:rowOff>
    </xdr:from>
    <xdr:to>
      <xdr:col>1</xdr:col>
      <xdr:colOff>1862152</xdr:colOff>
      <xdr:row>2</xdr:row>
      <xdr:rowOff>606136</xdr:rowOff>
    </xdr:to>
    <xdr:pic>
      <xdr:nvPicPr>
        <xdr:cNvPr id="3" name="Imagen 2">
          <a:extLst>
            <a:ext uri="{FF2B5EF4-FFF2-40B4-BE49-F238E27FC236}">
              <a16:creationId xmlns:a16="http://schemas.microsoft.com/office/drawing/2014/main" id="{15D76C8C-6FA0-6A06-6F1C-11305654E3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9276" y="259772"/>
          <a:ext cx="1110240" cy="122959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1869C-8E84-4357-9FA0-A66928E2BD8D}">
  <dimension ref="A1:L34"/>
  <sheetViews>
    <sheetView zoomScale="85" zoomScaleNormal="85" workbookViewId="0">
      <selection activeCell="E13" sqref="E13"/>
    </sheetView>
  </sheetViews>
  <sheetFormatPr baseColWidth="10" defaultColWidth="11.42578125" defaultRowHeight="15" x14ac:dyDescent="0.25"/>
  <cols>
    <col min="1" max="11" width="20.42578125" customWidth="1"/>
  </cols>
  <sheetData>
    <row r="1" spans="1:12" ht="17.25" x14ac:dyDescent="0.25">
      <c r="A1" s="36" t="s">
        <v>23</v>
      </c>
      <c r="B1" s="36" t="s">
        <v>24</v>
      </c>
      <c r="C1" s="36" t="s">
        <v>25</v>
      </c>
      <c r="D1" s="36" t="s">
        <v>26</v>
      </c>
      <c r="E1" s="36" t="s">
        <v>27</v>
      </c>
      <c r="F1" s="36" t="s">
        <v>28</v>
      </c>
      <c r="G1" s="36" t="s">
        <v>29</v>
      </c>
      <c r="H1" s="36" t="s">
        <v>30</v>
      </c>
      <c r="I1" s="36" t="s">
        <v>31</v>
      </c>
      <c r="J1" s="36" t="s">
        <v>32</v>
      </c>
      <c r="K1" s="36" t="s">
        <v>33</v>
      </c>
      <c r="L1" s="37"/>
    </row>
    <row r="2" spans="1:12" ht="17.25" x14ac:dyDescent="0.25">
      <c r="A2" s="37" t="s">
        <v>0</v>
      </c>
      <c r="B2" s="37" t="s">
        <v>34</v>
      </c>
      <c r="C2" s="37" t="s">
        <v>35</v>
      </c>
      <c r="D2" s="37" t="s">
        <v>36</v>
      </c>
      <c r="E2" s="37" t="s">
        <v>37</v>
      </c>
      <c r="F2" s="37" t="s">
        <v>38</v>
      </c>
      <c r="G2" s="37" t="s">
        <v>39</v>
      </c>
      <c r="H2" s="38" t="s">
        <v>40</v>
      </c>
      <c r="I2" s="37" t="s">
        <v>41</v>
      </c>
      <c r="J2" s="40" t="s">
        <v>42</v>
      </c>
      <c r="K2" s="37" t="s">
        <v>43</v>
      </c>
      <c r="L2" s="37"/>
    </row>
    <row r="3" spans="1:12" ht="17.25" x14ac:dyDescent="0.3">
      <c r="A3" s="37" t="s">
        <v>1</v>
      </c>
      <c r="B3" s="37" t="s">
        <v>44</v>
      </c>
      <c r="C3" s="37" t="s">
        <v>45</v>
      </c>
      <c r="D3" s="37" t="s">
        <v>46</v>
      </c>
      <c r="E3" s="37" t="s">
        <v>47</v>
      </c>
      <c r="F3" s="37" t="s">
        <v>48</v>
      </c>
      <c r="G3" s="37" t="s">
        <v>49</v>
      </c>
      <c r="H3" s="38" t="s">
        <v>50</v>
      </c>
      <c r="I3" s="41" t="s">
        <v>51</v>
      </c>
      <c r="J3" s="42" t="s">
        <v>52</v>
      </c>
      <c r="K3" s="37" t="s">
        <v>53</v>
      </c>
      <c r="L3" s="37"/>
    </row>
    <row r="4" spans="1:12" ht="17.25" x14ac:dyDescent="0.3">
      <c r="A4" s="37" t="s">
        <v>2</v>
      </c>
      <c r="B4" s="37" t="s">
        <v>54</v>
      </c>
      <c r="C4" s="37" t="s">
        <v>55</v>
      </c>
      <c r="D4" s="37" t="s">
        <v>56</v>
      </c>
      <c r="E4" s="37" t="s">
        <v>57</v>
      </c>
      <c r="F4" s="37"/>
      <c r="G4" s="37"/>
      <c r="H4" s="38" t="s">
        <v>58</v>
      </c>
      <c r="I4" s="41" t="s">
        <v>59</v>
      </c>
      <c r="J4" s="42" t="s">
        <v>60</v>
      </c>
      <c r="K4" s="37" t="s">
        <v>61</v>
      </c>
      <c r="L4" s="37"/>
    </row>
    <row r="5" spans="1:12" ht="17.25" x14ac:dyDescent="0.3">
      <c r="A5" s="37" t="s">
        <v>3</v>
      </c>
      <c r="B5" s="37" t="s">
        <v>62</v>
      </c>
      <c r="C5" s="37" t="s">
        <v>63</v>
      </c>
      <c r="D5" s="37" t="s">
        <v>64</v>
      </c>
      <c r="E5" s="37" t="s">
        <v>65</v>
      </c>
      <c r="F5" s="37"/>
      <c r="G5" s="37"/>
      <c r="H5" s="38" t="s">
        <v>66</v>
      </c>
      <c r="I5" s="41" t="s">
        <v>67</v>
      </c>
      <c r="J5" s="42" t="s">
        <v>68</v>
      </c>
      <c r="K5" s="37" t="s">
        <v>69</v>
      </c>
      <c r="L5" s="37"/>
    </row>
    <row r="6" spans="1:12" ht="17.25" x14ac:dyDescent="0.3">
      <c r="A6" s="37" t="s">
        <v>4</v>
      </c>
      <c r="B6" s="37" t="s">
        <v>70</v>
      </c>
      <c r="C6" s="37" t="s">
        <v>71</v>
      </c>
      <c r="D6" s="37" t="s">
        <v>72</v>
      </c>
      <c r="E6" s="37" t="s">
        <v>73</v>
      </c>
      <c r="F6" s="37"/>
      <c r="G6" s="37"/>
      <c r="H6" s="38" t="s">
        <v>74</v>
      </c>
      <c r="I6" s="41" t="s">
        <v>75</v>
      </c>
      <c r="J6" s="42" t="s">
        <v>76</v>
      </c>
      <c r="K6" s="37" t="s">
        <v>77</v>
      </c>
      <c r="L6" s="37"/>
    </row>
    <row r="7" spans="1:12" ht="17.25" x14ac:dyDescent="0.3">
      <c r="A7" s="37" t="s">
        <v>78</v>
      </c>
      <c r="B7" s="37" t="s">
        <v>79</v>
      </c>
      <c r="C7" s="37" t="s">
        <v>80</v>
      </c>
      <c r="D7" s="37" t="s">
        <v>81</v>
      </c>
      <c r="E7" s="37"/>
      <c r="F7" s="37"/>
      <c r="G7" s="37"/>
      <c r="H7" s="38" t="s">
        <v>82</v>
      </c>
      <c r="I7" s="41" t="s">
        <v>83</v>
      </c>
      <c r="J7" s="42" t="s">
        <v>84</v>
      </c>
      <c r="K7" s="37" t="s">
        <v>85</v>
      </c>
      <c r="L7" s="37"/>
    </row>
    <row r="8" spans="1:12" ht="17.25" x14ac:dyDescent="0.3">
      <c r="A8" s="37" t="s">
        <v>5</v>
      </c>
      <c r="B8" s="37"/>
      <c r="C8" s="37" t="s">
        <v>86</v>
      </c>
      <c r="D8" s="37" t="s">
        <v>87</v>
      </c>
      <c r="E8" s="37"/>
      <c r="F8" s="37"/>
      <c r="G8" s="37"/>
      <c r="H8" s="38" t="s">
        <v>88</v>
      </c>
      <c r="I8" s="41" t="s">
        <v>89</v>
      </c>
      <c r="J8" s="42" t="s">
        <v>90</v>
      </c>
      <c r="K8" s="37" t="s">
        <v>49</v>
      </c>
      <c r="L8" s="37"/>
    </row>
    <row r="9" spans="1:12" ht="17.25" x14ac:dyDescent="0.3">
      <c r="A9" s="37" t="s">
        <v>6</v>
      </c>
      <c r="B9" s="37"/>
      <c r="C9" s="37" t="s">
        <v>91</v>
      </c>
      <c r="D9" s="37" t="s">
        <v>92</v>
      </c>
      <c r="E9" s="37"/>
      <c r="F9" s="37"/>
      <c r="G9" s="37"/>
      <c r="H9" s="38" t="s">
        <v>93</v>
      </c>
      <c r="I9" s="41" t="s">
        <v>94</v>
      </c>
      <c r="J9" s="42" t="s">
        <v>95</v>
      </c>
      <c r="K9" s="37"/>
      <c r="L9" s="37"/>
    </row>
    <row r="10" spans="1:12" ht="17.25" x14ac:dyDescent="0.3">
      <c r="A10" s="37" t="s">
        <v>7</v>
      </c>
      <c r="B10" s="37"/>
      <c r="C10" s="37" t="s">
        <v>96</v>
      </c>
      <c r="D10" s="37"/>
      <c r="E10" s="37"/>
      <c r="F10" s="37"/>
      <c r="G10" s="37"/>
      <c r="H10" s="39" t="s">
        <v>97</v>
      </c>
      <c r="I10" s="41" t="s">
        <v>98</v>
      </c>
      <c r="J10" s="42" t="s">
        <v>99</v>
      </c>
      <c r="K10" s="37"/>
      <c r="L10" s="37"/>
    </row>
    <row r="11" spans="1:12" ht="17.25" x14ac:dyDescent="0.3">
      <c r="A11" s="37" t="s">
        <v>19</v>
      </c>
      <c r="B11" s="37"/>
      <c r="C11" s="37" t="s">
        <v>100</v>
      </c>
      <c r="D11" s="37"/>
      <c r="E11" s="37"/>
      <c r="F11" s="37"/>
      <c r="G11" s="37"/>
      <c r="H11" s="38" t="s">
        <v>101</v>
      </c>
      <c r="I11" s="41" t="s">
        <v>102</v>
      </c>
      <c r="J11" s="42" t="s">
        <v>103</v>
      </c>
      <c r="K11" s="37"/>
      <c r="L11" s="37"/>
    </row>
    <row r="12" spans="1:12" ht="17.25" x14ac:dyDescent="0.3">
      <c r="A12" s="37" t="s">
        <v>12</v>
      </c>
      <c r="B12" s="37"/>
      <c r="C12" s="37" t="s">
        <v>104</v>
      </c>
      <c r="D12" s="37"/>
      <c r="E12" s="37"/>
      <c r="F12" s="37"/>
      <c r="G12" s="37"/>
      <c r="H12" s="38" t="s">
        <v>105</v>
      </c>
      <c r="I12" s="41" t="s">
        <v>106</v>
      </c>
      <c r="J12" s="42" t="s">
        <v>107</v>
      </c>
      <c r="K12" s="37"/>
      <c r="L12" s="37"/>
    </row>
    <row r="13" spans="1:12" ht="17.25" x14ac:dyDescent="0.3">
      <c r="A13" s="37" t="s">
        <v>9</v>
      </c>
      <c r="B13" s="37"/>
      <c r="C13" s="37" t="s">
        <v>108</v>
      </c>
      <c r="D13" s="37"/>
      <c r="E13" s="37"/>
      <c r="F13" s="37"/>
      <c r="G13" s="37"/>
      <c r="H13" s="38" t="s">
        <v>109</v>
      </c>
      <c r="I13" s="41" t="s">
        <v>110</v>
      </c>
      <c r="J13" s="42" t="s">
        <v>111</v>
      </c>
      <c r="K13" s="37"/>
      <c r="L13" s="37"/>
    </row>
    <row r="14" spans="1:12" ht="17.25" x14ac:dyDescent="0.3">
      <c r="A14" s="37" t="s">
        <v>10</v>
      </c>
      <c r="B14" s="37"/>
      <c r="C14" s="37" t="s">
        <v>112</v>
      </c>
      <c r="D14" s="37"/>
      <c r="E14" s="37"/>
      <c r="F14" s="37"/>
      <c r="G14" s="37"/>
      <c r="H14" s="38" t="s">
        <v>113</v>
      </c>
      <c r="I14" s="37" t="s">
        <v>114</v>
      </c>
      <c r="J14" s="42" t="s">
        <v>115</v>
      </c>
      <c r="K14" s="37"/>
      <c r="L14" s="37"/>
    </row>
    <row r="15" spans="1:12" ht="17.25" x14ac:dyDescent="0.3">
      <c r="A15" s="37" t="s">
        <v>11</v>
      </c>
      <c r="B15" s="37"/>
      <c r="C15" s="37" t="s">
        <v>116</v>
      </c>
      <c r="D15" s="37"/>
      <c r="E15" s="37"/>
      <c r="F15" s="37"/>
      <c r="G15" s="37"/>
      <c r="H15" s="38" t="s">
        <v>117</v>
      </c>
      <c r="I15" s="37"/>
      <c r="J15" s="42" t="s">
        <v>118</v>
      </c>
      <c r="K15" s="37"/>
      <c r="L15" s="37"/>
    </row>
    <row r="16" spans="1:12" ht="17.25" x14ac:dyDescent="0.3">
      <c r="A16" s="37" t="s">
        <v>13</v>
      </c>
      <c r="B16" s="37"/>
      <c r="C16" s="37" t="s">
        <v>119</v>
      </c>
      <c r="D16" s="37"/>
      <c r="E16" s="37"/>
      <c r="F16" s="37"/>
      <c r="G16" s="37"/>
      <c r="H16" s="38" t="s">
        <v>120</v>
      </c>
      <c r="I16" s="41"/>
      <c r="J16" s="42" t="s">
        <v>121</v>
      </c>
      <c r="K16" s="37"/>
      <c r="L16" s="37"/>
    </row>
    <row r="17" spans="1:12" ht="17.25" x14ac:dyDescent="0.3">
      <c r="A17" s="37" t="s">
        <v>15</v>
      </c>
      <c r="B17" s="37"/>
      <c r="C17" s="37" t="s">
        <v>122</v>
      </c>
      <c r="D17" s="37"/>
      <c r="E17" s="37"/>
      <c r="F17" s="37"/>
      <c r="G17" s="37"/>
      <c r="H17" s="38" t="s">
        <v>123</v>
      </c>
      <c r="I17" s="41"/>
      <c r="J17" s="42" t="s">
        <v>124</v>
      </c>
      <c r="K17" s="37"/>
      <c r="L17" s="37"/>
    </row>
    <row r="18" spans="1:12" ht="17.25" x14ac:dyDescent="0.3">
      <c r="A18" s="37" t="s">
        <v>16</v>
      </c>
      <c r="B18" s="37"/>
      <c r="C18" s="37" t="s">
        <v>125</v>
      </c>
      <c r="D18" s="37"/>
      <c r="E18" s="37"/>
      <c r="F18" s="37"/>
      <c r="G18" s="37"/>
      <c r="H18" s="37" t="s">
        <v>114</v>
      </c>
      <c r="I18" s="41"/>
      <c r="J18" s="42" t="s">
        <v>126</v>
      </c>
      <c r="K18" s="37"/>
      <c r="L18" s="37"/>
    </row>
    <row r="19" spans="1:12" ht="17.25" x14ac:dyDescent="0.3">
      <c r="A19" s="37" t="s">
        <v>20</v>
      </c>
      <c r="B19" s="37"/>
      <c r="C19" s="37" t="s">
        <v>127</v>
      </c>
      <c r="D19" s="37"/>
      <c r="E19" s="37"/>
      <c r="F19" s="37"/>
      <c r="G19" s="37"/>
      <c r="H19" s="41"/>
      <c r="I19" s="41"/>
      <c r="J19" s="42" t="s">
        <v>128</v>
      </c>
      <c r="K19" s="37"/>
      <c r="L19" s="37"/>
    </row>
    <row r="20" spans="1:12" ht="17.25" x14ac:dyDescent="0.3">
      <c r="A20" s="37" t="s">
        <v>17</v>
      </c>
      <c r="B20" s="37"/>
      <c r="C20" s="37" t="s">
        <v>129</v>
      </c>
      <c r="D20" s="37"/>
      <c r="E20" s="37"/>
      <c r="F20" s="37"/>
      <c r="G20" s="37"/>
      <c r="H20" s="41"/>
      <c r="I20" s="41"/>
      <c r="J20" s="42" t="s">
        <v>130</v>
      </c>
      <c r="K20" s="37"/>
      <c r="L20" s="37"/>
    </row>
    <row r="21" spans="1:12" ht="17.25" x14ac:dyDescent="0.3">
      <c r="A21" s="37" t="s">
        <v>18</v>
      </c>
      <c r="B21" s="37"/>
      <c r="C21" s="37" t="s">
        <v>131</v>
      </c>
      <c r="D21" s="37"/>
      <c r="E21" s="37"/>
      <c r="F21" s="37"/>
      <c r="G21" s="37"/>
      <c r="H21" s="41"/>
      <c r="I21" s="41"/>
      <c r="J21" s="37"/>
      <c r="K21" s="37"/>
      <c r="L21" s="37"/>
    </row>
    <row r="22" spans="1:12" ht="17.25" x14ac:dyDescent="0.25">
      <c r="A22" s="37" t="s">
        <v>14</v>
      </c>
      <c r="B22" s="37"/>
      <c r="C22" s="37" t="s">
        <v>132</v>
      </c>
      <c r="D22" s="37"/>
      <c r="E22" s="37"/>
      <c r="F22" s="37"/>
      <c r="G22" s="37"/>
      <c r="H22" s="37"/>
      <c r="I22" s="37"/>
      <c r="J22" s="37"/>
      <c r="K22" s="37"/>
      <c r="L22" s="37"/>
    </row>
    <row r="23" spans="1:12" ht="17.25" x14ac:dyDescent="0.25">
      <c r="A23" s="37" t="s">
        <v>133</v>
      </c>
      <c r="B23" s="37"/>
      <c r="C23" s="37" t="s">
        <v>134</v>
      </c>
      <c r="D23" s="37"/>
      <c r="E23" s="37"/>
      <c r="F23" s="37"/>
      <c r="G23" s="37"/>
      <c r="H23" s="37"/>
      <c r="I23" s="37"/>
      <c r="J23" s="37"/>
      <c r="K23" s="37"/>
      <c r="L23" s="37"/>
    </row>
    <row r="24" spans="1:12" ht="17.25" x14ac:dyDescent="0.25">
      <c r="A24" s="37" t="s">
        <v>21</v>
      </c>
      <c r="B24" s="37"/>
      <c r="C24" s="37" t="s">
        <v>135</v>
      </c>
      <c r="D24" s="37"/>
      <c r="E24" s="37"/>
      <c r="F24" s="37"/>
      <c r="G24" s="37"/>
      <c r="H24" s="37"/>
      <c r="I24" s="37"/>
      <c r="J24" s="37"/>
      <c r="K24" s="37"/>
      <c r="L24" s="37"/>
    </row>
    <row r="25" spans="1:12" ht="17.25" x14ac:dyDescent="0.25">
      <c r="A25" s="37" t="s">
        <v>22</v>
      </c>
      <c r="B25" s="37"/>
      <c r="C25" s="37" t="s">
        <v>136</v>
      </c>
      <c r="D25" s="37"/>
      <c r="E25" s="37"/>
      <c r="F25" s="37"/>
      <c r="G25" s="37"/>
      <c r="H25" s="37"/>
      <c r="I25" s="37"/>
      <c r="J25" s="37"/>
      <c r="K25" s="37"/>
      <c r="L25" s="37"/>
    </row>
    <row r="26" spans="1:12" ht="17.25" x14ac:dyDescent="0.25">
      <c r="A26" s="37"/>
      <c r="B26" s="37"/>
      <c r="C26" s="37" t="s">
        <v>137</v>
      </c>
      <c r="D26" s="37"/>
      <c r="E26" s="37"/>
      <c r="F26" s="37"/>
      <c r="G26" s="37"/>
      <c r="H26" s="37"/>
      <c r="I26" s="37"/>
      <c r="J26" s="37"/>
      <c r="K26" s="37"/>
      <c r="L26" s="37"/>
    </row>
    <row r="27" spans="1:12" ht="17.25" x14ac:dyDescent="0.25">
      <c r="A27" s="37"/>
      <c r="B27" s="37"/>
      <c r="C27" s="37" t="s">
        <v>138</v>
      </c>
      <c r="D27" s="37"/>
      <c r="E27" s="37"/>
      <c r="F27" s="37"/>
      <c r="G27" s="37"/>
      <c r="H27" s="37"/>
      <c r="I27" s="37"/>
      <c r="J27" s="37"/>
      <c r="K27" s="37"/>
      <c r="L27" s="37"/>
    </row>
    <row r="28" spans="1:12" ht="17.25" x14ac:dyDescent="0.25">
      <c r="A28" s="37"/>
      <c r="B28" s="37"/>
      <c r="C28" s="37" t="s">
        <v>139</v>
      </c>
      <c r="D28" s="37"/>
      <c r="E28" s="37"/>
      <c r="F28" s="37"/>
      <c r="G28" s="37"/>
      <c r="H28" s="37"/>
      <c r="I28" s="37"/>
      <c r="J28" s="37"/>
      <c r="K28" s="37"/>
      <c r="L28" s="37"/>
    </row>
    <row r="29" spans="1:12" ht="17.25" x14ac:dyDescent="0.25">
      <c r="A29" s="37"/>
      <c r="B29" s="37"/>
      <c r="C29" s="37" t="s">
        <v>140</v>
      </c>
      <c r="D29" s="37"/>
      <c r="E29" s="37"/>
      <c r="F29" s="37"/>
      <c r="G29" s="37"/>
      <c r="H29" s="37"/>
      <c r="I29" s="37"/>
      <c r="J29" s="37"/>
      <c r="K29" s="37"/>
      <c r="L29" s="37"/>
    </row>
    <row r="30" spans="1:12" ht="17.25" x14ac:dyDescent="0.25">
      <c r="A30" s="37"/>
      <c r="B30" s="37"/>
      <c r="C30" s="37" t="s">
        <v>141</v>
      </c>
      <c r="D30" s="37"/>
      <c r="E30" s="37"/>
      <c r="F30" s="37"/>
      <c r="G30" s="37"/>
      <c r="H30" s="37"/>
      <c r="I30" s="37"/>
      <c r="J30" s="37"/>
      <c r="K30" s="37"/>
      <c r="L30" s="37"/>
    </row>
    <row r="31" spans="1:12" ht="17.25" x14ac:dyDescent="0.25">
      <c r="A31" s="37"/>
      <c r="B31" s="37"/>
      <c r="C31" s="37" t="s">
        <v>142</v>
      </c>
      <c r="D31" s="37"/>
      <c r="E31" s="37"/>
      <c r="F31" s="37"/>
      <c r="G31" s="37"/>
      <c r="H31" s="37"/>
      <c r="I31" s="37"/>
      <c r="J31" s="37"/>
      <c r="K31" s="37"/>
      <c r="L31" s="37"/>
    </row>
    <row r="32" spans="1:12" ht="17.25" x14ac:dyDescent="0.25">
      <c r="A32" s="37"/>
      <c r="B32" s="37"/>
      <c r="C32" s="37" t="s">
        <v>143</v>
      </c>
      <c r="D32" s="37"/>
      <c r="E32" s="37"/>
      <c r="F32" s="37"/>
      <c r="G32" s="37"/>
      <c r="H32" s="37"/>
      <c r="I32" s="37"/>
      <c r="J32" s="37"/>
      <c r="K32" s="37"/>
      <c r="L32" s="37"/>
    </row>
    <row r="33" spans="1:12" ht="17.25" x14ac:dyDescent="0.25">
      <c r="A33" s="37"/>
      <c r="B33" s="37"/>
      <c r="C33" s="37" t="s">
        <v>144</v>
      </c>
      <c r="D33" s="37"/>
      <c r="E33" s="37"/>
      <c r="F33" s="37"/>
      <c r="G33" s="37"/>
      <c r="H33" s="37"/>
      <c r="I33" s="37"/>
      <c r="J33" s="37"/>
      <c r="K33" s="37"/>
      <c r="L33" s="37"/>
    </row>
    <row r="34" spans="1:12" ht="17.25" x14ac:dyDescent="0.25">
      <c r="A34" s="37"/>
      <c r="B34" s="37"/>
      <c r="C34" s="37" t="s">
        <v>145</v>
      </c>
      <c r="D34" s="37"/>
      <c r="E34" s="37"/>
      <c r="F34" s="37"/>
      <c r="G34" s="37"/>
      <c r="H34" s="37"/>
      <c r="I34" s="37"/>
      <c r="J34" s="37"/>
      <c r="K34" s="37"/>
      <c r="L34" s="3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D63D7-2815-453B-8272-E768340262C3}">
  <sheetPr>
    <tabColor rgb="FFB6004B"/>
  </sheetPr>
  <dimension ref="A1:AP209"/>
  <sheetViews>
    <sheetView tabSelected="1" zoomScale="55" zoomScaleNormal="55" workbookViewId="0">
      <selection activeCell="AH1" sqref="AH1"/>
    </sheetView>
  </sheetViews>
  <sheetFormatPr baseColWidth="10" defaultColWidth="10.5703125" defaultRowHeight="16.5" customHeight="1" x14ac:dyDescent="0.3"/>
  <cols>
    <col min="1" max="1" width="10.5703125" style="43"/>
    <col min="2" max="2" width="40" style="43" customWidth="1"/>
    <col min="3" max="3" width="22.42578125" style="43" customWidth="1"/>
    <col min="4" max="4" width="25.5703125" style="44" customWidth="1"/>
    <col min="5" max="5" width="41.42578125" style="44" customWidth="1"/>
    <col min="6" max="6" width="27.5703125" style="44" customWidth="1"/>
    <col min="7" max="7" width="14.5703125" style="60" customWidth="1"/>
    <col min="8" max="8" width="56.42578125" style="44" customWidth="1"/>
    <col min="9" max="9" width="19.42578125" style="60" customWidth="1"/>
    <col min="10" max="10" width="16.42578125" style="60" customWidth="1"/>
    <col min="11" max="11" width="41.5703125" style="43" customWidth="1"/>
    <col min="12" max="12" width="36.42578125" style="43" customWidth="1"/>
    <col min="13" max="13" width="15" style="43" customWidth="1"/>
    <col min="14" max="14" width="16.42578125" style="43" customWidth="1"/>
    <col min="15" max="18" width="10.5703125" style="44" customWidth="1"/>
    <col min="19" max="19" width="22.42578125" style="43" customWidth="1"/>
    <col min="20" max="20" width="27.5703125" style="43" customWidth="1"/>
    <col min="21" max="21" width="29.42578125" style="43" customWidth="1"/>
    <col min="22" max="22" width="24.42578125" style="227" customWidth="1"/>
    <col min="23" max="23" width="25.7109375" style="43" customWidth="1"/>
    <col min="24" max="24" width="32.5703125" style="43" customWidth="1"/>
    <col min="25" max="25" width="31.42578125" style="43" customWidth="1"/>
    <col min="26" max="26" width="34" style="43" customWidth="1"/>
    <col min="27" max="27" width="35.5703125" style="43" customWidth="1"/>
    <col min="28" max="28" width="9.85546875" style="43" customWidth="1"/>
    <col min="29" max="31" width="20.5703125" style="43" customWidth="1"/>
    <col min="32" max="32" width="81.5703125" style="43" customWidth="1"/>
    <col min="33" max="35" width="20.5703125" style="43" customWidth="1"/>
    <col min="36" max="36" width="24.140625" style="43" customWidth="1"/>
    <col min="37" max="37" width="27.42578125" style="43" customWidth="1"/>
    <col min="38" max="38" width="26.5703125" style="43" customWidth="1"/>
    <col min="39" max="39" width="23.28515625" style="43" customWidth="1"/>
    <col min="40" max="40" width="23.42578125" style="43" customWidth="1"/>
    <col min="41" max="41" width="19" style="43" bestFit="1" customWidth="1"/>
    <col min="42" max="42" width="23.5703125" style="43" customWidth="1"/>
    <col min="43" max="16384" width="10.5703125" style="43"/>
  </cols>
  <sheetData>
    <row r="1" spans="2:42" x14ac:dyDescent="0.3">
      <c r="B1" s="18"/>
      <c r="C1" s="17"/>
      <c r="D1" s="20"/>
      <c r="E1" s="20"/>
      <c r="F1" s="20"/>
      <c r="G1" s="19"/>
      <c r="H1" s="20"/>
      <c r="I1" s="19"/>
      <c r="J1" s="19"/>
      <c r="K1" s="18"/>
      <c r="L1" s="18"/>
      <c r="M1" s="18"/>
      <c r="N1" s="18"/>
      <c r="O1" s="20"/>
      <c r="P1" s="20"/>
      <c r="Q1" s="20"/>
      <c r="R1" s="20"/>
      <c r="S1" s="18"/>
      <c r="T1" s="18"/>
      <c r="U1" s="18"/>
      <c r="V1" s="24"/>
      <c r="W1" s="18"/>
      <c r="X1" s="18"/>
      <c r="Y1" s="18"/>
      <c r="Z1" s="18"/>
      <c r="AA1" s="18"/>
      <c r="AB1" s="18"/>
    </row>
    <row r="2" spans="2:42" ht="53.25" customHeight="1" x14ac:dyDescent="0.3">
      <c r="B2" s="288"/>
      <c r="C2" s="320" t="s">
        <v>146</v>
      </c>
      <c r="D2" s="321"/>
      <c r="E2" s="321"/>
      <c r="F2" s="321"/>
      <c r="G2" s="321"/>
      <c r="H2" s="321"/>
      <c r="I2" s="321"/>
      <c r="J2" s="321"/>
      <c r="K2" s="322"/>
      <c r="L2" s="326" t="s">
        <v>147</v>
      </c>
      <c r="M2" s="326"/>
      <c r="N2" s="326"/>
      <c r="P2" s="25"/>
      <c r="Q2" s="25"/>
      <c r="R2" s="25"/>
      <c r="S2" s="21"/>
      <c r="T2" s="21"/>
      <c r="U2" s="21"/>
      <c r="V2" s="223"/>
      <c r="W2" s="21"/>
      <c r="X2" s="21"/>
      <c r="Y2" s="21"/>
      <c r="Z2" s="21"/>
    </row>
    <row r="3" spans="2:42" ht="53.25" customHeight="1" x14ac:dyDescent="0.3">
      <c r="B3" s="288"/>
      <c r="C3" s="323"/>
      <c r="D3" s="324"/>
      <c r="E3" s="324"/>
      <c r="F3" s="324"/>
      <c r="G3" s="324"/>
      <c r="H3" s="324"/>
      <c r="I3" s="324"/>
      <c r="J3" s="324"/>
      <c r="K3" s="325"/>
      <c r="L3" s="326" t="s">
        <v>148</v>
      </c>
      <c r="M3" s="326"/>
      <c r="N3" s="326"/>
      <c r="P3" s="25"/>
      <c r="Q3" s="25"/>
      <c r="R3" s="25"/>
      <c r="S3" s="21"/>
      <c r="T3" s="21"/>
      <c r="U3" s="21"/>
      <c r="V3" s="223"/>
      <c r="W3" s="21"/>
      <c r="X3" s="21"/>
      <c r="Y3" s="21"/>
      <c r="Z3" s="21"/>
    </row>
    <row r="4" spans="2:42" ht="17.25" thickBot="1" x14ac:dyDescent="0.35">
      <c r="B4" s="16"/>
      <c r="C4" s="17"/>
      <c r="D4" s="20"/>
      <c r="E4" s="20"/>
      <c r="F4" s="20"/>
      <c r="G4" s="19"/>
      <c r="H4" s="20"/>
      <c r="I4" s="19"/>
      <c r="J4" s="19"/>
      <c r="K4" s="18"/>
      <c r="L4" s="18"/>
      <c r="M4" s="18"/>
      <c r="N4" s="18"/>
      <c r="O4" s="20"/>
      <c r="P4" s="20"/>
      <c r="Q4" s="20"/>
      <c r="R4" s="20"/>
      <c r="S4" s="18"/>
      <c r="T4" s="18"/>
      <c r="U4" s="18"/>
      <c r="V4" s="24"/>
      <c r="W4" s="18"/>
      <c r="X4" s="18"/>
      <c r="Y4" s="18"/>
      <c r="Z4" s="18"/>
      <c r="AA4" s="18"/>
      <c r="AB4" s="18"/>
    </row>
    <row r="5" spans="2:42" ht="36.75" customHeight="1" thickBot="1" x14ac:dyDescent="0.35">
      <c r="B5" s="289" t="s">
        <v>149</v>
      </c>
      <c r="C5" s="290"/>
      <c r="D5" s="291" t="s">
        <v>150</v>
      </c>
      <c r="E5" s="292"/>
      <c r="F5" s="293"/>
      <c r="G5" s="294" t="s">
        <v>151</v>
      </c>
      <c r="H5" s="295"/>
      <c r="I5" s="295"/>
      <c r="J5" s="295"/>
      <c r="K5" s="295"/>
      <c r="L5" s="295"/>
      <c r="M5" s="295"/>
      <c r="N5" s="295"/>
      <c r="O5" s="295"/>
      <c r="P5" s="295"/>
      <c r="Q5" s="295"/>
      <c r="R5" s="296"/>
      <c r="S5" s="315" t="s">
        <v>152</v>
      </c>
      <c r="T5" s="316"/>
      <c r="U5" s="316"/>
      <c r="V5" s="316"/>
      <c r="W5" s="317"/>
      <c r="X5" s="318" t="s">
        <v>153</v>
      </c>
      <c r="Y5" s="319"/>
      <c r="Z5" s="319"/>
      <c r="AA5" s="319"/>
      <c r="AC5" s="312" t="s">
        <v>154</v>
      </c>
      <c r="AD5" s="313"/>
      <c r="AE5" s="313"/>
      <c r="AF5" s="313"/>
      <c r="AG5" s="313"/>
      <c r="AH5" s="313"/>
      <c r="AI5" s="313"/>
      <c r="AJ5" s="314"/>
      <c r="AK5" s="314"/>
      <c r="AL5" s="314"/>
      <c r="AM5" s="313"/>
      <c r="AN5" s="313"/>
    </row>
    <row r="6" spans="2:42" ht="60" customHeight="1" thickBot="1" x14ac:dyDescent="0.35">
      <c r="B6" s="22" t="s">
        <v>155</v>
      </c>
      <c r="C6" s="22" t="s">
        <v>156</v>
      </c>
      <c r="D6" s="297" t="s">
        <v>157</v>
      </c>
      <c r="E6" s="298"/>
      <c r="F6" s="23" t="s">
        <v>26</v>
      </c>
      <c r="G6" s="2" t="s">
        <v>158</v>
      </c>
      <c r="H6" s="1" t="s">
        <v>159</v>
      </c>
      <c r="I6" s="2" t="s">
        <v>27</v>
      </c>
      <c r="J6" s="2" t="s">
        <v>28</v>
      </c>
      <c r="K6" s="1" t="s">
        <v>160</v>
      </c>
      <c r="L6" s="1" t="s">
        <v>161</v>
      </c>
      <c r="M6" s="3" t="s">
        <v>162</v>
      </c>
      <c r="N6" s="4" t="s">
        <v>163</v>
      </c>
      <c r="O6" s="299" t="s">
        <v>1322</v>
      </c>
      <c r="P6" s="300"/>
      <c r="Q6" s="300"/>
      <c r="R6" s="301"/>
      <c r="S6" s="5" t="s">
        <v>29</v>
      </c>
      <c r="T6" s="6" t="s">
        <v>164</v>
      </c>
      <c r="U6" s="5" t="s">
        <v>165</v>
      </c>
      <c r="V6" s="6" t="s">
        <v>166</v>
      </c>
      <c r="W6" s="7" t="s">
        <v>167</v>
      </c>
      <c r="X6" s="8" t="s">
        <v>30</v>
      </c>
      <c r="Y6" s="8" t="s">
        <v>168</v>
      </c>
      <c r="Z6" s="8" t="s">
        <v>169</v>
      </c>
      <c r="AA6" s="8" t="s">
        <v>170</v>
      </c>
      <c r="AC6" s="28" t="s">
        <v>171</v>
      </c>
      <c r="AD6" s="125" t="s">
        <v>172</v>
      </c>
      <c r="AE6" s="126" t="s">
        <v>1287</v>
      </c>
      <c r="AF6" s="29" t="s">
        <v>173</v>
      </c>
      <c r="AG6" s="30" t="s">
        <v>174</v>
      </c>
      <c r="AH6" s="31" t="s">
        <v>175</v>
      </c>
      <c r="AI6" s="32" t="s">
        <v>176</v>
      </c>
      <c r="AJ6" s="33" t="s">
        <v>177</v>
      </c>
      <c r="AK6" s="33" t="s">
        <v>178</v>
      </c>
      <c r="AL6" s="34" t="s">
        <v>179</v>
      </c>
      <c r="AM6" s="34" t="s">
        <v>180</v>
      </c>
      <c r="AN6" s="35" t="s">
        <v>181</v>
      </c>
    </row>
    <row r="7" spans="2:42" ht="49.5" customHeight="1" x14ac:dyDescent="0.3">
      <c r="B7" s="133" t="s">
        <v>1288</v>
      </c>
      <c r="C7" s="134" t="s">
        <v>1289</v>
      </c>
      <c r="D7" s="135" t="s">
        <v>1290</v>
      </c>
      <c r="E7" s="136" t="s">
        <v>1291</v>
      </c>
      <c r="F7" s="137" t="s">
        <v>1292</v>
      </c>
      <c r="G7" s="138" t="s">
        <v>1293</v>
      </c>
      <c r="H7" s="139" t="s">
        <v>1294</v>
      </c>
      <c r="I7" s="139" t="s">
        <v>1295</v>
      </c>
      <c r="J7" s="140" t="s">
        <v>1296</v>
      </c>
      <c r="K7" s="141" t="s">
        <v>1297</v>
      </c>
      <c r="L7" s="142" t="s">
        <v>1298</v>
      </c>
      <c r="M7" s="143" t="s">
        <v>1299</v>
      </c>
      <c r="N7" s="143" t="s">
        <v>1299</v>
      </c>
      <c r="O7" s="144" t="s">
        <v>1300</v>
      </c>
      <c r="P7" s="144" t="s">
        <v>1301</v>
      </c>
      <c r="Q7" s="144" t="s">
        <v>1302</v>
      </c>
      <c r="R7" s="145" t="s">
        <v>1303</v>
      </c>
      <c r="S7" s="146" t="s">
        <v>1304</v>
      </c>
      <c r="T7" s="147" t="s">
        <v>1305</v>
      </c>
      <c r="U7" s="148" t="s">
        <v>1306</v>
      </c>
      <c r="V7" s="151" t="s">
        <v>182</v>
      </c>
      <c r="W7" s="149" t="s">
        <v>1307</v>
      </c>
      <c r="X7" s="150" t="s">
        <v>1308</v>
      </c>
      <c r="Y7" s="151" t="s">
        <v>1309</v>
      </c>
      <c r="Z7" s="151" t="s">
        <v>1310</v>
      </c>
      <c r="AA7" s="151" t="s">
        <v>1311</v>
      </c>
      <c r="AC7" s="152" t="s">
        <v>1312</v>
      </c>
      <c r="AD7" s="153" t="s">
        <v>1313</v>
      </c>
      <c r="AE7" s="154" t="s">
        <v>1314</v>
      </c>
      <c r="AF7" s="155" t="s">
        <v>1315</v>
      </c>
      <c r="AG7" s="156" t="s">
        <v>1316</v>
      </c>
      <c r="AH7" s="157" t="s">
        <v>1317</v>
      </c>
      <c r="AI7" s="158" t="s">
        <v>1318</v>
      </c>
      <c r="AJ7" s="159" t="s">
        <v>1319</v>
      </c>
      <c r="AK7" s="159" t="s">
        <v>1320</v>
      </c>
      <c r="AL7" s="160" t="s">
        <v>1321</v>
      </c>
      <c r="AM7" s="153" t="s">
        <v>1321</v>
      </c>
      <c r="AN7" s="153" t="s">
        <v>1321</v>
      </c>
    </row>
    <row r="8" spans="2:42" ht="39.75" customHeight="1" x14ac:dyDescent="0.3">
      <c r="B8" s="45" t="s">
        <v>0</v>
      </c>
      <c r="C8" s="46" t="s">
        <v>183</v>
      </c>
      <c r="D8" s="26" t="s">
        <v>44</v>
      </c>
      <c r="E8" s="26" t="s">
        <v>91</v>
      </c>
      <c r="F8" s="26" t="s">
        <v>56</v>
      </c>
      <c r="G8" s="47">
        <v>0.2</v>
      </c>
      <c r="H8" s="26" t="s">
        <v>184</v>
      </c>
      <c r="I8" s="26" t="s">
        <v>57</v>
      </c>
      <c r="J8" s="26" t="s">
        <v>48</v>
      </c>
      <c r="K8" s="10" t="s">
        <v>185</v>
      </c>
      <c r="L8" s="10" t="s">
        <v>186</v>
      </c>
      <c r="M8" s="48" t="s">
        <v>187</v>
      </c>
      <c r="N8" s="49">
        <v>45838</v>
      </c>
      <c r="O8" s="50">
        <v>0.1</v>
      </c>
      <c r="P8" s="50">
        <v>0.2</v>
      </c>
      <c r="Q8" s="50">
        <v>0</v>
      </c>
      <c r="R8" s="50">
        <v>0</v>
      </c>
      <c r="S8" s="26" t="s">
        <v>39</v>
      </c>
      <c r="T8" s="51">
        <v>4898092</v>
      </c>
      <c r="U8" s="10" t="s">
        <v>188</v>
      </c>
      <c r="V8" s="26" t="s">
        <v>247</v>
      </c>
      <c r="W8" s="304">
        <v>330285713.14285713</v>
      </c>
      <c r="X8" s="26" t="s">
        <v>190</v>
      </c>
      <c r="Y8" s="26" t="s">
        <v>49</v>
      </c>
      <c r="Z8" s="26" t="s">
        <v>84</v>
      </c>
      <c r="AA8" s="26" t="s">
        <v>53</v>
      </c>
      <c r="AC8" s="169">
        <v>0.2</v>
      </c>
      <c r="AD8" s="170">
        <v>1</v>
      </c>
      <c r="AE8" s="171" t="str">
        <f>IF(ISTEXT(AD8),"No reporta avance en el periodo",IF(AD8&lt;=69%,"Avance insuficiente",IF(AD8&gt;95%,"Avance satisfactorio",IF(AD8&gt;70%,"Avance suficiente",IF(AD8&lt;94%,"Avance suficiente",0)))))</f>
        <v>Avance satisfactorio</v>
      </c>
      <c r="AF8" s="172" t="s">
        <v>191</v>
      </c>
      <c r="AG8" s="172" t="s">
        <v>192</v>
      </c>
      <c r="AH8" s="172" t="s">
        <v>49</v>
      </c>
      <c r="AI8" s="173" t="s">
        <v>1326</v>
      </c>
      <c r="AJ8" s="174">
        <v>4898092</v>
      </c>
      <c r="AK8" s="176">
        <v>1224523</v>
      </c>
      <c r="AL8" s="287">
        <v>330285713.14285713</v>
      </c>
      <c r="AM8" s="287">
        <v>299467176.0057143</v>
      </c>
      <c r="AN8" s="287">
        <v>15933351.811428573</v>
      </c>
    </row>
    <row r="9" spans="2:42" ht="39.6" customHeight="1" x14ac:dyDescent="0.3">
      <c r="B9" s="45" t="s">
        <v>0</v>
      </c>
      <c r="C9" s="46" t="s">
        <v>193</v>
      </c>
      <c r="D9" s="26" t="s">
        <v>44</v>
      </c>
      <c r="E9" s="26" t="s">
        <v>127</v>
      </c>
      <c r="F9" s="26" t="s">
        <v>56</v>
      </c>
      <c r="G9" s="47">
        <v>1</v>
      </c>
      <c r="H9" s="26" t="s">
        <v>194</v>
      </c>
      <c r="I9" s="26" t="s">
        <v>57</v>
      </c>
      <c r="J9" s="26" t="s">
        <v>48</v>
      </c>
      <c r="K9" s="10" t="s">
        <v>195</v>
      </c>
      <c r="L9" s="10" t="s">
        <v>196</v>
      </c>
      <c r="M9" s="48" t="s">
        <v>187</v>
      </c>
      <c r="N9" s="52">
        <v>46021</v>
      </c>
      <c r="O9" s="50">
        <v>0.1</v>
      </c>
      <c r="P9" s="50">
        <v>0.5</v>
      </c>
      <c r="Q9" s="50">
        <v>0.8</v>
      </c>
      <c r="R9" s="50">
        <v>1</v>
      </c>
      <c r="S9" s="26" t="s">
        <v>39</v>
      </c>
      <c r="T9" s="51">
        <v>4898092</v>
      </c>
      <c r="U9" s="10" t="s">
        <v>188</v>
      </c>
      <c r="V9" s="26" t="s">
        <v>247</v>
      </c>
      <c r="W9" s="305"/>
      <c r="X9" s="26" t="s">
        <v>190</v>
      </c>
      <c r="Y9" s="26" t="s">
        <v>49</v>
      </c>
      <c r="Z9" s="26" t="s">
        <v>84</v>
      </c>
      <c r="AA9" s="26" t="s">
        <v>53</v>
      </c>
      <c r="AB9" s="127"/>
      <c r="AC9" s="169">
        <v>0.1</v>
      </c>
      <c r="AD9" s="170">
        <v>1</v>
      </c>
      <c r="AE9" s="171" t="str">
        <f t="shared" ref="AE9:AE19" si="0">IF(ISTEXT(AD9),"No reporta avance en el periodo",IF(AD9&lt;=69%,"Avance insuficiente",IF(AD9&gt;95%,"Avance satisfactorio",IF(AD9&gt;70%,"Avance suficiente",IF(AD9&lt;94%,"Avance suficiente",0)))))</f>
        <v>Avance satisfactorio</v>
      </c>
      <c r="AF9" s="172" t="s">
        <v>197</v>
      </c>
      <c r="AG9" s="172" t="s">
        <v>192</v>
      </c>
      <c r="AH9" s="172" t="s">
        <v>49</v>
      </c>
      <c r="AI9" s="173" t="str">
        <f t="shared" ref="AI9:AI39" si="1">IF($AC9&lt;1%,"Sin iniciar",IF($AC9&gt;=$G9,"Terminado","En gestión"))</f>
        <v>En gestión</v>
      </c>
      <c r="AJ9" s="174">
        <v>4898092</v>
      </c>
      <c r="AK9" s="176">
        <v>1224523</v>
      </c>
      <c r="AL9" s="287"/>
      <c r="AM9" s="287"/>
      <c r="AN9" s="287"/>
      <c r="AP9" s="162"/>
    </row>
    <row r="10" spans="2:42" ht="39.75" customHeight="1" x14ac:dyDescent="0.3">
      <c r="B10" s="45" t="s">
        <v>0</v>
      </c>
      <c r="C10" s="46" t="s">
        <v>198</v>
      </c>
      <c r="D10" s="26" t="s">
        <v>70</v>
      </c>
      <c r="E10" s="26" t="s">
        <v>199</v>
      </c>
      <c r="F10" s="26" t="s">
        <v>56</v>
      </c>
      <c r="G10" s="47">
        <v>1</v>
      </c>
      <c r="H10" s="26" t="s">
        <v>200</v>
      </c>
      <c r="I10" s="26" t="s">
        <v>57</v>
      </c>
      <c r="J10" s="26" t="s">
        <v>48</v>
      </c>
      <c r="K10" s="10" t="s">
        <v>201</v>
      </c>
      <c r="L10" s="10" t="s">
        <v>202</v>
      </c>
      <c r="M10" s="48" t="s">
        <v>187</v>
      </c>
      <c r="N10" s="52">
        <v>46021</v>
      </c>
      <c r="O10" s="50">
        <v>0.1</v>
      </c>
      <c r="P10" s="50">
        <v>0.5</v>
      </c>
      <c r="Q10" s="50">
        <v>0.8</v>
      </c>
      <c r="R10" s="50">
        <v>1</v>
      </c>
      <c r="S10" s="26" t="s">
        <v>39</v>
      </c>
      <c r="T10" s="51">
        <v>5672678</v>
      </c>
      <c r="U10" s="10" t="s">
        <v>188</v>
      </c>
      <c r="V10" s="26" t="s">
        <v>247</v>
      </c>
      <c r="W10" s="305"/>
      <c r="X10" s="26" t="s">
        <v>190</v>
      </c>
      <c r="Y10" s="26" t="s">
        <v>49</v>
      </c>
      <c r="Z10" s="26" t="s">
        <v>84</v>
      </c>
      <c r="AA10" s="26" t="s">
        <v>49</v>
      </c>
      <c r="AB10" s="127"/>
      <c r="AC10" s="169">
        <v>0.1</v>
      </c>
      <c r="AD10" s="170">
        <v>1</v>
      </c>
      <c r="AE10" s="171" t="str">
        <f t="shared" si="0"/>
        <v>Avance satisfactorio</v>
      </c>
      <c r="AF10" s="172" t="s">
        <v>203</v>
      </c>
      <c r="AG10" s="172" t="s">
        <v>204</v>
      </c>
      <c r="AH10" s="172" t="s">
        <v>49</v>
      </c>
      <c r="AI10" s="173" t="str">
        <f t="shared" si="1"/>
        <v>En gestión</v>
      </c>
      <c r="AJ10" s="174">
        <v>5672678</v>
      </c>
      <c r="AK10" s="176">
        <v>1418169.5</v>
      </c>
      <c r="AL10" s="287"/>
      <c r="AM10" s="287"/>
      <c r="AN10" s="287"/>
    </row>
    <row r="11" spans="2:42" ht="39.75" customHeight="1" x14ac:dyDescent="0.3">
      <c r="B11" s="53" t="s">
        <v>0</v>
      </c>
      <c r="C11" s="46" t="s">
        <v>205</v>
      </c>
      <c r="D11" s="54" t="s">
        <v>206</v>
      </c>
      <c r="E11" s="54" t="s">
        <v>207</v>
      </c>
      <c r="F11" s="26" t="s">
        <v>56</v>
      </c>
      <c r="G11" s="47">
        <v>1</v>
      </c>
      <c r="H11" s="54" t="s">
        <v>208</v>
      </c>
      <c r="I11" s="54" t="s">
        <v>57</v>
      </c>
      <c r="J11" s="54" t="s">
        <v>48</v>
      </c>
      <c r="K11" s="55" t="s">
        <v>209</v>
      </c>
      <c r="L11" s="56" t="s">
        <v>210</v>
      </c>
      <c r="M11" s="49">
        <v>45748</v>
      </c>
      <c r="N11" s="49">
        <v>46021</v>
      </c>
      <c r="O11" s="57">
        <v>0</v>
      </c>
      <c r="P11" s="57">
        <v>0.6</v>
      </c>
      <c r="Q11" s="57">
        <v>0.6</v>
      </c>
      <c r="R11" s="57">
        <v>1</v>
      </c>
      <c r="S11" s="26" t="s">
        <v>49</v>
      </c>
      <c r="T11" s="174">
        <v>0</v>
      </c>
      <c r="U11" s="58" t="s">
        <v>188</v>
      </c>
      <c r="V11" s="26" t="s">
        <v>247</v>
      </c>
      <c r="W11" s="306"/>
      <c r="X11" s="27" t="s">
        <v>74</v>
      </c>
      <c r="Y11" s="27" t="s">
        <v>114</v>
      </c>
      <c r="Z11" s="27" t="s">
        <v>126</v>
      </c>
      <c r="AA11" s="27" t="s">
        <v>49</v>
      </c>
      <c r="AB11" s="128"/>
      <c r="AC11" s="169"/>
      <c r="AD11" s="170" t="s">
        <v>114</v>
      </c>
      <c r="AE11" s="171" t="str">
        <f t="shared" si="0"/>
        <v>No reporta avance en el periodo</v>
      </c>
      <c r="AF11" s="172" t="s">
        <v>211</v>
      </c>
      <c r="AG11" s="172" t="s">
        <v>49</v>
      </c>
      <c r="AH11" s="172" t="s">
        <v>49</v>
      </c>
      <c r="AI11" s="173" t="str">
        <f t="shared" si="1"/>
        <v>Sin iniciar</v>
      </c>
      <c r="AJ11" s="174">
        <v>0</v>
      </c>
      <c r="AK11" s="176">
        <v>0</v>
      </c>
      <c r="AL11" s="287"/>
      <c r="AM11" s="287"/>
      <c r="AN11" s="287"/>
    </row>
    <row r="12" spans="2:42" ht="39.75" customHeight="1" x14ac:dyDescent="0.3">
      <c r="B12" s="45" t="s">
        <v>1</v>
      </c>
      <c r="C12" s="46" t="s">
        <v>212</v>
      </c>
      <c r="D12" s="26" t="s">
        <v>34</v>
      </c>
      <c r="E12" s="26" t="s">
        <v>35</v>
      </c>
      <c r="F12" s="26" t="s">
        <v>56</v>
      </c>
      <c r="G12" s="59">
        <v>4</v>
      </c>
      <c r="H12" s="26" t="s">
        <v>213</v>
      </c>
      <c r="I12" s="26" t="s">
        <v>57</v>
      </c>
      <c r="J12" s="26" t="s">
        <v>38</v>
      </c>
      <c r="K12" s="10" t="s">
        <v>214</v>
      </c>
      <c r="L12" s="10" t="s">
        <v>215</v>
      </c>
      <c r="M12" s="49">
        <v>45748</v>
      </c>
      <c r="N12" s="48" t="s">
        <v>216</v>
      </c>
      <c r="O12" s="59">
        <v>0</v>
      </c>
      <c r="P12" s="59">
        <v>1</v>
      </c>
      <c r="Q12" s="59">
        <v>3</v>
      </c>
      <c r="R12" s="59">
        <v>4</v>
      </c>
      <c r="S12" s="27" t="s">
        <v>39</v>
      </c>
      <c r="T12" s="174">
        <f t="shared" ref="T12:T16" si="2">450000000/5</f>
        <v>90000000</v>
      </c>
      <c r="U12" s="11" t="s">
        <v>267</v>
      </c>
      <c r="V12" s="26" t="s">
        <v>477</v>
      </c>
      <c r="W12" s="302">
        <v>452000000</v>
      </c>
      <c r="X12" s="26" t="s">
        <v>66</v>
      </c>
      <c r="Y12" s="26" t="s">
        <v>49</v>
      </c>
      <c r="Z12" s="26" t="s">
        <v>60</v>
      </c>
      <c r="AA12" s="26" t="s">
        <v>49</v>
      </c>
      <c r="AB12" s="127"/>
      <c r="AC12" s="175"/>
      <c r="AD12" s="170" t="s">
        <v>114</v>
      </c>
      <c r="AE12" s="171" t="str">
        <f>IF(ISTEXT(AD12),"No reporta avance en el periodo",IF(AD12&lt;=69%,"Avance insuficiente",IF(AD12&gt;95%,"Avance satisfactorio",IF(AD12&gt;70%,"Avance suficiente",IF(AD12&lt;94%,"Avance suficiente",0)))))</f>
        <v>No reporta avance en el periodo</v>
      </c>
      <c r="AF12" s="172" t="s">
        <v>217</v>
      </c>
      <c r="AG12" s="172" t="s">
        <v>218</v>
      </c>
      <c r="AH12" s="172" t="s">
        <v>49</v>
      </c>
      <c r="AI12" s="173" t="str">
        <f t="shared" si="1"/>
        <v>Sin iniciar</v>
      </c>
      <c r="AJ12" s="174">
        <f>450000000/5</f>
        <v>90000000</v>
      </c>
      <c r="AK12" s="176">
        <v>27120000</v>
      </c>
      <c r="AL12" s="282">
        <v>452000000</v>
      </c>
      <c r="AM12" s="282">
        <v>357438000</v>
      </c>
      <c r="AN12" s="282">
        <v>32435532.670000002</v>
      </c>
    </row>
    <row r="13" spans="2:42" ht="39.75" customHeight="1" x14ac:dyDescent="0.3">
      <c r="B13" s="45" t="s">
        <v>1</v>
      </c>
      <c r="C13" s="46" t="s">
        <v>219</v>
      </c>
      <c r="D13" s="26" t="s">
        <v>34</v>
      </c>
      <c r="E13" s="26" t="s">
        <v>35</v>
      </c>
      <c r="F13" s="26" t="s">
        <v>56</v>
      </c>
      <c r="G13" s="59">
        <v>50</v>
      </c>
      <c r="H13" s="26" t="s">
        <v>220</v>
      </c>
      <c r="I13" s="26" t="s">
        <v>57</v>
      </c>
      <c r="J13" s="26" t="s">
        <v>38</v>
      </c>
      <c r="K13" s="10" t="s">
        <v>221</v>
      </c>
      <c r="L13" s="10" t="s">
        <v>222</v>
      </c>
      <c r="M13" s="48" t="s">
        <v>187</v>
      </c>
      <c r="N13" s="48" t="s">
        <v>216</v>
      </c>
      <c r="O13" s="59">
        <v>15</v>
      </c>
      <c r="P13" s="59">
        <v>30</v>
      </c>
      <c r="Q13" s="59">
        <v>40</v>
      </c>
      <c r="R13" s="59">
        <v>50</v>
      </c>
      <c r="S13" s="27" t="s">
        <v>39</v>
      </c>
      <c r="T13" s="174">
        <f t="shared" si="2"/>
        <v>90000000</v>
      </c>
      <c r="U13" s="11" t="s">
        <v>267</v>
      </c>
      <c r="V13" s="26" t="s">
        <v>477</v>
      </c>
      <c r="W13" s="303"/>
      <c r="X13" s="26" t="s">
        <v>66</v>
      </c>
      <c r="Y13" s="26" t="s">
        <v>49</v>
      </c>
      <c r="Z13" s="26" t="s">
        <v>60</v>
      </c>
      <c r="AA13" s="26" t="s">
        <v>49</v>
      </c>
      <c r="AB13" s="127"/>
      <c r="AC13" s="175">
        <v>20</v>
      </c>
      <c r="AD13" s="170">
        <v>1</v>
      </c>
      <c r="AE13" s="171" t="str">
        <f t="shared" si="0"/>
        <v>Avance satisfactorio</v>
      </c>
      <c r="AF13" s="172" t="s">
        <v>224</v>
      </c>
      <c r="AG13" s="172" t="s">
        <v>225</v>
      </c>
      <c r="AH13" s="172" t="s">
        <v>49</v>
      </c>
      <c r="AI13" s="173" t="str">
        <f t="shared" si="1"/>
        <v>En gestión</v>
      </c>
      <c r="AJ13" s="174">
        <f t="shared" ref="AJ13:AJ16" si="3">450000000/5</f>
        <v>90000000</v>
      </c>
      <c r="AK13" s="176">
        <v>27120000</v>
      </c>
      <c r="AL13" s="282"/>
      <c r="AM13" s="282"/>
      <c r="AN13" s="282"/>
    </row>
    <row r="14" spans="2:42" ht="39.75" customHeight="1" x14ac:dyDescent="0.3">
      <c r="B14" s="45" t="s">
        <v>1</v>
      </c>
      <c r="C14" s="46" t="s">
        <v>226</v>
      </c>
      <c r="D14" s="26" t="s">
        <v>34</v>
      </c>
      <c r="E14" s="26" t="s">
        <v>35</v>
      </c>
      <c r="F14" s="26" t="s">
        <v>56</v>
      </c>
      <c r="G14" s="47">
        <v>1</v>
      </c>
      <c r="H14" s="26" t="s">
        <v>227</v>
      </c>
      <c r="I14" s="26" t="s">
        <v>57</v>
      </c>
      <c r="J14" s="26" t="s">
        <v>48</v>
      </c>
      <c r="K14" s="10" t="s">
        <v>185</v>
      </c>
      <c r="L14" s="10" t="s">
        <v>228</v>
      </c>
      <c r="M14" s="49">
        <v>45748</v>
      </c>
      <c r="N14" s="48" t="s">
        <v>216</v>
      </c>
      <c r="O14" s="50">
        <v>0</v>
      </c>
      <c r="P14" s="50">
        <v>0.35</v>
      </c>
      <c r="Q14" s="50">
        <v>0.7</v>
      </c>
      <c r="R14" s="50">
        <v>1</v>
      </c>
      <c r="S14" s="27" t="s">
        <v>39</v>
      </c>
      <c r="T14" s="174">
        <f t="shared" si="2"/>
        <v>90000000</v>
      </c>
      <c r="U14" s="11" t="s">
        <v>267</v>
      </c>
      <c r="V14" s="26" t="s">
        <v>477</v>
      </c>
      <c r="W14" s="303"/>
      <c r="X14" s="26" t="s">
        <v>66</v>
      </c>
      <c r="Y14" s="26" t="s">
        <v>49</v>
      </c>
      <c r="Z14" s="26" t="s">
        <v>60</v>
      </c>
      <c r="AA14" s="26" t="s">
        <v>49</v>
      </c>
      <c r="AB14" s="127"/>
      <c r="AC14" s="169"/>
      <c r="AD14" s="170" t="s">
        <v>114</v>
      </c>
      <c r="AE14" s="171" t="str">
        <f t="shared" si="0"/>
        <v>No reporta avance en el periodo</v>
      </c>
      <c r="AF14" s="172" t="s">
        <v>229</v>
      </c>
      <c r="AG14" s="172" t="s">
        <v>230</v>
      </c>
      <c r="AH14" s="172" t="s">
        <v>49</v>
      </c>
      <c r="AI14" s="173" t="str">
        <f t="shared" si="1"/>
        <v>Sin iniciar</v>
      </c>
      <c r="AJ14" s="174">
        <f t="shared" si="3"/>
        <v>90000000</v>
      </c>
      <c r="AK14" s="176">
        <v>27120000</v>
      </c>
      <c r="AL14" s="282"/>
      <c r="AM14" s="282"/>
      <c r="AN14" s="282"/>
    </row>
    <row r="15" spans="2:42" ht="39.75" customHeight="1" x14ac:dyDescent="0.3">
      <c r="B15" s="45" t="s">
        <v>1</v>
      </c>
      <c r="C15" s="46" t="s">
        <v>231</v>
      </c>
      <c r="D15" s="26" t="s">
        <v>34</v>
      </c>
      <c r="E15" s="26" t="s">
        <v>35</v>
      </c>
      <c r="F15" s="26" t="s">
        <v>56</v>
      </c>
      <c r="G15" s="50">
        <v>1</v>
      </c>
      <c r="H15" s="26" t="s">
        <v>232</v>
      </c>
      <c r="I15" s="26" t="s">
        <v>57</v>
      </c>
      <c r="J15" s="26" t="s">
        <v>48</v>
      </c>
      <c r="K15" s="10" t="s">
        <v>233</v>
      </c>
      <c r="L15" s="10" t="s">
        <v>234</v>
      </c>
      <c r="M15" s="48" t="s">
        <v>235</v>
      </c>
      <c r="N15" s="48" t="s">
        <v>216</v>
      </c>
      <c r="O15" s="50">
        <v>0.25</v>
      </c>
      <c r="P15" s="50">
        <v>0.5</v>
      </c>
      <c r="Q15" s="50">
        <v>0.75</v>
      </c>
      <c r="R15" s="50">
        <v>1</v>
      </c>
      <c r="S15" s="27" t="s">
        <v>39</v>
      </c>
      <c r="T15" s="174">
        <f t="shared" si="2"/>
        <v>90000000</v>
      </c>
      <c r="U15" s="11" t="s">
        <v>267</v>
      </c>
      <c r="V15" s="26" t="s">
        <v>477</v>
      </c>
      <c r="W15" s="303"/>
      <c r="X15" s="26" t="s">
        <v>66</v>
      </c>
      <c r="Y15" s="26" t="s">
        <v>49</v>
      </c>
      <c r="Z15" s="26" t="s">
        <v>60</v>
      </c>
      <c r="AA15" s="26" t="s">
        <v>49</v>
      </c>
      <c r="AB15" s="127"/>
      <c r="AC15" s="169">
        <v>0.25</v>
      </c>
      <c r="AD15" s="170">
        <v>1</v>
      </c>
      <c r="AE15" s="171" t="str">
        <f t="shared" si="0"/>
        <v>Avance satisfactorio</v>
      </c>
      <c r="AF15" s="172" t="s">
        <v>236</v>
      </c>
      <c r="AG15" s="172" t="s">
        <v>237</v>
      </c>
      <c r="AH15" s="172" t="s">
        <v>49</v>
      </c>
      <c r="AI15" s="173" t="str">
        <f t="shared" si="1"/>
        <v>En gestión</v>
      </c>
      <c r="AJ15" s="174">
        <f t="shared" si="3"/>
        <v>90000000</v>
      </c>
      <c r="AK15" s="176">
        <v>27120000</v>
      </c>
      <c r="AL15" s="282"/>
      <c r="AM15" s="282"/>
      <c r="AN15" s="282"/>
    </row>
    <row r="16" spans="2:42" ht="39.75" customHeight="1" x14ac:dyDescent="0.3">
      <c r="B16" s="45" t="s">
        <v>1</v>
      </c>
      <c r="C16" s="46" t="s">
        <v>238</v>
      </c>
      <c r="D16" s="26" t="s">
        <v>34</v>
      </c>
      <c r="E16" s="26" t="s">
        <v>35</v>
      </c>
      <c r="F16" s="26" t="s">
        <v>56</v>
      </c>
      <c r="G16" s="50">
        <v>1</v>
      </c>
      <c r="H16" s="26" t="s">
        <v>239</v>
      </c>
      <c r="I16" s="26" t="s">
        <v>57</v>
      </c>
      <c r="J16" s="26" t="s">
        <v>48</v>
      </c>
      <c r="K16" s="10" t="s">
        <v>185</v>
      </c>
      <c r="L16" s="10" t="s">
        <v>240</v>
      </c>
      <c r="M16" s="49">
        <v>45748</v>
      </c>
      <c r="N16" s="48" t="s">
        <v>216</v>
      </c>
      <c r="O16" s="50">
        <v>0</v>
      </c>
      <c r="P16" s="50">
        <v>0.33</v>
      </c>
      <c r="Q16" s="50">
        <v>0.66</v>
      </c>
      <c r="R16" s="50">
        <v>1</v>
      </c>
      <c r="S16" s="26" t="s">
        <v>39</v>
      </c>
      <c r="T16" s="174">
        <f t="shared" si="2"/>
        <v>90000000</v>
      </c>
      <c r="U16" s="11" t="s">
        <v>267</v>
      </c>
      <c r="V16" s="26" t="s">
        <v>477</v>
      </c>
      <c r="W16" s="307"/>
      <c r="X16" s="26" t="s">
        <v>66</v>
      </c>
      <c r="Y16" s="26" t="s">
        <v>49</v>
      </c>
      <c r="Z16" s="26" t="s">
        <v>60</v>
      </c>
      <c r="AA16" s="26" t="s">
        <v>49</v>
      </c>
      <c r="AB16" s="127"/>
      <c r="AC16" s="169"/>
      <c r="AD16" s="170" t="s">
        <v>114</v>
      </c>
      <c r="AE16" s="171" t="str">
        <f t="shared" si="0"/>
        <v>No reporta avance en el periodo</v>
      </c>
      <c r="AF16" s="172" t="s">
        <v>241</v>
      </c>
      <c r="AG16" s="172" t="s">
        <v>242</v>
      </c>
      <c r="AH16" s="172" t="s">
        <v>49</v>
      </c>
      <c r="AI16" s="173" t="str">
        <f t="shared" si="1"/>
        <v>Sin iniciar</v>
      </c>
      <c r="AJ16" s="174">
        <f t="shared" si="3"/>
        <v>90000000</v>
      </c>
      <c r="AK16" s="176">
        <v>27120000</v>
      </c>
      <c r="AL16" s="282"/>
      <c r="AM16" s="282"/>
      <c r="AN16" s="282"/>
    </row>
    <row r="17" spans="2:40" ht="39.75" customHeight="1" x14ac:dyDescent="0.3">
      <c r="B17" s="45" t="s">
        <v>2</v>
      </c>
      <c r="C17" s="46" t="s">
        <v>243</v>
      </c>
      <c r="D17" s="26" t="s">
        <v>54</v>
      </c>
      <c r="E17" s="26" t="s">
        <v>129</v>
      </c>
      <c r="F17" s="26" t="s">
        <v>56</v>
      </c>
      <c r="G17" s="59">
        <v>15</v>
      </c>
      <c r="H17" s="26" t="s">
        <v>244</v>
      </c>
      <c r="I17" s="26" t="s">
        <v>57</v>
      </c>
      <c r="J17" s="26" t="s">
        <v>38</v>
      </c>
      <c r="K17" s="10" t="s">
        <v>245</v>
      </c>
      <c r="L17" s="10" t="s">
        <v>246</v>
      </c>
      <c r="M17" s="48">
        <v>45689</v>
      </c>
      <c r="N17" s="48" t="s">
        <v>216</v>
      </c>
      <c r="O17" s="59">
        <v>2</v>
      </c>
      <c r="P17" s="59">
        <v>5</v>
      </c>
      <c r="Q17" s="59">
        <v>8</v>
      </c>
      <c r="R17" s="59">
        <v>15</v>
      </c>
      <c r="S17" s="26" t="s">
        <v>39</v>
      </c>
      <c r="T17" s="51">
        <v>52055468.399999991</v>
      </c>
      <c r="U17" s="10" t="s">
        <v>188</v>
      </c>
      <c r="V17" s="26" t="s">
        <v>247</v>
      </c>
      <c r="W17" s="302">
        <v>247714284.85714287</v>
      </c>
      <c r="X17" s="26" t="s">
        <v>74</v>
      </c>
      <c r="Y17" s="26" t="s">
        <v>49</v>
      </c>
      <c r="Z17" s="26" t="s">
        <v>126</v>
      </c>
      <c r="AA17" s="26" t="s">
        <v>49</v>
      </c>
      <c r="AB17" s="127"/>
      <c r="AC17" s="175">
        <v>2</v>
      </c>
      <c r="AD17" s="170">
        <v>1</v>
      </c>
      <c r="AE17" s="171" t="str">
        <f t="shared" si="0"/>
        <v>Avance satisfactorio</v>
      </c>
      <c r="AF17" s="172" t="s">
        <v>248</v>
      </c>
      <c r="AG17" s="172" t="s">
        <v>249</v>
      </c>
      <c r="AH17" s="172" t="s">
        <v>49</v>
      </c>
      <c r="AI17" s="173" t="str">
        <f t="shared" si="1"/>
        <v>En gestión</v>
      </c>
      <c r="AJ17" s="174">
        <f>T17</f>
        <v>52055468.399999991</v>
      </c>
      <c r="AK17" s="176">
        <f>AJ17/4</f>
        <v>13013867.099999998</v>
      </c>
      <c r="AL17" s="287">
        <v>247714284.85714287</v>
      </c>
      <c r="AM17" s="287">
        <v>224600382.00428572</v>
      </c>
      <c r="AN17" s="287">
        <v>11950013.858571429</v>
      </c>
    </row>
    <row r="18" spans="2:40" ht="39.75" customHeight="1" x14ac:dyDescent="0.3">
      <c r="B18" s="45" t="s">
        <v>2</v>
      </c>
      <c r="C18" s="46" t="s">
        <v>250</v>
      </c>
      <c r="D18" s="26" t="s">
        <v>54</v>
      </c>
      <c r="E18" s="26" t="s">
        <v>129</v>
      </c>
      <c r="F18" s="26" t="s">
        <v>56</v>
      </c>
      <c r="G18" s="47">
        <v>1</v>
      </c>
      <c r="H18" s="26" t="s">
        <v>251</v>
      </c>
      <c r="I18" s="26" t="s">
        <v>57</v>
      </c>
      <c r="J18" s="26" t="s">
        <v>48</v>
      </c>
      <c r="K18" s="10" t="s">
        <v>252</v>
      </c>
      <c r="L18" s="10" t="s">
        <v>253</v>
      </c>
      <c r="M18" s="48">
        <v>45689</v>
      </c>
      <c r="N18" s="48" t="s">
        <v>216</v>
      </c>
      <c r="O18" s="47">
        <v>0.1</v>
      </c>
      <c r="P18" s="47">
        <v>0.3</v>
      </c>
      <c r="Q18" s="47">
        <v>0.7</v>
      </c>
      <c r="R18" s="47">
        <v>1</v>
      </c>
      <c r="S18" s="26" t="s">
        <v>39</v>
      </c>
      <c r="T18" s="51">
        <v>11400248.400000002</v>
      </c>
      <c r="U18" s="10" t="s">
        <v>188</v>
      </c>
      <c r="V18" s="26" t="s">
        <v>247</v>
      </c>
      <c r="W18" s="303"/>
      <c r="X18" s="26" t="s">
        <v>50</v>
      </c>
      <c r="Y18" s="26" t="s">
        <v>49</v>
      </c>
      <c r="Z18" s="26" t="s">
        <v>126</v>
      </c>
      <c r="AA18" s="26" t="s">
        <v>49</v>
      </c>
      <c r="AB18" s="127"/>
      <c r="AC18" s="169">
        <v>0.2</v>
      </c>
      <c r="AD18" s="170">
        <v>1</v>
      </c>
      <c r="AE18" s="171" t="str">
        <f t="shared" si="0"/>
        <v>Avance satisfactorio</v>
      </c>
      <c r="AF18" s="172" t="s">
        <v>254</v>
      </c>
      <c r="AG18" s="172" t="s">
        <v>255</v>
      </c>
      <c r="AH18" s="172" t="s">
        <v>49</v>
      </c>
      <c r="AI18" s="173" t="str">
        <f t="shared" si="1"/>
        <v>En gestión</v>
      </c>
      <c r="AJ18" s="174">
        <f>T18</f>
        <v>11400248.400000002</v>
      </c>
      <c r="AK18" s="176">
        <f>AJ18/4</f>
        <v>2850062.1000000006</v>
      </c>
      <c r="AL18" s="287"/>
      <c r="AM18" s="287"/>
      <c r="AN18" s="287"/>
    </row>
    <row r="19" spans="2:40" ht="66" x14ac:dyDescent="0.3">
      <c r="B19" s="45" t="s">
        <v>2</v>
      </c>
      <c r="C19" s="46" t="s">
        <v>256</v>
      </c>
      <c r="D19" s="26" t="s">
        <v>54</v>
      </c>
      <c r="E19" s="26" t="s">
        <v>129</v>
      </c>
      <c r="F19" s="26" t="s">
        <v>56</v>
      </c>
      <c r="G19" s="47">
        <v>1</v>
      </c>
      <c r="H19" s="26" t="s">
        <v>257</v>
      </c>
      <c r="I19" s="26" t="s">
        <v>57</v>
      </c>
      <c r="J19" s="26" t="s">
        <v>48</v>
      </c>
      <c r="K19" s="10" t="s">
        <v>258</v>
      </c>
      <c r="L19" s="10" t="s">
        <v>259</v>
      </c>
      <c r="M19" s="48">
        <v>45689</v>
      </c>
      <c r="N19" s="48" t="s">
        <v>216</v>
      </c>
      <c r="O19" s="47">
        <v>0.1</v>
      </c>
      <c r="P19" s="47">
        <v>0.3</v>
      </c>
      <c r="Q19" s="47">
        <v>0.7</v>
      </c>
      <c r="R19" s="47">
        <v>1</v>
      </c>
      <c r="S19" s="26" t="s">
        <v>39</v>
      </c>
      <c r="T19" s="51">
        <v>17854723.199999999</v>
      </c>
      <c r="U19" s="10" t="s">
        <v>188</v>
      </c>
      <c r="V19" s="26" t="s">
        <v>247</v>
      </c>
      <c r="W19" s="303"/>
      <c r="X19" s="26" t="s">
        <v>113</v>
      </c>
      <c r="Y19" s="26" t="s">
        <v>49</v>
      </c>
      <c r="Z19" s="26" t="s">
        <v>126</v>
      </c>
      <c r="AA19" s="26" t="s">
        <v>49</v>
      </c>
      <c r="AB19" s="127"/>
      <c r="AC19" s="169">
        <v>0.2</v>
      </c>
      <c r="AD19" s="170">
        <v>1</v>
      </c>
      <c r="AE19" s="171" t="str">
        <f t="shared" si="0"/>
        <v>Avance satisfactorio</v>
      </c>
      <c r="AF19" s="172" t="s">
        <v>260</v>
      </c>
      <c r="AG19" s="172" t="s">
        <v>261</v>
      </c>
      <c r="AH19" s="172" t="s">
        <v>49</v>
      </c>
      <c r="AI19" s="173" t="str">
        <f t="shared" si="1"/>
        <v>En gestión</v>
      </c>
      <c r="AJ19" s="174">
        <f>T19</f>
        <v>17854723.199999999</v>
      </c>
      <c r="AK19" s="176">
        <f t="shared" ref="AK19" si="4">AJ19/4</f>
        <v>4463680.8</v>
      </c>
      <c r="AL19" s="287"/>
      <c r="AM19" s="287"/>
      <c r="AN19" s="287"/>
    </row>
    <row r="20" spans="2:40" ht="82.5" x14ac:dyDescent="0.3">
      <c r="B20" s="88" t="s">
        <v>4</v>
      </c>
      <c r="C20" s="46" t="s">
        <v>262</v>
      </c>
      <c r="D20" s="89" t="s">
        <v>62</v>
      </c>
      <c r="E20" s="89" t="s">
        <v>138</v>
      </c>
      <c r="F20" s="89" t="s">
        <v>263</v>
      </c>
      <c r="G20" s="47">
        <v>0.01</v>
      </c>
      <c r="H20" s="89" t="s">
        <v>264</v>
      </c>
      <c r="I20" s="90" t="s">
        <v>47</v>
      </c>
      <c r="J20" s="90" t="s">
        <v>48</v>
      </c>
      <c r="K20" s="91" t="s">
        <v>265</v>
      </c>
      <c r="L20" s="91" t="s">
        <v>266</v>
      </c>
      <c r="M20" s="92">
        <v>45689</v>
      </c>
      <c r="N20" s="92">
        <v>45746</v>
      </c>
      <c r="O20" s="47">
        <v>0.01</v>
      </c>
      <c r="P20" s="47">
        <v>0</v>
      </c>
      <c r="Q20" s="47">
        <v>0</v>
      </c>
      <c r="R20" s="47">
        <v>0</v>
      </c>
      <c r="S20" s="26" t="s">
        <v>39</v>
      </c>
      <c r="T20" s="174">
        <v>733254</v>
      </c>
      <c r="U20" s="11" t="s">
        <v>267</v>
      </c>
      <c r="V20" s="61" t="s">
        <v>272</v>
      </c>
      <c r="W20" s="308">
        <v>427000000</v>
      </c>
      <c r="X20" s="11" t="s">
        <v>66</v>
      </c>
      <c r="Y20" s="12" t="s">
        <v>49</v>
      </c>
      <c r="Z20" s="11" t="s">
        <v>130</v>
      </c>
      <c r="AA20" s="11" t="s">
        <v>49</v>
      </c>
      <c r="AB20" s="129"/>
      <c r="AC20" s="169">
        <v>0.01</v>
      </c>
      <c r="AD20" s="170">
        <f t="shared" ref="AD20:AD51" si="5">+IF($O20=0,"No Aplica",IF($AC20/$O20&gt;=100%,100%,$AC20/$O20))</f>
        <v>1</v>
      </c>
      <c r="AE20" s="171" t="str">
        <f t="shared" ref="AE20" si="6">IF(ISTEXT(AD20),"No reporta avance en el periodo",IF(AD20&lt;=69%,"Avance insuficiente",IF(AD20&gt;95%,"Avance satisfactorio",IF(AD20&gt;70%,"Avance suficiente",IF(AD20&lt;94%,"Avance suficiente",0)))))</f>
        <v>Avance satisfactorio</v>
      </c>
      <c r="AF20" s="172" t="s">
        <v>260</v>
      </c>
      <c r="AG20" s="172" t="s">
        <v>261</v>
      </c>
      <c r="AH20" s="172" t="s">
        <v>49</v>
      </c>
      <c r="AI20" s="173" t="str">
        <f t="shared" si="1"/>
        <v>Terminado</v>
      </c>
      <c r="AJ20" s="174">
        <v>733254</v>
      </c>
      <c r="AK20" s="176">
        <v>733254</v>
      </c>
      <c r="AL20" s="284">
        <v>427000000</v>
      </c>
      <c r="AM20" s="284">
        <v>317751779</v>
      </c>
      <c r="AN20" s="284">
        <v>36898444.670000002</v>
      </c>
    </row>
    <row r="21" spans="2:40" ht="409.5" customHeight="1" x14ac:dyDescent="0.3">
      <c r="B21" s="120" t="s">
        <v>4</v>
      </c>
      <c r="C21" s="46" t="s">
        <v>268</v>
      </c>
      <c r="D21" s="121" t="s">
        <v>62</v>
      </c>
      <c r="E21" s="121" t="s">
        <v>138</v>
      </c>
      <c r="F21" s="121" t="s">
        <v>56</v>
      </c>
      <c r="G21" s="112">
        <v>1</v>
      </c>
      <c r="H21" s="121" t="s">
        <v>269</v>
      </c>
      <c r="I21" s="122" t="s">
        <v>57</v>
      </c>
      <c r="J21" s="122" t="s">
        <v>48</v>
      </c>
      <c r="K21" s="123" t="s">
        <v>270</v>
      </c>
      <c r="L21" s="123" t="s">
        <v>271</v>
      </c>
      <c r="M21" s="124">
        <v>45689</v>
      </c>
      <c r="N21" s="124" t="s">
        <v>216</v>
      </c>
      <c r="O21" s="115">
        <v>0.15</v>
      </c>
      <c r="P21" s="115">
        <v>0.4</v>
      </c>
      <c r="Q21" s="115">
        <v>0.6</v>
      </c>
      <c r="R21" s="115">
        <v>1</v>
      </c>
      <c r="S21" s="26" t="s">
        <v>39</v>
      </c>
      <c r="T21" s="174">
        <v>599002816</v>
      </c>
      <c r="U21" s="96" t="s">
        <v>267</v>
      </c>
      <c r="V21" s="111" t="s">
        <v>272</v>
      </c>
      <c r="W21" s="308"/>
      <c r="X21" s="10" t="s">
        <v>66</v>
      </c>
      <c r="Y21" s="10" t="s">
        <v>49</v>
      </c>
      <c r="Z21" s="10" t="s">
        <v>130</v>
      </c>
      <c r="AA21" s="10" t="s">
        <v>49</v>
      </c>
      <c r="AB21" s="129"/>
      <c r="AC21" s="169">
        <v>0.2</v>
      </c>
      <c r="AD21" s="170">
        <f t="shared" si="5"/>
        <v>1</v>
      </c>
      <c r="AE21" s="171" t="str">
        <f>IF(ISTEXT(AD21),"No reporta avance en el periodo",IF(AD21&lt;=69%,"Avance insuficiente",IF(AD21&gt;95%,"Avance satisfactorio",IF(AD21&gt;70%,"Avance suficiente",IF(AD21&lt;94%,"Avance suficiente",0)))))</f>
        <v>Avance satisfactorio</v>
      </c>
      <c r="AF21" s="172" t="s">
        <v>273</v>
      </c>
      <c r="AG21" s="172" t="s">
        <v>274</v>
      </c>
      <c r="AH21" s="172" t="s">
        <v>49</v>
      </c>
      <c r="AI21" s="173" t="str">
        <f t="shared" si="1"/>
        <v>En gestión</v>
      </c>
      <c r="AJ21" s="174">
        <v>599002816</v>
      </c>
      <c r="AK21" s="176">
        <v>145021207</v>
      </c>
      <c r="AL21" s="284"/>
      <c r="AM21" s="284"/>
      <c r="AN21" s="284"/>
    </row>
    <row r="22" spans="2:40" ht="66" x14ac:dyDescent="0.3">
      <c r="B22" s="45" t="s">
        <v>3</v>
      </c>
      <c r="C22" s="46" t="s">
        <v>275</v>
      </c>
      <c r="D22" s="26" t="s">
        <v>62</v>
      </c>
      <c r="E22" s="26" t="s">
        <v>276</v>
      </c>
      <c r="F22" s="26" t="s">
        <v>56</v>
      </c>
      <c r="G22" s="47">
        <v>1</v>
      </c>
      <c r="H22" s="26" t="s">
        <v>277</v>
      </c>
      <c r="I22" s="26" t="s">
        <v>57</v>
      </c>
      <c r="J22" s="26" t="s">
        <v>38</v>
      </c>
      <c r="K22" s="10" t="s">
        <v>278</v>
      </c>
      <c r="L22" s="10" t="s">
        <v>279</v>
      </c>
      <c r="M22" s="48" t="s">
        <v>280</v>
      </c>
      <c r="N22" s="48" t="s">
        <v>216</v>
      </c>
      <c r="O22" s="62">
        <v>0.25</v>
      </c>
      <c r="P22" s="62">
        <v>0.5</v>
      </c>
      <c r="Q22" s="62">
        <v>0.75</v>
      </c>
      <c r="R22" s="62">
        <v>1</v>
      </c>
      <c r="S22" s="255" t="s">
        <v>39</v>
      </c>
      <c r="T22" s="51">
        <v>70000000</v>
      </c>
      <c r="U22" s="161" t="s">
        <v>1117</v>
      </c>
      <c r="V22" s="224" t="s">
        <v>247</v>
      </c>
      <c r="W22" s="257">
        <v>350000000</v>
      </c>
      <c r="X22" s="10" t="s">
        <v>74</v>
      </c>
      <c r="Y22" s="10" t="s">
        <v>49</v>
      </c>
      <c r="Z22" s="10" t="s">
        <v>126</v>
      </c>
      <c r="AA22" s="10" t="s">
        <v>49</v>
      </c>
      <c r="AB22" s="129"/>
      <c r="AC22" s="177">
        <v>0.25</v>
      </c>
      <c r="AD22" s="170">
        <f t="shared" si="5"/>
        <v>1</v>
      </c>
      <c r="AE22" s="171" t="str">
        <f>IF(ISTEXT(AD22),"No reporta avance en el periodo",IF(AD22&lt;=69%,"Avance insuficiente",IF(AD22&gt;95%,"Avance satisfactorio",IF(AD22&gt;70%,"Avance suficiente",IF(AD22&lt;94%,"Avance suficiente",0)))))</f>
        <v>Avance satisfactorio</v>
      </c>
      <c r="AF22" s="178" t="s">
        <v>282</v>
      </c>
      <c r="AG22" s="178" t="s">
        <v>283</v>
      </c>
      <c r="AH22" s="178" t="s">
        <v>49</v>
      </c>
      <c r="AI22" s="173" t="str">
        <f t="shared" si="1"/>
        <v>En gestión</v>
      </c>
      <c r="AJ22" s="51">
        <v>70000000</v>
      </c>
      <c r="AK22" s="238">
        <v>17500000</v>
      </c>
      <c r="AL22" s="274">
        <v>350000000</v>
      </c>
      <c r="AM22" s="274">
        <v>213896900</v>
      </c>
      <c r="AN22" s="274">
        <v>10901579</v>
      </c>
    </row>
    <row r="23" spans="2:40" ht="66" x14ac:dyDescent="0.3">
      <c r="B23" s="45" t="s">
        <v>3</v>
      </c>
      <c r="C23" s="46" t="s">
        <v>284</v>
      </c>
      <c r="D23" s="26" t="s">
        <v>54</v>
      </c>
      <c r="E23" s="26" t="s">
        <v>276</v>
      </c>
      <c r="F23" s="26" t="s">
        <v>64</v>
      </c>
      <c r="G23" s="47">
        <v>1</v>
      </c>
      <c r="H23" s="26" t="s">
        <v>285</v>
      </c>
      <c r="I23" s="26" t="s">
        <v>57</v>
      </c>
      <c r="J23" s="26" t="s">
        <v>38</v>
      </c>
      <c r="K23" s="10" t="s">
        <v>286</v>
      </c>
      <c r="L23" s="10" t="s">
        <v>287</v>
      </c>
      <c r="M23" s="49">
        <v>45748</v>
      </c>
      <c r="N23" s="48" t="s">
        <v>216</v>
      </c>
      <c r="O23" s="62">
        <v>0</v>
      </c>
      <c r="P23" s="62">
        <v>0.05</v>
      </c>
      <c r="Q23" s="62">
        <v>0.3</v>
      </c>
      <c r="R23" s="62">
        <v>1</v>
      </c>
      <c r="S23" s="255" t="s">
        <v>39</v>
      </c>
      <c r="T23" s="51">
        <v>70000000</v>
      </c>
      <c r="U23" s="161" t="s">
        <v>1328</v>
      </c>
      <c r="V23" s="224" t="s">
        <v>1327</v>
      </c>
      <c r="W23" s="257">
        <v>415100000</v>
      </c>
      <c r="X23" s="10" t="s">
        <v>74</v>
      </c>
      <c r="Y23" s="10" t="s">
        <v>49</v>
      </c>
      <c r="Z23" s="10" t="s">
        <v>126</v>
      </c>
      <c r="AA23" s="10" t="s">
        <v>49</v>
      </c>
      <c r="AB23" s="129"/>
      <c r="AC23" s="177">
        <v>0</v>
      </c>
      <c r="AD23" s="170" t="str">
        <f t="shared" si="5"/>
        <v>No Aplica</v>
      </c>
      <c r="AE23" s="171" t="str">
        <f t="shared" ref="AE23" si="7">IF(ISTEXT(AD23),"No reporta avance en el periodo",IF(AD23&lt;=69%,"Avance insuficiente",IF(AD23&gt;95%,"Avance satisfactorio",IF(AD23&gt;70%,"Avance suficiente",IF(AD23&lt;94%,"Avance suficiente",0)))))</f>
        <v>No reporta avance en el periodo</v>
      </c>
      <c r="AF23" s="178" t="s">
        <v>288</v>
      </c>
      <c r="AG23" s="178" t="s">
        <v>289</v>
      </c>
      <c r="AH23" s="178" t="s">
        <v>49</v>
      </c>
      <c r="AI23" s="173" t="str">
        <f t="shared" si="1"/>
        <v>Sin iniciar</v>
      </c>
      <c r="AJ23" s="51">
        <v>70000000</v>
      </c>
      <c r="AK23" s="238">
        <v>17500000</v>
      </c>
      <c r="AL23" s="274">
        <v>415100000</v>
      </c>
      <c r="AM23" s="275">
        <v>228430730</v>
      </c>
      <c r="AN23" s="275">
        <v>9673733</v>
      </c>
    </row>
    <row r="24" spans="2:40" ht="82.5" x14ac:dyDescent="0.3">
      <c r="B24" s="88" t="s">
        <v>5</v>
      </c>
      <c r="C24" s="46" t="s">
        <v>290</v>
      </c>
      <c r="D24" s="89" t="s">
        <v>62</v>
      </c>
      <c r="E24" s="89" t="s">
        <v>135</v>
      </c>
      <c r="F24" s="89" t="s">
        <v>56</v>
      </c>
      <c r="G24" s="62">
        <v>1</v>
      </c>
      <c r="H24" s="89" t="s">
        <v>291</v>
      </c>
      <c r="I24" s="89" t="s">
        <v>57</v>
      </c>
      <c r="J24" s="89" t="s">
        <v>48</v>
      </c>
      <c r="K24" s="93" t="s">
        <v>292</v>
      </c>
      <c r="L24" s="93" t="s">
        <v>293</v>
      </c>
      <c r="M24" s="92">
        <v>45748</v>
      </c>
      <c r="N24" s="92" t="s">
        <v>294</v>
      </c>
      <c r="O24" s="63">
        <v>0</v>
      </c>
      <c r="P24" s="63">
        <v>0.3</v>
      </c>
      <c r="Q24" s="63">
        <v>1</v>
      </c>
      <c r="R24" s="63">
        <v>0</v>
      </c>
      <c r="S24" s="26" t="s">
        <v>39</v>
      </c>
      <c r="T24" s="179" t="s">
        <v>298</v>
      </c>
      <c r="U24" s="10" t="s">
        <v>295</v>
      </c>
      <c r="V24" s="224" t="s">
        <v>296</v>
      </c>
      <c r="W24" s="309">
        <v>465615797.5</v>
      </c>
      <c r="X24" s="10" t="s">
        <v>105</v>
      </c>
      <c r="Y24" s="10" t="s">
        <v>102</v>
      </c>
      <c r="Z24" s="10" t="s">
        <v>90</v>
      </c>
      <c r="AA24" s="10" t="s">
        <v>49</v>
      </c>
      <c r="AB24" s="129"/>
      <c r="AC24" s="169"/>
      <c r="AD24" s="170" t="str">
        <f t="shared" si="5"/>
        <v>No Aplica</v>
      </c>
      <c r="AE24" s="171" t="str">
        <f t="shared" ref="AE24:AE51" si="8">IF(ISTEXT(AD24),"No reporta avance en el periodo",IF(AD24&lt;=69%,"Avance insuficiente",IF(AD24&gt;95%,"Avance satisfactorio",IF(AD24&gt;70%,"Avance suficiente",IF(AD24&lt;94%,"Avance suficiente",0)))))</f>
        <v>No reporta avance en el periodo</v>
      </c>
      <c r="AF24" s="172" t="s">
        <v>297</v>
      </c>
      <c r="AG24" s="172" t="s">
        <v>49</v>
      </c>
      <c r="AH24" s="172" t="s">
        <v>49</v>
      </c>
      <c r="AI24" s="173" t="str">
        <f t="shared" si="1"/>
        <v>Sin iniciar</v>
      </c>
      <c r="AJ24" s="179" t="s">
        <v>298</v>
      </c>
      <c r="AK24" s="179" t="s">
        <v>299</v>
      </c>
      <c r="AL24" s="282">
        <v>465615797.5</v>
      </c>
      <c r="AM24" s="282">
        <v>414355283</v>
      </c>
      <c r="AN24" s="282">
        <v>39679809.335000001</v>
      </c>
    </row>
    <row r="25" spans="2:40" ht="115.5" x14ac:dyDescent="0.3">
      <c r="B25" s="88" t="s">
        <v>5</v>
      </c>
      <c r="C25" s="46" t="s">
        <v>300</v>
      </c>
      <c r="D25" s="89" t="s">
        <v>54</v>
      </c>
      <c r="E25" s="89" t="s">
        <v>301</v>
      </c>
      <c r="F25" s="89" t="s">
        <v>56</v>
      </c>
      <c r="G25" s="62">
        <v>1</v>
      </c>
      <c r="H25" s="89" t="s">
        <v>302</v>
      </c>
      <c r="I25" s="89" t="s">
        <v>57</v>
      </c>
      <c r="J25" s="89" t="s">
        <v>48</v>
      </c>
      <c r="K25" s="93" t="s">
        <v>303</v>
      </c>
      <c r="L25" s="93" t="s">
        <v>304</v>
      </c>
      <c r="M25" s="92">
        <v>45659</v>
      </c>
      <c r="N25" s="92" t="s">
        <v>216</v>
      </c>
      <c r="O25" s="62">
        <v>0.2</v>
      </c>
      <c r="P25" s="62">
        <v>0.45</v>
      </c>
      <c r="Q25" s="62">
        <v>0.7</v>
      </c>
      <c r="R25" s="62">
        <v>1</v>
      </c>
      <c r="S25" s="26" t="s">
        <v>49</v>
      </c>
      <c r="T25" s="181">
        <v>0</v>
      </c>
      <c r="U25" s="10" t="s">
        <v>295</v>
      </c>
      <c r="V25" s="224" t="s">
        <v>296</v>
      </c>
      <c r="W25" s="310"/>
      <c r="X25" s="10" t="s">
        <v>105</v>
      </c>
      <c r="Y25" s="10" t="s">
        <v>102</v>
      </c>
      <c r="Z25" s="10" t="s">
        <v>90</v>
      </c>
      <c r="AA25" s="10" t="s">
        <v>49</v>
      </c>
      <c r="AB25" s="129"/>
      <c r="AC25" s="180">
        <v>0.2</v>
      </c>
      <c r="AD25" s="170">
        <f t="shared" si="5"/>
        <v>1</v>
      </c>
      <c r="AE25" s="171" t="str">
        <f t="shared" si="8"/>
        <v>Avance satisfactorio</v>
      </c>
      <c r="AF25" s="172" t="s">
        <v>305</v>
      </c>
      <c r="AG25" s="172" t="s">
        <v>306</v>
      </c>
      <c r="AH25" s="172" t="s">
        <v>49</v>
      </c>
      <c r="AI25" s="173" t="str">
        <f t="shared" si="1"/>
        <v>En gestión</v>
      </c>
      <c r="AJ25" s="181">
        <v>0</v>
      </c>
      <c r="AK25" s="239">
        <v>0</v>
      </c>
      <c r="AL25" s="282"/>
      <c r="AM25" s="282"/>
      <c r="AN25" s="282"/>
    </row>
    <row r="26" spans="2:40" ht="132" x14ac:dyDescent="0.3">
      <c r="B26" s="88" t="s">
        <v>5</v>
      </c>
      <c r="C26" s="46" t="s">
        <v>307</v>
      </c>
      <c r="D26" s="89" t="s">
        <v>54</v>
      </c>
      <c r="E26" s="89" t="s">
        <v>301</v>
      </c>
      <c r="F26" s="89" t="s">
        <v>56</v>
      </c>
      <c r="G26" s="62">
        <v>0.9</v>
      </c>
      <c r="H26" s="89" t="s">
        <v>308</v>
      </c>
      <c r="I26" s="89" t="s">
        <v>57</v>
      </c>
      <c r="J26" s="89" t="s">
        <v>48</v>
      </c>
      <c r="K26" s="93" t="s">
        <v>309</v>
      </c>
      <c r="L26" s="93" t="s">
        <v>310</v>
      </c>
      <c r="M26" s="92">
        <v>45659</v>
      </c>
      <c r="N26" s="92" t="s">
        <v>311</v>
      </c>
      <c r="O26" s="62">
        <v>0.4</v>
      </c>
      <c r="P26" s="62">
        <v>0.6</v>
      </c>
      <c r="Q26" s="62">
        <v>0.8</v>
      </c>
      <c r="R26" s="62">
        <v>0.9</v>
      </c>
      <c r="S26" s="26" t="s">
        <v>39</v>
      </c>
      <c r="T26" s="51">
        <v>339858051</v>
      </c>
      <c r="U26" s="10" t="s">
        <v>295</v>
      </c>
      <c r="V26" s="224" t="s">
        <v>296</v>
      </c>
      <c r="W26" s="311"/>
      <c r="X26" s="10" t="s">
        <v>105</v>
      </c>
      <c r="Y26" s="10" t="s">
        <v>102</v>
      </c>
      <c r="Z26" s="10" t="s">
        <v>90</v>
      </c>
      <c r="AA26" s="10" t="s">
        <v>49</v>
      </c>
      <c r="AB26" s="129"/>
      <c r="AC26" s="182">
        <v>0.73480000000000001</v>
      </c>
      <c r="AD26" s="170">
        <f t="shared" si="5"/>
        <v>1</v>
      </c>
      <c r="AE26" s="171" t="str">
        <f t="shared" si="8"/>
        <v>Avance satisfactorio</v>
      </c>
      <c r="AF26" s="172" t="s">
        <v>312</v>
      </c>
      <c r="AG26" s="172" t="s">
        <v>313</v>
      </c>
      <c r="AH26" s="172" t="s">
        <v>49</v>
      </c>
      <c r="AI26" s="173" t="str">
        <f t="shared" si="1"/>
        <v>En gestión</v>
      </c>
      <c r="AJ26" s="183">
        <v>339858051</v>
      </c>
      <c r="AK26" s="209" t="s">
        <v>314</v>
      </c>
      <c r="AL26" s="282"/>
      <c r="AM26" s="282"/>
      <c r="AN26" s="282"/>
    </row>
    <row r="27" spans="2:40" ht="115.5" x14ac:dyDescent="0.3">
      <c r="B27" s="88" t="s">
        <v>5</v>
      </c>
      <c r="C27" s="46" t="s">
        <v>315</v>
      </c>
      <c r="D27" s="89" t="s">
        <v>54</v>
      </c>
      <c r="E27" s="89" t="s">
        <v>301</v>
      </c>
      <c r="F27" s="89" t="s">
        <v>56</v>
      </c>
      <c r="G27" s="62">
        <v>1</v>
      </c>
      <c r="H27" s="89" t="s">
        <v>316</v>
      </c>
      <c r="I27" s="89" t="s">
        <v>57</v>
      </c>
      <c r="J27" s="89" t="s">
        <v>48</v>
      </c>
      <c r="K27" s="93" t="s">
        <v>317</v>
      </c>
      <c r="L27" s="93" t="s">
        <v>318</v>
      </c>
      <c r="M27" s="92">
        <v>45718</v>
      </c>
      <c r="N27" s="92" t="s">
        <v>311</v>
      </c>
      <c r="O27" s="62">
        <v>0.25</v>
      </c>
      <c r="P27" s="62">
        <v>0.5</v>
      </c>
      <c r="Q27" s="62">
        <v>0.75</v>
      </c>
      <c r="R27" s="62">
        <v>1</v>
      </c>
      <c r="S27" s="26" t="s">
        <v>39</v>
      </c>
      <c r="T27" s="183">
        <v>28731131</v>
      </c>
      <c r="U27" s="10" t="s">
        <v>295</v>
      </c>
      <c r="V27" s="224" t="s">
        <v>319</v>
      </c>
      <c r="W27" s="209">
        <v>267152595.16666666</v>
      </c>
      <c r="X27" s="10" t="s">
        <v>105</v>
      </c>
      <c r="Y27" s="10" t="s">
        <v>51</v>
      </c>
      <c r="Z27" s="10" t="s">
        <v>90</v>
      </c>
      <c r="AA27" s="10" t="s">
        <v>49</v>
      </c>
      <c r="AB27" s="129"/>
      <c r="AC27" s="180">
        <v>0.25</v>
      </c>
      <c r="AD27" s="170">
        <f t="shared" si="5"/>
        <v>1</v>
      </c>
      <c r="AE27" s="171" t="str">
        <f t="shared" si="8"/>
        <v>Avance satisfactorio</v>
      </c>
      <c r="AF27" s="172" t="s">
        <v>320</v>
      </c>
      <c r="AG27" s="172" t="s">
        <v>321</v>
      </c>
      <c r="AH27" s="172" t="s">
        <v>49</v>
      </c>
      <c r="AI27" s="173" t="str">
        <f t="shared" si="1"/>
        <v>En gestión</v>
      </c>
      <c r="AJ27" s="183">
        <v>28731131</v>
      </c>
      <c r="AK27" s="209" t="s">
        <v>322</v>
      </c>
      <c r="AL27" s="209">
        <v>267152595.16666666</v>
      </c>
      <c r="AM27" s="209">
        <v>267152595.16666666</v>
      </c>
      <c r="AN27" s="209">
        <v>16058094.055</v>
      </c>
    </row>
    <row r="28" spans="2:40" ht="198" x14ac:dyDescent="0.3">
      <c r="B28" s="88" t="s">
        <v>5</v>
      </c>
      <c r="C28" s="46" t="s">
        <v>323</v>
      </c>
      <c r="D28" s="89" t="s">
        <v>54</v>
      </c>
      <c r="E28" s="89" t="s">
        <v>301</v>
      </c>
      <c r="F28" s="89" t="s">
        <v>56</v>
      </c>
      <c r="G28" s="62">
        <v>1</v>
      </c>
      <c r="H28" s="89" t="s">
        <v>324</v>
      </c>
      <c r="I28" s="89" t="s">
        <v>57</v>
      </c>
      <c r="J28" s="89" t="s">
        <v>48</v>
      </c>
      <c r="K28" s="93" t="s">
        <v>325</v>
      </c>
      <c r="L28" s="93" t="s">
        <v>326</v>
      </c>
      <c r="M28" s="92" t="s">
        <v>327</v>
      </c>
      <c r="N28" s="92">
        <v>46021</v>
      </c>
      <c r="O28" s="62">
        <v>1</v>
      </c>
      <c r="P28" s="62">
        <v>1</v>
      </c>
      <c r="Q28" s="62">
        <v>1</v>
      </c>
      <c r="R28" s="62">
        <v>1</v>
      </c>
      <c r="S28" s="26" t="s">
        <v>39</v>
      </c>
      <c r="T28" s="183">
        <v>275843305</v>
      </c>
      <c r="U28" s="10" t="s">
        <v>295</v>
      </c>
      <c r="V28" s="229" t="s">
        <v>319</v>
      </c>
      <c r="W28" s="209">
        <v>267152595.16666666</v>
      </c>
      <c r="X28" s="10" t="s">
        <v>105</v>
      </c>
      <c r="Y28" s="10" t="s">
        <v>51</v>
      </c>
      <c r="Z28" s="10" t="s">
        <v>90</v>
      </c>
      <c r="AA28" s="10" t="s">
        <v>49</v>
      </c>
      <c r="AB28" s="129"/>
      <c r="AC28" s="230">
        <v>1</v>
      </c>
      <c r="AD28" s="170">
        <f t="shared" si="5"/>
        <v>1</v>
      </c>
      <c r="AE28" s="231" t="str">
        <f t="shared" si="8"/>
        <v>Avance satisfactorio</v>
      </c>
      <c r="AF28" s="218" t="s">
        <v>1341</v>
      </c>
      <c r="AG28" s="218" t="s">
        <v>328</v>
      </c>
      <c r="AH28" s="218" t="s">
        <v>49</v>
      </c>
      <c r="AI28" s="232" t="s">
        <v>1326</v>
      </c>
      <c r="AJ28" s="183">
        <v>275843305</v>
      </c>
      <c r="AK28" s="209" t="s">
        <v>329</v>
      </c>
      <c r="AL28" s="209">
        <v>267152595.16666666</v>
      </c>
      <c r="AM28" s="209">
        <v>267152595.16666666</v>
      </c>
      <c r="AN28" s="209">
        <v>16058094.055</v>
      </c>
    </row>
    <row r="29" spans="2:40" ht="132" x14ac:dyDescent="0.3">
      <c r="B29" s="88" t="s">
        <v>5</v>
      </c>
      <c r="C29" s="46" t="s">
        <v>330</v>
      </c>
      <c r="D29" s="89" t="s">
        <v>54</v>
      </c>
      <c r="E29" s="89" t="s">
        <v>301</v>
      </c>
      <c r="F29" s="89" t="s">
        <v>56</v>
      </c>
      <c r="G29" s="62">
        <v>1</v>
      </c>
      <c r="H29" s="89" t="s">
        <v>331</v>
      </c>
      <c r="I29" s="89" t="s">
        <v>57</v>
      </c>
      <c r="J29" s="89" t="s">
        <v>48</v>
      </c>
      <c r="K29" s="93" t="s">
        <v>332</v>
      </c>
      <c r="L29" s="93" t="s">
        <v>333</v>
      </c>
      <c r="M29" s="92">
        <v>45718</v>
      </c>
      <c r="N29" s="92" t="s">
        <v>311</v>
      </c>
      <c r="O29" s="62">
        <v>0.25</v>
      </c>
      <c r="P29" s="62">
        <v>0.5</v>
      </c>
      <c r="Q29" s="62">
        <v>0.75</v>
      </c>
      <c r="R29" s="62">
        <v>1</v>
      </c>
      <c r="S29" s="26" t="s">
        <v>39</v>
      </c>
      <c r="T29" s="183">
        <v>28731131</v>
      </c>
      <c r="U29" s="10" t="s">
        <v>295</v>
      </c>
      <c r="V29" s="224" t="s">
        <v>319</v>
      </c>
      <c r="W29" s="209">
        <v>267152595.16666666</v>
      </c>
      <c r="X29" s="10" t="s">
        <v>105</v>
      </c>
      <c r="Y29" s="10" t="s">
        <v>51</v>
      </c>
      <c r="Z29" s="10" t="s">
        <v>90</v>
      </c>
      <c r="AA29" s="10" t="s">
        <v>49</v>
      </c>
      <c r="AB29" s="129"/>
      <c r="AC29" s="180">
        <v>0.25</v>
      </c>
      <c r="AD29" s="170">
        <f t="shared" si="5"/>
        <v>1</v>
      </c>
      <c r="AE29" s="171" t="str">
        <f t="shared" si="8"/>
        <v>Avance satisfactorio</v>
      </c>
      <c r="AF29" s="172" t="s">
        <v>334</v>
      </c>
      <c r="AG29" s="172" t="s">
        <v>335</v>
      </c>
      <c r="AH29" s="172" t="s">
        <v>49</v>
      </c>
      <c r="AI29" s="173" t="str">
        <f t="shared" si="1"/>
        <v>En gestión</v>
      </c>
      <c r="AJ29" s="183">
        <v>28731131</v>
      </c>
      <c r="AK29" s="209" t="s">
        <v>322</v>
      </c>
      <c r="AL29" s="209">
        <v>267152595.16666666</v>
      </c>
      <c r="AM29" s="209">
        <v>267152595.16666666</v>
      </c>
      <c r="AN29" s="209">
        <v>16058094.055</v>
      </c>
    </row>
    <row r="30" spans="2:40" ht="115.5" x14ac:dyDescent="0.3">
      <c r="B30" s="88" t="s">
        <v>5</v>
      </c>
      <c r="C30" s="46" t="s">
        <v>336</v>
      </c>
      <c r="D30" s="89" t="s">
        <v>54</v>
      </c>
      <c r="E30" s="89" t="s">
        <v>301</v>
      </c>
      <c r="F30" s="89" t="s">
        <v>56</v>
      </c>
      <c r="G30" s="62">
        <v>1</v>
      </c>
      <c r="H30" s="89" t="s">
        <v>337</v>
      </c>
      <c r="I30" s="89" t="s">
        <v>57</v>
      </c>
      <c r="J30" s="89" t="s">
        <v>48</v>
      </c>
      <c r="K30" s="93" t="s">
        <v>338</v>
      </c>
      <c r="L30" s="93" t="s">
        <v>339</v>
      </c>
      <c r="M30" s="92">
        <v>45748</v>
      </c>
      <c r="N30" s="92" t="s">
        <v>311</v>
      </c>
      <c r="O30" s="62">
        <v>0</v>
      </c>
      <c r="P30" s="62">
        <v>0.33</v>
      </c>
      <c r="Q30" s="62">
        <v>0.66</v>
      </c>
      <c r="R30" s="62">
        <v>1</v>
      </c>
      <c r="S30" s="26" t="s">
        <v>39</v>
      </c>
      <c r="T30" s="51">
        <v>28731131</v>
      </c>
      <c r="U30" s="10" t="s">
        <v>295</v>
      </c>
      <c r="V30" s="224" t="s">
        <v>319</v>
      </c>
      <c r="W30" s="209">
        <v>267152595.16666666</v>
      </c>
      <c r="X30" s="10" t="s">
        <v>105</v>
      </c>
      <c r="Y30" s="10" t="s">
        <v>51</v>
      </c>
      <c r="Z30" s="10" t="s">
        <v>90</v>
      </c>
      <c r="AA30" s="10" t="s">
        <v>49</v>
      </c>
      <c r="AB30" s="129"/>
      <c r="AC30" s="184"/>
      <c r="AD30" s="170" t="str">
        <f t="shared" si="5"/>
        <v>No Aplica</v>
      </c>
      <c r="AE30" s="171" t="str">
        <f t="shared" si="8"/>
        <v>No reporta avance en el periodo</v>
      </c>
      <c r="AF30" s="172"/>
      <c r="AG30" s="172" t="s">
        <v>49</v>
      </c>
      <c r="AH30" s="172" t="s">
        <v>49</v>
      </c>
      <c r="AI30" s="173" t="str">
        <f t="shared" si="1"/>
        <v>Sin iniciar</v>
      </c>
      <c r="AJ30" s="51">
        <v>28731131</v>
      </c>
      <c r="AK30" s="176">
        <v>0</v>
      </c>
      <c r="AL30" s="209">
        <v>267152595.16666666</v>
      </c>
      <c r="AM30" s="209">
        <v>267152595.16666666</v>
      </c>
      <c r="AN30" s="209">
        <v>16058094.055</v>
      </c>
    </row>
    <row r="31" spans="2:40" ht="409.5" x14ac:dyDescent="0.3">
      <c r="B31" s="88" t="s">
        <v>5</v>
      </c>
      <c r="C31" s="46" t="s">
        <v>340</v>
      </c>
      <c r="D31" s="89" t="s">
        <v>54</v>
      </c>
      <c r="E31" s="89" t="s">
        <v>132</v>
      </c>
      <c r="F31" s="89" t="s">
        <v>56</v>
      </c>
      <c r="G31" s="62">
        <v>1</v>
      </c>
      <c r="H31" s="89" t="s">
        <v>341</v>
      </c>
      <c r="I31" s="89" t="s">
        <v>65</v>
      </c>
      <c r="J31" s="89" t="s">
        <v>48</v>
      </c>
      <c r="K31" s="93" t="s">
        <v>342</v>
      </c>
      <c r="L31" s="93" t="s">
        <v>343</v>
      </c>
      <c r="M31" s="92" t="s">
        <v>344</v>
      </c>
      <c r="N31" s="92" t="s">
        <v>216</v>
      </c>
      <c r="O31" s="62">
        <v>0.25</v>
      </c>
      <c r="P31" s="62">
        <v>0.5</v>
      </c>
      <c r="Q31" s="62">
        <v>0.75</v>
      </c>
      <c r="R31" s="62">
        <v>1</v>
      </c>
      <c r="S31" s="26" t="s">
        <v>39</v>
      </c>
      <c r="T31" s="51">
        <v>49961495</v>
      </c>
      <c r="U31" s="10" t="s">
        <v>295</v>
      </c>
      <c r="V31" s="224" t="s">
        <v>345</v>
      </c>
      <c r="W31" s="302">
        <v>12235130114</v>
      </c>
      <c r="X31" s="10" t="s">
        <v>105</v>
      </c>
      <c r="Y31" s="10" t="s">
        <v>102</v>
      </c>
      <c r="Z31" s="10" t="s">
        <v>90</v>
      </c>
      <c r="AA31" s="10" t="s">
        <v>49</v>
      </c>
      <c r="AB31" s="129"/>
      <c r="AC31" s="180">
        <v>0.25</v>
      </c>
      <c r="AD31" s="170">
        <f t="shared" si="5"/>
        <v>1</v>
      </c>
      <c r="AE31" s="171" t="str">
        <f t="shared" si="8"/>
        <v>Avance satisfactorio</v>
      </c>
      <c r="AF31" s="172" t="s">
        <v>1342</v>
      </c>
      <c r="AG31" s="172" t="s">
        <v>346</v>
      </c>
      <c r="AH31" s="172" t="s">
        <v>49</v>
      </c>
      <c r="AI31" s="173" t="str">
        <f t="shared" si="1"/>
        <v>En gestión</v>
      </c>
      <c r="AJ31" s="183">
        <v>49961495</v>
      </c>
      <c r="AK31" s="179" t="s">
        <v>347</v>
      </c>
      <c r="AL31" s="282">
        <v>12235130114</v>
      </c>
      <c r="AM31" s="282">
        <v>6836045315</v>
      </c>
      <c r="AN31" s="282">
        <v>914509523.56999993</v>
      </c>
    </row>
    <row r="32" spans="2:40" ht="409.5" x14ac:dyDescent="0.3">
      <c r="B32" s="88" t="s">
        <v>5</v>
      </c>
      <c r="C32" s="46" t="s">
        <v>348</v>
      </c>
      <c r="D32" s="89" t="s">
        <v>54</v>
      </c>
      <c r="E32" s="89" t="s">
        <v>301</v>
      </c>
      <c r="F32" s="89" t="s">
        <v>56</v>
      </c>
      <c r="G32" s="62">
        <v>1</v>
      </c>
      <c r="H32" s="89" t="s">
        <v>349</v>
      </c>
      <c r="I32" s="89" t="s">
        <v>57</v>
      </c>
      <c r="J32" s="89" t="s">
        <v>48</v>
      </c>
      <c r="K32" s="93" t="s">
        <v>350</v>
      </c>
      <c r="L32" s="93" t="s">
        <v>351</v>
      </c>
      <c r="M32" s="92" t="s">
        <v>352</v>
      </c>
      <c r="N32" s="92" t="s">
        <v>216</v>
      </c>
      <c r="O32" s="62">
        <v>0.25</v>
      </c>
      <c r="P32" s="62">
        <v>0.5</v>
      </c>
      <c r="Q32" s="62">
        <v>0.75</v>
      </c>
      <c r="R32" s="62">
        <v>1</v>
      </c>
      <c r="S32" s="26" t="s">
        <v>39</v>
      </c>
      <c r="T32" s="51">
        <v>74624461</v>
      </c>
      <c r="U32" s="10" t="s">
        <v>295</v>
      </c>
      <c r="V32" s="224" t="s">
        <v>345</v>
      </c>
      <c r="W32" s="303"/>
      <c r="X32" s="10" t="s">
        <v>105</v>
      </c>
      <c r="Y32" s="10" t="s">
        <v>102</v>
      </c>
      <c r="Z32" s="10" t="s">
        <v>90</v>
      </c>
      <c r="AA32" s="10" t="s">
        <v>49</v>
      </c>
      <c r="AB32" s="129"/>
      <c r="AC32" s="180">
        <v>0.25</v>
      </c>
      <c r="AD32" s="170">
        <f t="shared" si="5"/>
        <v>1</v>
      </c>
      <c r="AE32" s="171" t="str">
        <f t="shared" si="8"/>
        <v>Avance satisfactorio</v>
      </c>
      <c r="AF32" s="172" t="s">
        <v>1343</v>
      </c>
      <c r="AG32" s="172" t="s">
        <v>353</v>
      </c>
      <c r="AH32" s="172" t="s">
        <v>49</v>
      </c>
      <c r="AI32" s="173" t="str">
        <f t="shared" si="1"/>
        <v>En gestión</v>
      </c>
      <c r="AJ32" s="183">
        <v>74624461</v>
      </c>
      <c r="AK32" s="179" t="s">
        <v>354</v>
      </c>
      <c r="AL32" s="282"/>
      <c r="AM32" s="282"/>
      <c r="AN32" s="282"/>
    </row>
    <row r="33" spans="2:41" ht="330" x14ac:dyDescent="0.3">
      <c r="B33" s="88" t="s">
        <v>5</v>
      </c>
      <c r="C33" s="46" t="s">
        <v>355</v>
      </c>
      <c r="D33" s="89" t="s">
        <v>54</v>
      </c>
      <c r="E33" s="89" t="s">
        <v>301</v>
      </c>
      <c r="F33" s="89" t="s">
        <v>56</v>
      </c>
      <c r="G33" s="62">
        <v>1</v>
      </c>
      <c r="H33" s="89" t="s">
        <v>356</v>
      </c>
      <c r="I33" s="89" t="s">
        <v>57</v>
      </c>
      <c r="J33" s="89" t="s">
        <v>48</v>
      </c>
      <c r="K33" s="93" t="s">
        <v>357</v>
      </c>
      <c r="L33" s="93" t="s">
        <v>358</v>
      </c>
      <c r="M33" s="92" t="s">
        <v>344</v>
      </c>
      <c r="N33" s="92" t="s">
        <v>216</v>
      </c>
      <c r="O33" s="62">
        <v>0.25</v>
      </c>
      <c r="P33" s="62">
        <v>0.5</v>
      </c>
      <c r="Q33" s="62">
        <v>0.75</v>
      </c>
      <c r="R33" s="62">
        <v>1</v>
      </c>
      <c r="S33" s="26" t="s">
        <v>39</v>
      </c>
      <c r="T33" s="179" t="s">
        <v>361</v>
      </c>
      <c r="U33" s="10" t="s">
        <v>295</v>
      </c>
      <c r="V33" s="224" t="s">
        <v>345</v>
      </c>
      <c r="W33" s="303"/>
      <c r="X33" s="10" t="s">
        <v>105</v>
      </c>
      <c r="Y33" s="10" t="s">
        <v>102</v>
      </c>
      <c r="Z33" s="10" t="s">
        <v>90</v>
      </c>
      <c r="AA33" s="10" t="s">
        <v>49</v>
      </c>
      <c r="AB33" s="129"/>
      <c r="AC33" s="180">
        <v>0.25</v>
      </c>
      <c r="AD33" s="170">
        <f t="shared" si="5"/>
        <v>1</v>
      </c>
      <c r="AE33" s="171" t="str">
        <f t="shared" si="8"/>
        <v>Avance satisfactorio</v>
      </c>
      <c r="AF33" s="172" t="s">
        <v>359</v>
      </c>
      <c r="AG33" s="172" t="s">
        <v>360</v>
      </c>
      <c r="AH33" s="172" t="s">
        <v>49</v>
      </c>
      <c r="AI33" s="173" t="str">
        <f t="shared" si="1"/>
        <v>En gestión</v>
      </c>
      <c r="AJ33" s="179" t="s">
        <v>361</v>
      </c>
      <c r="AK33" s="179" t="s">
        <v>362</v>
      </c>
      <c r="AL33" s="282"/>
      <c r="AM33" s="282"/>
      <c r="AN33" s="282"/>
    </row>
    <row r="34" spans="2:41" ht="231" x14ac:dyDescent="0.3">
      <c r="B34" s="88" t="s">
        <v>5</v>
      </c>
      <c r="C34" s="46" t="s">
        <v>363</v>
      </c>
      <c r="D34" s="89" t="s">
        <v>54</v>
      </c>
      <c r="E34" s="89" t="s">
        <v>301</v>
      </c>
      <c r="F34" s="89" t="s">
        <v>56</v>
      </c>
      <c r="G34" s="62">
        <v>1</v>
      </c>
      <c r="H34" s="89" t="s">
        <v>364</v>
      </c>
      <c r="I34" s="89" t="s">
        <v>47</v>
      </c>
      <c r="J34" s="89" t="s">
        <v>48</v>
      </c>
      <c r="K34" s="93" t="s">
        <v>365</v>
      </c>
      <c r="L34" s="93" t="s">
        <v>366</v>
      </c>
      <c r="M34" s="92" t="s">
        <v>352</v>
      </c>
      <c r="N34" s="92" t="s">
        <v>216</v>
      </c>
      <c r="O34" s="62">
        <v>0.25</v>
      </c>
      <c r="P34" s="62">
        <v>0.5</v>
      </c>
      <c r="Q34" s="62">
        <v>0.75</v>
      </c>
      <c r="R34" s="62">
        <v>1</v>
      </c>
      <c r="S34" s="26" t="s">
        <v>39</v>
      </c>
      <c r="T34" s="51">
        <v>104969527</v>
      </c>
      <c r="U34" s="10" t="s">
        <v>295</v>
      </c>
      <c r="V34" s="224" t="s">
        <v>345</v>
      </c>
      <c r="W34" s="303"/>
      <c r="X34" s="10" t="s">
        <v>105</v>
      </c>
      <c r="Y34" s="10" t="s">
        <v>102</v>
      </c>
      <c r="Z34" s="10" t="s">
        <v>90</v>
      </c>
      <c r="AA34" s="10" t="s">
        <v>49</v>
      </c>
      <c r="AB34" s="129"/>
      <c r="AC34" s="180">
        <v>0.25</v>
      </c>
      <c r="AD34" s="170">
        <f t="shared" si="5"/>
        <v>1</v>
      </c>
      <c r="AE34" s="171" t="str">
        <f t="shared" si="8"/>
        <v>Avance satisfactorio</v>
      </c>
      <c r="AF34" s="172" t="s">
        <v>367</v>
      </c>
      <c r="AG34" s="172" t="s">
        <v>368</v>
      </c>
      <c r="AH34" s="172" t="s">
        <v>49</v>
      </c>
      <c r="AI34" s="173" t="str">
        <f t="shared" si="1"/>
        <v>En gestión</v>
      </c>
      <c r="AJ34" s="183">
        <v>104969527</v>
      </c>
      <c r="AK34" s="179" t="s">
        <v>369</v>
      </c>
      <c r="AL34" s="282"/>
      <c r="AM34" s="282"/>
      <c r="AN34" s="282"/>
    </row>
    <row r="35" spans="2:41" ht="214.5" x14ac:dyDescent="0.3">
      <c r="B35" s="88" t="s">
        <v>5</v>
      </c>
      <c r="C35" s="46" t="s">
        <v>370</v>
      </c>
      <c r="D35" s="89" t="s">
        <v>54</v>
      </c>
      <c r="E35" s="89" t="s">
        <v>301</v>
      </c>
      <c r="F35" s="89" t="s">
        <v>56</v>
      </c>
      <c r="G35" s="62">
        <v>1</v>
      </c>
      <c r="H35" s="89" t="s">
        <v>371</v>
      </c>
      <c r="I35" s="89" t="s">
        <v>57</v>
      </c>
      <c r="J35" s="89" t="s">
        <v>48</v>
      </c>
      <c r="K35" s="93" t="s">
        <v>372</v>
      </c>
      <c r="L35" s="93" t="s">
        <v>373</v>
      </c>
      <c r="M35" s="92" t="s">
        <v>352</v>
      </c>
      <c r="N35" s="92" t="s">
        <v>216</v>
      </c>
      <c r="O35" s="62">
        <v>0.25</v>
      </c>
      <c r="P35" s="62">
        <v>0.5</v>
      </c>
      <c r="Q35" s="62">
        <v>0.75</v>
      </c>
      <c r="R35" s="62">
        <v>1</v>
      </c>
      <c r="S35" s="26" t="s">
        <v>39</v>
      </c>
      <c r="T35" s="179" t="s">
        <v>376</v>
      </c>
      <c r="U35" s="10" t="s">
        <v>295</v>
      </c>
      <c r="V35" s="224" t="s">
        <v>345</v>
      </c>
      <c r="W35" s="307"/>
      <c r="X35" s="10" t="s">
        <v>105</v>
      </c>
      <c r="Y35" s="10" t="s">
        <v>102</v>
      </c>
      <c r="Z35" s="10" t="s">
        <v>90</v>
      </c>
      <c r="AA35" s="10" t="s">
        <v>49</v>
      </c>
      <c r="AB35" s="129"/>
      <c r="AC35" s="180">
        <v>0.25</v>
      </c>
      <c r="AD35" s="170">
        <f t="shared" si="5"/>
        <v>1</v>
      </c>
      <c r="AE35" s="171" t="str">
        <f t="shared" si="8"/>
        <v>Avance satisfactorio</v>
      </c>
      <c r="AF35" s="172" t="s">
        <v>374</v>
      </c>
      <c r="AG35" s="172" t="s">
        <v>375</v>
      </c>
      <c r="AH35" s="172" t="s">
        <v>49</v>
      </c>
      <c r="AI35" s="173" t="str">
        <f t="shared" si="1"/>
        <v>En gestión</v>
      </c>
      <c r="AJ35" s="179" t="s">
        <v>376</v>
      </c>
      <c r="AK35" s="179" t="s">
        <v>377</v>
      </c>
      <c r="AL35" s="282"/>
      <c r="AM35" s="282"/>
      <c r="AN35" s="282"/>
    </row>
    <row r="36" spans="2:41" ht="165" customHeight="1" x14ac:dyDescent="0.3">
      <c r="B36" s="88" t="s">
        <v>5</v>
      </c>
      <c r="C36" s="46" t="s">
        <v>378</v>
      </c>
      <c r="D36" s="89" t="s">
        <v>54</v>
      </c>
      <c r="E36" s="89" t="s">
        <v>301</v>
      </c>
      <c r="F36" s="89" t="s">
        <v>56</v>
      </c>
      <c r="G36" s="62">
        <v>1</v>
      </c>
      <c r="H36" s="89" t="s">
        <v>379</v>
      </c>
      <c r="I36" s="89" t="s">
        <v>57</v>
      </c>
      <c r="J36" s="89" t="s">
        <v>48</v>
      </c>
      <c r="K36" s="93" t="s">
        <v>380</v>
      </c>
      <c r="L36" s="93" t="s">
        <v>381</v>
      </c>
      <c r="M36" s="92" t="s">
        <v>352</v>
      </c>
      <c r="N36" s="92" t="s">
        <v>216</v>
      </c>
      <c r="O36" s="62">
        <v>0.25</v>
      </c>
      <c r="P36" s="62">
        <v>0.5</v>
      </c>
      <c r="Q36" s="62">
        <v>0.75</v>
      </c>
      <c r="R36" s="62">
        <v>1</v>
      </c>
      <c r="S36" s="26" t="s">
        <v>39</v>
      </c>
      <c r="T36" s="179" t="s">
        <v>385</v>
      </c>
      <c r="U36" s="10" t="s">
        <v>295</v>
      </c>
      <c r="V36" s="224" t="s">
        <v>382</v>
      </c>
      <c r="W36" s="302">
        <v>3230722720</v>
      </c>
      <c r="X36" s="10" t="s">
        <v>105</v>
      </c>
      <c r="Y36" s="10" t="s">
        <v>102</v>
      </c>
      <c r="Z36" s="10" t="s">
        <v>90</v>
      </c>
      <c r="AA36" s="10" t="s">
        <v>49</v>
      </c>
      <c r="AB36" s="129"/>
      <c r="AC36" s="180">
        <v>0.25</v>
      </c>
      <c r="AD36" s="170">
        <f t="shared" si="5"/>
        <v>1</v>
      </c>
      <c r="AE36" s="171" t="str">
        <f t="shared" si="8"/>
        <v>Avance satisfactorio</v>
      </c>
      <c r="AF36" s="172" t="s">
        <v>383</v>
      </c>
      <c r="AG36" s="172" t="s">
        <v>384</v>
      </c>
      <c r="AH36" s="172" t="s">
        <v>49</v>
      </c>
      <c r="AI36" s="173" t="str">
        <f t="shared" si="1"/>
        <v>En gestión</v>
      </c>
      <c r="AJ36" s="179" t="s">
        <v>385</v>
      </c>
      <c r="AK36" s="179" t="s">
        <v>386</v>
      </c>
      <c r="AL36" s="282">
        <v>3230722720</v>
      </c>
      <c r="AM36" s="282">
        <v>3195957810</v>
      </c>
      <c r="AN36" s="282">
        <v>195200925.33999997</v>
      </c>
    </row>
    <row r="37" spans="2:41" ht="409.5" x14ac:dyDescent="0.3">
      <c r="B37" s="88" t="s">
        <v>5</v>
      </c>
      <c r="C37" s="46" t="s">
        <v>387</v>
      </c>
      <c r="D37" s="89" t="s">
        <v>54</v>
      </c>
      <c r="E37" s="89" t="s">
        <v>301</v>
      </c>
      <c r="F37" s="89" t="s">
        <v>56</v>
      </c>
      <c r="G37" s="62">
        <v>1</v>
      </c>
      <c r="H37" s="89" t="s">
        <v>388</v>
      </c>
      <c r="I37" s="89" t="s">
        <v>57</v>
      </c>
      <c r="J37" s="89" t="s">
        <v>48</v>
      </c>
      <c r="K37" s="93" t="s">
        <v>389</v>
      </c>
      <c r="L37" s="93" t="s">
        <v>390</v>
      </c>
      <c r="M37" s="92" t="s">
        <v>352</v>
      </c>
      <c r="N37" s="92" t="s">
        <v>216</v>
      </c>
      <c r="O37" s="62">
        <v>0.8</v>
      </c>
      <c r="P37" s="62">
        <v>0.85</v>
      </c>
      <c r="Q37" s="62">
        <v>0.9</v>
      </c>
      <c r="R37" s="62">
        <v>1</v>
      </c>
      <c r="S37" s="26" t="s">
        <v>39</v>
      </c>
      <c r="T37" s="179" t="s">
        <v>394</v>
      </c>
      <c r="U37" s="10" t="s">
        <v>295</v>
      </c>
      <c r="V37" s="224" t="s">
        <v>382</v>
      </c>
      <c r="W37" s="303"/>
      <c r="X37" s="10" t="s">
        <v>105</v>
      </c>
      <c r="Y37" s="10" t="s">
        <v>102</v>
      </c>
      <c r="Z37" s="10" t="s">
        <v>90</v>
      </c>
      <c r="AA37" s="10" t="s">
        <v>49</v>
      </c>
      <c r="AB37" s="129"/>
      <c r="AC37" s="182">
        <v>0.98180000000000001</v>
      </c>
      <c r="AD37" s="170">
        <f t="shared" si="5"/>
        <v>1</v>
      </c>
      <c r="AE37" s="171" t="str">
        <f t="shared" si="8"/>
        <v>Avance satisfactorio</v>
      </c>
      <c r="AF37" s="172" t="s">
        <v>391</v>
      </c>
      <c r="AG37" s="172" t="s">
        <v>392</v>
      </c>
      <c r="AH37" s="172" t="s">
        <v>393</v>
      </c>
      <c r="AI37" s="173" t="str">
        <f t="shared" si="1"/>
        <v>En gestión</v>
      </c>
      <c r="AJ37" s="179" t="s">
        <v>394</v>
      </c>
      <c r="AK37" s="179" t="s">
        <v>395</v>
      </c>
      <c r="AL37" s="282"/>
      <c r="AM37" s="282"/>
      <c r="AN37" s="282"/>
    </row>
    <row r="38" spans="2:41" ht="165" customHeight="1" x14ac:dyDescent="0.3">
      <c r="B38" s="88" t="s">
        <v>5</v>
      </c>
      <c r="C38" s="46" t="s">
        <v>396</v>
      </c>
      <c r="D38" s="89" t="s">
        <v>54</v>
      </c>
      <c r="E38" s="89" t="s">
        <v>301</v>
      </c>
      <c r="F38" s="89" t="s">
        <v>56</v>
      </c>
      <c r="G38" s="62">
        <v>1</v>
      </c>
      <c r="H38" s="89" t="s">
        <v>397</v>
      </c>
      <c r="I38" s="89" t="s">
        <v>57</v>
      </c>
      <c r="J38" s="89" t="s">
        <v>48</v>
      </c>
      <c r="K38" s="93" t="s">
        <v>398</v>
      </c>
      <c r="L38" s="93" t="s">
        <v>399</v>
      </c>
      <c r="M38" s="92" t="s">
        <v>352</v>
      </c>
      <c r="N38" s="92" t="s">
        <v>216</v>
      </c>
      <c r="O38" s="62">
        <v>0.25</v>
      </c>
      <c r="P38" s="62">
        <v>0.5</v>
      </c>
      <c r="Q38" s="62">
        <v>0.75</v>
      </c>
      <c r="R38" s="62">
        <v>1</v>
      </c>
      <c r="S38" s="26" t="s">
        <v>39</v>
      </c>
      <c r="T38" s="179" t="s">
        <v>402</v>
      </c>
      <c r="U38" s="10" t="s">
        <v>295</v>
      </c>
      <c r="V38" s="224" t="s">
        <v>382</v>
      </c>
      <c r="W38" s="307"/>
      <c r="X38" s="10" t="s">
        <v>105</v>
      </c>
      <c r="Y38" s="10" t="s">
        <v>102</v>
      </c>
      <c r="Z38" s="10" t="s">
        <v>90</v>
      </c>
      <c r="AA38" s="10" t="s">
        <v>49</v>
      </c>
      <c r="AB38" s="129"/>
      <c r="AC38" s="180">
        <v>0.25</v>
      </c>
      <c r="AD38" s="170">
        <f t="shared" si="5"/>
        <v>1</v>
      </c>
      <c r="AE38" s="171" t="str">
        <f t="shared" si="8"/>
        <v>Avance satisfactorio</v>
      </c>
      <c r="AF38" s="172" t="s">
        <v>400</v>
      </c>
      <c r="AG38" s="172" t="s">
        <v>401</v>
      </c>
      <c r="AH38" s="172" t="s">
        <v>49</v>
      </c>
      <c r="AI38" s="173" t="str">
        <f t="shared" si="1"/>
        <v>En gestión</v>
      </c>
      <c r="AJ38" s="179" t="s">
        <v>402</v>
      </c>
      <c r="AK38" s="179" t="s">
        <v>403</v>
      </c>
      <c r="AL38" s="282"/>
      <c r="AM38" s="282"/>
      <c r="AN38" s="282"/>
    </row>
    <row r="39" spans="2:41" ht="181.5" x14ac:dyDescent="0.3">
      <c r="B39" s="88" t="s">
        <v>5</v>
      </c>
      <c r="C39" s="46" t="s">
        <v>404</v>
      </c>
      <c r="D39" s="89" t="s">
        <v>54</v>
      </c>
      <c r="E39" s="89" t="s">
        <v>301</v>
      </c>
      <c r="F39" s="89" t="s">
        <v>56</v>
      </c>
      <c r="G39" s="62">
        <v>1</v>
      </c>
      <c r="H39" s="89" t="s">
        <v>405</v>
      </c>
      <c r="I39" s="89" t="s">
        <v>57</v>
      </c>
      <c r="J39" s="89" t="s">
        <v>48</v>
      </c>
      <c r="K39" s="93" t="s">
        <v>406</v>
      </c>
      <c r="L39" s="93" t="s">
        <v>407</v>
      </c>
      <c r="M39" s="92" t="s">
        <v>187</v>
      </c>
      <c r="N39" s="92" t="s">
        <v>311</v>
      </c>
      <c r="O39" s="62">
        <v>0.25</v>
      </c>
      <c r="P39" s="62">
        <v>0.5</v>
      </c>
      <c r="Q39" s="62">
        <v>0.75</v>
      </c>
      <c r="R39" s="62">
        <v>1</v>
      </c>
      <c r="S39" s="26" t="s">
        <v>39</v>
      </c>
      <c r="T39" s="179" t="s">
        <v>410</v>
      </c>
      <c r="U39" s="10" t="s">
        <v>295</v>
      </c>
      <c r="V39" s="224" t="s">
        <v>296</v>
      </c>
      <c r="W39" s="309">
        <v>465615797.5</v>
      </c>
      <c r="X39" s="10" t="s">
        <v>105</v>
      </c>
      <c r="Y39" s="10" t="s">
        <v>102</v>
      </c>
      <c r="Z39" s="10" t="s">
        <v>90</v>
      </c>
      <c r="AA39" s="10" t="s">
        <v>49</v>
      </c>
      <c r="AB39" s="129"/>
      <c r="AC39" s="180">
        <v>0.25</v>
      </c>
      <c r="AD39" s="170">
        <f t="shared" si="5"/>
        <v>1</v>
      </c>
      <c r="AE39" s="171" t="str">
        <f t="shared" si="8"/>
        <v>Avance satisfactorio</v>
      </c>
      <c r="AF39" s="172" t="s">
        <v>408</v>
      </c>
      <c r="AG39" s="172" t="s">
        <v>409</v>
      </c>
      <c r="AH39" s="172" t="s">
        <v>49</v>
      </c>
      <c r="AI39" s="173" t="str">
        <f t="shared" si="1"/>
        <v>En gestión</v>
      </c>
      <c r="AJ39" s="179" t="s">
        <v>410</v>
      </c>
      <c r="AK39" s="179" t="s">
        <v>411</v>
      </c>
      <c r="AL39" s="282">
        <v>465615797.5</v>
      </c>
      <c r="AM39" s="282">
        <v>414355283</v>
      </c>
      <c r="AN39" s="282">
        <v>39679809.335000001</v>
      </c>
    </row>
    <row r="40" spans="2:41" ht="132" x14ac:dyDescent="0.3">
      <c r="B40" s="88" t="s">
        <v>5</v>
      </c>
      <c r="C40" s="46" t="s">
        <v>412</v>
      </c>
      <c r="D40" s="89" t="s">
        <v>54</v>
      </c>
      <c r="E40" s="89" t="s">
        <v>301</v>
      </c>
      <c r="F40" s="89" t="s">
        <v>56</v>
      </c>
      <c r="G40" s="62">
        <v>1</v>
      </c>
      <c r="H40" s="89" t="s">
        <v>413</v>
      </c>
      <c r="I40" s="89" t="s">
        <v>57</v>
      </c>
      <c r="J40" s="89" t="s">
        <v>48</v>
      </c>
      <c r="K40" s="93" t="s">
        <v>414</v>
      </c>
      <c r="L40" s="93" t="s">
        <v>415</v>
      </c>
      <c r="M40" s="92" t="s">
        <v>187</v>
      </c>
      <c r="N40" s="92" t="s">
        <v>311</v>
      </c>
      <c r="O40" s="62">
        <v>0.25</v>
      </c>
      <c r="P40" s="62">
        <v>0.5</v>
      </c>
      <c r="Q40" s="62">
        <v>0.75</v>
      </c>
      <c r="R40" s="62">
        <v>1</v>
      </c>
      <c r="S40" s="26" t="s">
        <v>39</v>
      </c>
      <c r="T40" s="179" t="s">
        <v>418</v>
      </c>
      <c r="U40" s="10" t="s">
        <v>295</v>
      </c>
      <c r="V40" s="224" t="s">
        <v>296</v>
      </c>
      <c r="W40" s="310"/>
      <c r="X40" s="10" t="s">
        <v>105</v>
      </c>
      <c r="Y40" s="10" t="s">
        <v>102</v>
      </c>
      <c r="Z40" s="10" t="s">
        <v>90</v>
      </c>
      <c r="AA40" s="10" t="s">
        <v>49</v>
      </c>
      <c r="AB40" s="129"/>
      <c r="AC40" s="180">
        <v>0.25</v>
      </c>
      <c r="AD40" s="170">
        <f t="shared" si="5"/>
        <v>1</v>
      </c>
      <c r="AE40" s="171" t="str">
        <f t="shared" si="8"/>
        <v>Avance satisfactorio</v>
      </c>
      <c r="AF40" s="172" t="s">
        <v>416</v>
      </c>
      <c r="AG40" s="172" t="s">
        <v>417</v>
      </c>
      <c r="AH40" s="172" t="s">
        <v>49</v>
      </c>
      <c r="AI40" s="173" t="str">
        <f t="shared" ref="AI40:AI71" si="9">IF($AC40&lt;1%,"Sin iniciar",IF($AC40&gt;=$G40,"Terminado","En gestión"))</f>
        <v>En gestión</v>
      </c>
      <c r="AJ40" s="179" t="s">
        <v>418</v>
      </c>
      <c r="AK40" s="179" t="s">
        <v>419</v>
      </c>
      <c r="AL40" s="282"/>
      <c r="AM40" s="282"/>
      <c r="AN40" s="282"/>
    </row>
    <row r="41" spans="2:41" ht="396" x14ac:dyDescent="0.3">
      <c r="B41" s="88" t="s">
        <v>5</v>
      </c>
      <c r="C41" s="46" t="s">
        <v>420</v>
      </c>
      <c r="D41" s="89" t="s">
        <v>54</v>
      </c>
      <c r="E41" s="89" t="s">
        <v>301</v>
      </c>
      <c r="F41" s="89" t="s">
        <v>56</v>
      </c>
      <c r="G41" s="62">
        <v>1</v>
      </c>
      <c r="H41" s="89" t="s">
        <v>421</v>
      </c>
      <c r="I41" s="89" t="s">
        <v>57</v>
      </c>
      <c r="J41" s="89" t="s">
        <v>48</v>
      </c>
      <c r="K41" s="93" t="s">
        <v>422</v>
      </c>
      <c r="L41" s="93" t="s">
        <v>423</v>
      </c>
      <c r="M41" s="92" t="s">
        <v>187</v>
      </c>
      <c r="N41" s="92" t="s">
        <v>311</v>
      </c>
      <c r="O41" s="62">
        <v>0.25</v>
      </c>
      <c r="P41" s="62">
        <v>0.5</v>
      </c>
      <c r="Q41" s="62">
        <v>0.75</v>
      </c>
      <c r="R41" s="62">
        <v>1</v>
      </c>
      <c r="S41" s="26" t="s">
        <v>39</v>
      </c>
      <c r="T41" s="51">
        <v>54420120</v>
      </c>
      <c r="U41" s="10" t="s">
        <v>295</v>
      </c>
      <c r="V41" s="224" t="s">
        <v>296</v>
      </c>
      <c r="W41" s="311"/>
      <c r="X41" s="10" t="s">
        <v>105</v>
      </c>
      <c r="Y41" s="10" t="s">
        <v>102</v>
      </c>
      <c r="Z41" s="10" t="s">
        <v>90</v>
      </c>
      <c r="AA41" s="10" t="s">
        <v>49</v>
      </c>
      <c r="AB41" s="129"/>
      <c r="AC41" s="180">
        <v>0.25</v>
      </c>
      <c r="AD41" s="170">
        <f t="shared" si="5"/>
        <v>1</v>
      </c>
      <c r="AE41" s="171" t="str">
        <f t="shared" si="8"/>
        <v>Avance satisfactorio</v>
      </c>
      <c r="AF41" s="172" t="s">
        <v>424</v>
      </c>
      <c r="AG41" s="172" t="s">
        <v>425</v>
      </c>
      <c r="AH41" s="172" t="s">
        <v>49</v>
      </c>
      <c r="AI41" s="173" t="str">
        <f t="shared" si="9"/>
        <v>En gestión</v>
      </c>
      <c r="AJ41" s="183">
        <v>54420120</v>
      </c>
      <c r="AK41" s="209" t="s">
        <v>426</v>
      </c>
      <c r="AL41" s="282"/>
      <c r="AM41" s="282"/>
      <c r="AN41" s="282"/>
    </row>
    <row r="42" spans="2:41" ht="148.5" x14ac:dyDescent="0.3">
      <c r="B42" s="88" t="s">
        <v>5</v>
      </c>
      <c r="C42" s="46" t="s">
        <v>427</v>
      </c>
      <c r="D42" s="89" t="s">
        <v>54</v>
      </c>
      <c r="E42" s="89" t="s">
        <v>301</v>
      </c>
      <c r="F42" s="89" t="s">
        <v>56</v>
      </c>
      <c r="G42" s="62">
        <v>1</v>
      </c>
      <c r="H42" s="89" t="s">
        <v>428</v>
      </c>
      <c r="I42" s="89" t="s">
        <v>57</v>
      </c>
      <c r="J42" s="89" t="s">
        <v>48</v>
      </c>
      <c r="K42" s="93" t="s">
        <v>429</v>
      </c>
      <c r="L42" s="93" t="s">
        <v>430</v>
      </c>
      <c r="M42" s="92">
        <v>45718</v>
      </c>
      <c r="N42" s="92" t="s">
        <v>311</v>
      </c>
      <c r="O42" s="62">
        <v>0.25</v>
      </c>
      <c r="P42" s="62">
        <v>0.5</v>
      </c>
      <c r="Q42" s="62">
        <v>0.75</v>
      </c>
      <c r="R42" s="62">
        <v>1</v>
      </c>
      <c r="S42" s="26" t="s">
        <v>39</v>
      </c>
      <c r="T42" s="51">
        <v>28731131</v>
      </c>
      <c r="U42" s="10" t="s">
        <v>295</v>
      </c>
      <c r="V42" s="224" t="s">
        <v>319</v>
      </c>
      <c r="W42" s="209">
        <v>267152595.16666666</v>
      </c>
      <c r="X42" s="10" t="s">
        <v>105</v>
      </c>
      <c r="Y42" s="10" t="s">
        <v>51</v>
      </c>
      <c r="Z42" s="10" t="s">
        <v>90</v>
      </c>
      <c r="AA42" s="10" t="s">
        <v>49</v>
      </c>
      <c r="AB42" s="129"/>
      <c r="AC42" s="180">
        <v>0.25</v>
      </c>
      <c r="AD42" s="170">
        <f t="shared" si="5"/>
        <v>1</v>
      </c>
      <c r="AE42" s="171" t="str">
        <f t="shared" si="8"/>
        <v>Avance satisfactorio</v>
      </c>
      <c r="AF42" s="172" t="s">
        <v>431</v>
      </c>
      <c r="AG42" s="172" t="s">
        <v>432</v>
      </c>
      <c r="AH42" s="172" t="s">
        <v>49</v>
      </c>
      <c r="AI42" s="173" t="str">
        <f t="shared" si="9"/>
        <v>En gestión</v>
      </c>
      <c r="AJ42" s="183">
        <v>28731131</v>
      </c>
      <c r="AK42" s="179" t="s">
        <v>322</v>
      </c>
      <c r="AL42" s="209">
        <v>267152595.16666666</v>
      </c>
      <c r="AM42" s="209">
        <v>267152595.16666666</v>
      </c>
      <c r="AN42" s="209">
        <v>16058094.055</v>
      </c>
      <c r="AO42" s="345"/>
    </row>
    <row r="43" spans="2:41" ht="115.5" x14ac:dyDescent="0.3">
      <c r="B43" s="88" t="s">
        <v>5</v>
      </c>
      <c r="C43" s="46" t="s">
        <v>433</v>
      </c>
      <c r="D43" s="89" t="s">
        <v>54</v>
      </c>
      <c r="E43" s="89" t="s">
        <v>301</v>
      </c>
      <c r="F43" s="89" t="s">
        <v>56</v>
      </c>
      <c r="G43" s="62">
        <v>1</v>
      </c>
      <c r="H43" s="89" t="s">
        <v>434</v>
      </c>
      <c r="I43" s="89" t="s">
        <v>57</v>
      </c>
      <c r="J43" s="89" t="s">
        <v>48</v>
      </c>
      <c r="K43" s="93" t="s">
        <v>435</v>
      </c>
      <c r="L43" s="93" t="s">
        <v>436</v>
      </c>
      <c r="M43" s="92">
        <v>45663</v>
      </c>
      <c r="N43" s="92" t="s">
        <v>311</v>
      </c>
      <c r="O43" s="62">
        <v>0.25</v>
      </c>
      <c r="P43" s="62">
        <v>0.5</v>
      </c>
      <c r="Q43" s="62">
        <v>0.75</v>
      </c>
      <c r="R43" s="62">
        <v>1</v>
      </c>
      <c r="S43" s="26" t="s">
        <v>39</v>
      </c>
      <c r="T43" s="183">
        <v>305144702</v>
      </c>
      <c r="U43" s="10" t="s">
        <v>295</v>
      </c>
      <c r="V43" s="224" t="s">
        <v>319</v>
      </c>
      <c r="W43" s="209">
        <v>267152595.16666666</v>
      </c>
      <c r="X43" s="10" t="s">
        <v>105</v>
      </c>
      <c r="Y43" s="10" t="s">
        <v>51</v>
      </c>
      <c r="Z43" s="10" t="s">
        <v>84</v>
      </c>
      <c r="AA43" s="10" t="s">
        <v>53</v>
      </c>
      <c r="AB43" s="129"/>
      <c r="AC43" s="180">
        <v>0.25</v>
      </c>
      <c r="AD43" s="170">
        <f t="shared" si="5"/>
        <v>1</v>
      </c>
      <c r="AE43" s="171" t="str">
        <f t="shared" si="8"/>
        <v>Avance satisfactorio</v>
      </c>
      <c r="AF43" s="172" t="s">
        <v>437</v>
      </c>
      <c r="AG43" s="172" t="s">
        <v>438</v>
      </c>
      <c r="AH43" s="172" t="s">
        <v>49</v>
      </c>
      <c r="AI43" s="173" t="str">
        <f t="shared" si="9"/>
        <v>En gestión</v>
      </c>
      <c r="AJ43" s="183">
        <v>305144702</v>
      </c>
      <c r="AK43" s="179" t="s">
        <v>439</v>
      </c>
      <c r="AL43" s="209">
        <v>267152595.16666666</v>
      </c>
      <c r="AM43" s="209">
        <v>267152595.16666666</v>
      </c>
      <c r="AN43" s="209">
        <v>16058094.055</v>
      </c>
      <c r="AO43" s="345"/>
    </row>
    <row r="44" spans="2:41" ht="66" x14ac:dyDescent="0.3">
      <c r="B44" s="45" t="s">
        <v>6</v>
      </c>
      <c r="C44" s="46" t="s">
        <v>440</v>
      </c>
      <c r="D44" s="26" t="s">
        <v>62</v>
      </c>
      <c r="E44" s="26" t="s">
        <v>139</v>
      </c>
      <c r="F44" s="26" t="s">
        <v>56</v>
      </c>
      <c r="G44" s="62">
        <v>1</v>
      </c>
      <c r="H44" s="26" t="s">
        <v>441</v>
      </c>
      <c r="I44" s="26" t="s">
        <v>57</v>
      </c>
      <c r="J44" s="26" t="s">
        <v>48</v>
      </c>
      <c r="K44" s="10" t="s">
        <v>442</v>
      </c>
      <c r="L44" s="10" t="s">
        <v>443</v>
      </c>
      <c r="M44" s="48">
        <v>45931</v>
      </c>
      <c r="N44" s="48" t="s">
        <v>216</v>
      </c>
      <c r="O44" s="62">
        <v>0</v>
      </c>
      <c r="P44" s="62">
        <v>0</v>
      </c>
      <c r="Q44" s="62">
        <v>0</v>
      </c>
      <c r="R44" s="62">
        <v>1</v>
      </c>
      <c r="S44" s="26" t="s">
        <v>39</v>
      </c>
      <c r="T44" s="51">
        <v>26016605</v>
      </c>
      <c r="U44" s="10" t="s">
        <v>267</v>
      </c>
      <c r="V44" s="224" t="s">
        <v>477</v>
      </c>
      <c r="W44" s="258">
        <v>561015733.32999992</v>
      </c>
      <c r="X44" s="10" t="s">
        <v>117</v>
      </c>
      <c r="Y44" s="10" t="s">
        <v>49</v>
      </c>
      <c r="Z44" s="10" t="s">
        <v>42</v>
      </c>
      <c r="AA44" s="10" t="s">
        <v>49</v>
      </c>
      <c r="AB44" s="129"/>
      <c r="AC44" s="169"/>
      <c r="AD44" s="170" t="str">
        <f t="shared" si="5"/>
        <v>No Aplica</v>
      </c>
      <c r="AE44" s="171" t="str">
        <f t="shared" si="8"/>
        <v>No reporta avance en el periodo</v>
      </c>
      <c r="AF44" s="172" t="s">
        <v>444</v>
      </c>
      <c r="AG44" s="172" t="s">
        <v>49</v>
      </c>
      <c r="AH44" s="172" t="s">
        <v>49</v>
      </c>
      <c r="AI44" s="173" t="str">
        <f t="shared" si="9"/>
        <v>Sin iniciar</v>
      </c>
      <c r="AJ44" s="51">
        <v>26016605</v>
      </c>
      <c r="AK44" s="176">
        <v>0</v>
      </c>
      <c r="AL44" s="252">
        <v>561015733.32999992</v>
      </c>
      <c r="AM44" s="252">
        <v>536515733.32999998</v>
      </c>
      <c r="AN44" s="252">
        <v>22683840</v>
      </c>
    </row>
    <row r="45" spans="2:41" ht="409.5" x14ac:dyDescent="0.3">
      <c r="B45" s="45" t="s">
        <v>6</v>
      </c>
      <c r="C45" s="46" t="s">
        <v>445</v>
      </c>
      <c r="D45" s="26" t="s">
        <v>62</v>
      </c>
      <c r="E45" s="26" t="s">
        <v>139</v>
      </c>
      <c r="F45" s="26" t="s">
        <v>56</v>
      </c>
      <c r="G45" s="62">
        <v>1</v>
      </c>
      <c r="H45" s="26" t="s">
        <v>446</v>
      </c>
      <c r="I45" s="26" t="s">
        <v>57</v>
      </c>
      <c r="J45" s="26" t="s">
        <v>48</v>
      </c>
      <c r="K45" s="10" t="s">
        <v>447</v>
      </c>
      <c r="L45" s="10" t="s">
        <v>448</v>
      </c>
      <c r="M45" s="48" t="s">
        <v>449</v>
      </c>
      <c r="N45" s="48" t="s">
        <v>216</v>
      </c>
      <c r="O45" s="62">
        <v>1</v>
      </c>
      <c r="P45" s="62">
        <v>1</v>
      </c>
      <c r="Q45" s="62">
        <v>1</v>
      </c>
      <c r="R45" s="62">
        <v>1</v>
      </c>
      <c r="S45" s="26" t="s">
        <v>39</v>
      </c>
      <c r="T45" s="51">
        <v>26016605</v>
      </c>
      <c r="U45" s="10" t="s">
        <v>267</v>
      </c>
      <c r="V45" s="229" t="s">
        <v>272</v>
      </c>
      <c r="W45" s="302">
        <v>204984267</v>
      </c>
      <c r="X45" s="10" t="s">
        <v>117</v>
      </c>
      <c r="Y45" s="10" t="s">
        <v>49</v>
      </c>
      <c r="Z45" s="10" t="s">
        <v>76</v>
      </c>
      <c r="AA45" s="10" t="s">
        <v>49</v>
      </c>
      <c r="AB45" s="129"/>
      <c r="AC45" s="185">
        <f>8/8*100%</f>
        <v>1</v>
      </c>
      <c r="AD45" s="170">
        <f t="shared" si="5"/>
        <v>1</v>
      </c>
      <c r="AE45" s="231" t="str">
        <f t="shared" si="8"/>
        <v>Avance satisfactorio</v>
      </c>
      <c r="AF45" s="218" t="s">
        <v>450</v>
      </c>
      <c r="AG45" s="218" t="s">
        <v>451</v>
      </c>
      <c r="AH45" s="218" t="s">
        <v>49</v>
      </c>
      <c r="AI45" s="232" t="s">
        <v>1326</v>
      </c>
      <c r="AJ45" s="233">
        <v>26016605</v>
      </c>
      <c r="AK45" s="234">
        <f>+T45/12*3</f>
        <v>6504151.25</v>
      </c>
      <c r="AL45" s="282">
        <v>204984267</v>
      </c>
      <c r="AM45" s="282">
        <v>193500000</v>
      </c>
      <c r="AN45" s="282">
        <v>21300000</v>
      </c>
    </row>
    <row r="46" spans="2:41" ht="82.5" x14ac:dyDescent="0.3">
      <c r="B46" s="45" t="s">
        <v>6</v>
      </c>
      <c r="C46" s="46" t="s">
        <v>452</v>
      </c>
      <c r="D46" s="26" t="s">
        <v>62</v>
      </c>
      <c r="E46" s="26" t="s">
        <v>139</v>
      </c>
      <c r="F46" s="26" t="s">
        <v>56</v>
      </c>
      <c r="G46" s="62">
        <v>1</v>
      </c>
      <c r="H46" s="26" t="s">
        <v>453</v>
      </c>
      <c r="I46" s="26" t="s">
        <v>57</v>
      </c>
      <c r="J46" s="26" t="s">
        <v>48</v>
      </c>
      <c r="K46" s="10" t="s">
        <v>454</v>
      </c>
      <c r="L46" s="10" t="s">
        <v>455</v>
      </c>
      <c r="M46" s="49">
        <v>45748</v>
      </c>
      <c r="N46" s="48" t="s">
        <v>216</v>
      </c>
      <c r="O46" s="62">
        <v>0</v>
      </c>
      <c r="P46" s="62">
        <v>1</v>
      </c>
      <c r="Q46" s="62">
        <v>1</v>
      </c>
      <c r="R46" s="62">
        <v>1</v>
      </c>
      <c r="S46" s="26" t="s">
        <v>39</v>
      </c>
      <c r="T46" s="51">
        <v>26016605</v>
      </c>
      <c r="U46" s="10" t="s">
        <v>267</v>
      </c>
      <c r="V46" s="224" t="s">
        <v>272</v>
      </c>
      <c r="W46" s="303"/>
      <c r="X46" s="10" t="s">
        <v>117</v>
      </c>
      <c r="Y46" s="10" t="s">
        <v>49</v>
      </c>
      <c r="Z46" s="10" t="s">
        <v>103</v>
      </c>
      <c r="AA46" s="10" t="s">
        <v>49</v>
      </c>
      <c r="AB46" s="129"/>
      <c r="AC46" s="169"/>
      <c r="AD46" s="170" t="str">
        <f t="shared" si="5"/>
        <v>No Aplica</v>
      </c>
      <c r="AE46" s="171" t="str">
        <f t="shared" si="8"/>
        <v>No reporta avance en el periodo</v>
      </c>
      <c r="AF46" s="172" t="s">
        <v>297</v>
      </c>
      <c r="AG46" s="172" t="s">
        <v>49</v>
      </c>
      <c r="AH46" s="172" t="s">
        <v>49</v>
      </c>
      <c r="AI46" s="173" t="str">
        <f t="shared" si="9"/>
        <v>Sin iniciar</v>
      </c>
      <c r="AJ46" s="51">
        <v>26016605</v>
      </c>
      <c r="AK46" s="176">
        <v>0</v>
      </c>
      <c r="AL46" s="282"/>
      <c r="AM46" s="282"/>
      <c r="AN46" s="282"/>
    </row>
    <row r="47" spans="2:41" ht="82.5" x14ac:dyDescent="0.3">
      <c r="B47" s="45" t="s">
        <v>6</v>
      </c>
      <c r="C47" s="46" t="s">
        <v>456</v>
      </c>
      <c r="D47" s="26" t="s">
        <v>62</v>
      </c>
      <c r="E47" s="26" t="s">
        <v>139</v>
      </c>
      <c r="F47" s="26" t="s">
        <v>56</v>
      </c>
      <c r="G47" s="62">
        <v>1</v>
      </c>
      <c r="H47" s="26" t="s">
        <v>457</v>
      </c>
      <c r="I47" s="26" t="s">
        <v>57</v>
      </c>
      <c r="J47" s="26" t="s">
        <v>48</v>
      </c>
      <c r="K47" s="10" t="s">
        <v>458</v>
      </c>
      <c r="L47" s="10" t="s">
        <v>459</v>
      </c>
      <c r="M47" s="49" t="s">
        <v>449</v>
      </c>
      <c r="N47" s="48" t="s">
        <v>216</v>
      </c>
      <c r="O47" s="62">
        <v>1</v>
      </c>
      <c r="P47" s="62">
        <v>1</v>
      </c>
      <c r="Q47" s="62">
        <v>1</v>
      </c>
      <c r="R47" s="62">
        <v>1</v>
      </c>
      <c r="S47" s="26" t="s">
        <v>39</v>
      </c>
      <c r="T47" s="51">
        <v>26016605</v>
      </c>
      <c r="U47" s="10" t="s">
        <v>267</v>
      </c>
      <c r="V47" s="229" t="s">
        <v>272</v>
      </c>
      <c r="W47" s="303"/>
      <c r="X47" s="10" t="s">
        <v>117</v>
      </c>
      <c r="Y47" s="10" t="s">
        <v>49</v>
      </c>
      <c r="Z47" s="10" t="s">
        <v>103</v>
      </c>
      <c r="AA47" s="10" t="s">
        <v>49</v>
      </c>
      <c r="AB47" s="129"/>
      <c r="AC47" s="185">
        <f>2/2*100%</f>
        <v>1</v>
      </c>
      <c r="AD47" s="170">
        <f t="shared" si="5"/>
        <v>1</v>
      </c>
      <c r="AE47" s="231" t="str">
        <f t="shared" si="8"/>
        <v>Avance satisfactorio</v>
      </c>
      <c r="AF47" s="218" t="s">
        <v>460</v>
      </c>
      <c r="AG47" s="218" t="s">
        <v>461</v>
      </c>
      <c r="AH47" s="218" t="s">
        <v>49</v>
      </c>
      <c r="AI47" s="232" t="s">
        <v>1326</v>
      </c>
      <c r="AJ47" s="233">
        <v>26016605</v>
      </c>
      <c r="AK47" s="234">
        <f>+T47/12*3</f>
        <v>6504151.25</v>
      </c>
      <c r="AL47" s="282"/>
      <c r="AM47" s="282"/>
      <c r="AN47" s="282"/>
    </row>
    <row r="48" spans="2:41" ht="82.5" x14ac:dyDescent="0.3">
      <c r="B48" s="45" t="s">
        <v>6</v>
      </c>
      <c r="C48" s="46" t="s">
        <v>462</v>
      </c>
      <c r="D48" s="26" t="s">
        <v>62</v>
      </c>
      <c r="E48" s="26" t="s">
        <v>139</v>
      </c>
      <c r="F48" s="26" t="s">
        <v>56</v>
      </c>
      <c r="G48" s="62">
        <v>1</v>
      </c>
      <c r="H48" s="26" t="s">
        <v>463</v>
      </c>
      <c r="I48" s="26" t="s">
        <v>57</v>
      </c>
      <c r="J48" s="26" t="s">
        <v>48</v>
      </c>
      <c r="K48" s="10" t="s">
        <v>454</v>
      </c>
      <c r="L48" s="10" t="s">
        <v>464</v>
      </c>
      <c r="M48" s="49">
        <v>45748</v>
      </c>
      <c r="N48" s="48" t="s">
        <v>216</v>
      </c>
      <c r="O48" s="62">
        <v>0</v>
      </c>
      <c r="P48" s="62">
        <v>1</v>
      </c>
      <c r="Q48" s="62">
        <v>1</v>
      </c>
      <c r="R48" s="62">
        <v>1</v>
      </c>
      <c r="S48" s="26" t="s">
        <v>39</v>
      </c>
      <c r="T48" s="51">
        <v>26016605</v>
      </c>
      <c r="U48" s="10" t="s">
        <v>267</v>
      </c>
      <c r="V48" s="224" t="s">
        <v>272</v>
      </c>
      <c r="W48" s="303"/>
      <c r="X48" s="10" t="s">
        <v>117</v>
      </c>
      <c r="Y48" s="10" t="s">
        <v>49</v>
      </c>
      <c r="Z48" s="10" t="s">
        <v>103</v>
      </c>
      <c r="AA48" s="10" t="s">
        <v>49</v>
      </c>
      <c r="AB48" s="129"/>
      <c r="AC48" s="185"/>
      <c r="AD48" s="170" t="str">
        <f t="shared" si="5"/>
        <v>No Aplica</v>
      </c>
      <c r="AE48" s="171" t="str">
        <f t="shared" si="8"/>
        <v>No reporta avance en el periodo</v>
      </c>
      <c r="AF48" s="172" t="s">
        <v>297</v>
      </c>
      <c r="AG48" s="172" t="s">
        <v>49</v>
      </c>
      <c r="AH48" s="172" t="s">
        <v>49</v>
      </c>
      <c r="AI48" s="173" t="str">
        <f t="shared" si="9"/>
        <v>Sin iniciar</v>
      </c>
      <c r="AJ48" s="51">
        <v>26016605</v>
      </c>
      <c r="AK48" s="176">
        <v>0</v>
      </c>
      <c r="AL48" s="282"/>
      <c r="AM48" s="282"/>
      <c r="AN48" s="282"/>
    </row>
    <row r="49" spans="2:42" ht="66" x14ac:dyDescent="0.3">
      <c r="B49" s="45" t="s">
        <v>6</v>
      </c>
      <c r="C49" s="46" t="s">
        <v>465</v>
      </c>
      <c r="D49" s="26" t="s">
        <v>62</v>
      </c>
      <c r="E49" s="26" t="s">
        <v>139</v>
      </c>
      <c r="F49" s="26" t="s">
        <v>56</v>
      </c>
      <c r="G49" s="65">
        <v>1</v>
      </c>
      <c r="H49" s="26" t="s">
        <v>466</v>
      </c>
      <c r="I49" s="26" t="s">
        <v>57</v>
      </c>
      <c r="J49" s="26" t="s">
        <v>38</v>
      </c>
      <c r="K49" s="10" t="s">
        <v>467</v>
      </c>
      <c r="L49" s="10" t="s">
        <v>468</v>
      </c>
      <c r="M49" s="48">
        <v>45931</v>
      </c>
      <c r="N49" s="48" t="s">
        <v>216</v>
      </c>
      <c r="O49" s="65">
        <v>0</v>
      </c>
      <c r="P49" s="65">
        <v>0</v>
      </c>
      <c r="Q49" s="65">
        <v>0</v>
      </c>
      <c r="R49" s="65">
        <v>1</v>
      </c>
      <c r="S49" s="26" t="s">
        <v>39</v>
      </c>
      <c r="T49" s="51">
        <v>152726369</v>
      </c>
      <c r="U49" s="10" t="s">
        <v>267</v>
      </c>
      <c r="V49" s="224" t="s">
        <v>272</v>
      </c>
      <c r="W49" s="303"/>
      <c r="X49" s="10" t="s">
        <v>117</v>
      </c>
      <c r="Y49" s="10" t="s">
        <v>49</v>
      </c>
      <c r="Z49" s="10" t="s">
        <v>99</v>
      </c>
      <c r="AA49" s="10" t="s">
        <v>49</v>
      </c>
      <c r="AB49" s="129"/>
      <c r="AC49" s="175"/>
      <c r="AD49" s="170" t="str">
        <f t="shared" si="5"/>
        <v>No Aplica</v>
      </c>
      <c r="AE49" s="171" t="str">
        <f t="shared" si="8"/>
        <v>No reporta avance en el periodo</v>
      </c>
      <c r="AF49" s="172" t="s">
        <v>444</v>
      </c>
      <c r="AG49" s="172" t="s">
        <v>49</v>
      </c>
      <c r="AH49" s="172" t="s">
        <v>49</v>
      </c>
      <c r="AI49" s="173" t="str">
        <f t="shared" si="9"/>
        <v>Sin iniciar</v>
      </c>
      <c r="AJ49" s="51">
        <v>152726369</v>
      </c>
      <c r="AK49" s="176">
        <v>0</v>
      </c>
      <c r="AL49" s="282"/>
      <c r="AM49" s="282"/>
      <c r="AN49" s="282"/>
    </row>
    <row r="50" spans="2:42" ht="66" x14ac:dyDescent="0.3">
      <c r="B50" s="45" t="s">
        <v>6</v>
      </c>
      <c r="C50" s="46" t="s">
        <v>469</v>
      </c>
      <c r="D50" s="26" t="s">
        <v>62</v>
      </c>
      <c r="E50" s="26" t="s">
        <v>139</v>
      </c>
      <c r="F50" s="26" t="s">
        <v>56</v>
      </c>
      <c r="G50" s="65">
        <v>1</v>
      </c>
      <c r="H50" s="26" t="s">
        <v>470</v>
      </c>
      <c r="I50" s="26" t="s">
        <v>57</v>
      </c>
      <c r="J50" s="26" t="s">
        <v>38</v>
      </c>
      <c r="K50" s="10" t="s">
        <v>471</v>
      </c>
      <c r="L50" s="10" t="s">
        <v>472</v>
      </c>
      <c r="M50" s="48">
        <v>45931</v>
      </c>
      <c r="N50" s="48" t="s">
        <v>216</v>
      </c>
      <c r="O50" s="65">
        <v>0</v>
      </c>
      <c r="P50" s="65">
        <v>0</v>
      </c>
      <c r="Q50" s="65">
        <v>0</v>
      </c>
      <c r="R50" s="65">
        <v>1</v>
      </c>
      <c r="S50" s="26" t="s">
        <v>39</v>
      </c>
      <c r="T50" s="51">
        <v>152726369</v>
      </c>
      <c r="U50" s="10" t="s">
        <v>267</v>
      </c>
      <c r="V50" s="224" t="s">
        <v>272</v>
      </c>
      <c r="W50" s="307"/>
      <c r="X50" s="10" t="s">
        <v>117</v>
      </c>
      <c r="Y50" s="10" t="s">
        <v>49</v>
      </c>
      <c r="Z50" s="10" t="s">
        <v>99</v>
      </c>
      <c r="AA50" s="10" t="s">
        <v>49</v>
      </c>
      <c r="AB50" s="129"/>
      <c r="AC50" s="175"/>
      <c r="AD50" s="170" t="str">
        <f t="shared" si="5"/>
        <v>No Aplica</v>
      </c>
      <c r="AE50" s="171" t="str">
        <f t="shared" si="8"/>
        <v>No reporta avance en el periodo</v>
      </c>
      <c r="AF50" s="172" t="s">
        <v>444</v>
      </c>
      <c r="AG50" s="172" t="s">
        <v>49</v>
      </c>
      <c r="AH50" s="172" t="s">
        <v>49</v>
      </c>
      <c r="AI50" s="173" t="str">
        <f t="shared" si="9"/>
        <v>Sin iniciar</v>
      </c>
      <c r="AJ50" s="51">
        <v>152726369</v>
      </c>
      <c r="AK50" s="176">
        <v>0</v>
      </c>
      <c r="AL50" s="282"/>
      <c r="AM50" s="282"/>
      <c r="AN50" s="282"/>
    </row>
    <row r="51" spans="2:42" ht="49.5" x14ac:dyDescent="0.3">
      <c r="B51" s="88" t="s">
        <v>7</v>
      </c>
      <c r="C51" s="46" t="s">
        <v>473</v>
      </c>
      <c r="D51" s="89" t="s">
        <v>62</v>
      </c>
      <c r="E51" s="89" t="s">
        <v>135</v>
      </c>
      <c r="F51" s="89" t="s">
        <v>56</v>
      </c>
      <c r="G51" s="64">
        <v>0</v>
      </c>
      <c r="H51" s="89" t="s">
        <v>474</v>
      </c>
      <c r="I51" s="89" t="s">
        <v>57</v>
      </c>
      <c r="J51" s="89" t="s">
        <v>48</v>
      </c>
      <c r="K51" s="93" t="s">
        <v>475</v>
      </c>
      <c r="L51" s="93" t="s">
        <v>476</v>
      </c>
      <c r="M51" s="92">
        <v>45748</v>
      </c>
      <c r="N51" s="92" t="s">
        <v>294</v>
      </c>
      <c r="O51" s="62">
        <v>0</v>
      </c>
      <c r="P51" s="62">
        <v>0</v>
      </c>
      <c r="Q51" s="62">
        <v>0</v>
      </c>
      <c r="R51" s="62">
        <v>0</v>
      </c>
      <c r="S51" s="26" t="s">
        <v>39</v>
      </c>
      <c r="T51" s="51">
        <v>391698847</v>
      </c>
      <c r="U51" s="10" t="s">
        <v>267</v>
      </c>
      <c r="V51" s="26" t="s">
        <v>477</v>
      </c>
      <c r="W51" s="308">
        <v>846423333.00000012</v>
      </c>
      <c r="X51" s="10" t="s">
        <v>40</v>
      </c>
      <c r="Y51" s="10" t="s">
        <v>49</v>
      </c>
      <c r="Z51" s="10" t="s">
        <v>60</v>
      </c>
      <c r="AA51" s="10" t="s">
        <v>49</v>
      </c>
      <c r="AB51" s="129"/>
      <c r="AC51" s="186"/>
      <c r="AD51" s="187" t="str">
        <f t="shared" si="5"/>
        <v>No Aplica</v>
      </c>
      <c r="AE51" s="188" t="str">
        <f t="shared" si="8"/>
        <v>No reporta avance en el periodo</v>
      </c>
      <c r="AF51" s="189" t="s">
        <v>478</v>
      </c>
      <c r="AG51" s="189" t="s">
        <v>49</v>
      </c>
      <c r="AH51" s="189" t="s">
        <v>49</v>
      </c>
      <c r="AI51" s="190" t="str">
        <f t="shared" si="9"/>
        <v>Sin iniciar</v>
      </c>
      <c r="AJ51" s="191">
        <v>391698847</v>
      </c>
      <c r="AK51" s="176">
        <v>0</v>
      </c>
      <c r="AL51" s="284">
        <v>846423333.00000012</v>
      </c>
      <c r="AM51" s="284">
        <v>691906557.33000004</v>
      </c>
      <c r="AN51" s="284">
        <v>80195332.670000002</v>
      </c>
    </row>
    <row r="52" spans="2:42" ht="363" x14ac:dyDescent="0.3">
      <c r="B52" s="88" t="s">
        <v>7</v>
      </c>
      <c r="C52" s="46" t="s">
        <v>479</v>
      </c>
      <c r="D52" s="89" t="s">
        <v>62</v>
      </c>
      <c r="E52" s="89" t="s">
        <v>135</v>
      </c>
      <c r="F52" s="89" t="s">
        <v>56</v>
      </c>
      <c r="G52" s="62">
        <v>0.95</v>
      </c>
      <c r="H52" s="89" t="s">
        <v>480</v>
      </c>
      <c r="I52" s="89" t="s">
        <v>47</v>
      </c>
      <c r="J52" s="89" t="s">
        <v>48</v>
      </c>
      <c r="K52" s="93" t="s">
        <v>481</v>
      </c>
      <c r="L52" s="93" t="s">
        <v>482</v>
      </c>
      <c r="M52" s="92">
        <v>45689</v>
      </c>
      <c r="N52" s="92" t="s">
        <v>216</v>
      </c>
      <c r="O52" s="62">
        <v>0.4</v>
      </c>
      <c r="P52" s="62">
        <v>0.55000000000000004</v>
      </c>
      <c r="Q52" s="62">
        <v>0.7</v>
      </c>
      <c r="R52" s="62">
        <v>0.95</v>
      </c>
      <c r="S52" s="26" t="s">
        <v>39</v>
      </c>
      <c r="T52" s="51">
        <v>115777318</v>
      </c>
      <c r="U52" s="10" t="s">
        <v>267</v>
      </c>
      <c r="V52" s="26" t="s">
        <v>477</v>
      </c>
      <c r="W52" s="308"/>
      <c r="X52" s="10" t="s">
        <v>40</v>
      </c>
      <c r="Y52" s="10" t="s">
        <v>49</v>
      </c>
      <c r="Z52" s="10" t="s">
        <v>68</v>
      </c>
      <c r="AA52" s="10" t="s">
        <v>49</v>
      </c>
      <c r="AB52" s="129"/>
      <c r="AC52" s="169">
        <v>0.49</v>
      </c>
      <c r="AD52" s="170">
        <f t="shared" ref="AD52:AD83" si="10">+IF($O52=0,"No Aplica",IF($AC52/$O52&gt;=100%,100%,$AC52/$O52))</f>
        <v>1</v>
      </c>
      <c r="AE52" s="171" t="str">
        <f t="shared" ref="AE52:AE58" si="11">IF(ISTEXT(AD52),"No reporta avance en el periodo",IF(AD52&lt;=69%,"Avance insuficiente",IF(AD52&gt;95%,"Avance satisfactorio",IF(AD52&gt;70%,"Avance suficiente",IF(AD52&lt;94%,"Avance suficiente",0)))))</f>
        <v>Avance satisfactorio</v>
      </c>
      <c r="AF52" s="172" t="s">
        <v>483</v>
      </c>
      <c r="AG52" s="172" t="s">
        <v>484</v>
      </c>
      <c r="AH52" s="172" t="s">
        <v>49</v>
      </c>
      <c r="AI52" s="173" t="str">
        <f t="shared" si="9"/>
        <v>En gestión</v>
      </c>
      <c r="AJ52" s="51">
        <v>115777318</v>
      </c>
      <c r="AK52" s="176">
        <f t="shared" ref="AK52:AK58" si="12">+AJ52/4</f>
        <v>28944329.5</v>
      </c>
      <c r="AL52" s="284"/>
      <c r="AM52" s="284"/>
      <c r="AN52" s="284"/>
    </row>
    <row r="53" spans="2:42" ht="363" x14ac:dyDescent="0.3">
      <c r="B53" s="88" t="s">
        <v>7</v>
      </c>
      <c r="C53" s="46" t="s">
        <v>485</v>
      </c>
      <c r="D53" s="89" t="s">
        <v>62</v>
      </c>
      <c r="E53" s="89" t="s">
        <v>135</v>
      </c>
      <c r="F53" s="89" t="s">
        <v>56</v>
      </c>
      <c r="G53" s="62">
        <v>0.85</v>
      </c>
      <c r="H53" s="89" t="s">
        <v>486</v>
      </c>
      <c r="I53" s="89" t="s">
        <v>47</v>
      </c>
      <c r="J53" s="89" t="s">
        <v>48</v>
      </c>
      <c r="K53" s="93" t="s">
        <v>487</v>
      </c>
      <c r="L53" s="93" t="s">
        <v>482</v>
      </c>
      <c r="M53" s="92">
        <v>45689</v>
      </c>
      <c r="N53" s="92" t="s">
        <v>216</v>
      </c>
      <c r="O53" s="62">
        <v>0.25</v>
      </c>
      <c r="P53" s="62">
        <v>0.45</v>
      </c>
      <c r="Q53" s="62">
        <v>0.6</v>
      </c>
      <c r="R53" s="62">
        <v>0.85</v>
      </c>
      <c r="S53" s="26" t="s">
        <v>39</v>
      </c>
      <c r="T53" s="51">
        <v>115777318</v>
      </c>
      <c r="U53" s="10" t="s">
        <v>267</v>
      </c>
      <c r="V53" s="26" t="s">
        <v>477</v>
      </c>
      <c r="W53" s="308"/>
      <c r="X53" s="10" t="s">
        <v>40</v>
      </c>
      <c r="Y53" s="10" t="s">
        <v>49</v>
      </c>
      <c r="Z53" s="10" t="s">
        <v>68</v>
      </c>
      <c r="AA53" s="10" t="s">
        <v>49</v>
      </c>
      <c r="AB53" s="129"/>
      <c r="AC53" s="169">
        <v>0.31</v>
      </c>
      <c r="AD53" s="170">
        <f t="shared" si="10"/>
        <v>1</v>
      </c>
      <c r="AE53" s="171" t="str">
        <f t="shared" si="11"/>
        <v>Avance satisfactorio</v>
      </c>
      <c r="AF53" s="172" t="s">
        <v>488</v>
      </c>
      <c r="AG53" s="172" t="s">
        <v>484</v>
      </c>
      <c r="AH53" s="172" t="s">
        <v>49</v>
      </c>
      <c r="AI53" s="173" t="str">
        <f t="shared" si="9"/>
        <v>En gestión</v>
      </c>
      <c r="AJ53" s="51">
        <v>115777318</v>
      </c>
      <c r="AK53" s="176">
        <f t="shared" si="12"/>
        <v>28944329.5</v>
      </c>
      <c r="AL53" s="284"/>
      <c r="AM53" s="284"/>
      <c r="AN53" s="284"/>
    </row>
    <row r="54" spans="2:42" ht="409.5" x14ac:dyDescent="0.3">
      <c r="B54" s="88" t="s">
        <v>7</v>
      </c>
      <c r="C54" s="46" t="s">
        <v>489</v>
      </c>
      <c r="D54" s="89" t="s">
        <v>62</v>
      </c>
      <c r="E54" s="89" t="s">
        <v>135</v>
      </c>
      <c r="F54" s="89" t="s">
        <v>56</v>
      </c>
      <c r="G54" s="62">
        <v>1</v>
      </c>
      <c r="H54" s="89" t="s">
        <v>490</v>
      </c>
      <c r="I54" s="89" t="s">
        <v>57</v>
      </c>
      <c r="J54" s="89" t="s">
        <v>48</v>
      </c>
      <c r="K54" s="93" t="s">
        <v>491</v>
      </c>
      <c r="L54" s="93" t="s">
        <v>492</v>
      </c>
      <c r="M54" s="92">
        <v>45689</v>
      </c>
      <c r="N54" s="92" t="s">
        <v>216</v>
      </c>
      <c r="O54" s="62">
        <v>0.05</v>
      </c>
      <c r="P54" s="62">
        <v>0.6</v>
      </c>
      <c r="Q54" s="62">
        <v>0.8</v>
      </c>
      <c r="R54" s="62">
        <v>1</v>
      </c>
      <c r="S54" s="26" t="s">
        <v>39</v>
      </c>
      <c r="T54" s="51">
        <v>11050445</v>
      </c>
      <c r="U54" s="10" t="s">
        <v>267</v>
      </c>
      <c r="V54" s="26" t="s">
        <v>477</v>
      </c>
      <c r="W54" s="308"/>
      <c r="X54" s="10" t="s">
        <v>40</v>
      </c>
      <c r="Y54" s="10" t="s">
        <v>102</v>
      </c>
      <c r="Z54" s="10" t="s">
        <v>60</v>
      </c>
      <c r="AA54" s="10" t="s">
        <v>49</v>
      </c>
      <c r="AB54" s="129"/>
      <c r="AC54" s="169">
        <v>0.05</v>
      </c>
      <c r="AD54" s="170">
        <f t="shared" si="10"/>
        <v>1</v>
      </c>
      <c r="AE54" s="171" t="str">
        <f t="shared" si="11"/>
        <v>Avance satisfactorio</v>
      </c>
      <c r="AF54" s="172" t="s">
        <v>493</v>
      </c>
      <c r="AG54" s="172" t="s">
        <v>494</v>
      </c>
      <c r="AH54" s="172" t="s">
        <v>49</v>
      </c>
      <c r="AI54" s="173" t="str">
        <f t="shared" si="9"/>
        <v>En gestión</v>
      </c>
      <c r="AJ54" s="51">
        <v>11050445</v>
      </c>
      <c r="AK54" s="176">
        <f t="shared" si="12"/>
        <v>2762611.25</v>
      </c>
      <c r="AL54" s="284"/>
      <c r="AM54" s="284"/>
      <c r="AN54" s="284"/>
    </row>
    <row r="55" spans="2:42" ht="66" x14ac:dyDescent="0.3">
      <c r="B55" s="88" t="s">
        <v>7</v>
      </c>
      <c r="C55" s="46" t="s">
        <v>495</v>
      </c>
      <c r="D55" s="89" t="s">
        <v>62</v>
      </c>
      <c r="E55" s="89" t="s">
        <v>135</v>
      </c>
      <c r="F55" s="89" t="s">
        <v>56</v>
      </c>
      <c r="G55" s="62">
        <v>1</v>
      </c>
      <c r="H55" s="89" t="s">
        <v>496</v>
      </c>
      <c r="I55" s="89" t="s">
        <v>57</v>
      </c>
      <c r="J55" s="89" t="s">
        <v>48</v>
      </c>
      <c r="K55" s="93" t="s">
        <v>497</v>
      </c>
      <c r="L55" s="93" t="s">
        <v>498</v>
      </c>
      <c r="M55" s="92">
        <v>45689</v>
      </c>
      <c r="N55" s="92" t="s">
        <v>216</v>
      </c>
      <c r="O55" s="62">
        <v>0.1</v>
      </c>
      <c r="P55" s="62">
        <v>0.3</v>
      </c>
      <c r="Q55" s="62">
        <v>0.8</v>
      </c>
      <c r="R55" s="62">
        <v>1</v>
      </c>
      <c r="S55" s="26" t="s">
        <v>39</v>
      </c>
      <c r="T55" s="51">
        <v>385933087</v>
      </c>
      <c r="U55" s="10" t="s">
        <v>267</v>
      </c>
      <c r="V55" s="26" t="s">
        <v>499</v>
      </c>
      <c r="W55" s="257">
        <v>75992222.333333343</v>
      </c>
      <c r="X55" s="10" t="s">
        <v>66</v>
      </c>
      <c r="Y55" s="10" t="s">
        <v>49</v>
      </c>
      <c r="Z55" s="10" t="s">
        <v>84</v>
      </c>
      <c r="AA55" s="10" t="s">
        <v>49</v>
      </c>
      <c r="AB55" s="129"/>
      <c r="AC55" s="169">
        <v>0.1</v>
      </c>
      <c r="AD55" s="170">
        <f t="shared" si="10"/>
        <v>1</v>
      </c>
      <c r="AE55" s="171" t="str">
        <f t="shared" si="11"/>
        <v>Avance satisfactorio</v>
      </c>
      <c r="AF55" s="172" t="s">
        <v>500</v>
      </c>
      <c r="AG55" s="172" t="s">
        <v>501</v>
      </c>
      <c r="AH55" s="172" t="s">
        <v>49</v>
      </c>
      <c r="AI55" s="173" t="str">
        <f t="shared" si="9"/>
        <v>En gestión</v>
      </c>
      <c r="AJ55" s="51">
        <v>385933087</v>
      </c>
      <c r="AK55" s="176">
        <f t="shared" si="12"/>
        <v>96483271.75</v>
      </c>
      <c r="AL55" s="193">
        <v>75992222.333333343</v>
      </c>
      <c r="AM55" s="193">
        <v>70695265.890000001</v>
      </c>
      <c r="AN55" s="193">
        <v>5403708.2233333336</v>
      </c>
      <c r="AO55" s="163"/>
      <c r="AP55" s="163"/>
    </row>
    <row r="56" spans="2:42" ht="82.5" x14ac:dyDescent="0.3">
      <c r="B56" s="88" t="s">
        <v>7</v>
      </c>
      <c r="C56" s="46" t="s">
        <v>502</v>
      </c>
      <c r="D56" s="89" t="s">
        <v>62</v>
      </c>
      <c r="E56" s="89" t="s">
        <v>137</v>
      </c>
      <c r="F56" s="89" t="s">
        <v>56</v>
      </c>
      <c r="G56" s="62">
        <v>1</v>
      </c>
      <c r="H56" s="89" t="s">
        <v>503</v>
      </c>
      <c r="I56" s="89" t="s">
        <v>57</v>
      </c>
      <c r="J56" s="89" t="s">
        <v>48</v>
      </c>
      <c r="K56" s="93" t="s">
        <v>504</v>
      </c>
      <c r="L56" s="93" t="s">
        <v>505</v>
      </c>
      <c r="M56" s="92">
        <v>45689</v>
      </c>
      <c r="N56" s="92" t="s">
        <v>216</v>
      </c>
      <c r="O56" s="62">
        <v>0.2</v>
      </c>
      <c r="P56" s="62">
        <v>0.5</v>
      </c>
      <c r="Q56" s="62">
        <v>0.8</v>
      </c>
      <c r="R56" s="62">
        <v>1</v>
      </c>
      <c r="S56" s="26" t="s">
        <v>39</v>
      </c>
      <c r="T56" s="51">
        <v>92772745</v>
      </c>
      <c r="U56" s="10" t="s">
        <v>267</v>
      </c>
      <c r="V56" s="26" t="s">
        <v>272</v>
      </c>
      <c r="W56" s="259">
        <v>215700000</v>
      </c>
      <c r="X56" s="10" t="s">
        <v>66</v>
      </c>
      <c r="Y56" s="10" t="s">
        <v>75</v>
      </c>
      <c r="Z56" s="10" t="s">
        <v>42</v>
      </c>
      <c r="AA56" s="10" t="s">
        <v>53</v>
      </c>
      <c r="AB56" s="129"/>
      <c r="AC56" s="169">
        <v>0.2</v>
      </c>
      <c r="AD56" s="170">
        <f t="shared" si="10"/>
        <v>1</v>
      </c>
      <c r="AE56" s="171" t="str">
        <f t="shared" si="11"/>
        <v>Avance satisfactorio</v>
      </c>
      <c r="AF56" s="172" t="s">
        <v>506</v>
      </c>
      <c r="AG56" s="172" t="s">
        <v>507</v>
      </c>
      <c r="AH56" s="172" t="s">
        <v>49</v>
      </c>
      <c r="AI56" s="173" t="str">
        <f t="shared" si="9"/>
        <v>En gestión</v>
      </c>
      <c r="AJ56" s="51">
        <v>92772745</v>
      </c>
      <c r="AK56" s="176">
        <f t="shared" si="12"/>
        <v>23193186.25</v>
      </c>
      <c r="AL56" s="193">
        <v>215700000</v>
      </c>
      <c r="AM56" s="193">
        <v>187530000.33000001</v>
      </c>
      <c r="AN56" s="193">
        <v>15079999.67</v>
      </c>
      <c r="AP56" s="163"/>
    </row>
    <row r="57" spans="2:42" ht="82.5" x14ac:dyDescent="0.3">
      <c r="B57" s="88" t="s">
        <v>7</v>
      </c>
      <c r="C57" s="46" t="s">
        <v>508</v>
      </c>
      <c r="D57" s="89" t="s">
        <v>62</v>
      </c>
      <c r="E57" s="89" t="s">
        <v>135</v>
      </c>
      <c r="F57" s="89" t="s">
        <v>263</v>
      </c>
      <c r="G57" s="62">
        <v>1</v>
      </c>
      <c r="H57" s="89" t="s">
        <v>509</v>
      </c>
      <c r="I57" s="89" t="s">
        <v>57</v>
      </c>
      <c r="J57" s="89" t="s">
        <v>48</v>
      </c>
      <c r="K57" s="93" t="s">
        <v>510</v>
      </c>
      <c r="L57" s="93" t="s">
        <v>511</v>
      </c>
      <c r="M57" s="92">
        <v>45689</v>
      </c>
      <c r="N57" s="92" t="s">
        <v>512</v>
      </c>
      <c r="O57" s="62">
        <v>0.3</v>
      </c>
      <c r="P57" s="62">
        <v>1</v>
      </c>
      <c r="Q57" s="65">
        <v>0</v>
      </c>
      <c r="R57" s="65">
        <v>0</v>
      </c>
      <c r="S57" s="26" t="s">
        <v>39</v>
      </c>
      <c r="T57" s="51">
        <v>56017682</v>
      </c>
      <c r="U57" s="10" t="s">
        <v>267</v>
      </c>
      <c r="V57" s="26" t="s">
        <v>499</v>
      </c>
      <c r="W57" s="332">
        <v>151984444.66666669</v>
      </c>
      <c r="X57" s="10" t="s">
        <v>66</v>
      </c>
      <c r="Y57" s="10" t="s">
        <v>49</v>
      </c>
      <c r="Z57" s="10" t="s">
        <v>84</v>
      </c>
      <c r="AA57" s="10" t="s">
        <v>49</v>
      </c>
      <c r="AB57" s="129"/>
      <c r="AC57" s="169">
        <v>0.3</v>
      </c>
      <c r="AD57" s="170">
        <f t="shared" si="10"/>
        <v>1</v>
      </c>
      <c r="AE57" s="171" t="str">
        <f t="shared" si="11"/>
        <v>Avance satisfactorio</v>
      </c>
      <c r="AF57" s="172" t="s">
        <v>513</v>
      </c>
      <c r="AG57" s="172" t="s">
        <v>514</v>
      </c>
      <c r="AH57" s="172" t="s">
        <v>49</v>
      </c>
      <c r="AI57" s="173" t="str">
        <f t="shared" si="9"/>
        <v>En gestión</v>
      </c>
      <c r="AJ57" s="51">
        <v>56017682</v>
      </c>
      <c r="AK57" s="176">
        <f t="shared" si="12"/>
        <v>14004420.5</v>
      </c>
      <c r="AL57" s="286">
        <v>151984444.66666669</v>
      </c>
      <c r="AM57" s="286">
        <v>141390531.78</v>
      </c>
      <c r="AN57" s="286">
        <v>10807416.446666667</v>
      </c>
    </row>
    <row r="58" spans="2:42" ht="82.5" x14ac:dyDescent="0.3">
      <c r="B58" s="88" t="s">
        <v>7</v>
      </c>
      <c r="C58" s="46" t="s">
        <v>515</v>
      </c>
      <c r="D58" s="89" t="s">
        <v>62</v>
      </c>
      <c r="E58" s="89" t="s">
        <v>135</v>
      </c>
      <c r="F58" s="89" t="s">
        <v>56</v>
      </c>
      <c r="G58" s="62">
        <v>0.5</v>
      </c>
      <c r="H58" s="89" t="s">
        <v>516</v>
      </c>
      <c r="I58" s="89" t="s">
        <v>57</v>
      </c>
      <c r="J58" s="89" t="s">
        <v>48</v>
      </c>
      <c r="K58" s="93" t="s">
        <v>517</v>
      </c>
      <c r="L58" s="93" t="s">
        <v>518</v>
      </c>
      <c r="M58" s="92">
        <v>45689</v>
      </c>
      <c r="N58" s="92" t="s">
        <v>216</v>
      </c>
      <c r="O58" s="62">
        <v>0.1</v>
      </c>
      <c r="P58" s="62">
        <v>0.2</v>
      </c>
      <c r="Q58" s="62">
        <v>0.3</v>
      </c>
      <c r="R58" s="62">
        <v>0.5</v>
      </c>
      <c r="S58" s="26" t="s">
        <v>39</v>
      </c>
      <c r="T58" s="51">
        <v>56017682</v>
      </c>
      <c r="U58" s="10" t="s">
        <v>267</v>
      </c>
      <c r="V58" s="26" t="s">
        <v>499</v>
      </c>
      <c r="W58" s="332"/>
      <c r="X58" s="10" t="s">
        <v>66</v>
      </c>
      <c r="Y58" s="10" t="s">
        <v>49</v>
      </c>
      <c r="Z58" s="10" t="s">
        <v>84</v>
      </c>
      <c r="AA58" s="10" t="s">
        <v>49</v>
      </c>
      <c r="AB58" s="129"/>
      <c r="AC58" s="169">
        <v>0.1</v>
      </c>
      <c r="AD58" s="170">
        <f t="shared" si="10"/>
        <v>1</v>
      </c>
      <c r="AE58" s="171" t="str">
        <f t="shared" si="11"/>
        <v>Avance satisfactorio</v>
      </c>
      <c r="AF58" s="172" t="s">
        <v>519</v>
      </c>
      <c r="AG58" s="172" t="s">
        <v>514</v>
      </c>
      <c r="AH58" s="172" t="s">
        <v>49</v>
      </c>
      <c r="AI58" s="173" t="str">
        <f t="shared" si="9"/>
        <v>En gestión</v>
      </c>
      <c r="AJ58" s="51">
        <v>56017682</v>
      </c>
      <c r="AK58" s="176">
        <f t="shared" si="12"/>
        <v>14004420.5</v>
      </c>
      <c r="AL58" s="286"/>
      <c r="AM58" s="286"/>
      <c r="AN58" s="286"/>
    </row>
    <row r="59" spans="2:42" ht="409.5" x14ac:dyDescent="0.3">
      <c r="B59" s="45" t="s">
        <v>19</v>
      </c>
      <c r="C59" s="46" t="s">
        <v>520</v>
      </c>
      <c r="D59" s="26" t="s">
        <v>34</v>
      </c>
      <c r="E59" s="26" t="s">
        <v>55</v>
      </c>
      <c r="F59" s="26" t="s">
        <v>56</v>
      </c>
      <c r="G59" s="62">
        <v>1</v>
      </c>
      <c r="H59" s="26" t="s">
        <v>521</v>
      </c>
      <c r="I59" s="26" t="s">
        <v>57</v>
      </c>
      <c r="J59" s="26" t="s">
        <v>48</v>
      </c>
      <c r="K59" s="10" t="s">
        <v>286</v>
      </c>
      <c r="L59" s="10" t="s">
        <v>522</v>
      </c>
      <c r="M59" s="48" t="s">
        <v>523</v>
      </c>
      <c r="N59" s="48" t="s">
        <v>216</v>
      </c>
      <c r="O59" s="62">
        <v>0.25</v>
      </c>
      <c r="P59" s="62">
        <v>0.5</v>
      </c>
      <c r="Q59" s="62">
        <v>0.75</v>
      </c>
      <c r="R59" s="62">
        <v>1</v>
      </c>
      <c r="S59" s="26" t="s">
        <v>39</v>
      </c>
      <c r="T59" s="174">
        <v>39785957</v>
      </c>
      <c r="U59" s="10" t="s">
        <v>524</v>
      </c>
      <c r="V59" s="224" t="s">
        <v>525</v>
      </c>
      <c r="W59" s="331">
        <v>773863506</v>
      </c>
      <c r="X59" s="10" t="s">
        <v>50</v>
      </c>
      <c r="Y59" s="10" t="s">
        <v>49</v>
      </c>
      <c r="Z59" s="10" t="s">
        <v>121</v>
      </c>
      <c r="AA59" s="10" t="s">
        <v>49</v>
      </c>
      <c r="AB59" s="129"/>
      <c r="AC59" s="169">
        <f>(25/100)</f>
        <v>0.25</v>
      </c>
      <c r="AD59" s="170">
        <f t="shared" si="10"/>
        <v>1</v>
      </c>
      <c r="AE59" s="171" t="str">
        <f>IF(ISTEXT(AD59),"No reporta avance en el periodo",IF(AD59&lt;=69%,"Avance insuficiente",IF(AD59&gt;95%,"Avance satisfactorio",IF(AD59&gt;70%,"Avance suficiente",IF(AD59&lt;94%,"Avance suficiente",0)))))</f>
        <v>Avance satisfactorio</v>
      </c>
      <c r="AF59" s="194" t="s">
        <v>1344</v>
      </c>
      <c r="AG59" s="194" t="s">
        <v>526</v>
      </c>
      <c r="AH59" s="172" t="s">
        <v>49</v>
      </c>
      <c r="AI59" s="173" t="str">
        <f t="shared" si="9"/>
        <v>En gestión</v>
      </c>
      <c r="AJ59" s="174">
        <v>39785957</v>
      </c>
      <c r="AK59" s="176">
        <v>39785957</v>
      </c>
      <c r="AL59" s="282">
        <v>773863506</v>
      </c>
      <c r="AM59" s="282">
        <v>496235000</v>
      </c>
      <c r="AN59" s="282">
        <v>18148333.329999998</v>
      </c>
    </row>
    <row r="60" spans="2:42" ht="409.5" x14ac:dyDescent="0.3">
      <c r="B60" s="45" t="s">
        <v>19</v>
      </c>
      <c r="C60" s="46" t="s">
        <v>527</v>
      </c>
      <c r="D60" s="26" t="s">
        <v>34</v>
      </c>
      <c r="E60" s="26" t="s">
        <v>55</v>
      </c>
      <c r="F60" s="26" t="s">
        <v>56</v>
      </c>
      <c r="G60" s="62">
        <v>1</v>
      </c>
      <c r="H60" s="26" t="s">
        <v>528</v>
      </c>
      <c r="I60" s="26" t="s">
        <v>57</v>
      </c>
      <c r="J60" s="26" t="s">
        <v>48</v>
      </c>
      <c r="K60" s="10" t="s">
        <v>286</v>
      </c>
      <c r="L60" s="10" t="s">
        <v>529</v>
      </c>
      <c r="M60" s="48" t="s">
        <v>523</v>
      </c>
      <c r="N60" s="48" t="s">
        <v>216</v>
      </c>
      <c r="O60" s="62">
        <v>0.25</v>
      </c>
      <c r="P60" s="62">
        <v>0.5</v>
      </c>
      <c r="Q60" s="62">
        <v>0.75</v>
      </c>
      <c r="R60" s="62">
        <v>1</v>
      </c>
      <c r="S60" s="26" t="s">
        <v>39</v>
      </c>
      <c r="T60" s="174">
        <v>63209694</v>
      </c>
      <c r="U60" s="10" t="s">
        <v>524</v>
      </c>
      <c r="V60" s="224" t="s">
        <v>525</v>
      </c>
      <c r="W60" s="303"/>
      <c r="X60" s="10" t="s">
        <v>50</v>
      </c>
      <c r="Y60" s="10" t="s">
        <v>49</v>
      </c>
      <c r="Z60" s="10" t="s">
        <v>121</v>
      </c>
      <c r="AA60" s="10" t="s">
        <v>49</v>
      </c>
      <c r="AB60" s="129"/>
      <c r="AC60" s="169">
        <f>(25/100)</f>
        <v>0.25</v>
      </c>
      <c r="AD60" s="170">
        <f t="shared" si="10"/>
        <v>1</v>
      </c>
      <c r="AE60" s="171" t="str">
        <f t="shared" ref="AE60:AE64" si="13">IF(ISTEXT(AD60),"No reporta avance en el periodo",IF(AD60&lt;=69%,"Avance insuficiente",IF(AD60&gt;95%,"Avance satisfactorio",IF(AD60&gt;70%,"Avance suficiente",IF(AD60&lt;94%,"Avance suficiente",0)))))</f>
        <v>Avance satisfactorio</v>
      </c>
      <c r="AF60" s="194" t="s">
        <v>1345</v>
      </c>
      <c r="AG60" s="194" t="s">
        <v>530</v>
      </c>
      <c r="AH60" s="172" t="s">
        <v>49</v>
      </c>
      <c r="AI60" s="173" t="str">
        <f t="shared" si="9"/>
        <v>En gestión</v>
      </c>
      <c r="AJ60" s="174">
        <v>63209694</v>
      </c>
      <c r="AK60" s="176">
        <v>63209694</v>
      </c>
      <c r="AL60" s="282"/>
      <c r="AM60" s="282"/>
      <c r="AN60" s="282"/>
    </row>
    <row r="61" spans="2:42" ht="409.5" x14ac:dyDescent="0.3">
      <c r="B61" s="45" t="s">
        <v>19</v>
      </c>
      <c r="C61" s="46" t="s">
        <v>531</v>
      </c>
      <c r="D61" s="26" t="s">
        <v>34</v>
      </c>
      <c r="E61" s="26" t="s">
        <v>63</v>
      </c>
      <c r="F61" s="26" t="s">
        <v>56</v>
      </c>
      <c r="G61" s="62">
        <v>1</v>
      </c>
      <c r="H61" s="26" t="s">
        <v>532</v>
      </c>
      <c r="I61" s="26" t="s">
        <v>57</v>
      </c>
      <c r="J61" s="26" t="s">
        <v>48</v>
      </c>
      <c r="K61" s="10" t="s">
        <v>286</v>
      </c>
      <c r="L61" s="10" t="s">
        <v>533</v>
      </c>
      <c r="M61" s="48" t="s">
        <v>523</v>
      </c>
      <c r="N61" s="48" t="s">
        <v>216</v>
      </c>
      <c r="O61" s="62">
        <v>0.25</v>
      </c>
      <c r="P61" s="62">
        <v>0.5</v>
      </c>
      <c r="Q61" s="62">
        <v>0.75</v>
      </c>
      <c r="R61" s="62">
        <v>1</v>
      </c>
      <c r="S61" s="26" t="s">
        <v>39</v>
      </c>
      <c r="T61" s="174">
        <v>94635726</v>
      </c>
      <c r="U61" s="10" t="s">
        <v>524</v>
      </c>
      <c r="V61" s="224" t="s">
        <v>525</v>
      </c>
      <c r="W61" s="307"/>
      <c r="X61" s="10" t="s">
        <v>50</v>
      </c>
      <c r="Y61" s="10" t="s">
        <v>49</v>
      </c>
      <c r="Z61" s="10" t="s">
        <v>121</v>
      </c>
      <c r="AA61" s="10" t="s">
        <v>49</v>
      </c>
      <c r="AB61" s="129"/>
      <c r="AC61" s="169">
        <f>25/100</f>
        <v>0.25</v>
      </c>
      <c r="AD61" s="170">
        <f t="shared" si="10"/>
        <v>1</v>
      </c>
      <c r="AE61" s="171" t="str">
        <f t="shared" si="13"/>
        <v>Avance satisfactorio</v>
      </c>
      <c r="AF61" s="194" t="s">
        <v>1346</v>
      </c>
      <c r="AG61" s="194" t="s">
        <v>1347</v>
      </c>
      <c r="AH61" s="172" t="s">
        <v>49</v>
      </c>
      <c r="AI61" s="173" t="str">
        <f t="shared" si="9"/>
        <v>En gestión</v>
      </c>
      <c r="AJ61" s="174">
        <v>94635726</v>
      </c>
      <c r="AK61" s="176">
        <v>94635726</v>
      </c>
      <c r="AL61" s="282"/>
      <c r="AM61" s="282"/>
      <c r="AN61" s="282"/>
    </row>
    <row r="62" spans="2:42" ht="409.5" x14ac:dyDescent="0.3">
      <c r="B62" s="45" t="s">
        <v>19</v>
      </c>
      <c r="C62" s="46" t="s">
        <v>534</v>
      </c>
      <c r="D62" s="26" t="s">
        <v>34</v>
      </c>
      <c r="E62" s="26" t="s">
        <v>63</v>
      </c>
      <c r="F62" s="26" t="s">
        <v>56</v>
      </c>
      <c r="G62" s="62">
        <v>1</v>
      </c>
      <c r="H62" s="26" t="s">
        <v>535</v>
      </c>
      <c r="I62" s="26" t="s">
        <v>57</v>
      </c>
      <c r="J62" s="26" t="s">
        <v>48</v>
      </c>
      <c r="K62" s="10" t="s">
        <v>286</v>
      </c>
      <c r="L62" s="10" t="s">
        <v>536</v>
      </c>
      <c r="M62" s="48" t="s">
        <v>523</v>
      </c>
      <c r="N62" s="48" t="s">
        <v>216</v>
      </c>
      <c r="O62" s="62">
        <v>0.25</v>
      </c>
      <c r="P62" s="62">
        <v>0.5</v>
      </c>
      <c r="Q62" s="62">
        <v>0.75</v>
      </c>
      <c r="R62" s="62">
        <v>1</v>
      </c>
      <c r="S62" s="26" t="s">
        <v>39</v>
      </c>
      <c r="T62" s="174">
        <v>128404659.75</v>
      </c>
      <c r="U62" s="10" t="s">
        <v>524</v>
      </c>
      <c r="V62" s="224" t="s">
        <v>1329</v>
      </c>
      <c r="W62" s="331">
        <v>1476136494</v>
      </c>
      <c r="X62" s="10" t="s">
        <v>50</v>
      </c>
      <c r="Y62" s="10" t="s">
        <v>49</v>
      </c>
      <c r="Z62" s="10" t="s">
        <v>121</v>
      </c>
      <c r="AA62" s="10" t="s">
        <v>49</v>
      </c>
      <c r="AB62" s="129"/>
      <c r="AC62" s="169">
        <f>25/100</f>
        <v>0.25</v>
      </c>
      <c r="AD62" s="170">
        <f t="shared" si="10"/>
        <v>1</v>
      </c>
      <c r="AE62" s="171" t="str">
        <f t="shared" si="13"/>
        <v>Avance satisfactorio</v>
      </c>
      <c r="AF62" s="194" t="s">
        <v>1348</v>
      </c>
      <c r="AG62" s="194" t="s">
        <v>537</v>
      </c>
      <c r="AH62" s="172" t="s">
        <v>49</v>
      </c>
      <c r="AI62" s="173" t="str">
        <f t="shared" si="9"/>
        <v>En gestión</v>
      </c>
      <c r="AJ62" s="174">
        <v>128404659.75</v>
      </c>
      <c r="AK62" s="176">
        <v>128404659.75</v>
      </c>
      <c r="AL62" s="282">
        <v>1476136494</v>
      </c>
      <c r="AM62" s="282">
        <v>1238192879</v>
      </c>
      <c r="AN62" s="282">
        <v>106694612.33</v>
      </c>
    </row>
    <row r="63" spans="2:42" ht="409.5" x14ac:dyDescent="0.3">
      <c r="B63" s="45" t="s">
        <v>19</v>
      </c>
      <c r="C63" s="46" t="s">
        <v>538</v>
      </c>
      <c r="D63" s="26" t="s">
        <v>34</v>
      </c>
      <c r="E63" s="26" t="s">
        <v>63</v>
      </c>
      <c r="F63" s="26" t="s">
        <v>56</v>
      </c>
      <c r="G63" s="62">
        <v>1</v>
      </c>
      <c r="H63" s="26" t="s">
        <v>539</v>
      </c>
      <c r="I63" s="26" t="s">
        <v>57</v>
      </c>
      <c r="J63" s="26" t="s">
        <v>48</v>
      </c>
      <c r="K63" s="10" t="s">
        <v>286</v>
      </c>
      <c r="L63" s="10" t="s">
        <v>540</v>
      </c>
      <c r="M63" s="48" t="s">
        <v>523</v>
      </c>
      <c r="N63" s="48" t="s">
        <v>216</v>
      </c>
      <c r="O63" s="62">
        <v>0.25</v>
      </c>
      <c r="P63" s="62">
        <v>0.5</v>
      </c>
      <c r="Q63" s="62">
        <v>0.75</v>
      </c>
      <c r="R63" s="62">
        <v>1</v>
      </c>
      <c r="S63" s="26" t="s">
        <v>39</v>
      </c>
      <c r="T63" s="174">
        <v>108034314</v>
      </c>
      <c r="U63" s="10" t="s">
        <v>524</v>
      </c>
      <c r="V63" s="224" t="s">
        <v>1329</v>
      </c>
      <c r="W63" s="303"/>
      <c r="X63" s="10" t="s">
        <v>50</v>
      </c>
      <c r="Y63" s="10" t="s">
        <v>49</v>
      </c>
      <c r="Z63" s="10" t="s">
        <v>121</v>
      </c>
      <c r="AA63" s="10" t="s">
        <v>49</v>
      </c>
      <c r="AB63" s="129"/>
      <c r="AC63" s="169">
        <f>25/100</f>
        <v>0.25</v>
      </c>
      <c r="AD63" s="170">
        <f t="shared" si="10"/>
        <v>1</v>
      </c>
      <c r="AE63" s="171" t="str">
        <f t="shared" si="13"/>
        <v>Avance satisfactorio</v>
      </c>
      <c r="AF63" s="194" t="s">
        <v>1349</v>
      </c>
      <c r="AG63" s="194" t="s">
        <v>541</v>
      </c>
      <c r="AH63" s="172" t="s">
        <v>49</v>
      </c>
      <c r="AI63" s="173" t="str">
        <f t="shared" si="9"/>
        <v>En gestión</v>
      </c>
      <c r="AJ63" s="174">
        <v>108034314</v>
      </c>
      <c r="AK63" s="176">
        <v>108034314</v>
      </c>
      <c r="AL63" s="282"/>
      <c r="AM63" s="282"/>
      <c r="AN63" s="282"/>
    </row>
    <row r="64" spans="2:42" ht="82.5" x14ac:dyDescent="0.3">
      <c r="B64" s="45" t="s">
        <v>19</v>
      </c>
      <c r="C64" s="46" t="s">
        <v>542</v>
      </c>
      <c r="D64" s="26" t="s">
        <v>34</v>
      </c>
      <c r="E64" s="26" t="s">
        <v>63</v>
      </c>
      <c r="F64" s="26" t="s">
        <v>263</v>
      </c>
      <c r="G64" s="62">
        <v>0.04</v>
      </c>
      <c r="H64" s="26" t="s">
        <v>543</v>
      </c>
      <c r="I64" s="26" t="s">
        <v>57</v>
      </c>
      <c r="J64" s="26" t="s">
        <v>48</v>
      </c>
      <c r="K64" s="10" t="s">
        <v>286</v>
      </c>
      <c r="L64" s="10" t="s">
        <v>544</v>
      </c>
      <c r="M64" s="49">
        <v>45748</v>
      </c>
      <c r="N64" s="66" t="s">
        <v>294</v>
      </c>
      <c r="O64" s="62">
        <v>0</v>
      </c>
      <c r="P64" s="62">
        <v>0.02</v>
      </c>
      <c r="Q64" s="62">
        <v>0.04</v>
      </c>
      <c r="R64" s="62">
        <v>0</v>
      </c>
      <c r="S64" s="26" t="s">
        <v>39</v>
      </c>
      <c r="T64" s="51">
        <v>85912984</v>
      </c>
      <c r="U64" s="10" t="s">
        <v>524</v>
      </c>
      <c r="V64" s="224" t="s">
        <v>1329</v>
      </c>
      <c r="W64" s="307"/>
      <c r="X64" s="10" t="s">
        <v>50</v>
      </c>
      <c r="Y64" s="10" t="s">
        <v>49</v>
      </c>
      <c r="Z64" s="10" t="s">
        <v>121</v>
      </c>
      <c r="AA64" s="10" t="s">
        <v>49</v>
      </c>
      <c r="AB64" s="129"/>
      <c r="AC64" s="169"/>
      <c r="AD64" s="170" t="str">
        <f t="shared" si="10"/>
        <v>No Aplica</v>
      </c>
      <c r="AE64" s="171" t="str">
        <f t="shared" si="13"/>
        <v>No reporta avance en el periodo</v>
      </c>
      <c r="AF64" s="194" t="s">
        <v>545</v>
      </c>
      <c r="AG64" s="194" t="s">
        <v>49</v>
      </c>
      <c r="AH64" s="172" t="s">
        <v>49</v>
      </c>
      <c r="AI64" s="173" t="str">
        <f t="shared" si="9"/>
        <v>Sin iniciar</v>
      </c>
      <c r="AJ64" s="51">
        <v>85912984</v>
      </c>
      <c r="AK64" s="176">
        <v>0</v>
      </c>
      <c r="AL64" s="282"/>
      <c r="AM64" s="282"/>
      <c r="AN64" s="282"/>
    </row>
    <row r="65" spans="2:41" ht="379.5" x14ac:dyDescent="0.3">
      <c r="B65" s="88" t="s">
        <v>12</v>
      </c>
      <c r="C65" s="46" t="s">
        <v>546</v>
      </c>
      <c r="D65" s="89" t="s">
        <v>62</v>
      </c>
      <c r="E65" s="89" t="s">
        <v>140</v>
      </c>
      <c r="F65" s="89" t="s">
        <v>56</v>
      </c>
      <c r="G65" s="62">
        <v>1</v>
      </c>
      <c r="H65" s="89" t="s">
        <v>547</v>
      </c>
      <c r="I65" s="89" t="s">
        <v>57</v>
      </c>
      <c r="J65" s="89" t="s">
        <v>48</v>
      </c>
      <c r="K65" s="93" t="s">
        <v>548</v>
      </c>
      <c r="L65" s="93" t="s">
        <v>549</v>
      </c>
      <c r="M65" s="92">
        <v>45718</v>
      </c>
      <c r="N65" s="92" t="s">
        <v>216</v>
      </c>
      <c r="O65" s="62">
        <v>0.15</v>
      </c>
      <c r="P65" s="62">
        <v>0.4</v>
      </c>
      <c r="Q65" s="62">
        <v>0.7</v>
      </c>
      <c r="R65" s="62">
        <v>1</v>
      </c>
      <c r="S65" s="26" t="s">
        <v>39</v>
      </c>
      <c r="T65" s="51">
        <v>14366927</v>
      </c>
      <c r="U65" s="10" t="s">
        <v>550</v>
      </c>
      <c r="V65" s="224" t="s">
        <v>551</v>
      </c>
      <c r="W65" s="302">
        <v>500000000</v>
      </c>
      <c r="X65" s="10" t="s">
        <v>97</v>
      </c>
      <c r="Y65" s="10" t="s">
        <v>49</v>
      </c>
      <c r="Z65" s="10" t="s">
        <v>84</v>
      </c>
      <c r="AA65" s="10" t="s">
        <v>49</v>
      </c>
      <c r="AB65" s="129"/>
      <c r="AC65" s="169">
        <v>0.15</v>
      </c>
      <c r="AD65" s="170">
        <f t="shared" si="10"/>
        <v>1</v>
      </c>
      <c r="AE65" s="171" t="str">
        <f t="shared" ref="AE65:AE96" si="14">IF(ISTEXT(AD65),"No reporta avance en el periodo",IF(AD65&lt;=69%,"Avance insuficiente",IF(AD65&gt;95%,"Avance satisfactorio",IF(AD65&gt;70%,"Avance suficiente",IF(AD65&lt;94%,"Avance suficiente",0)))))</f>
        <v>Avance satisfactorio</v>
      </c>
      <c r="AF65" s="172" t="s">
        <v>552</v>
      </c>
      <c r="AG65" s="195" t="s">
        <v>553</v>
      </c>
      <c r="AH65" s="172" t="s">
        <v>554</v>
      </c>
      <c r="AI65" s="173" t="str">
        <f t="shared" si="9"/>
        <v>En gestión</v>
      </c>
      <c r="AJ65" s="196">
        <v>14366927</v>
      </c>
      <c r="AK65" s="192">
        <v>2612168</v>
      </c>
      <c r="AL65" s="282">
        <v>500000000</v>
      </c>
      <c r="AM65" s="282">
        <v>79000000</v>
      </c>
      <c r="AN65" s="282">
        <v>7220000</v>
      </c>
      <c r="AO65" s="43" t="s">
        <v>1368</v>
      </c>
    </row>
    <row r="66" spans="2:41" ht="297" x14ac:dyDescent="0.3">
      <c r="B66" s="88" t="s">
        <v>12</v>
      </c>
      <c r="C66" s="46" t="s">
        <v>555</v>
      </c>
      <c r="D66" s="89" t="s">
        <v>62</v>
      </c>
      <c r="E66" s="89" t="s">
        <v>140</v>
      </c>
      <c r="F66" s="89" t="s">
        <v>56</v>
      </c>
      <c r="G66" s="62">
        <v>1</v>
      </c>
      <c r="H66" s="89" t="s">
        <v>556</v>
      </c>
      <c r="I66" s="89" t="s">
        <v>57</v>
      </c>
      <c r="J66" s="89" t="s">
        <v>48</v>
      </c>
      <c r="K66" s="93" t="s">
        <v>557</v>
      </c>
      <c r="L66" s="93" t="s">
        <v>558</v>
      </c>
      <c r="M66" s="92">
        <v>45719</v>
      </c>
      <c r="N66" s="92" t="s">
        <v>216</v>
      </c>
      <c r="O66" s="62">
        <v>0.85</v>
      </c>
      <c r="P66" s="62">
        <v>0.9</v>
      </c>
      <c r="Q66" s="62">
        <v>0.95</v>
      </c>
      <c r="R66" s="62">
        <v>1</v>
      </c>
      <c r="S66" s="26" t="s">
        <v>39</v>
      </c>
      <c r="T66" s="51">
        <v>29116670</v>
      </c>
      <c r="U66" s="10" t="s">
        <v>550</v>
      </c>
      <c r="V66" s="224" t="s">
        <v>551</v>
      </c>
      <c r="W66" s="307"/>
      <c r="X66" s="10" t="s">
        <v>97</v>
      </c>
      <c r="Y66" s="10" t="s">
        <v>49</v>
      </c>
      <c r="Z66" s="10" t="s">
        <v>84</v>
      </c>
      <c r="AA66" s="10" t="s">
        <v>49</v>
      </c>
      <c r="AB66" s="129"/>
      <c r="AC66" s="169">
        <v>0.85</v>
      </c>
      <c r="AD66" s="170">
        <f t="shared" si="10"/>
        <v>1</v>
      </c>
      <c r="AE66" s="171" t="str">
        <f t="shared" si="14"/>
        <v>Avance satisfactorio</v>
      </c>
      <c r="AF66" s="172" t="s">
        <v>559</v>
      </c>
      <c r="AG66" s="195" t="s">
        <v>560</v>
      </c>
      <c r="AH66" s="172" t="s">
        <v>554</v>
      </c>
      <c r="AI66" s="173" t="str">
        <f t="shared" si="9"/>
        <v>En gestión</v>
      </c>
      <c r="AJ66" s="196">
        <v>29116670</v>
      </c>
      <c r="AK66" s="192">
        <v>2911667.0380200003</v>
      </c>
      <c r="AL66" s="282"/>
      <c r="AM66" s="282"/>
      <c r="AN66" s="282"/>
    </row>
    <row r="67" spans="2:41" ht="409.5" x14ac:dyDescent="0.3">
      <c r="B67" s="88" t="s">
        <v>12</v>
      </c>
      <c r="C67" s="46" t="s">
        <v>561</v>
      </c>
      <c r="D67" s="89" t="s">
        <v>62</v>
      </c>
      <c r="E67" s="89" t="s">
        <v>140</v>
      </c>
      <c r="F67" s="89" t="s">
        <v>56</v>
      </c>
      <c r="G67" s="62">
        <v>1</v>
      </c>
      <c r="H67" s="89" t="s">
        <v>562</v>
      </c>
      <c r="I67" s="89" t="s">
        <v>57</v>
      </c>
      <c r="J67" s="89" t="s">
        <v>48</v>
      </c>
      <c r="K67" s="93" t="s">
        <v>548</v>
      </c>
      <c r="L67" s="93" t="s">
        <v>563</v>
      </c>
      <c r="M67" s="92">
        <v>45719</v>
      </c>
      <c r="N67" s="92" t="s">
        <v>216</v>
      </c>
      <c r="O67" s="62">
        <v>0.1</v>
      </c>
      <c r="P67" s="62">
        <v>0.4</v>
      </c>
      <c r="Q67" s="62">
        <v>0.7</v>
      </c>
      <c r="R67" s="62">
        <v>1</v>
      </c>
      <c r="S67" s="26" t="s">
        <v>39</v>
      </c>
      <c r="T67" s="51">
        <v>98838161</v>
      </c>
      <c r="U67" s="10" t="s">
        <v>267</v>
      </c>
      <c r="V67" s="224" t="s">
        <v>272</v>
      </c>
      <c r="W67" s="327">
        <v>439966667</v>
      </c>
      <c r="X67" s="10" t="s">
        <v>97</v>
      </c>
      <c r="Y67" s="10" t="s">
        <v>49</v>
      </c>
      <c r="Z67" s="10" t="s">
        <v>84</v>
      </c>
      <c r="AA67" s="10" t="s">
        <v>49</v>
      </c>
      <c r="AB67" s="129"/>
      <c r="AC67" s="169">
        <v>0.1</v>
      </c>
      <c r="AD67" s="170">
        <f t="shared" si="10"/>
        <v>1</v>
      </c>
      <c r="AE67" s="171" t="str">
        <f t="shared" si="14"/>
        <v>Avance satisfactorio</v>
      </c>
      <c r="AF67" s="172" t="s">
        <v>564</v>
      </c>
      <c r="AG67" s="195" t="s">
        <v>563</v>
      </c>
      <c r="AH67" s="172" t="s">
        <v>554</v>
      </c>
      <c r="AI67" s="173" t="str">
        <f t="shared" si="9"/>
        <v>En gestión</v>
      </c>
      <c r="AJ67" s="196">
        <v>98838161</v>
      </c>
      <c r="AK67" s="192">
        <v>9883816.1413199995</v>
      </c>
      <c r="AL67" s="285">
        <v>439966667</v>
      </c>
      <c r="AM67" s="285">
        <v>691218830</v>
      </c>
      <c r="AN67" s="285">
        <v>85207863.99000001</v>
      </c>
      <c r="AO67" s="43" t="s">
        <v>1368</v>
      </c>
    </row>
    <row r="68" spans="2:41" ht="165" x14ac:dyDescent="0.3">
      <c r="B68" s="88" t="s">
        <v>12</v>
      </c>
      <c r="C68" s="46" t="s">
        <v>565</v>
      </c>
      <c r="D68" s="89" t="s">
        <v>62</v>
      </c>
      <c r="E68" s="89" t="s">
        <v>140</v>
      </c>
      <c r="F68" s="89" t="s">
        <v>56</v>
      </c>
      <c r="G68" s="65">
        <v>4</v>
      </c>
      <c r="H68" s="89" t="s">
        <v>566</v>
      </c>
      <c r="I68" s="89" t="s">
        <v>57</v>
      </c>
      <c r="J68" s="89" t="s">
        <v>38</v>
      </c>
      <c r="K68" s="93" t="s">
        <v>567</v>
      </c>
      <c r="L68" s="93" t="s">
        <v>568</v>
      </c>
      <c r="M68" s="92">
        <v>45718</v>
      </c>
      <c r="N68" s="92" t="s">
        <v>216</v>
      </c>
      <c r="O68" s="65">
        <v>1</v>
      </c>
      <c r="P68" s="65">
        <v>2</v>
      </c>
      <c r="Q68" s="65">
        <v>3</v>
      </c>
      <c r="R68" s="65">
        <v>4</v>
      </c>
      <c r="S68" s="26" t="s">
        <v>39</v>
      </c>
      <c r="T68" s="51">
        <v>11403431</v>
      </c>
      <c r="U68" s="10" t="s">
        <v>267</v>
      </c>
      <c r="V68" s="224" t="s">
        <v>272</v>
      </c>
      <c r="W68" s="328"/>
      <c r="X68" s="10" t="s">
        <v>97</v>
      </c>
      <c r="Y68" s="10" t="s">
        <v>49</v>
      </c>
      <c r="Z68" s="10" t="s">
        <v>84</v>
      </c>
      <c r="AA68" s="10" t="s">
        <v>49</v>
      </c>
      <c r="AB68" s="129"/>
      <c r="AC68" s="175">
        <v>1</v>
      </c>
      <c r="AD68" s="170">
        <f t="shared" si="10"/>
        <v>1</v>
      </c>
      <c r="AE68" s="171" t="str">
        <f t="shared" si="14"/>
        <v>Avance satisfactorio</v>
      </c>
      <c r="AF68" s="172" t="s">
        <v>569</v>
      </c>
      <c r="AG68" s="172" t="s">
        <v>570</v>
      </c>
      <c r="AH68" s="172" t="s">
        <v>554</v>
      </c>
      <c r="AI68" s="173" t="str">
        <f t="shared" si="9"/>
        <v>En gestión</v>
      </c>
      <c r="AJ68" s="196">
        <v>11403431</v>
      </c>
      <c r="AK68" s="192">
        <v>2073351</v>
      </c>
      <c r="AL68" s="285"/>
      <c r="AM68" s="285"/>
      <c r="AN68" s="285"/>
    </row>
    <row r="69" spans="2:41" ht="313.5" x14ac:dyDescent="0.3">
      <c r="B69" s="88" t="s">
        <v>12</v>
      </c>
      <c r="C69" s="46" t="s">
        <v>571</v>
      </c>
      <c r="D69" s="89" t="s">
        <v>62</v>
      </c>
      <c r="E69" s="89" t="s">
        <v>140</v>
      </c>
      <c r="F69" s="89" t="s">
        <v>56</v>
      </c>
      <c r="G69" s="65">
        <v>8</v>
      </c>
      <c r="H69" s="89" t="s">
        <v>572</v>
      </c>
      <c r="I69" s="89" t="s">
        <v>57</v>
      </c>
      <c r="J69" s="89" t="s">
        <v>38</v>
      </c>
      <c r="K69" s="93" t="s">
        <v>573</v>
      </c>
      <c r="L69" s="93" t="s">
        <v>574</v>
      </c>
      <c r="M69" s="92">
        <v>45689</v>
      </c>
      <c r="N69" s="92" t="s">
        <v>216</v>
      </c>
      <c r="O69" s="65">
        <v>2</v>
      </c>
      <c r="P69" s="65">
        <v>4</v>
      </c>
      <c r="Q69" s="65">
        <v>6</v>
      </c>
      <c r="R69" s="65">
        <v>8</v>
      </c>
      <c r="S69" s="26" t="s">
        <v>39</v>
      </c>
      <c r="T69" s="51">
        <v>30633900</v>
      </c>
      <c r="U69" s="10" t="s">
        <v>267</v>
      </c>
      <c r="V69" s="224" t="s">
        <v>272</v>
      </c>
      <c r="W69" s="329"/>
      <c r="X69" s="10" t="s">
        <v>97</v>
      </c>
      <c r="Y69" s="10" t="s">
        <v>49</v>
      </c>
      <c r="Z69" s="10" t="s">
        <v>84</v>
      </c>
      <c r="AA69" s="10" t="s">
        <v>49</v>
      </c>
      <c r="AB69" s="129"/>
      <c r="AC69" s="175">
        <v>2</v>
      </c>
      <c r="AD69" s="170">
        <f t="shared" si="10"/>
        <v>1</v>
      </c>
      <c r="AE69" s="171" t="str">
        <f t="shared" si="14"/>
        <v>Avance satisfactorio</v>
      </c>
      <c r="AF69" s="172" t="s">
        <v>1350</v>
      </c>
      <c r="AG69" s="195" t="s">
        <v>574</v>
      </c>
      <c r="AH69" s="172" t="s">
        <v>554</v>
      </c>
      <c r="AI69" s="173" t="str">
        <f t="shared" si="9"/>
        <v>En gestión</v>
      </c>
      <c r="AJ69" s="196">
        <v>30633900</v>
      </c>
      <c r="AK69" s="192">
        <v>7658475</v>
      </c>
      <c r="AL69" s="285"/>
      <c r="AM69" s="285"/>
      <c r="AN69" s="285"/>
    </row>
    <row r="70" spans="2:41" ht="99" customHeight="1" x14ac:dyDescent="0.3">
      <c r="B70" s="88" t="s">
        <v>12</v>
      </c>
      <c r="C70" s="46" t="s">
        <v>575</v>
      </c>
      <c r="D70" s="89" t="s">
        <v>62</v>
      </c>
      <c r="E70" s="89" t="s">
        <v>140</v>
      </c>
      <c r="F70" s="89" t="s">
        <v>263</v>
      </c>
      <c r="G70" s="62">
        <v>0.13</v>
      </c>
      <c r="H70" s="89" t="s">
        <v>576</v>
      </c>
      <c r="I70" s="89" t="s">
        <v>57</v>
      </c>
      <c r="J70" s="89" t="s">
        <v>48</v>
      </c>
      <c r="K70" s="93" t="s">
        <v>577</v>
      </c>
      <c r="L70" s="93" t="s">
        <v>578</v>
      </c>
      <c r="M70" s="92">
        <v>45689</v>
      </c>
      <c r="N70" s="92">
        <v>45838</v>
      </c>
      <c r="O70" s="62">
        <v>0.05</v>
      </c>
      <c r="P70" s="64">
        <v>0.13</v>
      </c>
      <c r="Q70" s="65">
        <v>0</v>
      </c>
      <c r="R70" s="65">
        <v>0</v>
      </c>
      <c r="S70" s="26" t="s">
        <v>39</v>
      </c>
      <c r="T70" s="51">
        <v>12135286</v>
      </c>
      <c r="U70" s="10" t="s">
        <v>579</v>
      </c>
      <c r="V70" s="225" t="s">
        <v>1340</v>
      </c>
      <c r="W70" s="330">
        <v>841737498</v>
      </c>
      <c r="X70" s="10" t="s">
        <v>101</v>
      </c>
      <c r="Y70" s="10" t="s">
        <v>41</v>
      </c>
      <c r="Z70" s="10" t="s">
        <v>124</v>
      </c>
      <c r="AA70" s="10" t="s">
        <v>49</v>
      </c>
      <c r="AB70" s="129"/>
      <c r="AC70" s="169">
        <v>0.06</v>
      </c>
      <c r="AD70" s="170">
        <f t="shared" si="10"/>
        <v>1</v>
      </c>
      <c r="AE70" s="171" t="str">
        <f t="shared" si="14"/>
        <v>Avance satisfactorio</v>
      </c>
      <c r="AF70" s="172" t="s">
        <v>580</v>
      </c>
      <c r="AG70" s="172" t="s">
        <v>581</v>
      </c>
      <c r="AH70" s="172" t="s">
        <v>554</v>
      </c>
      <c r="AI70" s="173" t="str">
        <f t="shared" si="9"/>
        <v>En gestión</v>
      </c>
      <c r="AJ70" s="196">
        <v>12135286</v>
      </c>
      <c r="AK70" s="192">
        <v>3033828</v>
      </c>
      <c r="AL70" s="282">
        <v>841737498</v>
      </c>
      <c r="AM70" s="282">
        <v>172737500</v>
      </c>
      <c r="AN70" s="282">
        <v>0</v>
      </c>
    </row>
    <row r="71" spans="2:41" ht="82.5" x14ac:dyDescent="0.3">
      <c r="B71" s="88" t="s">
        <v>12</v>
      </c>
      <c r="C71" s="46" t="s">
        <v>582</v>
      </c>
      <c r="D71" s="89" t="s">
        <v>62</v>
      </c>
      <c r="E71" s="89" t="s">
        <v>140</v>
      </c>
      <c r="F71" s="89" t="s">
        <v>56</v>
      </c>
      <c r="G71" s="62">
        <v>1</v>
      </c>
      <c r="H71" s="89" t="s">
        <v>583</v>
      </c>
      <c r="I71" s="89" t="s">
        <v>57</v>
      </c>
      <c r="J71" s="89" t="s">
        <v>48</v>
      </c>
      <c r="K71" s="93" t="s">
        <v>584</v>
      </c>
      <c r="L71" s="93" t="s">
        <v>585</v>
      </c>
      <c r="M71" s="92">
        <v>45748</v>
      </c>
      <c r="N71" s="92" t="s">
        <v>586</v>
      </c>
      <c r="O71" s="62">
        <v>0</v>
      </c>
      <c r="P71" s="62">
        <v>0.33</v>
      </c>
      <c r="Q71" s="62">
        <v>0.66</v>
      </c>
      <c r="R71" s="62">
        <v>1</v>
      </c>
      <c r="S71" s="26" t="s">
        <v>39</v>
      </c>
      <c r="T71" s="51">
        <v>115679637</v>
      </c>
      <c r="U71" s="10" t="s">
        <v>579</v>
      </c>
      <c r="V71" s="225" t="s">
        <v>1340</v>
      </c>
      <c r="W71" s="330"/>
      <c r="X71" s="10" t="s">
        <v>101</v>
      </c>
      <c r="Y71" s="10" t="s">
        <v>41</v>
      </c>
      <c r="Z71" s="10" t="s">
        <v>124</v>
      </c>
      <c r="AA71" s="10" t="s">
        <v>49</v>
      </c>
      <c r="AB71" s="129"/>
      <c r="AC71" s="169"/>
      <c r="AD71" s="170" t="str">
        <f t="shared" si="10"/>
        <v>No Aplica</v>
      </c>
      <c r="AE71" s="171" t="str">
        <f t="shared" si="14"/>
        <v>No reporta avance en el periodo</v>
      </c>
      <c r="AF71" s="172" t="s">
        <v>297</v>
      </c>
      <c r="AG71" s="172" t="s">
        <v>49</v>
      </c>
      <c r="AH71" s="172" t="s">
        <v>49</v>
      </c>
      <c r="AI71" s="173" t="str">
        <f t="shared" si="9"/>
        <v>Sin iniciar</v>
      </c>
      <c r="AJ71" s="51">
        <v>115679637</v>
      </c>
      <c r="AK71" s="192">
        <v>0</v>
      </c>
      <c r="AL71" s="282"/>
      <c r="AM71" s="282"/>
      <c r="AN71" s="282"/>
    </row>
    <row r="72" spans="2:41" ht="82.5" x14ac:dyDescent="0.3">
      <c r="B72" s="88" t="s">
        <v>12</v>
      </c>
      <c r="C72" s="46" t="s">
        <v>587</v>
      </c>
      <c r="D72" s="89" t="s">
        <v>62</v>
      </c>
      <c r="E72" s="89" t="s">
        <v>140</v>
      </c>
      <c r="F72" s="89" t="s">
        <v>56</v>
      </c>
      <c r="G72" s="62">
        <v>1</v>
      </c>
      <c r="H72" s="89" t="s">
        <v>588</v>
      </c>
      <c r="I72" s="89" t="s">
        <v>57</v>
      </c>
      <c r="J72" s="89" t="s">
        <v>48</v>
      </c>
      <c r="K72" s="93" t="s">
        <v>589</v>
      </c>
      <c r="L72" s="93" t="s">
        <v>590</v>
      </c>
      <c r="M72" s="92">
        <v>45748</v>
      </c>
      <c r="N72" s="92" t="s">
        <v>586</v>
      </c>
      <c r="O72" s="62">
        <v>0</v>
      </c>
      <c r="P72" s="62">
        <v>0.33</v>
      </c>
      <c r="Q72" s="62">
        <v>0.66</v>
      </c>
      <c r="R72" s="62">
        <v>1</v>
      </c>
      <c r="S72" s="26" t="s">
        <v>39</v>
      </c>
      <c r="T72" s="51">
        <v>46659488</v>
      </c>
      <c r="U72" s="10" t="s">
        <v>579</v>
      </c>
      <c r="V72" s="225" t="s">
        <v>1340</v>
      </c>
      <c r="W72" s="330"/>
      <c r="X72" s="10" t="s">
        <v>101</v>
      </c>
      <c r="Y72" s="10" t="s">
        <v>41</v>
      </c>
      <c r="Z72" s="10" t="s">
        <v>124</v>
      </c>
      <c r="AA72" s="10" t="s">
        <v>49</v>
      </c>
      <c r="AB72" s="129"/>
      <c r="AC72" s="169"/>
      <c r="AD72" s="170" t="str">
        <f t="shared" si="10"/>
        <v>No Aplica</v>
      </c>
      <c r="AE72" s="171" t="str">
        <f t="shared" si="14"/>
        <v>No reporta avance en el periodo</v>
      </c>
      <c r="AF72" s="172" t="s">
        <v>297</v>
      </c>
      <c r="AG72" s="172" t="s">
        <v>49</v>
      </c>
      <c r="AH72" s="172" t="s">
        <v>49</v>
      </c>
      <c r="AI72" s="173" t="str">
        <f t="shared" ref="AI72:AI95" si="15">IF($AC72&lt;1%,"Sin iniciar",IF($AC72&gt;=$G72,"Terminado","En gestión"))</f>
        <v>Sin iniciar</v>
      </c>
      <c r="AJ72" s="51">
        <v>46659488</v>
      </c>
      <c r="AK72" s="192">
        <v>0</v>
      </c>
      <c r="AL72" s="282"/>
      <c r="AM72" s="282"/>
      <c r="AN72" s="282"/>
    </row>
    <row r="73" spans="2:41" ht="82.5" x14ac:dyDescent="0.3">
      <c r="B73" s="88" t="s">
        <v>12</v>
      </c>
      <c r="C73" s="46" t="s">
        <v>591</v>
      </c>
      <c r="D73" s="89" t="s">
        <v>62</v>
      </c>
      <c r="E73" s="89" t="s">
        <v>140</v>
      </c>
      <c r="F73" s="89" t="s">
        <v>56</v>
      </c>
      <c r="G73" s="62">
        <v>1</v>
      </c>
      <c r="H73" s="89" t="s">
        <v>592</v>
      </c>
      <c r="I73" s="89" t="s">
        <v>57</v>
      </c>
      <c r="J73" s="89" t="s">
        <v>48</v>
      </c>
      <c r="K73" s="93" t="s">
        <v>593</v>
      </c>
      <c r="L73" s="93" t="s">
        <v>594</v>
      </c>
      <c r="M73" s="92">
        <v>45748</v>
      </c>
      <c r="N73" s="92" t="s">
        <v>586</v>
      </c>
      <c r="O73" s="63">
        <v>0</v>
      </c>
      <c r="P73" s="63">
        <v>0.33</v>
      </c>
      <c r="Q73" s="63">
        <v>0.66</v>
      </c>
      <c r="R73" s="63">
        <v>1</v>
      </c>
      <c r="S73" s="26" t="s">
        <v>39</v>
      </c>
      <c r="T73" s="51">
        <v>29269450</v>
      </c>
      <c r="U73" s="10" t="s">
        <v>579</v>
      </c>
      <c r="V73" s="225" t="s">
        <v>1340</v>
      </c>
      <c r="W73" s="330"/>
      <c r="X73" s="10" t="s">
        <v>101</v>
      </c>
      <c r="Y73" s="10" t="s">
        <v>41</v>
      </c>
      <c r="Z73" s="10" t="s">
        <v>124</v>
      </c>
      <c r="AA73" s="10" t="s">
        <v>49</v>
      </c>
      <c r="AB73" s="129"/>
      <c r="AC73" s="169"/>
      <c r="AD73" s="170" t="str">
        <f t="shared" si="10"/>
        <v>No Aplica</v>
      </c>
      <c r="AE73" s="171" t="str">
        <f t="shared" si="14"/>
        <v>No reporta avance en el periodo</v>
      </c>
      <c r="AF73" s="172" t="s">
        <v>297</v>
      </c>
      <c r="AG73" s="172" t="s">
        <v>49</v>
      </c>
      <c r="AH73" s="172" t="s">
        <v>49</v>
      </c>
      <c r="AI73" s="173" t="str">
        <f t="shared" si="15"/>
        <v>Sin iniciar</v>
      </c>
      <c r="AJ73" s="51">
        <v>29269450</v>
      </c>
      <c r="AK73" s="192">
        <v>0</v>
      </c>
      <c r="AL73" s="282"/>
      <c r="AM73" s="282"/>
      <c r="AN73" s="282"/>
    </row>
    <row r="74" spans="2:41" ht="409.5" x14ac:dyDescent="0.3">
      <c r="B74" s="88" t="s">
        <v>12</v>
      </c>
      <c r="C74" s="46" t="s">
        <v>595</v>
      </c>
      <c r="D74" s="89" t="s">
        <v>62</v>
      </c>
      <c r="E74" s="89" t="s">
        <v>140</v>
      </c>
      <c r="F74" s="89" t="s">
        <v>56</v>
      </c>
      <c r="G74" s="62">
        <v>1</v>
      </c>
      <c r="H74" s="89" t="s">
        <v>596</v>
      </c>
      <c r="I74" s="89" t="s">
        <v>57</v>
      </c>
      <c r="J74" s="89" t="s">
        <v>48</v>
      </c>
      <c r="K74" s="93" t="s">
        <v>597</v>
      </c>
      <c r="L74" s="93" t="s">
        <v>598</v>
      </c>
      <c r="M74" s="92">
        <v>45689</v>
      </c>
      <c r="N74" s="92" t="s">
        <v>586</v>
      </c>
      <c r="O74" s="62">
        <v>0.4</v>
      </c>
      <c r="P74" s="62">
        <v>0.6</v>
      </c>
      <c r="Q74" s="62">
        <v>0.8</v>
      </c>
      <c r="R74" s="62">
        <v>1</v>
      </c>
      <c r="S74" s="26" t="s">
        <v>39</v>
      </c>
      <c r="T74" s="51">
        <v>30968817</v>
      </c>
      <c r="U74" s="10" t="s">
        <v>579</v>
      </c>
      <c r="V74" s="225" t="s">
        <v>1340</v>
      </c>
      <c r="W74" s="330"/>
      <c r="X74" s="10" t="s">
        <v>101</v>
      </c>
      <c r="Y74" s="10" t="s">
        <v>41</v>
      </c>
      <c r="Z74" s="10" t="s">
        <v>124</v>
      </c>
      <c r="AA74" s="10" t="s">
        <v>49</v>
      </c>
      <c r="AB74" s="129"/>
      <c r="AC74" s="169">
        <v>0.2</v>
      </c>
      <c r="AD74" s="170">
        <f t="shared" si="10"/>
        <v>0.5</v>
      </c>
      <c r="AE74" s="171" t="str">
        <f t="shared" si="14"/>
        <v>Avance insuficiente</v>
      </c>
      <c r="AF74" s="172" t="s">
        <v>599</v>
      </c>
      <c r="AG74" s="172" t="s">
        <v>600</v>
      </c>
      <c r="AH74" s="172" t="s">
        <v>1366</v>
      </c>
      <c r="AI74" s="173" t="str">
        <f t="shared" si="15"/>
        <v>En gestión</v>
      </c>
      <c r="AJ74" s="196">
        <v>30968817</v>
      </c>
      <c r="AK74" s="192">
        <v>7742204</v>
      </c>
      <c r="AL74" s="282"/>
      <c r="AM74" s="282"/>
      <c r="AN74" s="282"/>
    </row>
    <row r="75" spans="2:41" ht="409.5" x14ac:dyDescent="0.3">
      <c r="B75" s="88" t="s">
        <v>9</v>
      </c>
      <c r="C75" s="46" t="s">
        <v>601</v>
      </c>
      <c r="D75" s="89" t="s">
        <v>62</v>
      </c>
      <c r="E75" s="89" t="s">
        <v>140</v>
      </c>
      <c r="F75" s="89" t="s">
        <v>56</v>
      </c>
      <c r="G75" s="62">
        <v>1</v>
      </c>
      <c r="H75" s="89" t="s">
        <v>602</v>
      </c>
      <c r="I75" s="89" t="s">
        <v>57</v>
      </c>
      <c r="J75" s="89" t="s">
        <v>48</v>
      </c>
      <c r="K75" s="93" t="s">
        <v>603</v>
      </c>
      <c r="L75" s="93" t="s">
        <v>604</v>
      </c>
      <c r="M75" s="92">
        <v>45718</v>
      </c>
      <c r="N75" s="92" t="s">
        <v>216</v>
      </c>
      <c r="O75" s="62">
        <v>0.18</v>
      </c>
      <c r="P75" s="62">
        <v>0.45</v>
      </c>
      <c r="Q75" s="62">
        <v>0.72</v>
      </c>
      <c r="R75" s="62">
        <v>1</v>
      </c>
      <c r="S75" s="26" t="s">
        <v>39</v>
      </c>
      <c r="T75" s="51">
        <v>42983246</v>
      </c>
      <c r="U75" s="10" t="s">
        <v>267</v>
      </c>
      <c r="V75" s="224" t="s">
        <v>272</v>
      </c>
      <c r="W75" s="260">
        <v>284169901.66666669</v>
      </c>
      <c r="X75" s="10" t="s">
        <v>82</v>
      </c>
      <c r="Y75" s="10" t="s">
        <v>94</v>
      </c>
      <c r="Z75" s="10" t="s">
        <v>42</v>
      </c>
      <c r="AA75" s="10" t="s">
        <v>49</v>
      </c>
      <c r="AB75" s="129"/>
      <c r="AC75" s="169">
        <v>0.18</v>
      </c>
      <c r="AD75" s="170">
        <f t="shared" si="10"/>
        <v>1</v>
      </c>
      <c r="AE75" s="171" t="str">
        <f t="shared" si="14"/>
        <v>Avance satisfactorio</v>
      </c>
      <c r="AF75" s="172" t="s">
        <v>605</v>
      </c>
      <c r="AG75" s="172" t="s">
        <v>606</v>
      </c>
      <c r="AH75" s="172" t="s">
        <v>49</v>
      </c>
      <c r="AI75" s="173" t="str">
        <f t="shared" si="15"/>
        <v>En gestión</v>
      </c>
      <c r="AJ75" s="197">
        <v>42983246</v>
      </c>
      <c r="AK75" s="192">
        <v>7815136</v>
      </c>
      <c r="AL75" s="252">
        <v>284169901.66666669</v>
      </c>
      <c r="AM75" s="252">
        <v>119447541.66666667</v>
      </c>
      <c r="AN75" s="252">
        <v>7459851</v>
      </c>
    </row>
    <row r="76" spans="2:41" ht="99" x14ac:dyDescent="0.3">
      <c r="B76" s="88" t="s">
        <v>9</v>
      </c>
      <c r="C76" s="46" t="s">
        <v>607</v>
      </c>
      <c r="D76" s="89" t="s">
        <v>62</v>
      </c>
      <c r="E76" s="89" t="s">
        <v>140</v>
      </c>
      <c r="F76" s="89" t="s">
        <v>56</v>
      </c>
      <c r="G76" s="62">
        <v>1</v>
      </c>
      <c r="H76" s="89" t="s">
        <v>608</v>
      </c>
      <c r="I76" s="89" t="s">
        <v>57</v>
      </c>
      <c r="J76" s="89" t="s">
        <v>48</v>
      </c>
      <c r="K76" s="93" t="s">
        <v>609</v>
      </c>
      <c r="L76" s="93" t="s">
        <v>610</v>
      </c>
      <c r="M76" s="92">
        <v>45689</v>
      </c>
      <c r="N76" s="92" t="s">
        <v>216</v>
      </c>
      <c r="O76" s="62">
        <v>1</v>
      </c>
      <c r="P76" s="62">
        <v>1</v>
      </c>
      <c r="Q76" s="62">
        <v>1</v>
      </c>
      <c r="R76" s="62">
        <v>1</v>
      </c>
      <c r="S76" s="26" t="s">
        <v>39</v>
      </c>
      <c r="T76" s="197">
        <v>91557746</v>
      </c>
      <c r="U76" s="10" t="s">
        <v>267</v>
      </c>
      <c r="V76" s="229" t="s">
        <v>272</v>
      </c>
      <c r="W76" s="261">
        <v>284169901.66666669</v>
      </c>
      <c r="X76" s="235">
        <v>284169901.66666669</v>
      </c>
      <c r="Y76" s="235">
        <v>119447541.66666667</v>
      </c>
      <c r="Z76" s="235">
        <v>7459851</v>
      </c>
      <c r="AA76" s="10" t="s">
        <v>49</v>
      </c>
      <c r="AB76" s="129"/>
      <c r="AC76" s="185">
        <v>1</v>
      </c>
      <c r="AD76" s="170">
        <f t="shared" si="10"/>
        <v>1</v>
      </c>
      <c r="AE76" s="231" t="str">
        <f t="shared" si="14"/>
        <v>Avance satisfactorio</v>
      </c>
      <c r="AF76" s="218" t="s">
        <v>611</v>
      </c>
      <c r="AG76" s="218" t="s">
        <v>610</v>
      </c>
      <c r="AH76" s="218" t="s">
        <v>49</v>
      </c>
      <c r="AI76" s="232" t="s">
        <v>1326</v>
      </c>
      <c r="AJ76" s="197">
        <v>91557746</v>
      </c>
      <c r="AK76" s="240">
        <v>22889436</v>
      </c>
      <c r="AL76" s="252">
        <v>284169901.66666669</v>
      </c>
      <c r="AM76" s="252">
        <v>119447541.66666667</v>
      </c>
      <c r="AN76" s="252">
        <v>7459851</v>
      </c>
    </row>
    <row r="77" spans="2:41" ht="198" customHeight="1" x14ac:dyDescent="0.3">
      <c r="B77" s="88" t="s">
        <v>9</v>
      </c>
      <c r="C77" s="46" t="s">
        <v>612</v>
      </c>
      <c r="D77" s="89" t="s">
        <v>62</v>
      </c>
      <c r="E77" s="89" t="s">
        <v>140</v>
      </c>
      <c r="F77" s="89" t="s">
        <v>56</v>
      </c>
      <c r="G77" s="62">
        <v>1</v>
      </c>
      <c r="H77" s="89" t="s">
        <v>613</v>
      </c>
      <c r="I77" s="89" t="s">
        <v>57</v>
      </c>
      <c r="J77" s="89" t="s">
        <v>48</v>
      </c>
      <c r="K77" s="93" t="s">
        <v>614</v>
      </c>
      <c r="L77" s="93" t="s">
        <v>615</v>
      </c>
      <c r="M77" s="92">
        <v>45689</v>
      </c>
      <c r="N77" s="92" t="s">
        <v>216</v>
      </c>
      <c r="O77" s="62">
        <v>0.25</v>
      </c>
      <c r="P77" s="62">
        <v>0.35</v>
      </c>
      <c r="Q77" s="62">
        <v>0.55000000000000004</v>
      </c>
      <c r="R77" s="62">
        <v>1</v>
      </c>
      <c r="S77" s="26" t="s">
        <v>39</v>
      </c>
      <c r="T77" s="51">
        <v>64205820</v>
      </c>
      <c r="U77" s="10" t="s">
        <v>267</v>
      </c>
      <c r="V77" s="224" t="s">
        <v>1330</v>
      </c>
      <c r="W77" s="251">
        <v>386812536</v>
      </c>
      <c r="X77" s="10" t="s">
        <v>82</v>
      </c>
      <c r="Y77" s="10" t="s">
        <v>89</v>
      </c>
      <c r="Z77" s="10" t="s">
        <v>42</v>
      </c>
      <c r="AA77" s="10" t="s">
        <v>49</v>
      </c>
      <c r="AB77" s="129"/>
      <c r="AC77" s="169">
        <v>0.25</v>
      </c>
      <c r="AD77" s="170">
        <f t="shared" si="10"/>
        <v>1</v>
      </c>
      <c r="AE77" s="171" t="str">
        <f t="shared" si="14"/>
        <v>Avance satisfactorio</v>
      </c>
      <c r="AF77" s="172" t="s">
        <v>616</v>
      </c>
      <c r="AG77" s="172" t="s">
        <v>617</v>
      </c>
      <c r="AH77" s="172" t="s">
        <v>49</v>
      </c>
      <c r="AI77" s="173" t="str">
        <f t="shared" si="15"/>
        <v>En gestión</v>
      </c>
      <c r="AJ77" s="197">
        <v>64205820</v>
      </c>
      <c r="AK77" s="192">
        <v>16051455</v>
      </c>
      <c r="AL77" s="252">
        <v>386812536</v>
      </c>
      <c r="AM77" s="252">
        <v>306905810</v>
      </c>
      <c r="AN77" s="252">
        <v>15438529</v>
      </c>
    </row>
    <row r="78" spans="2:41" ht="82.5" x14ac:dyDescent="0.3">
      <c r="B78" s="88" t="s">
        <v>9</v>
      </c>
      <c r="C78" s="46" t="s">
        <v>618</v>
      </c>
      <c r="D78" s="89" t="s">
        <v>62</v>
      </c>
      <c r="E78" s="89" t="s">
        <v>140</v>
      </c>
      <c r="F78" s="89" t="s">
        <v>56</v>
      </c>
      <c r="G78" s="62">
        <v>1</v>
      </c>
      <c r="H78" s="89" t="s">
        <v>619</v>
      </c>
      <c r="I78" s="89" t="s">
        <v>57</v>
      </c>
      <c r="J78" s="89" t="s">
        <v>48</v>
      </c>
      <c r="K78" s="93" t="s">
        <v>620</v>
      </c>
      <c r="L78" s="93" t="s">
        <v>621</v>
      </c>
      <c r="M78" s="92">
        <v>45748</v>
      </c>
      <c r="N78" s="92" t="s">
        <v>216</v>
      </c>
      <c r="O78" s="63">
        <v>0</v>
      </c>
      <c r="P78" s="63">
        <v>0.3</v>
      </c>
      <c r="Q78" s="63">
        <v>0.7</v>
      </c>
      <c r="R78" s="63">
        <v>1</v>
      </c>
      <c r="S78" s="26" t="s">
        <v>39</v>
      </c>
      <c r="T78" s="51">
        <v>53740313</v>
      </c>
      <c r="U78" s="10" t="s">
        <v>267</v>
      </c>
      <c r="V78" s="224" t="s">
        <v>272</v>
      </c>
      <c r="W78" s="260">
        <v>284169901.66666669</v>
      </c>
      <c r="X78" s="10" t="s">
        <v>82</v>
      </c>
      <c r="Y78" s="10" t="s">
        <v>83</v>
      </c>
      <c r="Z78" s="10" t="s">
        <v>42</v>
      </c>
      <c r="AA78" s="10" t="s">
        <v>49</v>
      </c>
      <c r="AB78" s="129"/>
      <c r="AC78" s="169"/>
      <c r="AD78" s="170" t="str">
        <f t="shared" si="10"/>
        <v>No Aplica</v>
      </c>
      <c r="AE78" s="171" t="str">
        <f t="shared" si="14"/>
        <v>No reporta avance en el periodo</v>
      </c>
      <c r="AF78" s="172" t="s">
        <v>297</v>
      </c>
      <c r="AG78" s="172" t="s">
        <v>49</v>
      </c>
      <c r="AH78" s="172" t="s">
        <v>49</v>
      </c>
      <c r="AI78" s="173" t="str">
        <f t="shared" si="15"/>
        <v>Sin iniciar</v>
      </c>
      <c r="AJ78" s="51">
        <v>53740313</v>
      </c>
      <c r="AK78" s="192">
        <v>0</v>
      </c>
      <c r="AL78" s="252">
        <v>284169901.66666669</v>
      </c>
      <c r="AM78" s="252">
        <v>119447541.66666667</v>
      </c>
      <c r="AN78" s="252">
        <v>7459851</v>
      </c>
    </row>
    <row r="79" spans="2:41" ht="99" x14ac:dyDescent="0.3">
      <c r="B79" s="88" t="s">
        <v>10</v>
      </c>
      <c r="C79" s="46" t="s">
        <v>622</v>
      </c>
      <c r="D79" s="89" t="s">
        <v>62</v>
      </c>
      <c r="E79" s="89" t="s">
        <v>140</v>
      </c>
      <c r="F79" s="89" t="s">
        <v>56</v>
      </c>
      <c r="G79" s="65">
        <v>3</v>
      </c>
      <c r="H79" s="89" t="s">
        <v>623</v>
      </c>
      <c r="I79" s="89" t="s">
        <v>57</v>
      </c>
      <c r="J79" s="89" t="s">
        <v>38</v>
      </c>
      <c r="K79" s="93" t="s">
        <v>624</v>
      </c>
      <c r="L79" s="93" t="s">
        <v>625</v>
      </c>
      <c r="M79" s="92">
        <v>45689</v>
      </c>
      <c r="N79" s="92" t="s">
        <v>294</v>
      </c>
      <c r="O79" s="65">
        <v>1</v>
      </c>
      <c r="P79" s="65">
        <v>2</v>
      </c>
      <c r="Q79" s="65">
        <v>3</v>
      </c>
      <c r="R79" s="65">
        <v>0</v>
      </c>
      <c r="S79" s="26" t="s">
        <v>39</v>
      </c>
      <c r="T79" s="51">
        <v>7236341</v>
      </c>
      <c r="U79" s="10" t="s">
        <v>267</v>
      </c>
      <c r="V79" s="224" t="s">
        <v>272</v>
      </c>
      <c r="W79" s="330">
        <v>1441999701</v>
      </c>
      <c r="X79" s="10" t="s">
        <v>93</v>
      </c>
      <c r="Y79" s="10" t="s">
        <v>51</v>
      </c>
      <c r="Z79" s="10" t="s">
        <v>76</v>
      </c>
      <c r="AA79" s="10" t="s">
        <v>49</v>
      </c>
      <c r="AB79" s="129"/>
      <c r="AC79" s="175">
        <v>1</v>
      </c>
      <c r="AD79" s="170">
        <f t="shared" si="10"/>
        <v>1</v>
      </c>
      <c r="AE79" s="171" t="str">
        <f t="shared" si="14"/>
        <v>Avance satisfactorio</v>
      </c>
      <c r="AF79" s="172" t="s">
        <v>626</v>
      </c>
      <c r="AG79" s="172" t="s">
        <v>627</v>
      </c>
      <c r="AH79" s="172" t="s">
        <v>49</v>
      </c>
      <c r="AI79" s="173" t="str">
        <f t="shared" si="15"/>
        <v>En gestión</v>
      </c>
      <c r="AJ79" s="199">
        <v>7236341</v>
      </c>
      <c r="AK79" s="241" t="s">
        <v>628</v>
      </c>
      <c r="AL79" s="282">
        <v>1441999701</v>
      </c>
      <c r="AM79" s="282">
        <v>1146323343.3299999</v>
      </c>
      <c r="AN79" s="282">
        <v>142172047.66</v>
      </c>
    </row>
    <row r="80" spans="2:41" ht="82.5" x14ac:dyDescent="0.3">
      <c r="B80" s="88" t="s">
        <v>10</v>
      </c>
      <c r="C80" s="46" t="s">
        <v>629</v>
      </c>
      <c r="D80" s="89" t="s">
        <v>62</v>
      </c>
      <c r="E80" s="89" t="s">
        <v>140</v>
      </c>
      <c r="F80" s="89" t="s">
        <v>56</v>
      </c>
      <c r="G80" s="62">
        <v>1</v>
      </c>
      <c r="H80" s="89" t="s">
        <v>630</v>
      </c>
      <c r="I80" s="89" t="s">
        <v>57</v>
      </c>
      <c r="J80" s="89" t="s">
        <v>48</v>
      </c>
      <c r="K80" s="93" t="s">
        <v>631</v>
      </c>
      <c r="L80" s="93" t="s">
        <v>632</v>
      </c>
      <c r="M80" s="92">
        <v>45748</v>
      </c>
      <c r="N80" s="92" t="s">
        <v>216</v>
      </c>
      <c r="O80" s="63">
        <v>0</v>
      </c>
      <c r="P80" s="63">
        <v>0.1</v>
      </c>
      <c r="Q80" s="63">
        <v>0.5</v>
      </c>
      <c r="R80" s="63">
        <v>1</v>
      </c>
      <c r="S80" s="26" t="s">
        <v>39</v>
      </c>
      <c r="T80" s="51">
        <v>25971696</v>
      </c>
      <c r="U80" s="10" t="s">
        <v>267</v>
      </c>
      <c r="V80" s="224" t="s">
        <v>272</v>
      </c>
      <c r="W80" s="330"/>
      <c r="X80" s="10" t="s">
        <v>93</v>
      </c>
      <c r="Y80" s="10" t="s">
        <v>51</v>
      </c>
      <c r="Z80" s="10" t="s">
        <v>76</v>
      </c>
      <c r="AA80" s="10" t="s">
        <v>49</v>
      </c>
      <c r="AB80" s="129"/>
      <c r="AC80" s="169"/>
      <c r="AD80" s="170" t="str">
        <f t="shared" si="10"/>
        <v>No Aplica</v>
      </c>
      <c r="AE80" s="171" t="str">
        <f t="shared" si="14"/>
        <v>No reporta avance en el periodo</v>
      </c>
      <c r="AF80" s="172" t="s">
        <v>297</v>
      </c>
      <c r="AG80" s="172" t="s">
        <v>49</v>
      </c>
      <c r="AH80" s="172" t="s">
        <v>49</v>
      </c>
      <c r="AI80" s="173" t="str">
        <f t="shared" si="15"/>
        <v>Sin iniciar</v>
      </c>
      <c r="AJ80" s="51">
        <v>25971696</v>
      </c>
      <c r="AK80" s="192">
        <v>0</v>
      </c>
      <c r="AL80" s="282"/>
      <c r="AM80" s="282"/>
      <c r="AN80" s="282"/>
    </row>
    <row r="81" spans="2:40" ht="82.5" x14ac:dyDescent="0.3">
      <c r="B81" s="88" t="s">
        <v>10</v>
      </c>
      <c r="C81" s="46" t="s">
        <v>633</v>
      </c>
      <c r="D81" s="89" t="s">
        <v>62</v>
      </c>
      <c r="E81" s="89" t="s">
        <v>140</v>
      </c>
      <c r="F81" s="89" t="s">
        <v>56</v>
      </c>
      <c r="G81" s="65">
        <v>8</v>
      </c>
      <c r="H81" s="89" t="s">
        <v>634</v>
      </c>
      <c r="I81" s="89" t="s">
        <v>57</v>
      </c>
      <c r="J81" s="89" t="s">
        <v>38</v>
      </c>
      <c r="K81" s="93" t="s">
        <v>635</v>
      </c>
      <c r="L81" s="93" t="s">
        <v>636</v>
      </c>
      <c r="M81" s="92">
        <v>45689</v>
      </c>
      <c r="N81" s="92" t="s">
        <v>216</v>
      </c>
      <c r="O81" s="65">
        <v>2</v>
      </c>
      <c r="P81" s="65">
        <v>4</v>
      </c>
      <c r="Q81" s="65">
        <v>6</v>
      </c>
      <c r="R81" s="65">
        <v>8</v>
      </c>
      <c r="S81" s="26" t="s">
        <v>39</v>
      </c>
      <c r="T81" s="51">
        <v>19871442</v>
      </c>
      <c r="U81" s="10" t="s">
        <v>267</v>
      </c>
      <c r="V81" s="224" t="s">
        <v>272</v>
      </c>
      <c r="W81" s="330"/>
      <c r="X81" s="10" t="s">
        <v>93</v>
      </c>
      <c r="Y81" s="10" t="s">
        <v>51</v>
      </c>
      <c r="Z81" s="10" t="s">
        <v>76</v>
      </c>
      <c r="AA81" s="10" t="s">
        <v>49</v>
      </c>
      <c r="AB81" s="129"/>
      <c r="AC81" s="175">
        <v>2</v>
      </c>
      <c r="AD81" s="170">
        <f t="shared" si="10"/>
        <v>1</v>
      </c>
      <c r="AE81" s="171" t="str">
        <f t="shared" si="14"/>
        <v>Avance satisfactorio</v>
      </c>
      <c r="AF81" s="172" t="s">
        <v>637</v>
      </c>
      <c r="AG81" s="172" t="s">
        <v>638</v>
      </c>
      <c r="AH81" s="172" t="s">
        <v>49</v>
      </c>
      <c r="AI81" s="173" t="str">
        <f t="shared" si="15"/>
        <v>En gestión</v>
      </c>
      <c r="AJ81" s="199">
        <v>19871442</v>
      </c>
      <c r="AK81" s="241" t="s">
        <v>639</v>
      </c>
      <c r="AL81" s="282"/>
      <c r="AM81" s="282"/>
      <c r="AN81" s="282"/>
    </row>
    <row r="82" spans="2:40" ht="82.5" x14ac:dyDescent="0.3">
      <c r="B82" s="88" t="s">
        <v>11</v>
      </c>
      <c r="C82" s="46" t="s">
        <v>640</v>
      </c>
      <c r="D82" s="89" t="s">
        <v>62</v>
      </c>
      <c r="E82" s="89" t="s">
        <v>140</v>
      </c>
      <c r="F82" s="89" t="s">
        <v>56</v>
      </c>
      <c r="G82" s="62">
        <v>1</v>
      </c>
      <c r="H82" s="89" t="s">
        <v>641</v>
      </c>
      <c r="I82" s="89" t="s">
        <v>57</v>
      </c>
      <c r="J82" s="89" t="s">
        <v>48</v>
      </c>
      <c r="K82" s="93" t="s">
        <v>642</v>
      </c>
      <c r="L82" s="93" t="s">
        <v>643</v>
      </c>
      <c r="M82" s="92">
        <v>45748</v>
      </c>
      <c r="N82" s="92" t="s">
        <v>216</v>
      </c>
      <c r="O82" s="63">
        <v>0</v>
      </c>
      <c r="P82" s="63">
        <v>0.3</v>
      </c>
      <c r="Q82" s="63">
        <v>0.6</v>
      </c>
      <c r="R82" s="63">
        <v>1</v>
      </c>
      <c r="S82" s="26" t="s">
        <v>39</v>
      </c>
      <c r="T82" s="51">
        <v>5267249</v>
      </c>
      <c r="U82" s="10" t="s">
        <v>267</v>
      </c>
      <c r="V82" s="224" t="s">
        <v>272</v>
      </c>
      <c r="W82" s="330">
        <v>1323873893</v>
      </c>
      <c r="X82" s="10" t="s">
        <v>88</v>
      </c>
      <c r="Y82" s="10" t="s">
        <v>49</v>
      </c>
      <c r="Z82" s="10" t="s">
        <v>84</v>
      </c>
      <c r="AA82" s="10" t="s">
        <v>49</v>
      </c>
      <c r="AB82" s="129"/>
      <c r="AC82" s="169"/>
      <c r="AD82" s="170" t="str">
        <f t="shared" si="10"/>
        <v>No Aplica</v>
      </c>
      <c r="AE82" s="171" t="str">
        <f t="shared" si="14"/>
        <v>No reporta avance en el periodo</v>
      </c>
      <c r="AF82" s="172" t="s">
        <v>297</v>
      </c>
      <c r="AG82" s="172" t="s">
        <v>49</v>
      </c>
      <c r="AH82" s="172" t="s">
        <v>49</v>
      </c>
      <c r="AI82" s="173" t="str">
        <f t="shared" si="15"/>
        <v>Sin iniciar</v>
      </c>
      <c r="AJ82" s="51">
        <v>5267249</v>
      </c>
      <c r="AK82" s="192">
        <v>0</v>
      </c>
      <c r="AL82" s="282">
        <v>1323873893</v>
      </c>
      <c r="AM82" s="282">
        <v>1077783615.5</v>
      </c>
      <c r="AN82" s="282">
        <v>144511401.5</v>
      </c>
    </row>
    <row r="83" spans="2:40" ht="148.5" x14ac:dyDescent="0.3">
      <c r="B83" s="88" t="s">
        <v>11</v>
      </c>
      <c r="C83" s="46" t="s">
        <v>644</v>
      </c>
      <c r="D83" s="89" t="s">
        <v>62</v>
      </c>
      <c r="E83" s="89" t="s">
        <v>140</v>
      </c>
      <c r="F83" s="89" t="s">
        <v>56</v>
      </c>
      <c r="G83" s="62">
        <v>1</v>
      </c>
      <c r="H83" s="89" t="s">
        <v>645</v>
      </c>
      <c r="I83" s="89" t="s">
        <v>57</v>
      </c>
      <c r="J83" s="89" t="s">
        <v>48</v>
      </c>
      <c r="K83" s="93" t="s">
        <v>646</v>
      </c>
      <c r="L83" s="93" t="s">
        <v>647</v>
      </c>
      <c r="M83" s="92">
        <v>45659</v>
      </c>
      <c r="N83" s="92" t="s">
        <v>216</v>
      </c>
      <c r="O83" s="62">
        <v>0.2</v>
      </c>
      <c r="P83" s="62">
        <v>0.4</v>
      </c>
      <c r="Q83" s="62">
        <v>0.6</v>
      </c>
      <c r="R83" s="62">
        <v>1</v>
      </c>
      <c r="S83" s="26" t="s">
        <v>39</v>
      </c>
      <c r="T83" s="51">
        <v>5267249</v>
      </c>
      <c r="U83" s="10" t="s">
        <v>267</v>
      </c>
      <c r="V83" s="224" t="s">
        <v>272</v>
      </c>
      <c r="W83" s="330"/>
      <c r="X83" s="10" t="s">
        <v>88</v>
      </c>
      <c r="Y83" s="10" t="s">
        <v>49</v>
      </c>
      <c r="Z83" s="10" t="s">
        <v>84</v>
      </c>
      <c r="AA83" s="10" t="s">
        <v>49</v>
      </c>
      <c r="AB83" s="129"/>
      <c r="AC83" s="169">
        <v>0.2</v>
      </c>
      <c r="AD83" s="170">
        <f t="shared" si="10"/>
        <v>1</v>
      </c>
      <c r="AE83" s="171" t="str">
        <f t="shared" si="14"/>
        <v>Avance satisfactorio</v>
      </c>
      <c r="AF83" s="172" t="s">
        <v>648</v>
      </c>
      <c r="AG83" s="172" t="s">
        <v>649</v>
      </c>
      <c r="AH83" s="172" t="s">
        <v>49</v>
      </c>
      <c r="AI83" s="173" t="str">
        <f t="shared" si="15"/>
        <v>En gestión</v>
      </c>
      <c r="AJ83" s="196">
        <v>5267249</v>
      </c>
      <c r="AK83" s="192">
        <v>1053450</v>
      </c>
      <c r="AL83" s="282"/>
      <c r="AM83" s="282"/>
      <c r="AN83" s="282"/>
    </row>
    <row r="84" spans="2:40" ht="165" x14ac:dyDescent="0.3">
      <c r="B84" s="88" t="s">
        <v>11</v>
      </c>
      <c r="C84" s="46" t="s">
        <v>650</v>
      </c>
      <c r="D84" s="89" t="s">
        <v>62</v>
      </c>
      <c r="E84" s="89" t="s">
        <v>140</v>
      </c>
      <c r="F84" s="89" t="s">
        <v>56</v>
      </c>
      <c r="G84" s="62">
        <v>1</v>
      </c>
      <c r="H84" s="89" t="s">
        <v>651</v>
      </c>
      <c r="I84" s="89" t="s">
        <v>57</v>
      </c>
      <c r="J84" s="89" t="s">
        <v>48</v>
      </c>
      <c r="K84" s="93" t="s">
        <v>652</v>
      </c>
      <c r="L84" s="93" t="s">
        <v>653</v>
      </c>
      <c r="M84" s="92">
        <v>45659</v>
      </c>
      <c r="N84" s="92" t="s">
        <v>216</v>
      </c>
      <c r="O84" s="62">
        <v>0.2</v>
      </c>
      <c r="P84" s="62">
        <v>0.4</v>
      </c>
      <c r="Q84" s="62">
        <v>0.6</v>
      </c>
      <c r="R84" s="62">
        <v>1</v>
      </c>
      <c r="S84" s="26" t="s">
        <v>39</v>
      </c>
      <c r="T84" s="51">
        <v>5267249</v>
      </c>
      <c r="U84" s="10" t="s">
        <v>267</v>
      </c>
      <c r="V84" s="224" t="s">
        <v>272</v>
      </c>
      <c r="W84" s="330"/>
      <c r="X84" s="10" t="s">
        <v>88</v>
      </c>
      <c r="Y84" s="10" t="s">
        <v>49</v>
      </c>
      <c r="Z84" s="10" t="s">
        <v>84</v>
      </c>
      <c r="AA84" s="10" t="s">
        <v>49</v>
      </c>
      <c r="AB84" s="129"/>
      <c r="AC84" s="169">
        <v>0.2</v>
      </c>
      <c r="AD84" s="170">
        <f t="shared" ref="AD84:AD95" si="16">+IF($O84=0,"No Aplica",IF($AC84/$O84&gt;=100%,100%,$AC84/$O84))</f>
        <v>1</v>
      </c>
      <c r="AE84" s="171" t="str">
        <f t="shared" si="14"/>
        <v>Avance satisfactorio</v>
      </c>
      <c r="AF84" s="172" t="s">
        <v>654</v>
      </c>
      <c r="AG84" s="172" t="s">
        <v>655</v>
      </c>
      <c r="AH84" s="172" t="s">
        <v>49</v>
      </c>
      <c r="AI84" s="173" t="str">
        <f t="shared" si="15"/>
        <v>En gestión</v>
      </c>
      <c r="AJ84" s="196">
        <v>5267249</v>
      </c>
      <c r="AK84" s="192">
        <v>1053450</v>
      </c>
      <c r="AL84" s="282"/>
      <c r="AM84" s="282"/>
      <c r="AN84" s="282"/>
    </row>
    <row r="85" spans="2:40" ht="190.5" customHeight="1" x14ac:dyDescent="0.3">
      <c r="B85" s="45" t="s">
        <v>13</v>
      </c>
      <c r="C85" s="46" t="s">
        <v>656</v>
      </c>
      <c r="D85" s="26" t="s">
        <v>70</v>
      </c>
      <c r="E85" s="26" t="s">
        <v>143</v>
      </c>
      <c r="F85" s="26" t="s">
        <v>56</v>
      </c>
      <c r="G85" s="59">
        <v>47</v>
      </c>
      <c r="H85" s="26" t="s">
        <v>657</v>
      </c>
      <c r="I85" s="26" t="s">
        <v>57</v>
      </c>
      <c r="J85" s="26" t="s">
        <v>38</v>
      </c>
      <c r="K85" s="10" t="s">
        <v>658</v>
      </c>
      <c r="L85" s="10" t="s">
        <v>659</v>
      </c>
      <c r="M85" s="48" t="s">
        <v>235</v>
      </c>
      <c r="N85" s="48" t="s">
        <v>216</v>
      </c>
      <c r="O85" s="67">
        <v>5</v>
      </c>
      <c r="P85" s="67">
        <v>11</v>
      </c>
      <c r="Q85" s="67">
        <v>25</v>
      </c>
      <c r="R85" s="67">
        <v>47</v>
      </c>
      <c r="S85" s="26" t="s">
        <v>39</v>
      </c>
      <c r="T85" s="51">
        <v>431061948.10170001</v>
      </c>
      <c r="U85" s="10" t="s">
        <v>223</v>
      </c>
      <c r="V85" s="26" t="s">
        <v>660</v>
      </c>
      <c r="W85" s="302">
        <v>552829000</v>
      </c>
      <c r="X85" s="13" t="s">
        <v>120</v>
      </c>
      <c r="Y85" s="13" t="s">
        <v>49</v>
      </c>
      <c r="Z85" s="13" t="s">
        <v>126</v>
      </c>
      <c r="AA85" s="13" t="s">
        <v>49</v>
      </c>
      <c r="AB85" s="130"/>
      <c r="AC85" s="175">
        <v>5</v>
      </c>
      <c r="AD85" s="170">
        <f t="shared" si="16"/>
        <v>1</v>
      </c>
      <c r="AE85" s="171" t="str">
        <f t="shared" si="14"/>
        <v>Avance satisfactorio</v>
      </c>
      <c r="AF85" s="172" t="s">
        <v>661</v>
      </c>
      <c r="AG85" s="172" t="s">
        <v>662</v>
      </c>
      <c r="AH85" s="172" t="s">
        <v>49</v>
      </c>
      <c r="AI85" s="173" t="str">
        <f t="shared" si="15"/>
        <v>En gestión</v>
      </c>
      <c r="AJ85" s="174">
        <v>431061948.10170001</v>
      </c>
      <c r="AK85" s="176">
        <v>107765487.025425</v>
      </c>
      <c r="AL85" s="282">
        <v>552829000</v>
      </c>
      <c r="AM85" s="282">
        <v>312106667</v>
      </c>
      <c r="AN85" s="282">
        <v>57985734</v>
      </c>
    </row>
    <row r="86" spans="2:40" ht="228.75" customHeight="1" x14ac:dyDescent="0.3">
      <c r="B86" s="45" t="s">
        <v>13</v>
      </c>
      <c r="C86" s="46" t="s">
        <v>663</v>
      </c>
      <c r="D86" s="26" t="s">
        <v>70</v>
      </c>
      <c r="E86" s="26" t="s">
        <v>143</v>
      </c>
      <c r="F86" s="26" t="s">
        <v>56</v>
      </c>
      <c r="G86" s="59">
        <v>15</v>
      </c>
      <c r="H86" s="26" t="s">
        <v>664</v>
      </c>
      <c r="I86" s="26" t="s">
        <v>57</v>
      </c>
      <c r="J86" s="26" t="s">
        <v>38</v>
      </c>
      <c r="K86" s="10" t="s">
        <v>665</v>
      </c>
      <c r="L86" s="10" t="s">
        <v>666</v>
      </c>
      <c r="M86" s="48">
        <v>45689</v>
      </c>
      <c r="N86" s="48" t="s">
        <v>216</v>
      </c>
      <c r="O86" s="67">
        <v>2</v>
      </c>
      <c r="P86" s="67">
        <v>6</v>
      </c>
      <c r="Q86" s="67">
        <v>10</v>
      </c>
      <c r="R86" s="67">
        <v>15</v>
      </c>
      <c r="S86" s="26" t="s">
        <v>39</v>
      </c>
      <c r="T86" s="51">
        <v>106843362.1737</v>
      </c>
      <c r="U86" s="10" t="s">
        <v>223</v>
      </c>
      <c r="V86" s="26" t="s">
        <v>660</v>
      </c>
      <c r="W86" s="303"/>
      <c r="X86" s="13" t="s">
        <v>120</v>
      </c>
      <c r="Y86" s="13" t="s">
        <v>49</v>
      </c>
      <c r="Z86" s="13" t="s">
        <v>126</v>
      </c>
      <c r="AA86" s="13" t="s">
        <v>49</v>
      </c>
      <c r="AB86" s="130"/>
      <c r="AC86" s="175">
        <v>2</v>
      </c>
      <c r="AD86" s="170">
        <f t="shared" si="16"/>
        <v>1</v>
      </c>
      <c r="AE86" s="171" t="str">
        <f t="shared" si="14"/>
        <v>Avance satisfactorio</v>
      </c>
      <c r="AF86" s="172" t="s">
        <v>667</v>
      </c>
      <c r="AG86" s="172" t="s">
        <v>668</v>
      </c>
      <c r="AH86" s="172" t="s">
        <v>49</v>
      </c>
      <c r="AI86" s="173" t="str">
        <f t="shared" si="15"/>
        <v>En gestión</v>
      </c>
      <c r="AJ86" s="174">
        <v>106843362.1737</v>
      </c>
      <c r="AK86" s="176">
        <v>26710840.543425001</v>
      </c>
      <c r="AL86" s="282"/>
      <c r="AM86" s="282"/>
      <c r="AN86" s="282"/>
    </row>
    <row r="87" spans="2:40" ht="295.5" customHeight="1" x14ac:dyDescent="0.3">
      <c r="B87" s="45" t="s">
        <v>13</v>
      </c>
      <c r="C87" s="46" t="s">
        <v>669</v>
      </c>
      <c r="D87" s="26" t="s">
        <v>70</v>
      </c>
      <c r="E87" s="26" t="s">
        <v>143</v>
      </c>
      <c r="F87" s="26" t="s">
        <v>56</v>
      </c>
      <c r="G87" s="50">
        <v>1</v>
      </c>
      <c r="H87" s="26" t="s">
        <v>670</v>
      </c>
      <c r="I87" s="26" t="s">
        <v>57</v>
      </c>
      <c r="J87" s="26" t="s">
        <v>48</v>
      </c>
      <c r="K87" s="10" t="s">
        <v>671</v>
      </c>
      <c r="L87" s="10" t="s">
        <v>672</v>
      </c>
      <c r="M87" s="48">
        <v>45659</v>
      </c>
      <c r="N87" s="48" t="s">
        <v>673</v>
      </c>
      <c r="O87" s="68">
        <v>0.1</v>
      </c>
      <c r="P87" s="68">
        <v>0.2</v>
      </c>
      <c r="Q87" s="68">
        <v>0.8</v>
      </c>
      <c r="R87" s="68">
        <v>1</v>
      </c>
      <c r="S87" s="26" t="s">
        <v>39</v>
      </c>
      <c r="T87" s="51">
        <v>32336640.144299999</v>
      </c>
      <c r="U87" s="10" t="s">
        <v>223</v>
      </c>
      <c r="V87" s="26" t="s">
        <v>660</v>
      </c>
      <c r="W87" s="303"/>
      <c r="X87" s="13" t="s">
        <v>120</v>
      </c>
      <c r="Y87" s="13" t="s">
        <v>49</v>
      </c>
      <c r="Z87" s="13" t="s">
        <v>126</v>
      </c>
      <c r="AA87" s="13" t="s">
        <v>49</v>
      </c>
      <c r="AB87" s="130"/>
      <c r="AC87" s="169">
        <v>0.1</v>
      </c>
      <c r="AD87" s="170">
        <f t="shared" si="16"/>
        <v>1</v>
      </c>
      <c r="AE87" s="171" t="str">
        <f t="shared" si="14"/>
        <v>Avance satisfactorio</v>
      </c>
      <c r="AF87" s="172" t="s">
        <v>674</v>
      </c>
      <c r="AG87" s="172" t="s">
        <v>675</v>
      </c>
      <c r="AH87" s="172" t="s">
        <v>49</v>
      </c>
      <c r="AI87" s="173" t="str">
        <f t="shared" si="15"/>
        <v>En gestión</v>
      </c>
      <c r="AJ87" s="174">
        <v>32336640.144299999</v>
      </c>
      <c r="AK87" s="176">
        <v>8084160.0360749997</v>
      </c>
      <c r="AL87" s="282"/>
      <c r="AM87" s="282"/>
      <c r="AN87" s="282"/>
    </row>
    <row r="88" spans="2:40" ht="409.5" x14ac:dyDescent="0.3">
      <c r="B88" s="45" t="s">
        <v>13</v>
      </c>
      <c r="C88" s="46" t="s">
        <v>676</v>
      </c>
      <c r="D88" s="26" t="s">
        <v>70</v>
      </c>
      <c r="E88" s="26" t="s">
        <v>199</v>
      </c>
      <c r="F88" s="26" t="s">
        <v>56</v>
      </c>
      <c r="G88" s="50">
        <v>1</v>
      </c>
      <c r="H88" s="26" t="s">
        <v>677</v>
      </c>
      <c r="I88" s="26" t="s">
        <v>57</v>
      </c>
      <c r="J88" s="26" t="s">
        <v>48</v>
      </c>
      <c r="K88" s="10" t="s">
        <v>678</v>
      </c>
      <c r="L88" s="10" t="s">
        <v>679</v>
      </c>
      <c r="M88" s="48">
        <v>45689</v>
      </c>
      <c r="N88" s="48" t="s">
        <v>216</v>
      </c>
      <c r="O88" s="68">
        <v>0.05</v>
      </c>
      <c r="P88" s="68">
        <v>0.1</v>
      </c>
      <c r="Q88" s="68">
        <v>0.9</v>
      </c>
      <c r="R88" s="68">
        <v>1</v>
      </c>
      <c r="S88" s="26" t="s">
        <v>39</v>
      </c>
      <c r="T88" s="51">
        <v>163263333.88999999</v>
      </c>
      <c r="U88" s="10" t="s">
        <v>223</v>
      </c>
      <c r="V88" s="26" t="s">
        <v>680</v>
      </c>
      <c r="W88" s="340">
        <v>284533000</v>
      </c>
      <c r="X88" s="13" t="s">
        <v>40</v>
      </c>
      <c r="Y88" s="13" t="s">
        <v>49</v>
      </c>
      <c r="Z88" s="13" t="s">
        <v>126</v>
      </c>
      <c r="AA88" s="13" t="s">
        <v>49</v>
      </c>
      <c r="AB88" s="130"/>
      <c r="AC88" s="169">
        <v>0.04</v>
      </c>
      <c r="AD88" s="170">
        <f t="shared" si="16"/>
        <v>0.79999999999999993</v>
      </c>
      <c r="AE88" s="171" t="str">
        <f t="shared" si="14"/>
        <v>Avance suficiente</v>
      </c>
      <c r="AF88" s="172" t="s">
        <v>681</v>
      </c>
      <c r="AG88" s="172" t="s">
        <v>682</v>
      </c>
      <c r="AH88" s="172" t="s">
        <v>1324</v>
      </c>
      <c r="AI88" s="173" t="str">
        <f t="shared" si="15"/>
        <v>En gestión</v>
      </c>
      <c r="AJ88" s="174">
        <v>163263333.88999999</v>
      </c>
      <c r="AK88" s="176">
        <v>40815833.472499996</v>
      </c>
      <c r="AL88" s="282">
        <v>284533000</v>
      </c>
      <c r="AM88" s="282">
        <v>214292400</v>
      </c>
      <c r="AN88" s="282">
        <v>21262400</v>
      </c>
    </row>
    <row r="89" spans="2:40" ht="148.5" customHeight="1" x14ac:dyDescent="0.3">
      <c r="B89" s="45" t="s">
        <v>13</v>
      </c>
      <c r="C89" s="46" t="s">
        <v>683</v>
      </c>
      <c r="D89" s="26" t="s">
        <v>70</v>
      </c>
      <c r="E89" s="26" t="s">
        <v>143</v>
      </c>
      <c r="F89" s="26" t="s">
        <v>56</v>
      </c>
      <c r="G89" s="50">
        <v>1</v>
      </c>
      <c r="H89" s="26" t="s">
        <v>684</v>
      </c>
      <c r="I89" s="26" t="s">
        <v>57</v>
      </c>
      <c r="J89" s="26" t="s">
        <v>48</v>
      </c>
      <c r="K89" s="10" t="s">
        <v>685</v>
      </c>
      <c r="L89" s="10" t="s">
        <v>686</v>
      </c>
      <c r="M89" s="48">
        <v>45689</v>
      </c>
      <c r="N89" s="48" t="s">
        <v>311</v>
      </c>
      <c r="O89" s="68">
        <v>0.25</v>
      </c>
      <c r="P89" s="68">
        <v>0.5</v>
      </c>
      <c r="Q89" s="68">
        <v>0.75</v>
      </c>
      <c r="R89" s="68">
        <v>1</v>
      </c>
      <c r="S89" s="26" t="s">
        <v>39</v>
      </c>
      <c r="T89" s="51">
        <v>200815949.62</v>
      </c>
      <c r="U89" s="10" t="s">
        <v>223</v>
      </c>
      <c r="V89" s="26" t="s">
        <v>680</v>
      </c>
      <c r="W89" s="341"/>
      <c r="X89" s="13" t="s">
        <v>40</v>
      </c>
      <c r="Y89" s="13" t="s">
        <v>49</v>
      </c>
      <c r="Z89" s="13" t="s">
        <v>126</v>
      </c>
      <c r="AA89" s="13" t="s">
        <v>49</v>
      </c>
      <c r="AB89" s="130"/>
      <c r="AC89" s="169">
        <v>0.25</v>
      </c>
      <c r="AD89" s="170">
        <f t="shared" si="16"/>
        <v>1</v>
      </c>
      <c r="AE89" s="171" t="str">
        <f t="shared" si="14"/>
        <v>Avance satisfactorio</v>
      </c>
      <c r="AF89" s="172" t="s">
        <v>687</v>
      </c>
      <c r="AG89" s="172" t="s">
        <v>688</v>
      </c>
      <c r="AH89" s="172" t="s">
        <v>49</v>
      </c>
      <c r="AI89" s="173" t="str">
        <f t="shared" si="15"/>
        <v>En gestión</v>
      </c>
      <c r="AJ89" s="174">
        <v>200815949.62</v>
      </c>
      <c r="AK89" s="176">
        <v>50203987.405000001</v>
      </c>
      <c r="AL89" s="282"/>
      <c r="AM89" s="282"/>
      <c r="AN89" s="282"/>
    </row>
    <row r="90" spans="2:40" ht="165" x14ac:dyDescent="0.3">
      <c r="B90" s="45" t="s">
        <v>13</v>
      </c>
      <c r="C90" s="46" t="s">
        <v>689</v>
      </c>
      <c r="D90" s="26" t="s">
        <v>70</v>
      </c>
      <c r="E90" s="26" t="s">
        <v>143</v>
      </c>
      <c r="F90" s="26" t="s">
        <v>56</v>
      </c>
      <c r="G90" s="50">
        <v>1</v>
      </c>
      <c r="H90" s="26" t="s">
        <v>690</v>
      </c>
      <c r="I90" s="26" t="s">
        <v>57</v>
      </c>
      <c r="J90" s="26" t="s">
        <v>48</v>
      </c>
      <c r="K90" s="10" t="s">
        <v>691</v>
      </c>
      <c r="L90" s="10" t="s">
        <v>692</v>
      </c>
      <c r="M90" s="48">
        <v>45689</v>
      </c>
      <c r="N90" s="48" t="s">
        <v>216</v>
      </c>
      <c r="O90" s="68">
        <v>0.15</v>
      </c>
      <c r="P90" s="68">
        <v>0.5</v>
      </c>
      <c r="Q90" s="68">
        <v>0.75</v>
      </c>
      <c r="R90" s="68">
        <v>1</v>
      </c>
      <c r="S90" s="26" t="s">
        <v>39</v>
      </c>
      <c r="T90" s="51">
        <v>177395141.6049</v>
      </c>
      <c r="U90" s="10" t="s">
        <v>223</v>
      </c>
      <c r="V90" s="26" t="s">
        <v>680</v>
      </c>
      <c r="W90" s="341"/>
      <c r="X90" s="13" t="s">
        <v>40</v>
      </c>
      <c r="Y90" s="13" t="s">
        <v>49</v>
      </c>
      <c r="Z90" s="13" t="s">
        <v>126</v>
      </c>
      <c r="AA90" s="13" t="s">
        <v>49</v>
      </c>
      <c r="AB90" s="130"/>
      <c r="AC90" s="169">
        <v>0.15</v>
      </c>
      <c r="AD90" s="170">
        <f t="shared" si="16"/>
        <v>1</v>
      </c>
      <c r="AE90" s="171" t="str">
        <f t="shared" si="14"/>
        <v>Avance satisfactorio</v>
      </c>
      <c r="AF90" s="172" t="s">
        <v>693</v>
      </c>
      <c r="AG90" s="172" t="s">
        <v>694</v>
      </c>
      <c r="AH90" s="172" t="s">
        <v>49</v>
      </c>
      <c r="AI90" s="173" t="str">
        <f t="shared" si="15"/>
        <v>En gestión</v>
      </c>
      <c r="AJ90" s="174">
        <v>177395141.6049</v>
      </c>
      <c r="AK90" s="176">
        <v>44348785.401225001</v>
      </c>
      <c r="AL90" s="282"/>
      <c r="AM90" s="282"/>
      <c r="AN90" s="282"/>
    </row>
    <row r="91" spans="2:40" ht="333.75" customHeight="1" x14ac:dyDescent="0.3">
      <c r="B91" s="45" t="s">
        <v>13</v>
      </c>
      <c r="C91" s="46" t="s">
        <v>695</v>
      </c>
      <c r="D91" s="26" t="s">
        <v>70</v>
      </c>
      <c r="E91" s="26" t="s">
        <v>142</v>
      </c>
      <c r="F91" s="26" t="s">
        <v>56</v>
      </c>
      <c r="G91" s="59">
        <v>110</v>
      </c>
      <c r="H91" s="26" t="s">
        <v>696</v>
      </c>
      <c r="I91" s="26" t="s">
        <v>57</v>
      </c>
      <c r="J91" s="26" t="s">
        <v>38</v>
      </c>
      <c r="K91" s="10" t="s">
        <v>697</v>
      </c>
      <c r="L91" s="10" t="s">
        <v>698</v>
      </c>
      <c r="M91" s="48">
        <v>45689</v>
      </c>
      <c r="N91" s="48" t="s">
        <v>216</v>
      </c>
      <c r="O91" s="69">
        <v>10</v>
      </c>
      <c r="P91" s="69">
        <v>40</v>
      </c>
      <c r="Q91" s="69">
        <v>80</v>
      </c>
      <c r="R91" s="69">
        <v>110</v>
      </c>
      <c r="S91" s="26" t="s">
        <v>39</v>
      </c>
      <c r="T91" s="51">
        <v>815477065.80999994</v>
      </c>
      <c r="U91" s="10" t="s">
        <v>223</v>
      </c>
      <c r="V91" s="26" t="s">
        <v>680</v>
      </c>
      <c r="W91" s="342"/>
      <c r="X91" s="13" t="s">
        <v>40</v>
      </c>
      <c r="Y91" s="13" t="s">
        <v>49</v>
      </c>
      <c r="Z91" s="13" t="s">
        <v>126</v>
      </c>
      <c r="AA91" s="13" t="s">
        <v>49</v>
      </c>
      <c r="AB91" s="130"/>
      <c r="AC91" s="200">
        <v>9</v>
      </c>
      <c r="AD91" s="170">
        <f t="shared" si="16"/>
        <v>0.9</v>
      </c>
      <c r="AE91" s="171" t="str">
        <f t="shared" si="14"/>
        <v>Avance suficiente</v>
      </c>
      <c r="AF91" s="172" t="s">
        <v>699</v>
      </c>
      <c r="AG91" s="172" t="s">
        <v>700</v>
      </c>
      <c r="AH91" s="172" t="s">
        <v>1325</v>
      </c>
      <c r="AI91" s="173" t="str">
        <f t="shared" si="15"/>
        <v>En gestión</v>
      </c>
      <c r="AJ91" s="174">
        <v>815477065.80999994</v>
      </c>
      <c r="AK91" s="176">
        <v>203869266.45249999</v>
      </c>
      <c r="AL91" s="282"/>
      <c r="AM91" s="282"/>
      <c r="AN91" s="282"/>
    </row>
    <row r="92" spans="2:40" ht="316.5" customHeight="1" x14ac:dyDescent="0.3">
      <c r="B92" s="45" t="s">
        <v>13</v>
      </c>
      <c r="C92" s="46" t="s">
        <v>701</v>
      </c>
      <c r="D92" s="26" t="s">
        <v>70</v>
      </c>
      <c r="E92" s="26" t="s">
        <v>143</v>
      </c>
      <c r="F92" s="26" t="s">
        <v>56</v>
      </c>
      <c r="G92" s="62">
        <v>1</v>
      </c>
      <c r="H92" s="26" t="s">
        <v>702</v>
      </c>
      <c r="I92" s="26" t="s">
        <v>57</v>
      </c>
      <c r="J92" s="26" t="s">
        <v>48</v>
      </c>
      <c r="K92" s="10" t="s">
        <v>703</v>
      </c>
      <c r="L92" s="10" t="s">
        <v>704</v>
      </c>
      <c r="M92" s="48">
        <v>45689</v>
      </c>
      <c r="N92" s="48" t="s">
        <v>216</v>
      </c>
      <c r="O92" s="70">
        <v>0.15</v>
      </c>
      <c r="P92" s="70">
        <v>0.4</v>
      </c>
      <c r="Q92" s="70">
        <v>0.8</v>
      </c>
      <c r="R92" s="70">
        <v>1</v>
      </c>
      <c r="S92" s="26" t="s">
        <v>39</v>
      </c>
      <c r="T92" s="51">
        <v>198099105.46000001</v>
      </c>
      <c r="U92" s="10" t="s">
        <v>223</v>
      </c>
      <c r="V92" s="26" t="s">
        <v>705</v>
      </c>
      <c r="W92" s="340">
        <v>266684000</v>
      </c>
      <c r="X92" s="10" t="s">
        <v>40</v>
      </c>
      <c r="Y92" s="10" t="s">
        <v>49</v>
      </c>
      <c r="Z92" s="24" t="s">
        <v>126</v>
      </c>
      <c r="AA92" s="24" t="s">
        <v>49</v>
      </c>
      <c r="AB92" s="24"/>
      <c r="AC92" s="169">
        <v>0.15</v>
      </c>
      <c r="AD92" s="170">
        <f t="shared" si="16"/>
        <v>1</v>
      </c>
      <c r="AE92" s="171" t="str">
        <f t="shared" si="14"/>
        <v>Avance satisfactorio</v>
      </c>
      <c r="AF92" s="172" t="s">
        <v>706</v>
      </c>
      <c r="AG92" s="172" t="s">
        <v>707</v>
      </c>
      <c r="AH92" s="172" t="s">
        <v>49</v>
      </c>
      <c r="AI92" s="173" t="str">
        <f t="shared" si="15"/>
        <v>En gestión</v>
      </c>
      <c r="AJ92" s="174">
        <v>198099105.46000001</v>
      </c>
      <c r="AK92" s="176">
        <v>49524776.365000002</v>
      </c>
      <c r="AL92" s="282">
        <v>266684000</v>
      </c>
      <c r="AM92" s="282">
        <v>214527600</v>
      </c>
      <c r="AN92" s="282">
        <v>18467600</v>
      </c>
    </row>
    <row r="93" spans="2:40" ht="409.5" customHeight="1" x14ac:dyDescent="0.3">
      <c r="B93" s="45" t="s">
        <v>13</v>
      </c>
      <c r="C93" s="46" t="s">
        <v>708</v>
      </c>
      <c r="D93" s="26" t="s">
        <v>70</v>
      </c>
      <c r="E93" s="26" t="s">
        <v>143</v>
      </c>
      <c r="F93" s="26" t="s">
        <v>56</v>
      </c>
      <c r="G93" s="50">
        <v>1</v>
      </c>
      <c r="H93" s="26" t="s">
        <v>709</v>
      </c>
      <c r="I93" s="26" t="s">
        <v>57</v>
      </c>
      <c r="J93" s="26" t="s">
        <v>48</v>
      </c>
      <c r="K93" s="10" t="s">
        <v>710</v>
      </c>
      <c r="L93" s="10" t="s">
        <v>711</v>
      </c>
      <c r="M93" s="48">
        <v>45689</v>
      </c>
      <c r="N93" s="48" t="s">
        <v>216</v>
      </c>
      <c r="O93" s="68">
        <v>0.15</v>
      </c>
      <c r="P93" s="68">
        <v>0.4</v>
      </c>
      <c r="Q93" s="68">
        <v>0.65</v>
      </c>
      <c r="R93" s="68">
        <v>1</v>
      </c>
      <c r="S93" s="26" t="s">
        <v>39</v>
      </c>
      <c r="T93" s="51">
        <v>845290434.36000001</v>
      </c>
      <c r="U93" s="10" t="s">
        <v>223</v>
      </c>
      <c r="V93" s="26" t="s">
        <v>705</v>
      </c>
      <c r="W93" s="341"/>
      <c r="X93" s="13" t="s">
        <v>58</v>
      </c>
      <c r="Y93" s="13" t="s">
        <v>49</v>
      </c>
      <c r="Z93" s="13" t="s">
        <v>126</v>
      </c>
      <c r="AA93" s="13" t="s">
        <v>49</v>
      </c>
      <c r="AB93" s="130"/>
      <c r="AC93" s="169">
        <v>0.15</v>
      </c>
      <c r="AD93" s="170">
        <f t="shared" si="16"/>
        <v>1</v>
      </c>
      <c r="AE93" s="171" t="str">
        <f t="shared" si="14"/>
        <v>Avance satisfactorio</v>
      </c>
      <c r="AF93" s="172" t="s">
        <v>712</v>
      </c>
      <c r="AG93" s="172" t="s">
        <v>713</v>
      </c>
      <c r="AH93" s="172" t="s">
        <v>49</v>
      </c>
      <c r="AI93" s="173" t="str">
        <f t="shared" si="15"/>
        <v>En gestión</v>
      </c>
      <c r="AJ93" s="174">
        <v>845290434.36000001</v>
      </c>
      <c r="AK93" s="176">
        <v>211322608.59</v>
      </c>
      <c r="AL93" s="282"/>
      <c r="AM93" s="282"/>
      <c r="AN93" s="282"/>
    </row>
    <row r="94" spans="2:40" ht="82.5" x14ac:dyDescent="0.3">
      <c r="B94" s="45" t="s">
        <v>13</v>
      </c>
      <c r="C94" s="46" t="s">
        <v>714</v>
      </c>
      <c r="D94" s="26" t="s">
        <v>70</v>
      </c>
      <c r="E94" s="26" t="s">
        <v>143</v>
      </c>
      <c r="F94" s="26" t="s">
        <v>56</v>
      </c>
      <c r="G94" s="50">
        <v>1</v>
      </c>
      <c r="H94" s="26" t="s">
        <v>715</v>
      </c>
      <c r="I94" s="26" t="s">
        <v>57</v>
      </c>
      <c r="J94" s="26" t="s">
        <v>48</v>
      </c>
      <c r="K94" s="10" t="s">
        <v>716</v>
      </c>
      <c r="L94" s="10" t="s">
        <v>717</v>
      </c>
      <c r="M94" s="48">
        <v>45689</v>
      </c>
      <c r="N94" s="48" t="s">
        <v>216</v>
      </c>
      <c r="O94" s="68">
        <v>0.15</v>
      </c>
      <c r="P94" s="68">
        <v>0.4</v>
      </c>
      <c r="Q94" s="68">
        <v>0.65</v>
      </c>
      <c r="R94" s="68">
        <v>1</v>
      </c>
      <c r="S94" s="26" t="s">
        <v>39</v>
      </c>
      <c r="T94" s="51">
        <v>61041838.990000002</v>
      </c>
      <c r="U94" s="10" t="s">
        <v>223</v>
      </c>
      <c r="V94" s="26" t="s">
        <v>705</v>
      </c>
      <c r="W94" s="341"/>
      <c r="X94" s="13" t="s">
        <v>58</v>
      </c>
      <c r="Y94" s="13" t="s">
        <v>49</v>
      </c>
      <c r="Z94" s="13" t="s">
        <v>126</v>
      </c>
      <c r="AA94" s="13" t="s">
        <v>49</v>
      </c>
      <c r="AB94" s="130"/>
      <c r="AC94" s="169">
        <v>0.15</v>
      </c>
      <c r="AD94" s="170">
        <f t="shared" si="16"/>
        <v>1</v>
      </c>
      <c r="AE94" s="171" t="str">
        <f t="shared" si="14"/>
        <v>Avance satisfactorio</v>
      </c>
      <c r="AF94" s="172" t="s">
        <v>718</v>
      </c>
      <c r="AG94" s="172" t="s">
        <v>719</v>
      </c>
      <c r="AH94" s="172" t="s">
        <v>49</v>
      </c>
      <c r="AI94" s="173" t="str">
        <f t="shared" si="15"/>
        <v>En gestión</v>
      </c>
      <c r="AJ94" s="174">
        <v>61041838.990000002</v>
      </c>
      <c r="AK94" s="176">
        <v>15260459.747500001</v>
      </c>
      <c r="AL94" s="282"/>
      <c r="AM94" s="282"/>
      <c r="AN94" s="282"/>
    </row>
    <row r="95" spans="2:40" ht="198" x14ac:dyDescent="0.3">
      <c r="B95" s="45" t="s">
        <v>13</v>
      </c>
      <c r="C95" s="46" t="s">
        <v>720</v>
      </c>
      <c r="D95" s="26" t="s">
        <v>70</v>
      </c>
      <c r="E95" s="26" t="s">
        <v>143</v>
      </c>
      <c r="F95" s="26" t="s">
        <v>56</v>
      </c>
      <c r="G95" s="50">
        <v>1</v>
      </c>
      <c r="H95" s="26" t="s">
        <v>721</v>
      </c>
      <c r="I95" s="26" t="s">
        <v>57</v>
      </c>
      <c r="J95" s="26" t="s">
        <v>48</v>
      </c>
      <c r="K95" s="10" t="s">
        <v>722</v>
      </c>
      <c r="L95" s="10" t="s">
        <v>723</v>
      </c>
      <c r="M95" s="48" t="s">
        <v>724</v>
      </c>
      <c r="N95" s="48" t="s">
        <v>216</v>
      </c>
      <c r="O95" s="71">
        <v>0.1</v>
      </c>
      <c r="P95" s="71">
        <v>0.45</v>
      </c>
      <c r="Q95" s="71">
        <v>0.8</v>
      </c>
      <c r="R95" s="71">
        <v>1</v>
      </c>
      <c r="S95" s="26" t="s">
        <v>39</v>
      </c>
      <c r="T95" s="51">
        <v>134158492.06999999</v>
      </c>
      <c r="U95" s="10" t="s">
        <v>223</v>
      </c>
      <c r="V95" s="26" t="s">
        <v>725</v>
      </c>
      <c r="W95" s="262">
        <v>1395954000.0000002</v>
      </c>
      <c r="X95" s="198" t="s">
        <v>726</v>
      </c>
      <c r="Y95" s="198" t="s">
        <v>49</v>
      </c>
      <c r="Z95" s="198" t="s">
        <v>126</v>
      </c>
      <c r="AA95" s="198" t="s">
        <v>49</v>
      </c>
      <c r="AB95" s="198"/>
      <c r="AC95" s="169">
        <v>0.1</v>
      </c>
      <c r="AD95" s="170">
        <f t="shared" si="16"/>
        <v>1</v>
      </c>
      <c r="AE95" s="171" t="str">
        <f t="shared" si="14"/>
        <v>Avance satisfactorio</v>
      </c>
      <c r="AF95" s="172" t="s">
        <v>727</v>
      </c>
      <c r="AG95" s="172" t="s">
        <v>728</v>
      </c>
      <c r="AH95" s="198" t="s">
        <v>49</v>
      </c>
      <c r="AI95" s="173" t="str">
        <f t="shared" si="15"/>
        <v>En gestión</v>
      </c>
      <c r="AJ95" s="198">
        <v>134158492.06999999</v>
      </c>
      <c r="AK95" s="242">
        <v>33539623.017499998</v>
      </c>
      <c r="AL95" s="252">
        <v>1395954000.0000002</v>
      </c>
      <c r="AM95" s="252">
        <v>1176482300</v>
      </c>
      <c r="AN95" s="252">
        <v>95085266.670000002</v>
      </c>
    </row>
    <row r="96" spans="2:40" ht="148.5" x14ac:dyDescent="0.3">
      <c r="B96" s="88" t="s">
        <v>15</v>
      </c>
      <c r="C96" s="46" t="s">
        <v>729</v>
      </c>
      <c r="D96" s="89" t="s">
        <v>34</v>
      </c>
      <c r="E96" s="89" t="s">
        <v>80</v>
      </c>
      <c r="F96" s="89" t="s">
        <v>56</v>
      </c>
      <c r="G96" s="72">
        <v>8</v>
      </c>
      <c r="H96" s="89" t="s">
        <v>730</v>
      </c>
      <c r="I96" s="89" t="s">
        <v>65</v>
      </c>
      <c r="J96" s="89" t="s">
        <v>38</v>
      </c>
      <c r="K96" s="93" t="s">
        <v>731</v>
      </c>
      <c r="L96" s="93" t="s">
        <v>732</v>
      </c>
      <c r="M96" s="92">
        <v>45748</v>
      </c>
      <c r="N96" s="92">
        <v>45849</v>
      </c>
      <c r="O96" s="59">
        <v>0</v>
      </c>
      <c r="P96" s="59">
        <v>2</v>
      </c>
      <c r="Q96" s="59">
        <v>4</v>
      </c>
      <c r="R96" s="59">
        <v>8</v>
      </c>
      <c r="S96" s="26" t="s">
        <v>39</v>
      </c>
      <c r="T96" s="51">
        <v>366084824.56999999</v>
      </c>
      <c r="U96" s="10" t="s">
        <v>188</v>
      </c>
      <c r="V96" s="26" t="s">
        <v>1331</v>
      </c>
      <c r="W96" s="263">
        <v>119185023.01399998</v>
      </c>
      <c r="X96" s="10" t="s">
        <v>74</v>
      </c>
      <c r="Y96" s="10" t="s">
        <v>49</v>
      </c>
      <c r="Z96" s="10" t="s">
        <v>126</v>
      </c>
      <c r="AA96" s="10" t="s">
        <v>49</v>
      </c>
      <c r="AB96" s="129"/>
      <c r="AC96" s="201"/>
      <c r="AD96" s="170" t="str">
        <f t="shared" ref="AD96:AD120" si="17">+IF(O96=0,"No Aplica",IF(AC96/O96&gt;=100%,100%,AC96/O96))</f>
        <v>No Aplica</v>
      </c>
      <c r="AE96" s="171" t="str">
        <f t="shared" si="14"/>
        <v>No reporta avance en el periodo</v>
      </c>
      <c r="AF96" s="178" t="s">
        <v>297</v>
      </c>
      <c r="AG96" s="178" t="s">
        <v>49</v>
      </c>
      <c r="AH96" s="178" t="s">
        <v>49</v>
      </c>
      <c r="AI96" s="173" t="str">
        <f>IF(AC96&lt;1%,"Sin iniciar",IF(AC96&gt;=G96,"Terminado","En gestión"))</f>
        <v>Sin iniciar</v>
      </c>
      <c r="AJ96" s="198">
        <v>366084824.56999999</v>
      </c>
      <c r="AK96" s="198">
        <v>87927334.140000001</v>
      </c>
      <c r="AL96" s="274">
        <v>119185023.01399998</v>
      </c>
      <c r="AM96" s="274">
        <v>118347699.2</v>
      </c>
      <c r="AN96" s="274">
        <v>11861181.569999998</v>
      </c>
    </row>
    <row r="97" spans="2:40" ht="82.5" x14ac:dyDescent="0.3">
      <c r="B97" s="88" t="s">
        <v>15</v>
      </c>
      <c r="C97" s="46" t="s">
        <v>734</v>
      </c>
      <c r="D97" s="89" t="s">
        <v>34</v>
      </c>
      <c r="E97" s="89" t="s">
        <v>276</v>
      </c>
      <c r="F97" s="89" t="s">
        <v>56</v>
      </c>
      <c r="G97" s="72">
        <v>2</v>
      </c>
      <c r="H97" s="89" t="s">
        <v>735</v>
      </c>
      <c r="I97" s="89" t="s">
        <v>65</v>
      </c>
      <c r="J97" s="89" t="s">
        <v>38</v>
      </c>
      <c r="K97" s="93" t="s">
        <v>736</v>
      </c>
      <c r="L97" s="93" t="s">
        <v>737</v>
      </c>
      <c r="M97" s="92" t="s">
        <v>738</v>
      </c>
      <c r="N97" s="92" t="s">
        <v>216</v>
      </c>
      <c r="O97" s="59">
        <v>0</v>
      </c>
      <c r="P97" s="59">
        <v>0</v>
      </c>
      <c r="Q97" s="59">
        <v>0</v>
      </c>
      <c r="R97" s="59">
        <v>2</v>
      </c>
      <c r="S97" s="26" t="s">
        <v>39</v>
      </c>
      <c r="T97" s="51">
        <v>144899876.70000002</v>
      </c>
      <c r="U97" s="10" t="s">
        <v>188</v>
      </c>
      <c r="V97" s="26" t="s">
        <v>1331</v>
      </c>
      <c r="W97" s="263">
        <v>119185023.01399998</v>
      </c>
      <c r="X97" s="10" t="s">
        <v>74</v>
      </c>
      <c r="Y97" s="10" t="s">
        <v>49</v>
      </c>
      <c r="Z97" s="10" t="s">
        <v>126</v>
      </c>
      <c r="AA97" s="10" t="s">
        <v>49</v>
      </c>
      <c r="AB97" s="129"/>
      <c r="AC97" s="201"/>
      <c r="AD97" s="170" t="str">
        <f t="shared" si="17"/>
        <v>No Aplica</v>
      </c>
      <c r="AE97" s="171" t="str">
        <f t="shared" ref="AE97:AE120" si="18">IF(ISTEXT(AD97),"No reporta avance en el periodo",IF(AD97&lt;=69%,"Avance insuficiente",IF(AD97&gt;95%,"Avance satisfactorio",IF(AD97&gt;70%,"Avance suficiente",IF(AD97&lt;94%,"Avance suficiente",0)))))</f>
        <v>No reporta avance en el periodo</v>
      </c>
      <c r="AF97" s="178" t="s">
        <v>739</v>
      </c>
      <c r="AG97" s="178" t="s">
        <v>49</v>
      </c>
      <c r="AH97" s="178" t="s">
        <v>49</v>
      </c>
      <c r="AI97" s="173" t="str">
        <f>IF(AC97&lt;1%,"Sin iniciar",IF(AC97&gt;=G97,"Terminado","En gestión"))</f>
        <v>Sin iniciar</v>
      </c>
      <c r="AJ97" s="198">
        <v>147832522.13999999</v>
      </c>
      <c r="AK97" s="198">
        <v>36958130.539999999</v>
      </c>
      <c r="AL97" s="274">
        <v>119185023.01399998</v>
      </c>
      <c r="AM97" s="274">
        <v>118347699.2</v>
      </c>
      <c r="AN97" s="274">
        <v>11861181.569999998</v>
      </c>
    </row>
    <row r="98" spans="2:40" ht="99" x14ac:dyDescent="0.3">
      <c r="B98" s="88" t="s">
        <v>15</v>
      </c>
      <c r="C98" s="46" t="s">
        <v>740</v>
      </c>
      <c r="D98" s="89" t="s">
        <v>34</v>
      </c>
      <c r="E98" s="89" t="s">
        <v>80</v>
      </c>
      <c r="F98" s="89" t="s">
        <v>56</v>
      </c>
      <c r="G98" s="72">
        <v>1</v>
      </c>
      <c r="H98" s="89" t="s">
        <v>741</v>
      </c>
      <c r="I98" s="89" t="s">
        <v>65</v>
      </c>
      <c r="J98" s="89" t="s">
        <v>38</v>
      </c>
      <c r="K98" s="93" t="s">
        <v>742</v>
      </c>
      <c r="L98" s="93" t="s">
        <v>743</v>
      </c>
      <c r="M98" s="92">
        <v>45937</v>
      </c>
      <c r="N98" s="92" t="s">
        <v>294</v>
      </c>
      <c r="O98" s="59">
        <v>0</v>
      </c>
      <c r="P98" s="59">
        <v>0</v>
      </c>
      <c r="Q98" s="59">
        <v>1</v>
      </c>
      <c r="R98" s="59">
        <v>0</v>
      </c>
      <c r="S98" s="26" t="s">
        <v>39</v>
      </c>
      <c r="T98" s="51">
        <v>93698952.659999996</v>
      </c>
      <c r="U98" s="10" t="s">
        <v>188</v>
      </c>
      <c r="V98" s="26" t="s">
        <v>1331</v>
      </c>
      <c r="W98" s="263">
        <v>119185023.01399998</v>
      </c>
      <c r="X98" s="10" t="s">
        <v>74</v>
      </c>
      <c r="Y98" s="10" t="s">
        <v>49</v>
      </c>
      <c r="Z98" s="10" t="s">
        <v>126</v>
      </c>
      <c r="AA98" s="10" t="s">
        <v>49</v>
      </c>
      <c r="AB98" s="129"/>
      <c r="AC98" s="201"/>
      <c r="AD98" s="170" t="str">
        <f t="shared" si="17"/>
        <v>No Aplica</v>
      </c>
      <c r="AE98" s="171" t="str">
        <f t="shared" si="18"/>
        <v>No reporta avance en el periodo</v>
      </c>
      <c r="AF98" s="178" t="s">
        <v>744</v>
      </c>
      <c r="AG98" s="178" t="s">
        <v>49</v>
      </c>
      <c r="AH98" s="178" t="s">
        <v>49</v>
      </c>
      <c r="AI98" s="173" t="str">
        <f>IF(AC98&lt;1%,"Sin iniciar",IF(AC98&gt;=G98,"Terminado","En gestión"))</f>
        <v>Sin iniciar</v>
      </c>
      <c r="AJ98" s="198">
        <v>28236039.800000001</v>
      </c>
      <c r="AK98" s="198">
        <v>112944159.18000001</v>
      </c>
      <c r="AL98" s="274">
        <v>119185023.01399998</v>
      </c>
      <c r="AM98" s="274">
        <v>118347699.2</v>
      </c>
      <c r="AN98" s="274">
        <v>11861181.569999998</v>
      </c>
    </row>
    <row r="99" spans="2:40" ht="99" x14ac:dyDescent="0.3">
      <c r="B99" s="88" t="s">
        <v>15</v>
      </c>
      <c r="C99" s="46" t="s">
        <v>745</v>
      </c>
      <c r="D99" s="89" t="s">
        <v>34</v>
      </c>
      <c r="E99" s="89" t="s">
        <v>80</v>
      </c>
      <c r="F99" s="89" t="s">
        <v>56</v>
      </c>
      <c r="G99" s="72">
        <v>1</v>
      </c>
      <c r="H99" s="89" t="s">
        <v>746</v>
      </c>
      <c r="I99" s="89" t="s">
        <v>65</v>
      </c>
      <c r="J99" s="89" t="s">
        <v>38</v>
      </c>
      <c r="K99" s="93" t="s">
        <v>747</v>
      </c>
      <c r="L99" s="93" t="s">
        <v>748</v>
      </c>
      <c r="M99" s="92">
        <v>45932</v>
      </c>
      <c r="N99" s="92" t="s">
        <v>216</v>
      </c>
      <c r="O99" s="59">
        <v>0</v>
      </c>
      <c r="P99" s="59">
        <v>0</v>
      </c>
      <c r="Q99" s="59">
        <v>0</v>
      </c>
      <c r="R99" s="59">
        <v>1</v>
      </c>
      <c r="S99" s="26" t="s">
        <v>39</v>
      </c>
      <c r="T99" s="51">
        <v>6845079.3600000003</v>
      </c>
      <c r="U99" s="10" t="s">
        <v>188</v>
      </c>
      <c r="V99" s="26" t="s">
        <v>1331</v>
      </c>
      <c r="W99" s="263">
        <v>119185023.01399998</v>
      </c>
      <c r="X99" s="10" t="s">
        <v>74</v>
      </c>
      <c r="Y99" s="10" t="s">
        <v>49</v>
      </c>
      <c r="Z99" s="10" t="s">
        <v>126</v>
      </c>
      <c r="AA99" s="10" t="s">
        <v>49</v>
      </c>
      <c r="AB99" s="129"/>
      <c r="AC99" s="201"/>
      <c r="AD99" s="170" t="str">
        <f t="shared" si="17"/>
        <v>No Aplica</v>
      </c>
      <c r="AE99" s="171" t="str">
        <f t="shared" si="18"/>
        <v>No reporta avance en el periodo</v>
      </c>
      <c r="AF99" s="178" t="s">
        <v>739</v>
      </c>
      <c r="AG99" s="178" t="s">
        <v>49</v>
      </c>
      <c r="AH99" s="178" t="s">
        <v>49</v>
      </c>
      <c r="AI99" s="173" t="str">
        <f>IF(AC99&lt;1%,"Sin iniciar",IF(AC99&gt;=G99,"Terminado","En gestión"))</f>
        <v>Sin iniciar</v>
      </c>
      <c r="AJ99" s="198">
        <v>6845079.3600000003</v>
      </c>
      <c r="AK99" s="198">
        <v>1711269.84</v>
      </c>
      <c r="AL99" s="274">
        <v>119185023.01399998</v>
      </c>
      <c r="AM99" s="274">
        <v>118347699.2</v>
      </c>
      <c r="AN99" s="274">
        <v>11861181.569999998</v>
      </c>
    </row>
    <row r="100" spans="2:40" ht="99" x14ac:dyDescent="0.3">
      <c r="B100" s="88" t="s">
        <v>15</v>
      </c>
      <c r="C100" s="46" t="s">
        <v>749</v>
      </c>
      <c r="D100" s="89" t="s">
        <v>34</v>
      </c>
      <c r="E100" s="89" t="s">
        <v>80</v>
      </c>
      <c r="F100" s="89" t="s">
        <v>56</v>
      </c>
      <c r="G100" s="72">
        <v>1</v>
      </c>
      <c r="H100" s="89" t="s">
        <v>750</v>
      </c>
      <c r="I100" s="89" t="s">
        <v>65</v>
      </c>
      <c r="J100" s="89" t="s">
        <v>38</v>
      </c>
      <c r="K100" s="93" t="s">
        <v>751</v>
      </c>
      <c r="L100" s="93" t="s">
        <v>752</v>
      </c>
      <c r="M100" s="92">
        <v>45839</v>
      </c>
      <c r="N100" s="92" t="s">
        <v>294</v>
      </c>
      <c r="O100" s="59">
        <v>0</v>
      </c>
      <c r="P100" s="59">
        <v>0</v>
      </c>
      <c r="Q100" s="59">
        <v>1</v>
      </c>
      <c r="R100" s="59">
        <v>0</v>
      </c>
      <c r="S100" s="26" t="s">
        <v>39</v>
      </c>
      <c r="T100" s="51">
        <v>110011513.74000001</v>
      </c>
      <c r="U100" s="10" t="s">
        <v>188</v>
      </c>
      <c r="V100" s="26" t="s">
        <v>1331</v>
      </c>
      <c r="W100" s="263">
        <v>119185023.01399998</v>
      </c>
      <c r="X100" s="10" t="s">
        <v>74</v>
      </c>
      <c r="Y100" s="10" t="s">
        <v>49</v>
      </c>
      <c r="Z100" s="10" t="s">
        <v>126</v>
      </c>
      <c r="AA100" s="10" t="s">
        <v>49</v>
      </c>
      <c r="AB100" s="129"/>
      <c r="AC100" s="201"/>
      <c r="AD100" s="170" t="str">
        <f t="shared" si="17"/>
        <v>No Aplica</v>
      </c>
      <c r="AE100" s="171" t="str">
        <f t="shared" si="18"/>
        <v>No reporta avance en el periodo</v>
      </c>
      <c r="AF100" s="178" t="s">
        <v>744</v>
      </c>
      <c r="AG100" s="178" t="s">
        <v>49</v>
      </c>
      <c r="AH100" s="178" t="s">
        <v>49</v>
      </c>
      <c r="AI100" s="173" t="str">
        <f>IF(AC100&lt;1%,"Sin iniciar",IF(AC100&gt;=G100,"Terminado","En gestión"))</f>
        <v>Sin iniciar</v>
      </c>
      <c r="AJ100" s="198">
        <v>96631598.099999994</v>
      </c>
      <c r="AK100" s="198">
        <v>24157899.530000001</v>
      </c>
      <c r="AL100" s="274">
        <v>119185023.01399998</v>
      </c>
      <c r="AM100" s="274">
        <v>118347699.2</v>
      </c>
      <c r="AN100" s="274">
        <v>11861181.569999998</v>
      </c>
    </row>
    <row r="101" spans="2:40" ht="251.25" customHeight="1" x14ac:dyDescent="0.3">
      <c r="B101" s="88" t="s">
        <v>15</v>
      </c>
      <c r="C101" s="46" t="s">
        <v>753</v>
      </c>
      <c r="D101" s="89" t="s">
        <v>34</v>
      </c>
      <c r="E101" s="89" t="s">
        <v>80</v>
      </c>
      <c r="F101" s="89" t="s">
        <v>56</v>
      </c>
      <c r="G101" s="72">
        <v>5</v>
      </c>
      <c r="H101" s="89" t="s">
        <v>754</v>
      </c>
      <c r="I101" s="89" t="s">
        <v>65</v>
      </c>
      <c r="J101" s="89" t="s">
        <v>38</v>
      </c>
      <c r="K101" s="93" t="s">
        <v>755</v>
      </c>
      <c r="L101" s="93" t="s">
        <v>756</v>
      </c>
      <c r="M101" s="92">
        <v>45718</v>
      </c>
      <c r="N101" s="92" t="s">
        <v>216</v>
      </c>
      <c r="O101" s="59">
        <v>1</v>
      </c>
      <c r="P101" s="59">
        <v>2</v>
      </c>
      <c r="Q101" s="59">
        <v>3</v>
      </c>
      <c r="R101" s="59">
        <v>5</v>
      </c>
      <c r="S101" s="26" t="s">
        <v>39</v>
      </c>
      <c r="T101" s="51">
        <v>240895796.82000002</v>
      </c>
      <c r="U101" s="10" t="s">
        <v>188</v>
      </c>
      <c r="V101" s="26" t="s">
        <v>1331</v>
      </c>
      <c r="W101" s="263">
        <v>119185023.01399998</v>
      </c>
      <c r="X101" s="10" t="s">
        <v>74</v>
      </c>
      <c r="Y101" s="10" t="s">
        <v>49</v>
      </c>
      <c r="Z101" s="10" t="s">
        <v>126</v>
      </c>
      <c r="AA101" s="10" t="s">
        <v>49</v>
      </c>
      <c r="AB101" s="129"/>
      <c r="AC101" s="201">
        <v>20</v>
      </c>
      <c r="AD101" s="170">
        <f t="shared" si="17"/>
        <v>1</v>
      </c>
      <c r="AE101" s="171" t="str">
        <f t="shared" si="18"/>
        <v>Avance satisfactorio</v>
      </c>
      <c r="AF101" s="178" t="s">
        <v>757</v>
      </c>
      <c r="AG101" s="178" t="s">
        <v>1351</v>
      </c>
      <c r="AH101" s="172" t="s">
        <v>49</v>
      </c>
      <c r="AI101" s="173" t="s">
        <v>1326</v>
      </c>
      <c r="AJ101" s="198">
        <v>252389137.13999999</v>
      </c>
      <c r="AK101" s="198">
        <v>63097284.289999999</v>
      </c>
      <c r="AL101" s="274">
        <v>119185023.01399998</v>
      </c>
      <c r="AM101" s="274">
        <v>118347699.2</v>
      </c>
      <c r="AN101" s="274">
        <v>11861181.569999998</v>
      </c>
    </row>
    <row r="102" spans="2:40" ht="240" customHeight="1" x14ac:dyDescent="0.3">
      <c r="B102" s="88" t="s">
        <v>15</v>
      </c>
      <c r="C102" s="46" t="s">
        <v>758</v>
      </c>
      <c r="D102" s="89" t="s">
        <v>34</v>
      </c>
      <c r="E102" s="89" t="s">
        <v>276</v>
      </c>
      <c r="F102" s="89" t="s">
        <v>64</v>
      </c>
      <c r="G102" s="72">
        <v>4</v>
      </c>
      <c r="H102" s="89" t="s">
        <v>759</v>
      </c>
      <c r="I102" s="89" t="s">
        <v>65</v>
      </c>
      <c r="J102" s="89" t="s">
        <v>38</v>
      </c>
      <c r="K102" s="93" t="s">
        <v>760</v>
      </c>
      <c r="L102" s="93" t="s">
        <v>761</v>
      </c>
      <c r="M102" s="92" t="s">
        <v>762</v>
      </c>
      <c r="N102" s="92" t="s">
        <v>216</v>
      </c>
      <c r="O102" s="59">
        <v>1</v>
      </c>
      <c r="P102" s="59">
        <v>2</v>
      </c>
      <c r="Q102" s="59">
        <v>3</v>
      </c>
      <c r="R102" s="59">
        <v>4</v>
      </c>
      <c r="S102" s="26" t="s">
        <v>39</v>
      </c>
      <c r="T102" s="51">
        <v>197425488.66</v>
      </c>
      <c r="U102" s="10" t="s">
        <v>188</v>
      </c>
      <c r="V102" s="26" t="s">
        <v>1331</v>
      </c>
      <c r="W102" s="263">
        <v>119185023.01399998</v>
      </c>
      <c r="X102" s="10" t="s">
        <v>74</v>
      </c>
      <c r="Y102" s="10" t="s">
        <v>49</v>
      </c>
      <c r="Z102" s="10" t="s">
        <v>126</v>
      </c>
      <c r="AA102" s="10" t="s">
        <v>49</v>
      </c>
      <c r="AB102" s="129"/>
      <c r="AC102" s="201">
        <v>25</v>
      </c>
      <c r="AD102" s="170">
        <f t="shared" si="17"/>
        <v>1</v>
      </c>
      <c r="AE102" s="171" t="str">
        <f t="shared" si="18"/>
        <v>Avance satisfactorio</v>
      </c>
      <c r="AF102" s="178" t="s">
        <v>763</v>
      </c>
      <c r="AG102" s="178" t="s">
        <v>1352</v>
      </c>
      <c r="AH102" s="172" t="s">
        <v>49</v>
      </c>
      <c r="AI102" s="173" t="s">
        <v>1326</v>
      </c>
      <c r="AJ102" s="198">
        <v>203290779.53999999</v>
      </c>
      <c r="AK102" s="198">
        <v>50822694.890000001</v>
      </c>
      <c r="AL102" s="274">
        <v>119185023.01399998</v>
      </c>
      <c r="AM102" s="274">
        <v>118347699.2</v>
      </c>
      <c r="AN102" s="274">
        <v>11861181.569999998</v>
      </c>
    </row>
    <row r="103" spans="2:40" ht="286.5" customHeight="1" x14ac:dyDescent="0.3">
      <c r="B103" s="88" t="s">
        <v>15</v>
      </c>
      <c r="C103" s="46" t="s">
        <v>764</v>
      </c>
      <c r="D103" s="89" t="s">
        <v>34</v>
      </c>
      <c r="E103" s="89" t="s">
        <v>276</v>
      </c>
      <c r="F103" s="89" t="s">
        <v>64</v>
      </c>
      <c r="G103" s="72">
        <v>5</v>
      </c>
      <c r="H103" s="89" t="s">
        <v>765</v>
      </c>
      <c r="I103" s="89" t="s">
        <v>65</v>
      </c>
      <c r="J103" s="89" t="s">
        <v>38</v>
      </c>
      <c r="K103" s="91" t="s">
        <v>766</v>
      </c>
      <c r="L103" s="91" t="s">
        <v>767</v>
      </c>
      <c r="M103" s="94" t="s">
        <v>235</v>
      </c>
      <c r="N103" s="92" t="s">
        <v>216</v>
      </c>
      <c r="O103" s="74">
        <v>1</v>
      </c>
      <c r="P103" s="74">
        <v>2</v>
      </c>
      <c r="Q103" s="74">
        <v>3</v>
      </c>
      <c r="R103" s="74">
        <v>5</v>
      </c>
      <c r="S103" s="61" t="s">
        <v>39</v>
      </c>
      <c r="T103" s="75">
        <v>281407347.78000003</v>
      </c>
      <c r="U103" s="11" t="s">
        <v>188</v>
      </c>
      <c r="V103" s="26" t="s">
        <v>1331</v>
      </c>
      <c r="W103" s="263">
        <v>119185023.01399998</v>
      </c>
      <c r="X103" s="11" t="s">
        <v>74</v>
      </c>
      <c r="Y103" s="11" t="s">
        <v>114</v>
      </c>
      <c r="Z103" s="11" t="s">
        <v>126</v>
      </c>
      <c r="AA103" s="11" t="s">
        <v>49</v>
      </c>
      <c r="AB103" s="129"/>
      <c r="AC103" s="201">
        <v>20</v>
      </c>
      <c r="AD103" s="170">
        <f t="shared" si="17"/>
        <v>1</v>
      </c>
      <c r="AE103" s="171" t="str">
        <f t="shared" si="18"/>
        <v>Avance satisfactorio</v>
      </c>
      <c r="AF103" s="178" t="s">
        <v>768</v>
      </c>
      <c r="AG103" s="178" t="s">
        <v>1353</v>
      </c>
      <c r="AH103" s="172" t="s">
        <v>49</v>
      </c>
      <c r="AI103" s="173" t="s">
        <v>1326</v>
      </c>
      <c r="AJ103" s="198">
        <v>307177374.04000002</v>
      </c>
      <c r="AK103" s="198">
        <v>75295996.590000004</v>
      </c>
      <c r="AL103" s="274">
        <v>119185023.01399998</v>
      </c>
      <c r="AM103" s="274">
        <v>118347699.2</v>
      </c>
      <c r="AN103" s="274">
        <v>11861181.569999998</v>
      </c>
    </row>
    <row r="104" spans="2:40" ht="297" customHeight="1" x14ac:dyDescent="0.3">
      <c r="B104" s="88" t="s">
        <v>15</v>
      </c>
      <c r="C104" s="46" t="s">
        <v>769</v>
      </c>
      <c r="D104" s="89" t="s">
        <v>44</v>
      </c>
      <c r="E104" s="89" t="s">
        <v>276</v>
      </c>
      <c r="F104" s="89" t="s">
        <v>64</v>
      </c>
      <c r="G104" s="72">
        <v>2</v>
      </c>
      <c r="H104" s="89" t="s">
        <v>770</v>
      </c>
      <c r="I104" s="89" t="s">
        <v>65</v>
      </c>
      <c r="J104" s="89" t="s">
        <v>38</v>
      </c>
      <c r="K104" s="93" t="s">
        <v>771</v>
      </c>
      <c r="L104" s="93" t="s">
        <v>772</v>
      </c>
      <c r="M104" s="94" t="s">
        <v>235</v>
      </c>
      <c r="N104" s="92" t="s">
        <v>773</v>
      </c>
      <c r="O104" s="59">
        <v>1</v>
      </c>
      <c r="P104" s="59">
        <v>2</v>
      </c>
      <c r="Q104" s="59">
        <v>0</v>
      </c>
      <c r="R104" s="59">
        <v>0</v>
      </c>
      <c r="S104" s="26" t="s">
        <v>39</v>
      </c>
      <c r="T104" s="51">
        <v>224932094.97</v>
      </c>
      <c r="U104" s="10" t="s">
        <v>188</v>
      </c>
      <c r="V104" s="26" t="s">
        <v>1331</v>
      </c>
      <c r="W104" s="263">
        <v>119185023.01399998</v>
      </c>
      <c r="X104" s="10" t="s">
        <v>74</v>
      </c>
      <c r="Y104" s="10" t="s">
        <v>49</v>
      </c>
      <c r="Z104" s="10" t="s">
        <v>126</v>
      </c>
      <c r="AA104" s="10" t="s">
        <v>49</v>
      </c>
      <c r="AB104" s="129"/>
      <c r="AC104" s="201">
        <v>50</v>
      </c>
      <c r="AD104" s="170">
        <f t="shared" si="17"/>
        <v>1</v>
      </c>
      <c r="AE104" s="171" t="str">
        <f t="shared" si="18"/>
        <v>Avance satisfactorio</v>
      </c>
      <c r="AF104" s="178" t="s">
        <v>774</v>
      </c>
      <c r="AG104" s="178" t="s">
        <v>1354</v>
      </c>
      <c r="AH104" s="172" t="s">
        <v>49</v>
      </c>
      <c r="AI104" s="173" t="s">
        <v>1326</v>
      </c>
      <c r="AJ104" s="198">
        <v>258800813.53</v>
      </c>
      <c r="AK104" s="198">
        <v>62543880.18</v>
      </c>
      <c r="AL104" s="274">
        <v>119185023.01399998</v>
      </c>
      <c r="AM104" s="274">
        <v>118347699.2</v>
      </c>
      <c r="AN104" s="274">
        <v>11861181.569999998</v>
      </c>
    </row>
    <row r="105" spans="2:40" ht="261" customHeight="1" x14ac:dyDescent="0.3">
      <c r="B105" s="88" t="s">
        <v>15</v>
      </c>
      <c r="C105" s="46" t="s">
        <v>775</v>
      </c>
      <c r="D105" s="89" t="s">
        <v>34</v>
      </c>
      <c r="E105" s="89" t="s">
        <v>276</v>
      </c>
      <c r="F105" s="89" t="s">
        <v>64</v>
      </c>
      <c r="G105" s="72">
        <v>12</v>
      </c>
      <c r="H105" s="89" t="s">
        <v>776</v>
      </c>
      <c r="I105" s="89" t="s">
        <v>65</v>
      </c>
      <c r="J105" s="89" t="s">
        <v>38</v>
      </c>
      <c r="K105" s="93" t="s">
        <v>777</v>
      </c>
      <c r="L105" s="93" t="s">
        <v>778</v>
      </c>
      <c r="M105" s="92" t="s">
        <v>352</v>
      </c>
      <c r="N105" s="92" t="s">
        <v>216</v>
      </c>
      <c r="O105" s="59">
        <v>3</v>
      </c>
      <c r="P105" s="59">
        <v>6</v>
      </c>
      <c r="Q105" s="59">
        <v>9</v>
      </c>
      <c r="R105" s="59">
        <v>12</v>
      </c>
      <c r="S105" s="26" t="s">
        <v>39</v>
      </c>
      <c r="T105" s="51">
        <v>290988804.06</v>
      </c>
      <c r="U105" s="10" t="s">
        <v>188</v>
      </c>
      <c r="V105" s="26" t="s">
        <v>1331</v>
      </c>
      <c r="W105" s="263">
        <v>119185023.01399998</v>
      </c>
      <c r="X105" s="10" t="s">
        <v>74</v>
      </c>
      <c r="Y105" s="10" t="s">
        <v>49</v>
      </c>
      <c r="Z105" s="10" t="s">
        <v>126</v>
      </c>
      <c r="AA105" s="10" t="s">
        <v>49</v>
      </c>
      <c r="AB105" s="129"/>
      <c r="AC105" s="201">
        <v>25</v>
      </c>
      <c r="AD105" s="170">
        <f t="shared" si="17"/>
        <v>1</v>
      </c>
      <c r="AE105" s="171" t="str">
        <f t="shared" si="18"/>
        <v>Avance satisfactorio</v>
      </c>
      <c r="AF105" s="178" t="s">
        <v>1355</v>
      </c>
      <c r="AG105" s="178" t="s">
        <v>1356</v>
      </c>
      <c r="AH105" s="172" t="s">
        <v>49</v>
      </c>
      <c r="AI105" s="173" t="s">
        <v>1326</v>
      </c>
      <c r="AJ105" s="198">
        <v>273023424.94</v>
      </c>
      <c r="AK105" s="198">
        <v>71830456.739999995</v>
      </c>
      <c r="AL105" s="274">
        <v>119185023.01399998</v>
      </c>
      <c r="AM105" s="274">
        <v>118347699.2</v>
      </c>
      <c r="AN105" s="274">
        <v>11861181.569999998</v>
      </c>
    </row>
    <row r="106" spans="2:40" ht="287.25" customHeight="1" x14ac:dyDescent="0.3">
      <c r="B106" s="88" t="s">
        <v>15</v>
      </c>
      <c r="C106" s="46" t="s">
        <v>779</v>
      </c>
      <c r="D106" s="89" t="s">
        <v>34</v>
      </c>
      <c r="E106" s="89" t="s">
        <v>276</v>
      </c>
      <c r="F106" s="89" t="s">
        <v>64</v>
      </c>
      <c r="G106" s="72">
        <v>1</v>
      </c>
      <c r="H106" s="89" t="s">
        <v>780</v>
      </c>
      <c r="I106" s="89" t="s">
        <v>65</v>
      </c>
      <c r="J106" s="89" t="s">
        <v>38</v>
      </c>
      <c r="K106" s="93" t="s">
        <v>781</v>
      </c>
      <c r="L106" s="93" t="s">
        <v>782</v>
      </c>
      <c r="M106" s="92">
        <v>45693</v>
      </c>
      <c r="N106" s="92" t="s">
        <v>783</v>
      </c>
      <c r="O106" s="59">
        <v>1</v>
      </c>
      <c r="P106" s="59">
        <v>0</v>
      </c>
      <c r="Q106" s="59">
        <v>0</v>
      </c>
      <c r="R106" s="59">
        <v>0</v>
      </c>
      <c r="S106" s="26" t="s">
        <v>39</v>
      </c>
      <c r="T106" s="51">
        <v>74511975.900000006</v>
      </c>
      <c r="U106" s="10" t="s">
        <v>188</v>
      </c>
      <c r="V106" s="26" t="s">
        <v>1331</v>
      </c>
      <c r="W106" s="263">
        <v>119185023.01399998</v>
      </c>
      <c r="X106" s="10" t="s">
        <v>74</v>
      </c>
      <c r="Y106" s="10" t="s">
        <v>49</v>
      </c>
      <c r="Z106" s="10" t="s">
        <v>126</v>
      </c>
      <c r="AA106" s="10" t="s">
        <v>49</v>
      </c>
      <c r="AB106" s="129"/>
      <c r="AC106" s="201">
        <v>100</v>
      </c>
      <c r="AD106" s="170">
        <f t="shared" si="17"/>
        <v>1</v>
      </c>
      <c r="AE106" s="171" t="str">
        <f t="shared" si="18"/>
        <v>Avance satisfactorio</v>
      </c>
      <c r="AF106" s="178" t="s">
        <v>784</v>
      </c>
      <c r="AG106" s="178" t="s">
        <v>1357</v>
      </c>
      <c r="AH106" s="172" t="s">
        <v>49</v>
      </c>
      <c r="AI106" s="173" t="str">
        <f>IF(AC106&lt;1%,"Sin iniciar",IF(AC106&gt;=G106,"Terminado","En gestión"))</f>
        <v>Terminado</v>
      </c>
      <c r="AJ106" s="198">
        <v>88542253.260000005</v>
      </c>
      <c r="AK106" s="198">
        <v>22135563.32</v>
      </c>
      <c r="AL106" s="274">
        <v>119185023.01399998</v>
      </c>
      <c r="AM106" s="274">
        <v>118347699.2</v>
      </c>
      <c r="AN106" s="274">
        <v>11861181.569999998</v>
      </c>
    </row>
    <row r="107" spans="2:40" ht="66" x14ac:dyDescent="0.3">
      <c r="B107" s="88" t="s">
        <v>15</v>
      </c>
      <c r="C107" s="46" t="s">
        <v>785</v>
      </c>
      <c r="D107" s="89" t="s">
        <v>34</v>
      </c>
      <c r="E107" s="89" t="s">
        <v>276</v>
      </c>
      <c r="F107" s="89" t="s">
        <v>64</v>
      </c>
      <c r="G107" s="72">
        <v>1</v>
      </c>
      <c r="H107" s="89" t="s">
        <v>786</v>
      </c>
      <c r="I107" s="89" t="s">
        <v>57</v>
      </c>
      <c r="J107" s="89" t="s">
        <v>38</v>
      </c>
      <c r="K107" s="93" t="s">
        <v>787</v>
      </c>
      <c r="L107" s="93" t="s">
        <v>788</v>
      </c>
      <c r="M107" s="92">
        <v>45748</v>
      </c>
      <c r="N107" s="92" t="s">
        <v>789</v>
      </c>
      <c r="O107" s="59">
        <v>0</v>
      </c>
      <c r="P107" s="59">
        <v>1</v>
      </c>
      <c r="Q107" s="59">
        <v>0</v>
      </c>
      <c r="R107" s="59">
        <v>0</v>
      </c>
      <c r="S107" s="26" t="s">
        <v>39</v>
      </c>
      <c r="T107" s="51">
        <v>3315133.44</v>
      </c>
      <c r="U107" s="10" t="s">
        <v>188</v>
      </c>
      <c r="V107" s="26" t="s">
        <v>1331</v>
      </c>
      <c r="W107" s="263">
        <v>119185023.01399998</v>
      </c>
      <c r="X107" s="10" t="s">
        <v>74</v>
      </c>
      <c r="Y107" s="10" t="s">
        <v>49</v>
      </c>
      <c r="Z107" s="10" t="s">
        <v>126</v>
      </c>
      <c r="AA107" s="10" t="s">
        <v>49</v>
      </c>
      <c r="AB107" s="129"/>
      <c r="AC107" s="201"/>
      <c r="AD107" s="170" t="str">
        <f t="shared" si="17"/>
        <v>No Aplica</v>
      </c>
      <c r="AE107" s="171" t="str">
        <f t="shared" si="18"/>
        <v>No reporta avance en el periodo</v>
      </c>
      <c r="AF107" s="178" t="s">
        <v>297</v>
      </c>
      <c r="AG107" s="178" t="s">
        <v>49</v>
      </c>
      <c r="AH107" s="178" t="s">
        <v>49</v>
      </c>
      <c r="AI107" s="173" t="str">
        <f>IF(AC107&lt;1%,"Sin iniciar",IF(AC107&gt;=G107,"Terminado","En gestión"))</f>
        <v>Sin iniciar</v>
      </c>
      <c r="AJ107" s="198">
        <v>3315133.44</v>
      </c>
      <c r="AK107" s="198">
        <v>828783.36</v>
      </c>
      <c r="AL107" s="274">
        <v>119185023.01399998</v>
      </c>
      <c r="AM107" s="274">
        <v>118347699.2</v>
      </c>
      <c r="AN107" s="274">
        <v>11861181.569999998</v>
      </c>
    </row>
    <row r="108" spans="2:40" ht="82.5" x14ac:dyDescent="0.3">
      <c r="B108" s="88" t="s">
        <v>15</v>
      </c>
      <c r="C108" s="46" t="s">
        <v>790</v>
      </c>
      <c r="D108" s="89" t="s">
        <v>34</v>
      </c>
      <c r="E108" s="89" t="s">
        <v>276</v>
      </c>
      <c r="F108" s="89" t="s">
        <v>64</v>
      </c>
      <c r="G108" s="72">
        <v>2</v>
      </c>
      <c r="H108" s="89" t="s">
        <v>791</v>
      </c>
      <c r="I108" s="89" t="s">
        <v>57</v>
      </c>
      <c r="J108" s="89" t="s">
        <v>38</v>
      </c>
      <c r="K108" s="93" t="s">
        <v>792</v>
      </c>
      <c r="L108" s="93" t="s">
        <v>793</v>
      </c>
      <c r="M108" s="92" t="s">
        <v>794</v>
      </c>
      <c r="N108" s="92" t="s">
        <v>294</v>
      </c>
      <c r="O108" s="59">
        <v>0</v>
      </c>
      <c r="P108" s="59">
        <v>0</v>
      </c>
      <c r="Q108" s="59">
        <v>2</v>
      </c>
      <c r="R108" s="59">
        <v>0</v>
      </c>
      <c r="S108" s="26" t="s">
        <v>39</v>
      </c>
      <c r="T108" s="51">
        <v>130793471.46000001</v>
      </c>
      <c r="U108" s="10" t="s">
        <v>188</v>
      </c>
      <c r="V108" s="26" t="s">
        <v>1331</v>
      </c>
      <c r="W108" s="263">
        <v>119185023.01399998</v>
      </c>
      <c r="X108" s="10" t="s">
        <v>74</v>
      </c>
      <c r="Y108" s="10" t="s">
        <v>49</v>
      </c>
      <c r="Z108" s="10" t="s">
        <v>126</v>
      </c>
      <c r="AA108" s="10" t="s">
        <v>49</v>
      </c>
      <c r="AB108" s="129"/>
      <c r="AC108" s="201"/>
      <c r="AD108" s="170" t="str">
        <f t="shared" si="17"/>
        <v>No Aplica</v>
      </c>
      <c r="AE108" s="171" t="str">
        <f t="shared" si="18"/>
        <v>No reporta avance en el periodo</v>
      </c>
      <c r="AF108" s="178" t="s">
        <v>744</v>
      </c>
      <c r="AG108" s="178" t="s">
        <v>49</v>
      </c>
      <c r="AH108" s="178" t="s">
        <v>49</v>
      </c>
      <c r="AI108" s="173" t="str">
        <f>IF(AC108&lt;1%,"Sin iniciar",IF(AC108&gt;=G108,"Terminado","En gestión"))</f>
        <v>Sin iniciar</v>
      </c>
      <c r="AJ108" s="198">
        <v>135192439.62</v>
      </c>
      <c r="AK108" s="198">
        <v>33798109.909999996</v>
      </c>
      <c r="AL108" s="274">
        <v>119185023.01399998</v>
      </c>
      <c r="AM108" s="274">
        <v>118347699.2</v>
      </c>
      <c r="AN108" s="274">
        <v>11861181.569999998</v>
      </c>
    </row>
    <row r="109" spans="2:40" ht="409.5" x14ac:dyDescent="0.3">
      <c r="B109" s="88" t="s">
        <v>15</v>
      </c>
      <c r="C109" s="46" t="s">
        <v>795</v>
      </c>
      <c r="D109" s="89" t="s">
        <v>34</v>
      </c>
      <c r="E109" s="89" t="s">
        <v>276</v>
      </c>
      <c r="F109" s="89" t="s">
        <v>64</v>
      </c>
      <c r="G109" s="72">
        <v>4</v>
      </c>
      <c r="H109" s="89" t="s">
        <v>796</v>
      </c>
      <c r="I109" s="89" t="s">
        <v>57</v>
      </c>
      <c r="J109" s="89" t="s">
        <v>38</v>
      </c>
      <c r="K109" s="93" t="s">
        <v>797</v>
      </c>
      <c r="L109" s="93" t="s">
        <v>798</v>
      </c>
      <c r="M109" s="92" t="s">
        <v>187</v>
      </c>
      <c r="N109" s="92" t="s">
        <v>216</v>
      </c>
      <c r="O109" s="59">
        <v>2</v>
      </c>
      <c r="P109" s="59">
        <v>0</v>
      </c>
      <c r="Q109" s="59">
        <v>0</v>
      </c>
      <c r="R109" s="59">
        <v>4</v>
      </c>
      <c r="S109" s="26" t="s">
        <v>39</v>
      </c>
      <c r="T109" s="51">
        <v>874067445.09000003</v>
      </c>
      <c r="U109" s="10" t="s">
        <v>188</v>
      </c>
      <c r="V109" s="26" t="s">
        <v>1331</v>
      </c>
      <c r="W109" s="263">
        <v>119185023.01399998</v>
      </c>
      <c r="X109" s="10" t="s">
        <v>74</v>
      </c>
      <c r="Y109" s="10" t="s">
        <v>49</v>
      </c>
      <c r="Z109" s="10" t="s">
        <v>126</v>
      </c>
      <c r="AA109" s="10" t="s">
        <v>49</v>
      </c>
      <c r="AB109" s="129"/>
      <c r="AC109" s="201">
        <v>25</v>
      </c>
      <c r="AD109" s="170">
        <f t="shared" si="17"/>
        <v>1</v>
      </c>
      <c r="AE109" s="171" t="str">
        <f t="shared" si="18"/>
        <v>Avance satisfactorio</v>
      </c>
      <c r="AF109" s="178" t="s">
        <v>1358</v>
      </c>
      <c r="AG109" s="178" t="s">
        <v>1359</v>
      </c>
      <c r="AH109" s="172" t="s">
        <v>49</v>
      </c>
      <c r="AI109" s="173" t="s">
        <v>1326</v>
      </c>
      <c r="AJ109" s="198">
        <v>880405769.50999999</v>
      </c>
      <c r="AK109" s="198">
        <v>222177695.94999999</v>
      </c>
      <c r="AL109" s="274">
        <v>119185023.01399998</v>
      </c>
      <c r="AM109" s="274">
        <v>118347699.2</v>
      </c>
      <c r="AN109" s="274">
        <v>11861181.569999998</v>
      </c>
    </row>
    <row r="110" spans="2:40" ht="214.5" x14ac:dyDescent="0.3">
      <c r="B110" s="88" t="s">
        <v>15</v>
      </c>
      <c r="C110" s="46" t="s">
        <v>799</v>
      </c>
      <c r="D110" s="89" t="s">
        <v>44</v>
      </c>
      <c r="E110" s="89" t="s">
        <v>276</v>
      </c>
      <c r="F110" s="89" t="s">
        <v>64</v>
      </c>
      <c r="G110" s="72">
        <v>4</v>
      </c>
      <c r="H110" s="89" t="s">
        <v>800</v>
      </c>
      <c r="I110" s="89" t="s">
        <v>65</v>
      </c>
      <c r="J110" s="89" t="s">
        <v>38</v>
      </c>
      <c r="K110" s="93" t="s">
        <v>801</v>
      </c>
      <c r="L110" s="93" t="s">
        <v>802</v>
      </c>
      <c r="M110" s="92" t="s">
        <v>235</v>
      </c>
      <c r="N110" s="92" t="s">
        <v>216</v>
      </c>
      <c r="O110" s="59">
        <v>1</v>
      </c>
      <c r="P110" s="59">
        <v>2</v>
      </c>
      <c r="Q110" s="59">
        <v>3</v>
      </c>
      <c r="R110" s="59">
        <v>4</v>
      </c>
      <c r="S110" s="26" t="s">
        <v>39</v>
      </c>
      <c r="T110" s="51">
        <v>81841898.699999988</v>
      </c>
      <c r="U110" s="10" t="s">
        <v>188</v>
      </c>
      <c r="V110" s="26" t="s">
        <v>1331</v>
      </c>
      <c r="W110" s="263">
        <v>119185023.01399998</v>
      </c>
      <c r="X110" s="10" t="s">
        <v>74</v>
      </c>
      <c r="Y110" s="10" t="s">
        <v>49</v>
      </c>
      <c r="Z110" s="10" t="s">
        <v>126</v>
      </c>
      <c r="AA110" s="10" t="s">
        <v>49</v>
      </c>
      <c r="AB110" s="129"/>
      <c r="AC110" s="201">
        <v>25</v>
      </c>
      <c r="AD110" s="170">
        <f t="shared" si="17"/>
        <v>1</v>
      </c>
      <c r="AE110" s="171" t="str">
        <f t="shared" si="18"/>
        <v>Avance satisfactorio</v>
      </c>
      <c r="AF110" s="178" t="s">
        <v>803</v>
      </c>
      <c r="AG110" s="178" t="s">
        <v>1360</v>
      </c>
      <c r="AH110" s="172" t="s">
        <v>49</v>
      </c>
      <c r="AI110" s="173" t="s">
        <v>1326</v>
      </c>
      <c r="AJ110" s="198">
        <v>104421044.41</v>
      </c>
      <c r="AK110" s="198">
        <v>24667712.300000001</v>
      </c>
      <c r="AL110" s="274">
        <v>119185023.01399998</v>
      </c>
      <c r="AM110" s="274">
        <v>118347699.2</v>
      </c>
      <c r="AN110" s="274">
        <v>11861181.569999998</v>
      </c>
    </row>
    <row r="111" spans="2:40" ht="82.5" x14ac:dyDescent="0.3">
      <c r="B111" s="88" t="s">
        <v>15</v>
      </c>
      <c r="C111" s="46" t="s">
        <v>804</v>
      </c>
      <c r="D111" s="89" t="s">
        <v>34</v>
      </c>
      <c r="E111" s="89" t="s">
        <v>276</v>
      </c>
      <c r="F111" s="89" t="s">
        <v>64</v>
      </c>
      <c r="G111" s="72">
        <v>2</v>
      </c>
      <c r="H111" s="89" t="s">
        <v>805</v>
      </c>
      <c r="I111" s="89" t="s">
        <v>65</v>
      </c>
      <c r="J111" s="89" t="s">
        <v>38</v>
      </c>
      <c r="K111" s="93" t="s">
        <v>806</v>
      </c>
      <c r="L111" s="93" t="s">
        <v>807</v>
      </c>
      <c r="M111" s="92">
        <v>45839</v>
      </c>
      <c r="N111" s="92" t="s">
        <v>808</v>
      </c>
      <c r="O111" s="59">
        <v>0</v>
      </c>
      <c r="P111" s="59">
        <v>0</v>
      </c>
      <c r="Q111" s="59">
        <v>2</v>
      </c>
      <c r="R111" s="59">
        <v>0</v>
      </c>
      <c r="S111" s="26" t="s">
        <v>39</v>
      </c>
      <c r="T111" s="51">
        <v>41296942.380000003</v>
      </c>
      <c r="U111" s="10" t="s">
        <v>188</v>
      </c>
      <c r="V111" s="26" t="s">
        <v>1331</v>
      </c>
      <c r="W111" s="263">
        <v>119185023.01399998</v>
      </c>
      <c r="X111" s="10" t="s">
        <v>74</v>
      </c>
      <c r="Y111" s="10" t="s">
        <v>49</v>
      </c>
      <c r="Z111" s="10" t="s">
        <v>126</v>
      </c>
      <c r="AA111" s="10" t="s">
        <v>49</v>
      </c>
      <c r="AB111" s="129"/>
      <c r="AC111" s="201"/>
      <c r="AD111" s="170" t="str">
        <f t="shared" si="17"/>
        <v>No Aplica</v>
      </c>
      <c r="AE111" s="171" t="str">
        <f t="shared" si="18"/>
        <v>No reporta avance en el periodo</v>
      </c>
      <c r="AF111" s="178" t="s">
        <v>744</v>
      </c>
      <c r="AG111" s="178" t="s">
        <v>49</v>
      </c>
      <c r="AH111" s="178" t="s">
        <v>49</v>
      </c>
      <c r="AI111" s="173" t="str">
        <f>IF(AC111&lt;1%,"Sin iniciar",IF(AC111&gt;=G111,"Terminado","En gestión"))</f>
        <v>Sin iniciar</v>
      </c>
      <c r="AJ111" s="198">
        <v>44229587.82</v>
      </c>
      <c r="AK111" s="198">
        <v>11057396.960000001</v>
      </c>
      <c r="AL111" s="274">
        <v>119185023.01399998</v>
      </c>
      <c r="AM111" s="274">
        <v>118347699.2</v>
      </c>
      <c r="AN111" s="274">
        <v>11861181.569999998</v>
      </c>
    </row>
    <row r="112" spans="2:40" ht="99" x14ac:dyDescent="0.3">
      <c r="B112" s="88" t="s">
        <v>15</v>
      </c>
      <c r="C112" s="46" t="s">
        <v>809</v>
      </c>
      <c r="D112" s="89" t="s">
        <v>34</v>
      </c>
      <c r="E112" s="89" t="s">
        <v>80</v>
      </c>
      <c r="F112" s="89" t="s">
        <v>56</v>
      </c>
      <c r="G112" s="72">
        <v>1</v>
      </c>
      <c r="H112" s="89" t="s">
        <v>810</v>
      </c>
      <c r="I112" s="89" t="s">
        <v>57</v>
      </c>
      <c r="J112" s="89" t="s">
        <v>38</v>
      </c>
      <c r="K112" s="93" t="s">
        <v>811</v>
      </c>
      <c r="L112" s="93" t="s">
        <v>812</v>
      </c>
      <c r="M112" s="92" t="s">
        <v>813</v>
      </c>
      <c r="N112" s="92" t="s">
        <v>216</v>
      </c>
      <c r="O112" s="59">
        <v>0</v>
      </c>
      <c r="P112" s="59">
        <v>0</v>
      </c>
      <c r="Q112" s="59">
        <v>0</v>
      </c>
      <c r="R112" s="59">
        <v>1</v>
      </c>
      <c r="S112" s="26" t="s">
        <v>39</v>
      </c>
      <c r="T112" s="51">
        <v>88288770.059999987</v>
      </c>
      <c r="U112" s="10" t="s">
        <v>188</v>
      </c>
      <c r="V112" s="26" t="s">
        <v>1331</v>
      </c>
      <c r="W112" s="263">
        <v>119185023.01399998</v>
      </c>
      <c r="X112" s="10" t="s">
        <v>74</v>
      </c>
      <c r="Y112" s="10" t="s">
        <v>49</v>
      </c>
      <c r="Z112" s="10" t="s">
        <v>126</v>
      </c>
      <c r="AA112" s="10" t="s">
        <v>49</v>
      </c>
      <c r="AB112" s="129"/>
      <c r="AC112" s="201"/>
      <c r="AD112" s="170" t="str">
        <f t="shared" si="17"/>
        <v>No Aplica</v>
      </c>
      <c r="AE112" s="171" t="str">
        <f t="shared" si="18"/>
        <v>No reporta avance en el periodo</v>
      </c>
      <c r="AF112" s="178" t="s">
        <v>739</v>
      </c>
      <c r="AG112" s="178" t="s">
        <v>49</v>
      </c>
      <c r="AH112" s="178" t="s">
        <v>49</v>
      </c>
      <c r="AI112" s="173" t="str">
        <f>IF(AC112&lt;1%,"Sin iniciar",IF(AC112&gt;=G112,"Terminado","En gestión"))</f>
        <v>Sin iniciar</v>
      </c>
      <c r="AJ112" s="198">
        <v>91221415.5</v>
      </c>
      <c r="AK112" s="198">
        <v>22805353.879999999</v>
      </c>
      <c r="AL112" s="274">
        <v>119185023.01399998</v>
      </c>
      <c r="AM112" s="274">
        <v>118347699.2</v>
      </c>
      <c r="AN112" s="274">
        <v>11861181.569999998</v>
      </c>
    </row>
    <row r="113" spans="1:40" ht="409.5" x14ac:dyDescent="0.3">
      <c r="B113" s="88" t="s">
        <v>15</v>
      </c>
      <c r="C113" s="46" t="s">
        <v>814</v>
      </c>
      <c r="D113" s="89" t="s">
        <v>34</v>
      </c>
      <c r="E113" s="89" t="s">
        <v>80</v>
      </c>
      <c r="F113" s="89" t="s">
        <v>56</v>
      </c>
      <c r="G113" s="72">
        <v>2</v>
      </c>
      <c r="H113" s="89" t="s">
        <v>815</v>
      </c>
      <c r="I113" s="89" t="s">
        <v>57</v>
      </c>
      <c r="J113" s="89" t="s">
        <v>38</v>
      </c>
      <c r="K113" s="93" t="s">
        <v>816</v>
      </c>
      <c r="L113" s="93" t="s">
        <v>817</v>
      </c>
      <c r="M113" s="92" t="s">
        <v>818</v>
      </c>
      <c r="N113" s="92">
        <v>45877</v>
      </c>
      <c r="O113" s="59">
        <v>1</v>
      </c>
      <c r="P113" s="59">
        <v>0</v>
      </c>
      <c r="Q113" s="59">
        <v>2</v>
      </c>
      <c r="R113" s="59">
        <v>0</v>
      </c>
      <c r="S113" s="26" t="s">
        <v>39</v>
      </c>
      <c r="T113" s="51">
        <v>23696304.299999997</v>
      </c>
      <c r="U113" s="10" t="s">
        <v>188</v>
      </c>
      <c r="V113" s="26" t="s">
        <v>1331</v>
      </c>
      <c r="W113" s="263">
        <v>119185023.01399998</v>
      </c>
      <c r="X113" s="10" t="s">
        <v>74</v>
      </c>
      <c r="Y113" s="10" t="s">
        <v>49</v>
      </c>
      <c r="Z113" s="10" t="s">
        <v>126</v>
      </c>
      <c r="AA113" s="10" t="s">
        <v>49</v>
      </c>
      <c r="AB113" s="129"/>
      <c r="AC113" s="201">
        <v>50</v>
      </c>
      <c r="AD113" s="170">
        <f t="shared" si="17"/>
        <v>1</v>
      </c>
      <c r="AE113" s="171" t="str">
        <f t="shared" si="18"/>
        <v>Avance satisfactorio</v>
      </c>
      <c r="AF113" s="178" t="s">
        <v>819</v>
      </c>
      <c r="AG113" s="178" t="s">
        <v>1361</v>
      </c>
      <c r="AH113" s="172" t="s">
        <v>49</v>
      </c>
      <c r="AI113" s="173" t="s">
        <v>1326</v>
      </c>
      <c r="AJ113" s="198">
        <v>122942041.73999999</v>
      </c>
      <c r="AK113" s="198">
        <v>30735510.440000001</v>
      </c>
      <c r="AL113" s="274">
        <v>119185023.01399998</v>
      </c>
      <c r="AM113" s="274">
        <v>118347699.2</v>
      </c>
      <c r="AN113" s="274">
        <v>11861181.569999998</v>
      </c>
    </row>
    <row r="114" spans="1:40" ht="99" x14ac:dyDescent="0.3">
      <c r="B114" s="88" t="s">
        <v>15</v>
      </c>
      <c r="C114" s="46" t="s">
        <v>820</v>
      </c>
      <c r="D114" s="89" t="s">
        <v>34</v>
      </c>
      <c r="E114" s="89" t="s">
        <v>80</v>
      </c>
      <c r="F114" s="89" t="s">
        <v>36</v>
      </c>
      <c r="G114" s="72">
        <v>1</v>
      </c>
      <c r="H114" s="89" t="s">
        <v>821</v>
      </c>
      <c r="I114" s="89" t="s">
        <v>57</v>
      </c>
      <c r="J114" s="89" t="s">
        <v>38</v>
      </c>
      <c r="K114" s="93" t="s">
        <v>822</v>
      </c>
      <c r="L114" s="93" t="s">
        <v>823</v>
      </c>
      <c r="M114" s="92">
        <v>45931</v>
      </c>
      <c r="N114" s="92" t="s">
        <v>216</v>
      </c>
      <c r="O114" s="59">
        <v>0</v>
      </c>
      <c r="P114" s="59">
        <v>0</v>
      </c>
      <c r="Q114" s="59">
        <v>0</v>
      </c>
      <c r="R114" s="59">
        <v>1</v>
      </c>
      <c r="S114" s="26" t="s">
        <v>39</v>
      </c>
      <c r="T114" s="51">
        <v>26116150.560000002</v>
      </c>
      <c r="U114" s="10" t="s">
        <v>188</v>
      </c>
      <c r="V114" s="26" t="s">
        <v>1331</v>
      </c>
      <c r="W114" s="263">
        <v>119185023.01399998</v>
      </c>
      <c r="X114" s="10" t="s">
        <v>74</v>
      </c>
      <c r="Y114" s="10" t="s">
        <v>49</v>
      </c>
      <c r="Z114" s="10" t="s">
        <v>126</v>
      </c>
      <c r="AA114" s="10" t="s">
        <v>53</v>
      </c>
      <c r="AB114" s="129"/>
      <c r="AC114" s="201"/>
      <c r="AD114" s="170" t="str">
        <f t="shared" si="17"/>
        <v>No Aplica</v>
      </c>
      <c r="AE114" s="171" t="str">
        <f t="shared" si="18"/>
        <v>No reporta avance en el periodo</v>
      </c>
      <c r="AF114" s="178" t="s">
        <v>739</v>
      </c>
      <c r="AG114" s="178" t="s">
        <v>49</v>
      </c>
      <c r="AH114" s="178" t="s">
        <v>49</v>
      </c>
      <c r="AI114" s="173" t="str">
        <f t="shared" ref="AI114:AI120" si="19">IF(AC114&lt;1%,"Sin iniciar",IF(AC114&gt;=G114,"Terminado","En gestión"))</f>
        <v>Sin iniciar</v>
      </c>
      <c r="AJ114" s="198">
        <v>28811554.559999999</v>
      </c>
      <c r="AK114" s="198">
        <v>7202888.6399999997</v>
      </c>
      <c r="AL114" s="274">
        <v>119185023.01399998</v>
      </c>
      <c r="AM114" s="274">
        <v>118347699.2</v>
      </c>
      <c r="AN114" s="274">
        <v>11861181.569999998</v>
      </c>
    </row>
    <row r="115" spans="1:40" ht="82.5" x14ac:dyDescent="0.3">
      <c r="B115" s="88" t="s">
        <v>15</v>
      </c>
      <c r="C115" s="46" t="s">
        <v>824</v>
      </c>
      <c r="D115" s="89" t="s">
        <v>34</v>
      </c>
      <c r="E115" s="89" t="s">
        <v>276</v>
      </c>
      <c r="F115" s="89" t="s">
        <v>64</v>
      </c>
      <c r="G115" s="72">
        <v>1</v>
      </c>
      <c r="H115" s="89" t="s">
        <v>825</v>
      </c>
      <c r="I115" s="89" t="s">
        <v>57</v>
      </c>
      <c r="J115" s="89" t="s">
        <v>38</v>
      </c>
      <c r="K115" s="93" t="s">
        <v>826</v>
      </c>
      <c r="L115" s="93" t="s">
        <v>827</v>
      </c>
      <c r="M115" s="92">
        <v>45931</v>
      </c>
      <c r="N115" s="92" t="s">
        <v>216</v>
      </c>
      <c r="O115" s="59">
        <v>0</v>
      </c>
      <c r="P115" s="59">
        <v>0</v>
      </c>
      <c r="Q115" s="59">
        <v>0</v>
      </c>
      <c r="R115" s="59">
        <v>1</v>
      </c>
      <c r="S115" s="26" t="s">
        <v>39</v>
      </c>
      <c r="T115" s="51">
        <v>28919265.600000001</v>
      </c>
      <c r="U115" s="10" t="s">
        <v>188</v>
      </c>
      <c r="V115" s="26" t="s">
        <v>189</v>
      </c>
      <c r="W115" s="333">
        <v>816299540</v>
      </c>
      <c r="X115" s="10" t="s">
        <v>74</v>
      </c>
      <c r="Y115" s="10" t="s">
        <v>49</v>
      </c>
      <c r="Z115" s="10" t="s">
        <v>126</v>
      </c>
      <c r="AA115" s="10" t="s">
        <v>49</v>
      </c>
      <c r="AB115" s="129"/>
      <c r="AC115" s="201"/>
      <c r="AD115" s="170" t="str">
        <f t="shared" si="17"/>
        <v>No Aplica</v>
      </c>
      <c r="AE115" s="171" t="str">
        <f t="shared" si="18"/>
        <v>No reporta avance en el periodo</v>
      </c>
      <c r="AF115" s="178" t="s">
        <v>739</v>
      </c>
      <c r="AG115" s="178" t="s">
        <v>49</v>
      </c>
      <c r="AH115" s="178" t="s">
        <v>49</v>
      </c>
      <c r="AI115" s="173" t="str">
        <f t="shared" si="19"/>
        <v>Sin iniciar</v>
      </c>
      <c r="AJ115" s="198">
        <v>28919265.600000001</v>
      </c>
      <c r="AK115" s="198">
        <v>7229816.4000000004</v>
      </c>
      <c r="AL115" s="283">
        <v>816299540</v>
      </c>
      <c r="AM115" s="283">
        <v>545349620</v>
      </c>
      <c r="AN115" s="283">
        <v>27057036</v>
      </c>
    </row>
    <row r="116" spans="1:40" ht="66" x14ac:dyDescent="0.3">
      <c r="B116" s="88" t="s">
        <v>15</v>
      </c>
      <c r="C116" s="46" t="s">
        <v>828</v>
      </c>
      <c r="D116" s="89" t="s">
        <v>34</v>
      </c>
      <c r="E116" s="89" t="s">
        <v>276</v>
      </c>
      <c r="F116" s="89" t="s">
        <v>64</v>
      </c>
      <c r="G116" s="72">
        <v>1</v>
      </c>
      <c r="H116" s="89" t="s">
        <v>829</v>
      </c>
      <c r="I116" s="89" t="s">
        <v>65</v>
      </c>
      <c r="J116" s="89" t="s">
        <v>38</v>
      </c>
      <c r="K116" s="93" t="s">
        <v>830</v>
      </c>
      <c r="L116" s="93" t="s">
        <v>831</v>
      </c>
      <c r="M116" s="92">
        <v>45931</v>
      </c>
      <c r="N116" s="92" t="s">
        <v>216</v>
      </c>
      <c r="O116" s="59">
        <v>0</v>
      </c>
      <c r="P116" s="59">
        <v>0</v>
      </c>
      <c r="Q116" s="59">
        <v>0</v>
      </c>
      <c r="R116" s="59">
        <v>1</v>
      </c>
      <c r="S116" s="26" t="s">
        <v>39</v>
      </c>
      <c r="T116" s="51">
        <v>96313092</v>
      </c>
      <c r="U116" s="10" t="s">
        <v>188</v>
      </c>
      <c r="V116" s="26" t="s">
        <v>189</v>
      </c>
      <c r="W116" s="334"/>
      <c r="X116" s="10" t="s">
        <v>74</v>
      </c>
      <c r="Y116" s="10" t="s">
        <v>49</v>
      </c>
      <c r="Z116" s="10" t="s">
        <v>126</v>
      </c>
      <c r="AA116" s="10" t="s">
        <v>49</v>
      </c>
      <c r="AB116" s="129"/>
      <c r="AC116" s="201"/>
      <c r="AD116" s="170" t="str">
        <f t="shared" si="17"/>
        <v>No Aplica</v>
      </c>
      <c r="AE116" s="171" t="str">
        <f t="shared" si="18"/>
        <v>No reporta avance en el periodo</v>
      </c>
      <c r="AF116" s="178" t="s">
        <v>739</v>
      </c>
      <c r="AG116" s="178" t="s">
        <v>49</v>
      </c>
      <c r="AH116" s="178" t="s">
        <v>49</v>
      </c>
      <c r="AI116" s="173" t="str">
        <f t="shared" si="19"/>
        <v>Sin iniciar</v>
      </c>
      <c r="AJ116" s="198">
        <v>96313092</v>
      </c>
      <c r="AK116" s="198">
        <v>24078273</v>
      </c>
      <c r="AL116" s="283"/>
      <c r="AM116" s="283"/>
      <c r="AN116" s="283"/>
    </row>
    <row r="117" spans="1:40" ht="82.5" x14ac:dyDescent="0.3">
      <c r="B117" s="88" t="s">
        <v>15</v>
      </c>
      <c r="C117" s="46" t="s">
        <v>832</v>
      </c>
      <c r="D117" s="89" t="s">
        <v>34</v>
      </c>
      <c r="E117" s="89" t="s">
        <v>276</v>
      </c>
      <c r="F117" s="89" t="s">
        <v>64</v>
      </c>
      <c r="G117" s="72">
        <v>1</v>
      </c>
      <c r="H117" s="89" t="s">
        <v>833</v>
      </c>
      <c r="I117" s="89" t="s">
        <v>65</v>
      </c>
      <c r="J117" s="89" t="s">
        <v>38</v>
      </c>
      <c r="K117" s="93" t="s">
        <v>834</v>
      </c>
      <c r="L117" s="93" t="s">
        <v>835</v>
      </c>
      <c r="M117" s="92">
        <v>45931</v>
      </c>
      <c r="N117" s="92" t="s">
        <v>216</v>
      </c>
      <c r="O117" s="59">
        <v>0</v>
      </c>
      <c r="P117" s="59">
        <v>0</v>
      </c>
      <c r="Q117" s="59">
        <v>0</v>
      </c>
      <c r="R117" s="59">
        <v>1</v>
      </c>
      <c r="S117" s="26" t="s">
        <v>39</v>
      </c>
      <c r="T117" s="51">
        <v>10305500.844000001</v>
      </c>
      <c r="U117" s="10" t="s">
        <v>188</v>
      </c>
      <c r="V117" s="26" t="s">
        <v>189</v>
      </c>
      <c r="W117" s="334"/>
      <c r="X117" s="10" t="s">
        <v>74</v>
      </c>
      <c r="Y117" s="10" t="s">
        <v>49</v>
      </c>
      <c r="Z117" s="10" t="s">
        <v>126</v>
      </c>
      <c r="AA117" s="10" t="s">
        <v>49</v>
      </c>
      <c r="AB117" s="129"/>
      <c r="AC117" s="201"/>
      <c r="AD117" s="170" t="str">
        <f t="shared" si="17"/>
        <v>No Aplica</v>
      </c>
      <c r="AE117" s="171" t="str">
        <f t="shared" si="18"/>
        <v>No reporta avance en el periodo</v>
      </c>
      <c r="AF117" s="178" t="s">
        <v>739</v>
      </c>
      <c r="AG117" s="178" t="s">
        <v>49</v>
      </c>
      <c r="AH117" s="178" t="s">
        <v>49</v>
      </c>
      <c r="AI117" s="173" t="str">
        <f t="shared" si="19"/>
        <v>Sin iniciar</v>
      </c>
      <c r="AJ117" s="198">
        <v>2576375.21</v>
      </c>
      <c r="AK117" s="198">
        <v>10305500.84</v>
      </c>
      <c r="AL117" s="283"/>
      <c r="AM117" s="283"/>
      <c r="AN117" s="283"/>
    </row>
    <row r="118" spans="1:40" ht="148.5" x14ac:dyDescent="0.3">
      <c r="B118" s="88" t="s">
        <v>15</v>
      </c>
      <c r="C118" s="46" t="s">
        <v>836</v>
      </c>
      <c r="D118" s="89" t="s">
        <v>34</v>
      </c>
      <c r="E118" s="89" t="s">
        <v>207</v>
      </c>
      <c r="F118" s="89" t="s">
        <v>64</v>
      </c>
      <c r="G118" s="72">
        <v>1</v>
      </c>
      <c r="H118" s="89" t="s">
        <v>837</v>
      </c>
      <c r="I118" s="89" t="s">
        <v>65</v>
      </c>
      <c r="J118" s="89" t="s">
        <v>38</v>
      </c>
      <c r="K118" s="93" t="s">
        <v>838</v>
      </c>
      <c r="L118" s="93" t="s">
        <v>839</v>
      </c>
      <c r="M118" s="92" t="s">
        <v>235</v>
      </c>
      <c r="N118" s="92" t="s">
        <v>840</v>
      </c>
      <c r="O118" s="59">
        <v>1</v>
      </c>
      <c r="P118" s="59">
        <v>0</v>
      </c>
      <c r="Q118" s="59">
        <v>0</v>
      </c>
      <c r="R118" s="59">
        <v>0</v>
      </c>
      <c r="S118" s="26" t="s">
        <v>39</v>
      </c>
      <c r="T118" s="51">
        <v>91359641.039999992</v>
      </c>
      <c r="U118" s="10" t="s">
        <v>188</v>
      </c>
      <c r="V118" s="26" t="s">
        <v>189</v>
      </c>
      <c r="W118" s="334"/>
      <c r="X118" s="10" t="s">
        <v>74</v>
      </c>
      <c r="Y118" s="10" t="s">
        <v>49</v>
      </c>
      <c r="Z118" s="10" t="s">
        <v>126</v>
      </c>
      <c r="AA118" s="10" t="s">
        <v>49</v>
      </c>
      <c r="AB118" s="129"/>
      <c r="AC118" s="201">
        <v>100</v>
      </c>
      <c r="AD118" s="170">
        <f t="shared" si="17"/>
        <v>1</v>
      </c>
      <c r="AE118" s="171" t="str">
        <f t="shared" si="18"/>
        <v>Avance satisfactorio</v>
      </c>
      <c r="AF118" s="178" t="s">
        <v>841</v>
      </c>
      <c r="AG118" s="178" t="s">
        <v>842</v>
      </c>
      <c r="AH118" s="202" t="s">
        <v>49</v>
      </c>
      <c r="AI118" s="173" t="str">
        <f t="shared" si="19"/>
        <v>Terminado</v>
      </c>
      <c r="AJ118" s="198">
        <v>55311129.719999999</v>
      </c>
      <c r="AK118" s="198">
        <v>13827782.43</v>
      </c>
      <c r="AL118" s="283"/>
      <c r="AM118" s="283"/>
      <c r="AN118" s="283"/>
    </row>
    <row r="119" spans="1:40" ht="264" x14ac:dyDescent="0.3">
      <c r="B119" s="88" t="s">
        <v>15</v>
      </c>
      <c r="C119" s="46" t="s">
        <v>843</v>
      </c>
      <c r="D119" s="89" t="s">
        <v>34</v>
      </c>
      <c r="E119" s="89" t="s">
        <v>207</v>
      </c>
      <c r="F119" s="89" t="s">
        <v>64</v>
      </c>
      <c r="G119" s="72">
        <v>4</v>
      </c>
      <c r="H119" s="89" t="s">
        <v>844</v>
      </c>
      <c r="I119" s="89" t="s">
        <v>65</v>
      </c>
      <c r="J119" s="89" t="s">
        <v>38</v>
      </c>
      <c r="K119" s="93" t="s">
        <v>845</v>
      </c>
      <c r="L119" s="93" t="s">
        <v>846</v>
      </c>
      <c r="M119" s="92">
        <v>45933</v>
      </c>
      <c r="N119" s="92" t="s">
        <v>216</v>
      </c>
      <c r="O119" s="59">
        <v>0</v>
      </c>
      <c r="P119" s="59">
        <v>0</v>
      </c>
      <c r="Q119" s="59">
        <v>0</v>
      </c>
      <c r="R119" s="59">
        <v>4</v>
      </c>
      <c r="S119" s="26" t="s">
        <v>39</v>
      </c>
      <c r="T119" s="51">
        <v>91359641.039999992</v>
      </c>
      <c r="U119" s="10" t="s">
        <v>188</v>
      </c>
      <c r="V119" s="26" t="s">
        <v>189</v>
      </c>
      <c r="W119" s="335"/>
      <c r="X119" s="10" t="s">
        <v>74</v>
      </c>
      <c r="Y119" s="10" t="s">
        <v>49</v>
      </c>
      <c r="Z119" s="10" t="s">
        <v>126</v>
      </c>
      <c r="AA119" s="10" t="s">
        <v>49</v>
      </c>
      <c r="AB119" s="129"/>
      <c r="AC119" s="201"/>
      <c r="AD119" s="170" t="str">
        <f t="shared" si="17"/>
        <v>No Aplica</v>
      </c>
      <c r="AE119" s="171" t="str">
        <f t="shared" si="18"/>
        <v>No reporta avance en el periodo</v>
      </c>
      <c r="AF119" s="178" t="s">
        <v>739</v>
      </c>
      <c r="AG119" s="178" t="s">
        <v>49</v>
      </c>
      <c r="AH119" s="178" t="s">
        <v>49</v>
      </c>
      <c r="AI119" s="173" t="str">
        <f t="shared" si="19"/>
        <v>Sin iniciar</v>
      </c>
      <c r="AJ119" s="198">
        <v>55311129.719999999</v>
      </c>
      <c r="AK119" s="198">
        <v>13827782.43</v>
      </c>
      <c r="AL119" s="283"/>
      <c r="AM119" s="283"/>
      <c r="AN119" s="283"/>
    </row>
    <row r="120" spans="1:40" ht="66" x14ac:dyDescent="0.3">
      <c r="B120" s="88" t="s">
        <v>15</v>
      </c>
      <c r="C120" s="46" t="s">
        <v>847</v>
      </c>
      <c r="D120" s="89" t="s">
        <v>44</v>
      </c>
      <c r="E120" s="89" t="s">
        <v>207</v>
      </c>
      <c r="F120" s="89" t="s">
        <v>64</v>
      </c>
      <c r="G120" s="72">
        <v>1</v>
      </c>
      <c r="H120" s="89" t="s">
        <v>848</v>
      </c>
      <c r="I120" s="89" t="s">
        <v>65</v>
      </c>
      <c r="J120" s="89" t="s">
        <v>38</v>
      </c>
      <c r="K120" s="93" t="s">
        <v>849</v>
      </c>
      <c r="L120" s="93" t="s">
        <v>850</v>
      </c>
      <c r="M120" s="92">
        <v>45931</v>
      </c>
      <c r="N120" s="92" t="s">
        <v>216</v>
      </c>
      <c r="O120" s="59">
        <v>0</v>
      </c>
      <c r="P120" s="59">
        <v>0</v>
      </c>
      <c r="Q120" s="59">
        <v>0</v>
      </c>
      <c r="R120" s="59">
        <v>1</v>
      </c>
      <c r="S120" s="26" t="s">
        <v>39</v>
      </c>
      <c r="T120" s="51">
        <v>3867655.68</v>
      </c>
      <c r="U120" s="10" t="s">
        <v>188</v>
      </c>
      <c r="V120" s="26" t="s">
        <v>1331</v>
      </c>
      <c r="W120" s="264">
        <v>119185023.01399998</v>
      </c>
      <c r="X120" s="10" t="s">
        <v>74</v>
      </c>
      <c r="Y120" s="10" t="s">
        <v>49</v>
      </c>
      <c r="Z120" s="10" t="s">
        <v>126</v>
      </c>
      <c r="AA120" s="10" t="s">
        <v>49</v>
      </c>
      <c r="AB120" s="129"/>
      <c r="AC120" s="201"/>
      <c r="AD120" s="170" t="str">
        <f t="shared" si="17"/>
        <v>No Aplica</v>
      </c>
      <c r="AE120" s="171" t="str">
        <f t="shared" si="18"/>
        <v>No reporta avance en el periodo</v>
      </c>
      <c r="AF120" s="178" t="s">
        <v>739</v>
      </c>
      <c r="AG120" s="178" t="s">
        <v>49</v>
      </c>
      <c r="AH120" s="178" t="s">
        <v>49</v>
      </c>
      <c r="AI120" s="173" t="str">
        <f t="shared" si="19"/>
        <v>Sin iniciar</v>
      </c>
      <c r="AJ120" s="198">
        <v>3867655.68</v>
      </c>
      <c r="AK120" s="198">
        <v>966913.92</v>
      </c>
      <c r="AL120" s="275">
        <v>119185023.01399998</v>
      </c>
      <c r="AM120" s="275">
        <v>118347699.2</v>
      </c>
      <c r="AN120" s="275">
        <v>11861181.569999998</v>
      </c>
    </row>
    <row r="121" spans="1:40" ht="66" x14ac:dyDescent="0.3">
      <c r="A121" s="97"/>
      <c r="B121" s="98" t="s">
        <v>16</v>
      </c>
      <c r="C121" s="99" t="s">
        <v>851</v>
      </c>
      <c r="D121" s="100" t="s">
        <v>44</v>
      </c>
      <c r="E121" s="100" t="s">
        <v>276</v>
      </c>
      <c r="F121" s="100" t="s">
        <v>64</v>
      </c>
      <c r="G121" s="101">
        <v>1</v>
      </c>
      <c r="H121" s="100" t="s">
        <v>852</v>
      </c>
      <c r="I121" s="100" t="s">
        <v>57</v>
      </c>
      <c r="J121" s="100" t="s">
        <v>38</v>
      </c>
      <c r="K121" s="102" t="s">
        <v>853</v>
      </c>
      <c r="L121" s="102" t="s">
        <v>854</v>
      </c>
      <c r="M121" s="49">
        <v>45748</v>
      </c>
      <c r="N121" s="103" t="s">
        <v>512</v>
      </c>
      <c r="O121" s="104">
        <v>0</v>
      </c>
      <c r="P121" s="105">
        <v>1</v>
      </c>
      <c r="Q121" s="105">
        <v>0</v>
      </c>
      <c r="R121" s="105">
        <v>0</v>
      </c>
      <c r="S121" s="100" t="s">
        <v>49</v>
      </c>
      <c r="T121" s="181">
        <v>0</v>
      </c>
      <c r="U121" s="161" t="s">
        <v>1334</v>
      </c>
      <c r="V121" s="224" t="s">
        <v>1332</v>
      </c>
      <c r="W121" s="265">
        <v>69420000</v>
      </c>
      <c r="X121" s="10" t="s">
        <v>74</v>
      </c>
      <c r="Y121" s="10" t="s">
        <v>49</v>
      </c>
      <c r="Z121" s="10" t="s">
        <v>126</v>
      </c>
      <c r="AA121" s="10" t="s">
        <v>49</v>
      </c>
      <c r="AB121" s="129"/>
      <c r="AC121" s="175"/>
      <c r="AD121" s="170" t="str">
        <f t="shared" ref="AD121:AD147" si="20">+IF($O121=0,"No Aplica",IF($AC121/$O121&gt;=100%,100%,$AC121/$O121))</f>
        <v>No Aplica</v>
      </c>
      <c r="AE121" s="171" t="str">
        <f t="shared" ref="AE121:AE150" si="21">IF(ISTEXT(AD121),"No reporta avance en el periodo",IF(AD121&lt;=69%,"Avance insuficiente",IF(AD121&gt;95%,"Avance satisfactorio",IF(AD121&gt;70%,"Avance suficiente",IF(AD121&lt;94%,"Avance suficiente",0)))))</f>
        <v>No reporta avance en el periodo</v>
      </c>
      <c r="AF121" s="172" t="s">
        <v>297</v>
      </c>
      <c r="AG121" s="172" t="s">
        <v>49</v>
      </c>
      <c r="AH121" s="172" t="s">
        <v>49</v>
      </c>
      <c r="AI121" s="173" t="str">
        <f t="shared" ref="AI121:AI135" si="22">IF($AC121&lt;1%,"Sin iniciar",IF($AC121&gt;=$G121,"Terminado","En gestión"))</f>
        <v>Sin iniciar</v>
      </c>
      <c r="AJ121" s="197">
        <v>0</v>
      </c>
      <c r="AK121" s="243">
        <v>0</v>
      </c>
      <c r="AL121" s="197">
        <v>69420000</v>
      </c>
      <c r="AM121" s="197">
        <v>69420000</v>
      </c>
      <c r="AN121" s="197">
        <v>5040333.5</v>
      </c>
    </row>
    <row r="122" spans="1:40" ht="66" customHeight="1" x14ac:dyDescent="0.3">
      <c r="A122" s="97"/>
      <c r="B122" s="98" t="s">
        <v>16</v>
      </c>
      <c r="C122" s="99" t="s">
        <v>856</v>
      </c>
      <c r="D122" s="100" t="s">
        <v>44</v>
      </c>
      <c r="E122" s="100" t="s">
        <v>276</v>
      </c>
      <c r="F122" s="100" t="s">
        <v>263</v>
      </c>
      <c r="G122" s="107">
        <v>0.5</v>
      </c>
      <c r="H122" s="100" t="s">
        <v>857</v>
      </c>
      <c r="I122" s="100" t="s">
        <v>57</v>
      </c>
      <c r="J122" s="100" t="s">
        <v>48</v>
      </c>
      <c r="K122" s="102" t="s">
        <v>858</v>
      </c>
      <c r="L122" s="102" t="s">
        <v>859</v>
      </c>
      <c r="M122" s="49">
        <v>45748</v>
      </c>
      <c r="N122" s="103" t="s">
        <v>512</v>
      </c>
      <c r="O122" s="104">
        <v>0</v>
      </c>
      <c r="P122" s="107">
        <v>0.5</v>
      </c>
      <c r="Q122" s="105">
        <v>0</v>
      </c>
      <c r="R122" s="105">
        <v>0</v>
      </c>
      <c r="S122" s="100" t="s">
        <v>49</v>
      </c>
      <c r="T122" s="181">
        <v>0</v>
      </c>
      <c r="U122" s="166" t="s">
        <v>1334</v>
      </c>
      <c r="V122" s="224" t="s">
        <v>1188</v>
      </c>
      <c r="W122" s="265">
        <v>221629700</v>
      </c>
      <c r="X122" s="10" t="s">
        <v>74</v>
      </c>
      <c r="Y122" s="10" t="s">
        <v>49</v>
      </c>
      <c r="Z122" s="10" t="s">
        <v>126</v>
      </c>
      <c r="AA122" s="10" t="s">
        <v>49</v>
      </c>
      <c r="AB122" s="129"/>
      <c r="AC122" s="169"/>
      <c r="AD122" s="170" t="str">
        <f t="shared" si="20"/>
        <v>No Aplica</v>
      </c>
      <c r="AE122" s="171" t="str">
        <f t="shared" si="21"/>
        <v>No reporta avance en el periodo</v>
      </c>
      <c r="AF122" s="172" t="s">
        <v>297</v>
      </c>
      <c r="AG122" s="172" t="s">
        <v>49</v>
      </c>
      <c r="AH122" s="172" t="s">
        <v>49</v>
      </c>
      <c r="AI122" s="173" t="str">
        <f t="shared" si="22"/>
        <v>Sin iniciar</v>
      </c>
      <c r="AJ122" s="197">
        <v>0</v>
      </c>
      <c r="AK122" s="243">
        <v>0</v>
      </c>
      <c r="AL122" s="197">
        <v>221629700</v>
      </c>
      <c r="AM122" s="197">
        <v>186714620</v>
      </c>
      <c r="AN122" s="197">
        <v>18160453.134</v>
      </c>
    </row>
    <row r="123" spans="1:40" ht="82.5" x14ac:dyDescent="0.3">
      <c r="A123" s="97"/>
      <c r="B123" s="98" t="s">
        <v>16</v>
      </c>
      <c r="C123" s="99" t="s">
        <v>860</v>
      </c>
      <c r="D123" s="100" t="s">
        <v>44</v>
      </c>
      <c r="E123" s="100" t="s">
        <v>276</v>
      </c>
      <c r="F123" s="100" t="s">
        <v>64</v>
      </c>
      <c r="G123" s="101">
        <v>1</v>
      </c>
      <c r="H123" s="100" t="s">
        <v>861</v>
      </c>
      <c r="I123" s="100" t="s">
        <v>57</v>
      </c>
      <c r="J123" s="100" t="s">
        <v>38</v>
      </c>
      <c r="K123" s="102" t="s">
        <v>862</v>
      </c>
      <c r="L123" s="102" t="s">
        <v>863</v>
      </c>
      <c r="M123" s="103">
        <v>45750</v>
      </c>
      <c r="N123" s="103" t="s">
        <v>216</v>
      </c>
      <c r="O123" s="105">
        <v>0</v>
      </c>
      <c r="P123" s="105">
        <v>0</v>
      </c>
      <c r="Q123" s="105">
        <v>0</v>
      </c>
      <c r="R123" s="105">
        <v>1</v>
      </c>
      <c r="S123" s="100" t="s">
        <v>49</v>
      </c>
      <c r="T123" s="181">
        <v>0</v>
      </c>
      <c r="U123" s="161" t="s">
        <v>1334</v>
      </c>
      <c r="V123" s="224" t="s">
        <v>1332</v>
      </c>
      <c r="W123" s="265">
        <v>69420000</v>
      </c>
      <c r="X123" s="10" t="s">
        <v>74</v>
      </c>
      <c r="Y123" s="10" t="s">
        <v>49</v>
      </c>
      <c r="Z123" s="10" t="s">
        <v>126</v>
      </c>
      <c r="AA123" s="10" t="s">
        <v>49</v>
      </c>
      <c r="AB123" s="129"/>
      <c r="AC123" s="175"/>
      <c r="AD123" s="170" t="str">
        <f t="shared" si="20"/>
        <v>No Aplica</v>
      </c>
      <c r="AE123" s="171" t="str">
        <f t="shared" si="21"/>
        <v>No reporta avance en el periodo</v>
      </c>
      <c r="AF123" s="172" t="s">
        <v>739</v>
      </c>
      <c r="AG123" s="172" t="s">
        <v>49</v>
      </c>
      <c r="AH123" s="172" t="s">
        <v>49</v>
      </c>
      <c r="AI123" s="173" t="str">
        <f t="shared" si="22"/>
        <v>Sin iniciar</v>
      </c>
      <c r="AJ123" s="197">
        <v>0</v>
      </c>
      <c r="AK123" s="243">
        <v>0</v>
      </c>
      <c r="AL123" s="197">
        <v>69420000</v>
      </c>
      <c r="AM123" s="197">
        <v>69420000</v>
      </c>
      <c r="AN123" s="197">
        <v>5040333.5</v>
      </c>
    </row>
    <row r="124" spans="1:40" ht="99" x14ac:dyDescent="0.3">
      <c r="A124" s="97"/>
      <c r="B124" s="98" t="s">
        <v>16</v>
      </c>
      <c r="C124" s="99" t="s">
        <v>864</v>
      </c>
      <c r="D124" s="100" t="s">
        <v>44</v>
      </c>
      <c r="E124" s="100" t="s">
        <v>86</v>
      </c>
      <c r="F124" s="100" t="s">
        <v>36</v>
      </c>
      <c r="G124" s="108">
        <v>1</v>
      </c>
      <c r="H124" s="100" t="s">
        <v>865</v>
      </c>
      <c r="I124" s="100" t="s">
        <v>57</v>
      </c>
      <c r="J124" s="100" t="s">
        <v>48</v>
      </c>
      <c r="K124" s="102" t="s">
        <v>866</v>
      </c>
      <c r="L124" s="102" t="s">
        <v>867</v>
      </c>
      <c r="M124" s="49">
        <v>45748</v>
      </c>
      <c r="N124" s="103" t="s">
        <v>216</v>
      </c>
      <c r="O124" s="108">
        <v>0</v>
      </c>
      <c r="P124" s="109">
        <v>0.33</v>
      </c>
      <c r="Q124" s="109">
        <v>0.66</v>
      </c>
      <c r="R124" s="105" t="s">
        <v>868</v>
      </c>
      <c r="S124" s="100" t="s">
        <v>39</v>
      </c>
      <c r="T124" s="106">
        <v>36117409.5</v>
      </c>
      <c r="U124" s="166" t="s">
        <v>1334</v>
      </c>
      <c r="V124" s="224" t="s">
        <v>1188</v>
      </c>
      <c r="W124" s="265">
        <v>221629700</v>
      </c>
      <c r="X124" s="10" t="s">
        <v>74</v>
      </c>
      <c r="Y124" s="10" t="s">
        <v>49</v>
      </c>
      <c r="Z124" s="10" t="s">
        <v>126</v>
      </c>
      <c r="AA124" s="10" t="s">
        <v>53</v>
      </c>
      <c r="AB124" s="129"/>
      <c r="AC124" s="169"/>
      <c r="AD124" s="170" t="str">
        <f t="shared" si="20"/>
        <v>No Aplica</v>
      </c>
      <c r="AE124" s="171" t="str">
        <f t="shared" si="21"/>
        <v>No reporta avance en el periodo</v>
      </c>
      <c r="AF124" s="172" t="s">
        <v>297</v>
      </c>
      <c r="AG124" s="172" t="s">
        <v>49</v>
      </c>
      <c r="AH124" s="172" t="s">
        <v>49</v>
      </c>
      <c r="AI124" s="173" t="str">
        <f t="shared" si="22"/>
        <v>Sin iniciar</v>
      </c>
      <c r="AJ124" s="106">
        <v>36117409.5</v>
      </c>
      <c r="AK124" s="243">
        <v>0</v>
      </c>
      <c r="AL124" s="197">
        <v>221629700</v>
      </c>
      <c r="AM124" s="197">
        <v>186714620</v>
      </c>
      <c r="AN124" s="197">
        <v>18160453.134</v>
      </c>
    </row>
    <row r="125" spans="1:40" ht="82.5" x14ac:dyDescent="0.3">
      <c r="A125" s="97"/>
      <c r="B125" s="98" t="s">
        <v>16</v>
      </c>
      <c r="C125" s="99" t="s">
        <v>869</v>
      </c>
      <c r="D125" s="100" t="s">
        <v>44</v>
      </c>
      <c r="E125" s="100" t="s">
        <v>119</v>
      </c>
      <c r="F125" s="100" t="s">
        <v>36</v>
      </c>
      <c r="G125" s="108">
        <v>1</v>
      </c>
      <c r="H125" s="100" t="s">
        <v>870</v>
      </c>
      <c r="I125" s="100" t="s">
        <v>57</v>
      </c>
      <c r="J125" s="100" t="s">
        <v>48</v>
      </c>
      <c r="K125" s="102" t="s">
        <v>871</v>
      </c>
      <c r="L125" s="102" t="s">
        <v>872</v>
      </c>
      <c r="M125" s="49">
        <v>45748</v>
      </c>
      <c r="N125" s="103" t="s">
        <v>216</v>
      </c>
      <c r="O125" s="109">
        <v>0</v>
      </c>
      <c r="P125" s="109">
        <v>1</v>
      </c>
      <c r="Q125" s="109">
        <v>1</v>
      </c>
      <c r="R125" s="109">
        <v>1</v>
      </c>
      <c r="S125" s="100" t="s">
        <v>39</v>
      </c>
      <c r="T125" s="106">
        <v>7223481.9000000004</v>
      </c>
      <c r="U125" s="164" t="s">
        <v>49</v>
      </c>
      <c r="V125" s="224" t="s">
        <v>49</v>
      </c>
      <c r="W125" s="265">
        <v>0</v>
      </c>
      <c r="X125" s="10" t="s">
        <v>74</v>
      </c>
      <c r="Y125" s="10" t="s">
        <v>49</v>
      </c>
      <c r="Z125" s="10" t="s">
        <v>126</v>
      </c>
      <c r="AA125" s="10" t="s">
        <v>85</v>
      </c>
      <c r="AB125" s="129"/>
      <c r="AC125" s="169"/>
      <c r="AD125" s="170" t="str">
        <f t="shared" si="20"/>
        <v>No Aplica</v>
      </c>
      <c r="AE125" s="171" t="str">
        <f t="shared" si="21"/>
        <v>No reporta avance en el periodo</v>
      </c>
      <c r="AF125" s="172" t="s">
        <v>297</v>
      </c>
      <c r="AG125" s="172" t="s">
        <v>49</v>
      </c>
      <c r="AH125" s="172" t="s">
        <v>49</v>
      </c>
      <c r="AI125" s="173" t="str">
        <f t="shared" si="22"/>
        <v>Sin iniciar</v>
      </c>
      <c r="AJ125" s="106">
        <v>7223481.9000000004</v>
      </c>
      <c r="AK125" s="243">
        <v>0</v>
      </c>
      <c r="AL125" s="197">
        <v>0</v>
      </c>
      <c r="AM125" s="197">
        <v>0</v>
      </c>
      <c r="AN125" s="197">
        <v>0</v>
      </c>
    </row>
    <row r="126" spans="1:40" ht="409.5" x14ac:dyDescent="0.3">
      <c r="A126" s="97"/>
      <c r="B126" s="98" t="s">
        <v>16</v>
      </c>
      <c r="C126" s="99" t="s">
        <v>873</v>
      </c>
      <c r="D126" s="100" t="s">
        <v>44</v>
      </c>
      <c r="E126" s="100" t="s">
        <v>119</v>
      </c>
      <c r="F126" s="100" t="s">
        <v>263</v>
      </c>
      <c r="G126" s="108">
        <v>0.27</v>
      </c>
      <c r="H126" s="100" t="s">
        <v>874</v>
      </c>
      <c r="I126" s="100" t="s">
        <v>57</v>
      </c>
      <c r="J126" s="100" t="s">
        <v>48</v>
      </c>
      <c r="K126" s="102" t="s">
        <v>875</v>
      </c>
      <c r="L126" s="102" t="s">
        <v>876</v>
      </c>
      <c r="M126" s="103" t="s">
        <v>449</v>
      </c>
      <c r="N126" s="103" t="s">
        <v>216</v>
      </c>
      <c r="O126" s="109">
        <v>0.05</v>
      </c>
      <c r="P126" s="109">
        <v>0.19</v>
      </c>
      <c r="Q126" s="109">
        <v>0.24</v>
      </c>
      <c r="R126" s="109">
        <v>0.27</v>
      </c>
      <c r="S126" s="100" t="s">
        <v>39</v>
      </c>
      <c r="T126" s="106">
        <v>128332089.15000001</v>
      </c>
      <c r="U126" s="161" t="s">
        <v>1334</v>
      </c>
      <c r="V126" s="224" t="s">
        <v>1046</v>
      </c>
      <c r="W126" s="266">
        <v>281236712</v>
      </c>
      <c r="X126" s="10" t="s">
        <v>74</v>
      </c>
      <c r="Y126" s="10" t="s">
        <v>49</v>
      </c>
      <c r="Z126" s="10" t="s">
        <v>126</v>
      </c>
      <c r="AA126" s="10" t="s">
        <v>85</v>
      </c>
      <c r="AB126" s="129"/>
      <c r="AC126" s="169">
        <v>0.05</v>
      </c>
      <c r="AD126" s="170">
        <f t="shared" si="20"/>
        <v>1</v>
      </c>
      <c r="AE126" s="171" t="str">
        <f t="shared" si="21"/>
        <v>Avance satisfactorio</v>
      </c>
      <c r="AF126" s="172" t="s">
        <v>1362</v>
      </c>
      <c r="AG126" s="203" t="s">
        <v>877</v>
      </c>
      <c r="AH126" s="172" t="s">
        <v>878</v>
      </c>
      <c r="AI126" s="173" t="str">
        <f t="shared" si="22"/>
        <v>En gestión</v>
      </c>
      <c r="AJ126" s="197">
        <v>128332089.15000001</v>
      </c>
      <c r="AK126" s="176">
        <f>+AJ126/4</f>
        <v>32083022.287500001</v>
      </c>
      <c r="AL126" s="276">
        <v>281236712</v>
      </c>
      <c r="AM126" s="276">
        <v>205000000</v>
      </c>
      <c r="AN126" s="276">
        <v>9188333</v>
      </c>
    </row>
    <row r="127" spans="1:40" ht="82.5" x14ac:dyDescent="0.3">
      <c r="A127" s="97"/>
      <c r="B127" s="98" t="s">
        <v>16</v>
      </c>
      <c r="C127" s="99" t="s">
        <v>879</v>
      </c>
      <c r="D127" s="100" t="s">
        <v>44</v>
      </c>
      <c r="E127" s="100" t="s">
        <v>119</v>
      </c>
      <c r="F127" s="100" t="s">
        <v>263</v>
      </c>
      <c r="G127" s="108">
        <v>0.1</v>
      </c>
      <c r="H127" s="100" t="s">
        <v>880</v>
      </c>
      <c r="I127" s="100" t="s">
        <v>57</v>
      </c>
      <c r="J127" s="100" t="s">
        <v>38</v>
      </c>
      <c r="K127" s="102" t="s">
        <v>881</v>
      </c>
      <c r="L127" s="102" t="s">
        <v>882</v>
      </c>
      <c r="M127" s="103">
        <v>45839</v>
      </c>
      <c r="N127" s="103" t="s">
        <v>883</v>
      </c>
      <c r="O127" s="105">
        <v>0</v>
      </c>
      <c r="P127" s="105">
        <v>0</v>
      </c>
      <c r="Q127" s="109">
        <v>0.1</v>
      </c>
      <c r="R127" s="105">
        <v>0</v>
      </c>
      <c r="S127" s="100" t="s">
        <v>39</v>
      </c>
      <c r="T127" s="106">
        <v>2569133</v>
      </c>
      <c r="U127" s="165" t="s">
        <v>49</v>
      </c>
      <c r="V127" s="224" t="s">
        <v>49</v>
      </c>
      <c r="W127" s="267">
        <v>0</v>
      </c>
      <c r="X127" s="204" t="s">
        <v>74</v>
      </c>
      <c r="Y127" s="204" t="s">
        <v>49</v>
      </c>
      <c r="Z127" s="204" t="s">
        <v>126</v>
      </c>
      <c r="AA127" s="204" t="s">
        <v>49</v>
      </c>
      <c r="AB127" s="204"/>
      <c r="AC127" s="204"/>
      <c r="AD127" s="170" t="str">
        <f t="shared" si="20"/>
        <v>No Aplica</v>
      </c>
      <c r="AE127" s="171" t="str">
        <f t="shared" si="21"/>
        <v>No reporta avance en el periodo</v>
      </c>
      <c r="AF127" s="204" t="s">
        <v>884</v>
      </c>
      <c r="AG127" s="204" t="s">
        <v>49</v>
      </c>
      <c r="AH127" s="204" t="s">
        <v>49</v>
      </c>
      <c r="AI127" s="173" t="str">
        <f t="shared" si="22"/>
        <v>Sin iniciar</v>
      </c>
      <c r="AJ127" s="106">
        <v>2569133</v>
      </c>
      <c r="AK127" s="244">
        <v>0</v>
      </c>
      <c r="AL127" s="277">
        <v>0</v>
      </c>
      <c r="AM127" s="277">
        <v>0</v>
      </c>
      <c r="AN127" s="277">
        <v>0</v>
      </c>
    </row>
    <row r="128" spans="1:40" ht="82.5" x14ac:dyDescent="0.3">
      <c r="A128" s="97"/>
      <c r="B128" s="98" t="s">
        <v>16</v>
      </c>
      <c r="C128" s="99" t="s">
        <v>885</v>
      </c>
      <c r="D128" s="100" t="s">
        <v>44</v>
      </c>
      <c r="E128" s="100" t="s">
        <v>119</v>
      </c>
      <c r="F128" s="100" t="s">
        <v>56</v>
      </c>
      <c r="G128" s="108">
        <v>1</v>
      </c>
      <c r="H128" s="100" t="s">
        <v>886</v>
      </c>
      <c r="I128" s="100" t="s">
        <v>57</v>
      </c>
      <c r="J128" s="100" t="s">
        <v>48</v>
      </c>
      <c r="K128" s="102" t="s">
        <v>887</v>
      </c>
      <c r="L128" s="102" t="s">
        <v>888</v>
      </c>
      <c r="M128" s="49">
        <v>45748</v>
      </c>
      <c r="N128" s="103" t="s">
        <v>216</v>
      </c>
      <c r="O128" s="108">
        <v>0</v>
      </c>
      <c r="P128" s="108">
        <v>1</v>
      </c>
      <c r="Q128" s="108">
        <v>1</v>
      </c>
      <c r="R128" s="108">
        <v>1</v>
      </c>
      <c r="S128" s="100" t="s">
        <v>39</v>
      </c>
      <c r="T128" s="106">
        <v>13873318.200000001</v>
      </c>
      <c r="U128" s="161" t="s">
        <v>1334</v>
      </c>
      <c r="V128" s="224" t="s">
        <v>1333</v>
      </c>
      <c r="W128" s="267">
        <v>3461636067</v>
      </c>
      <c r="X128" s="10" t="s">
        <v>74</v>
      </c>
      <c r="Y128" s="10" t="s">
        <v>49</v>
      </c>
      <c r="Z128" s="10" t="s">
        <v>126</v>
      </c>
      <c r="AA128" s="10" t="s">
        <v>49</v>
      </c>
      <c r="AB128" s="129"/>
      <c r="AC128" s="169"/>
      <c r="AD128" s="170" t="str">
        <f t="shared" si="20"/>
        <v>No Aplica</v>
      </c>
      <c r="AE128" s="171" t="str">
        <f t="shared" si="21"/>
        <v>No reporta avance en el periodo</v>
      </c>
      <c r="AF128" s="172" t="s">
        <v>297</v>
      </c>
      <c r="AG128" s="172" t="s">
        <v>49</v>
      </c>
      <c r="AH128" s="172" t="s">
        <v>49</v>
      </c>
      <c r="AI128" s="173" t="str">
        <f t="shared" si="22"/>
        <v>Sin iniciar</v>
      </c>
      <c r="AJ128" s="106">
        <v>13873318.200000001</v>
      </c>
      <c r="AK128" s="243">
        <v>0</v>
      </c>
      <c r="AL128" s="277">
        <v>3461636067</v>
      </c>
      <c r="AM128" s="277">
        <v>1640539514.9259462</v>
      </c>
      <c r="AN128" s="277">
        <v>340729900.97878408</v>
      </c>
    </row>
    <row r="129" spans="1:41" ht="82.5" x14ac:dyDescent="0.3">
      <c r="A129" s="97"/>
      <c r="B129" s="98" t="s">
        <v>16</v>
      </c>
      <c r="C129" s="99" t="s">
        <v>889</v>
      </c>
      <c r="D129" s="100" t="s">
        <v>44</v>
      </c>
      <c r="E129" s="100" t="s">
        <v>119</v>
      </c>
      <c r="F129" s="100" t="s">
        <v>56</v>
      </c>
      <c r="G129" s="108">
        <v>1</v>
      </c>
      <c r="H129" s="100" t="s">
        <v>890</v>
      </c>
      <c r="I129" s="100" t="s">
        <v>57</v>
      </c>
      <c r="J129" s="100" t="s">
        <v>48</v>
      </c>
      <c r="K129" s="102" t="s">
        <v>887</v>
      </c>
      <c r="L129" s="102" t="s">
        <v>888</v>
      </c>
      <c r="M129" s="49">
        <v>45748</v>
      </c>
      <c r="N129" s="103" t="s">
        <v>216</v>
      </c>
      <c r="O129" s="108">
        <v>0</v>
      </c>
      <c r="P129" s="108">
        <v>1</v>
      </c>
      <c r="Q129" s="108">
        <v>1</v>
      </c>
      <c r="R129" s="108">
        <v>1</v>
      </c>
      <c r="S129" s="100" t="s">
        <v>39</v>
      </c>
      <c r="T129" s="106">
        <v>7223481.9000000004</v>
      </c>
      <c r="U129" s="166" t="s">
        <v>1334</v>
      </c>
      <c r="V129" s="224" t="s">
        <v>1188</v>
      </c>
      <c r="W129" s="265">
        <v>221629700</v>
      </c>
      <c r="X129" s="10" t="s">
        <v>74</v>
      </c>
      <c r="Y129" s="10" t="s">
        <v>49</v>
      </c>
      <c r="Z129" s="10" t="s">
        <v>126</v>
      </c>
      <c r="AA129" s="10" t="s">
        <v>49</v>
      </c>
      <c r="AB129" s="129"/>
      <c r="AC129" s="169"/>
      <c r="AD129" s="170" t="str">
        <f t="shared" si="20"/>
        <v>No Aplica</v>
      </c>
      <c r="AE129" s="171" t="str">
        <f t="shared" si="21"/>
        <v>No reporta avance en el periodo</v>
      </c>
      <c r="AF129" s="172" t="s">
        <v>297</v>
      </c>
      <c r="AG129" s="172" t="s">
        <v>49</v>
      </c>
      <c r="AH129" s="172" t="s">
        <v>49</v>
      </c>
      <c r="AI129" s="173" t="str">
        <f t="shared" si="22"/>
        <v>Sin iniciar</v>
      </c>
      <c r="AJ129" s="106">
        <v>7223481.9000000004</v>
      </c>
      <c r="AK129" s="243">
        <v>0</v>
      </c>
      <c r="AL129" s="197">
        <v>221629700</v>
      </c>
      <c r="AM129" s="197">
        <v>186714620</v>
      </c>
      <c r="AN129" s="197">
        <v>18160453.134</v>
      </c>
    </row>
    <row r="130" spans="1:41" ht="82.5" x14ac:dyDescent="0.3">
      <c r="A130" s="97"/>
      <c r="B130" s="98" t="s">
        <v>16</v>
      </c>
      <c r="C130" s="99" t="s">
        <v>891</v>
      </c>
      <c r="D130" s="100" t="s">
        <v>44</v>
      </c>
      <c r="E130" s="100" t="s">
        <v>119</v>
      </c>
      <c r="F130" s="100" t="s">
        <v>56</v>
      </c>
      <c r="G130" s="108">
        <v>1</v>
      </c>
      <c r="H130" s="100" t="s">
        <v>892</v>
      </c>
      <c r="I130" s="100" t="s">
        <v>57</v>
      </c>
      <c r="J130" s="100" t="s">
        <v>48</v>
      </c>
      <c r="K130" s="102" t="s">
        <v>887</v>
      </c>
      <c r="L130" s="102" t="s">
        <v>888</v>
      </c>
      <c r="M130" s="49">
        <v>45748</v>
      </c>
      <c r="N130" s="103" t="s">
        <v>216</v>
      </c>
      <c r="O130" s="108">
        <v>0</v>
      </c>
      <c r="P130" s="108">
        <v>1</v>
      </c>
      <c r="Q130" s="108">
        <v>1</v>
      </c>
      <c r="R130" s="108">
        <v>1</v>
      </c>
      <c r="S130" s="100" t="s">
        <v>39</v>
      </c>
      <c r="T130" s="106">
        <v>7223481.9000000004</v>
      </c>
      <c r="U130" s="164" t="s">
        <v>49</v>
      </c>
      <c r="V130" s="224" t="s">
        <v>49</v>
      </c>
      <c r="W130" s="267">
        <v>0</v>
      </c>
      <c r="X130" s="10" t="s">
        <v>74</v>
      </c>
      <c r="Y130" s="10" t="s">
        <v>49</v>
      </c>
      <c r="Z130" s="10" t="s">
        <v>126</v>
      </c>
      <c r="AA130" s="10" t="s">
        <v>49</v>
      </c>
      <c r="AB130" s="129"/>
      <c r="AC130" s="169"/>
      <c r="AD130" s="170" t="str">
        <f t="shared" si="20"/>
        <v>No Aplica</v>
      </c>
      <c r="AE130" s="171" t="str">
        <f t="shared" si="21"/>
        <v>No reporta avance en el periodo</v>
      </c>
      <c r="AF130" s="172" t="s">
        <v>297</v>
      </c>
      <c r="AG130" s="172" t="s">
        <v>49</v>
      </c>
      <c r="AH130" s="172" t="s">
        <v>49</v>
      </c>
      <c r="AI130" s="173" t="str">
        <f t="shared" si="22"/>
        <v>Sin iniciar</v>
      </c>
      <c r="AJ130" s="106">
        <v>7223481.9000000004</v>
      </c>
      <c r="AK130" s="243">
        <v>0</v>
      </c>
      <c r="AL130" s="277">
        <v>0</v>
      </c>
      <c r="AM130" s="277">
        <v>0</v>
      </c>
      <c r="AN130" s="277">
        <v>0</v>
      </c>
    </row>
    <row r="131" spans="1:41" ht="66" x14ac:dyDescent="0.3">
      <c r="A131" s="97"/>
      <c r="B131" s="98" t="s">
        <v>16</v>
      </c>
      <c r="C131" s="99" t="s">
        <v>893</v>
      </c>
      <c r="D131" s="100" t="s">
        <v>44</v>
      </c>
      <c r="E131" s="100" t="s">
        <v>276</v>
      </c>
      <c r="F131" s="100" t="s">
        <v>64</v>
      </c>
      <c r="G131" s="101">
        <v>6</v>
      </c>
      <c r="H131" s="100" t="s">
        <v>894</v>
      </c>
      <c r="I131" s="100" t="s">
        <v>57</v>
      </c>
      <c r="J131" s="100" t="s">
        <v>38</v>
      </c>
      <c r="K131" s="102" t="s">
        <v>895</v>
      </c>
      <c r="L131" s="102" t="s">
        <v>896</v>
      </c>
      <c r="M131" s="49">
        <v>45748</v>
      </c>
      <c r="N131" s="103" t="s">
        <v>216</v>
      </c>
      <c r="O131" s="105">
        <v>0</v>
      </c>
      <c r="P131" s="105">
        <v>3</v>
      </c>
      <c r="Q131" s="105">
        <v>0</v>
      </c>
      <c r="R131" s="105">
        <v>6</v>
      </c>
      <c r="S131" s="100" t="s">
        <v>39</v>
      </c>
      <c r="T131" s="106">
        <v>44279968.499999993</v>
      </c>
      <c r="U131" s="165" t="s">
        <v>49</v>
      </c>
      <c r="V131" s="224" t="s">
        <v>49</v>
      </c>
      <c r="W131" s="267">
        <v>0</v>
      </c>
      <c r="X131" s="10" t="s">
        <v>74</v>
      </c>
      <c r="Y131" s="10" t="s">
        <v>49</v>
      </c>
      <c r="Z131" s="10" t="s">
        <v>126</v>
      </c>
      <c r="AA131" s="10" t="s">
        <v>49</v>
      </c>
      <c r="AB131" s="129"/>
      <c r="AC131" s="175"/>
      <c r="AD131" s="170" t="str">
        <f t="shared" si="20"/>
        <v>No Aplica</v>
      </c>
      <c r="AE131" s="171" t="str">
        <f t="shared" si="21"/>
        <v>No reporta avance en el periodo</v>
      </c>
      <c r="AF131" s="172" t="s">
        <v>297</v>
      </c>
      <c r="AG131" s="172" t="s">
        <v>49</v>
      </c>
      <c r="AH131" s="172" t="s">
        <v>49</v>
      </c>
      <c r="AI131" s="173" t="str">
        <f t="shared" si="22"/>
        <v>Sin iniciar</v>
      </c>
      <c r="AJ131" s="106">
        <v>44279968.499999993</v>
      </c>
      <c r="AK131" s="243">
        <v>0</v>
      </c>
      <c r="AL131" s="277">
        <v>0</v>
      </c>
      <c r="AM131" s="277">
        <v>0</v>
      </c>
      <c r="AN131" s="277">
        <v>0</v>
      </c>
    </row>
    <row r="132" spans="1:41" ht="115.5" x14ac:dyDescent="0.3">
      <c r="A132" s="97"/>
      <c r="B132" s="98" t="s">
        <v>16</v>
      </c>
      <c r="C132" s="99" t="s">
        <v>897</v>
      </c>
      <c r="D132" s="100" t="s">
        <v>44</v>
      </c>
      <c r="E132" s="100" t="s">
        <v>119</v>
      </c>
      <c r="F132" s="100" t="s">
        <v>36</v>
      </c>
      <c r="G132" s="108">
        <v>1</v>
      </c>
      <c r="H132" s="100" t="s">
        <v>898</v>
      </c>
      <c r="I132" s="100" t="s">
        <v>57</v>
      </c>
      <c r="J132" s="100" t="s">
        <v>48</v>
      </c>
      <c r="K132" s="102" t="s">
        <v>899</v>
      </c>
      <c r="L132" s="102" t="s">
        <v>900</v>
      </c>
      <c r="M132" s="49">
        <v>45748</v>
      </c>
      <c r="N132" s="103" t="s">
        <v>216</v>
      </c>
      <c r="O132" s="109">
        <v>0</v>
      </c>
      <c r="P132" s="109">
        <v>1</v>
      </c>
      <c r="Q132" s="109">
        <v>1</v>
      </c>
      <c r="R132" s="109">
        <v>1</v>
      </c>
      <c r="S132" s="100" t="s">
        <v>39</v>
      </c>
      <c r="T132" s="106">
        <v>7223481.9000000004</v>
      </c>
      <c r="U132" s="165" t="s">
        <v>49</v>
      </c>
      <c r="V132" s="224" t="s">
        <v>49</v>
      </c>
      <c r="W132" s="265">
        <v>0</v>
      </c>
      <c r="X132" s="10" t="s">
        <v>74</v>
      </c>
      <c r="Y132" s="10" t="s">
        <v>49</v>
      </c>
      <c r="Z132" s="10" t="s">
        <v>126</v>
      </c>
      <c r="AA132" s="10" t="s">
        <v>85</v>
      </c>
      <c r="AB132" s="129"/>
      <c r="AC132" s="169"/>
      <c r="AD132" s="170" t="str">
        <f t="shared" si="20"/>
        <v>No Aplica</v>
      </c>
      <c r="AE132" s="171" t="str">
        <f t="shared" si="21"/>
        <v>No reporta avance en el periodo</v>
      </c>
      <c r="AF132" s="172" t="s">
        <v>297</v>
      </c>
      <c r="AG132" s="172" t="s">
        <v>49</v>
      </c>
      <c r="AH132" s="172" t="s">
        <v>49</v>
      </c>
      <c r="AI132" s="173" t="str">
        <f t="shared" si="22"/>
        <v>Sin iniciar</v>
      </c>
      <c r="AJ132" s="106">
        <v>7223481.9000000004</v>
      </c>
      <c r="AK132" s="243">
        <v>0</v>
      </c>
      <c r="AL132" s="197">
        <v>0</v>
      </c>
      <c r="AM132" s="197">
        <v>0</v>
      </c>
      <c r="AN132" s="197">
        <v>0</v>
      </c>
    </row>
    <row r="133" spans="1:41" ht="198" x14ac:dyDescent="0.3">
      <c r="A133" s="97"/>
      <c r="B133" s="98" t="s">
        <v>16</v>
      </c>
      <c r="C133" s="99" t="s">
        <v>901</v>
      </c>
      <c r="D133" s="100" t="s">
        <v>44</v>
      </c>
      <c r="E133" s="100" t="s">
        <v>119</v>
      </c>
      <c r="F133" s="100" t="s">
        <v>36</v>
      </c>
      <c r="G133" s="108">
        <v>1</v>
      </c>
      <c r="H133" s="100" t="s">
        <v>902</v>
      </c>
      <c r="I133" s="100" t="s">
        <v>57</v>
      </c>
      <c r="J133" s="100" t="s">
        <v>48</v>
      </c>
      <c r="K133" s="102" t="s">
        <v>903</v>
      </c>
      <c r="L133" s="102" t="s">
        <v>904</v>
      </c>
      <c r="M133" s="103">
        <v>45718</v>
      </c>
      <c r="N133" s="103" t="s">
        <v>216</v>
      </c>
      <c r="O133" s="109">
        <v>1</v>
      </c>
      <c r="P133" s="109">
        <v>1</v>
      </c>
      <c r="Q133" s="109">
        <v>1</v>
      </c>
      <c r="R133" s="109">
        <v>1</v>
      </c>
      <c r="S133" s="100" t="s">
        <v>39</v>
      </c>
      <c r="T133" s="106">
        <v>35314800.400000006</v>
      </c>
      <c r="U133" s="236" t="s">
        <v>1117</v>
      </c>
      <c r="V133" s="229" t="s">
        <v>189</v>
      </c>
      <c r="W133" s="265">
        <v>329662472.1111111</v>
      </c>
      <c r="X133" s="10" t="s">
        <v>74</v>
      </c>
      <c r="Y133" s="10" t="s">
        <v>49</v>
      </c>
      <c r="Z133" s="10" t="s">
        <v>126</v>
      </c>
      <c r="AA133" s="10" t="s">
        <v>85</v>
      </c>
      <c r="AB133" s="129"/>
      <c r="AC133" s="185">
        <v>1</v>
      </c>
      <c r="AD133" s="170">
        <f t="shared" si="20"/>
        <v>1</v>
      </c>
      <c r="AE133" s="231" t="str">
        <f t="shared" si="21"/>
        <v>Avance satisfactorio</v>
      </c>
      <c r="AF133" s="218" t="s">
        <v>905</v>
      </c>
      <c r="AG133" s="218" t="s">
        <v>906</v>
      </c>
      <c r="AH133" s="218" t="s">
        <v>49</v>
      </c>
      <c r="AI133" s="232" t="s">
        <v>1326</v>
      </c>
      <c r="AJ133" s="106">
        <v>35314800.400000006</v>
      </c>
      <c r="AK133" s="243">
        <f>+AJ133/4</f>
        <v>8828700.1000000015</v>
      </c>
      <c r="AL133" s="197">
        <v>329662472.1111111</v>
      </c>
      <c r="AM133" s="197">
        <v>143451197.77777779</v>
      </c>
      <c r="AN133" s="197">
        <v>9321533.8888888881</v>
      </c>
      <c r="AO133" s="167"/>
    </row>
    <row r="134" spans="1:41" ht="82.5" x14ac:dyDescent="0.3">
      <c r="A134" s="97"/>
      <c r="B134" s="98" t="s">
        <v>16</v>
      </c>
      <c r="C134" s="99" t="s">
        <v>907</v>
      </c>
      <c r="D134" s="100" t="s">
        <v>44</v>
      </c>
      <c r="E134" s="100" t="s">
        <v>119</v>
      </c>
      <c r="F134" s="100" t="s">
        <v>36</v>
      </c>
      <c r="G134" s="101">
        <v>1</v>
      </c>
      <c r="H134" s="100" t="s">
        <v>908</v>
      </c>
      <c r="I134" s="100" t="s">
        <v>57</v>
      </c>
      <c r="J134" s="100" t="s">
        <v>38</v>
      </c>
      <c r="K134" s="102" t="s">
        <v>909</v>
      </c>
      <c r="L134" s="102" t="s">
        <v>910</v>
      </c>
      <c r="M134" s="103">
        <v>45931</v>
      </c>
      <c r="N134" s="103" t="s">
        <v>216</v>
      </c>
      <c r="O134" s="105">
        <v>0</v>
      </c>
      <c r="P134" s="105">
        <v>0</v>
      </c>
      <c r="Q134" s="105">
        <v>0</v>
      </c>
      <c r="R134" s="105">
        <v>1</v>
      </c>
      <c r="S134" s="100" t="s">
        <v>39</v>
      </c>
      <c r="T134" s="106">
        <v>17232689.699999999</v>
      </c>
      <c r="U134" s="161" t="s">
        <v>1117</v>
      </c>
      <c r="V134" s="224" t="s">
        <v>189</v>
      </c>
      <c r="W134" s="265">
        <v>329662472.1111111</v>
      </c>
      <c r="X134" s="10" t="s">
        <v>74</v>
      </c>
      <c r="Y134" s="10" t="s">
        <v>49</v>
      </c>
      <c r="Z134" s="10" t="s">
        <v>126</v>
      </c>
      <c r="AA134" s="10" t="s">
        <v>85</v>
      </c>
      <c r="AB134" s="129"/>
      <c r="AC134" s="175"/>
      <c r="AD134" s="170" t="str">
        <f t="shared" si="20"/>
        <v>No Aplica</v>
      </c>
      <c r="AE134" s="171" t="str">
        <f t="shared" si="21"/>
        <v>No reporta avance en el periodo</v>
      </c>
      <c r="AF134" s="172" t="s">
        <v>739</v>
      </c>
      <c r="AG134" s="172" t="s">
        <v>49</v>
      </c>
      <c r="AH134" s="172" t="s">
        <v>49</v>
      </c>
      <c r="AI134" s="173" t="str">
        <f t="shared" si="22"/>
        <v>Sin iniciar</v>
      </c>
      <c r="AJ134" s="106">
        <v>17232689.699999999</v>
      </c>
      <c r="AK134" s="243">
        <v>0</v>
      </c>
      <c r="AL134" s="197">
        <v>329662472.1111111</v>
      </c>
      <c r="AM134" s="197">
        <v>143451197.77777779</v>
      </c>
      <c r="AN134" s="197">
        <v>9321533.8888888881</v>
      </c>
    </row>
    <row r="135" spans="1:41" ht="82.5" x14ac:dyDescent="0.3">
      <c r="A135" s="97"/>
      <c r="B135" s="98" t="s">
        <v>16</v>
      </c>
      <c r="C135" s="99" t="s">
        <v>911</v>
      </c>
      <c r="D135" s="100" t="s">
        <v>44</v>
      </c>
      <c r="E135" s="100" t="s">
        <v>119</v>
      </c>
      <c r="F135" s="100" t="s">
        <v>36</v>
      </c>
      <c r="G135" s="108">
        <v>1</v>
      </c>
      <c r="H135" s="100" t="s">
        <v>912</v>
      </c>
      <c r="I135" s="100" t="s">
        <v>57</v>
      </c>
      <c r="J135" s="100" t="s">
        <v>48</v>
      </c>
      <c r="K135" s="102" t="s">
        <v>899</v>
      </c>
      <c r="L135" s="102" t="s">
        <v>913</v>
      </c>
      <c r="M135" s="49">
        <v>45748</v>
      </c>
      <c r="N135" s="103" t="s">
        <v>216</v>
      </c>
      <c r="O135" s="109">
        <v>0</v>
      </c>
      <c r="P135" s="109">
        <v>1</v>
      </c>
      <c r="Q135" s="109">
        <v>1</v>
      </c>
      <c r="R135" s="109">
        <v>1</v>
      </c>
      <c r="S135" s="100" t="s">
        <v>39</v>
      </c>
      <c r="T135" s="106">
        <v>7223481.9000000004</v>
      </c>
      <c r="U135" s="161" t="s">
        <v>1117</v>
      </c>
      <c r="V135" s="224" t="s">
        <v>189</v>
      </c>
      <c r="W135" s="265">
        <v>329662472.1111111</v>
      </c>
      <c r="X135" s="14" t="s">
        <v>74</v>
      </c>
      <c r="Y135" s="14" t="s">
        <v>49</v>
      </c>
      <c r="Z135" s="14" t="s">
        <v>126</v>
      </c>
      <c r="AA135" s="14" t="s">
        <v>85</v>
      </c>
      <c r="AB135" s="131"/>
      <c r="AC135" s="169"/>
      <c r="AD135" s="170" t="str">
        <f t="shared" si="20"/>
        <v>No Aplica</v>
      </c>
      <c r="AE135" s="171" t="str">
        <f t="shared" si="21"/>
        <v>No reporta avance en el periodo</v>
      </c>
      <c r="AF135" s="172" t="s">
        <v>297</v>
      </c>
      <c r="AG135" s="172" t="s">
        <v>49</v>
      </c>
      <c r="AH135" s="172" t="s">
        <v>49</v>
      </c>
      <c r="AI135" s="173" t="str">
        <f t="shared" si="22"/>
        <v>Sin iniciar</v>
      </c>
      <c r="AJ135" s="106">
        <v>7223481.9000000004</v>
      </c>
      <c r="AK135" s="243">
        <v>0</v>
      </c>
      <c r="AL135" s="197">
        <v>329662472.1111111</v>
      </c>
      <c r="AM135" s="197">
        <v>143451197.77777779</v>
      </c>
      <c r="AN135" s="197">
        <v>9321533.8888888881</v>
      </c>
    </row>
    <row r="136" spans="1:41" ht="82.5" x14ac:dyDescent="0.3">
      <c r="A136" s="97"/>
      <c r="B136" s="98" t="s">
        <v>16</v>
      </c>
      <c r="C136" s="99" t="s">
        <v>914</v>
      </c>
      <c r="D136" s="100" t="s">
        <v>44</v>
      </c>
      <c r="E136" s="100" t="s">
        <v>119</v>
      </c>
      <c r="F136" s="100" t="s">
        <v>36</v>
      </c>
      <c r="G136" s="108">
        <v>1</v>
      </c>
      <c r="H136" s="100" t="s">
        <v>915</v>
      </c>
      <c r="I136" s="100" t="s">
        <v>57</v>
      </c>
      <c r="J136" s="100" t="s">
        <v>48</v>
      </c>
      <c r="K136" s="102" t="s">
        <v>899</v>
      </c>
      <c r="L136" s="102" t="s">
        <v>916</v>
      </c>
      <c r="M136" s="49">
        <v>45748</v>
      </c>
      <c r="N136" s="103" t="s">
        <v>216</v>
      </c>
      <c r="O136" s="109">
        <v>0</v>
      </c>
      <c r="P136" s="109">
        <v>1</v>
      </c>
      <c r="Q136" s="109">
        <v>1</v>
      </c>
      <c r="R136" s="109">
        <v>1</v>
      </c>
      <c r="S136" s="100" t="s">
        <v>39</v>
      </c>
      <c r="T136" s="106">
        <v>7223481.9000000004</v>
      </c>
      <c r="U136" s="161" t="s">
        <v>1117</v>
      </c>
      <c r="V136" s="224" t="s">
        <v>189</v>
      </c>
      <c r="W136" s="265">
        <v>329662472.1111111</v>
      </c>
      <c r="X136" s="10" t="s">
        <v>74</v>
      </c>
      <c r="Y136" s="10" t="s">
        <v>49</v>
      </c>
      <c r="Z136" s="10" t="s">
        <v>126</v>
      </c>
      <c r="AA136" s="10" t="s">
        <v>85</v>
      </c>
      <c r="AB136" s="129"/>
      <c r="AC136" s="169"/>
      <c r="AD136" s="170" t="str">
        <f t="shared" si="20"/>
        <v>No Aplica</v>
      </c>
      <c r="AE136" s="171" t="str">
        <f t="shared" si="21"/>
        <v>No reporta avance en el periodo</v>
      </c>
      <c r="AF136" s="172" t="s">
        <v>297</v>
      </c>
      <c r="AG136" s="172" t="s">
        <v>49</v>
      </c>
      <c r="AH136" s="172" t="s">
        <v>49</v>
      </c>
      <c r="AI136" s="173" t="str">
        <f t="shared" ref="AI136:AI166" si="23">IF($AC136&lt;1%,"Sin iniciar",IF($AC136&gt;=$G136,"Terminado","En gestión"))</f>
        <v>Sin iniciar</v>
      </c>
      <c r="AJ136" s="106">
        <v>7223481.9000000004</v>
      </c>
      <c r="AK136" s="243">
        <v>0</v>
      </c>
      <c r="AL136" s="197">
        <v>329662472.1111111</v>
      </c>
      <c r="AM136" s="197">
        <v>143451197.77777779</v>
      </c>
      <c r="AN136" s="197">
        <v>9321533.8888888881</v>
      </c>
    </row>
    <row r="137" spans="1:41" ht="82.5" x14ac:dyDescent="0.3">
      <c r="A137" s="97"/>
      <c r="B137" s="98" t="s">
        <v>16</v>
      </c>
      <c r="C137" s="99" t="s">
        <v>917</v>
      </c>
      <c r="D137" s="100" t="s">
        <v>44</v>
      </c>
      <c r="E137" s="100" t="s">
        <v>119</v>
      </c>
      <c r="F137" s="100" t="s">
        <v>36</v>
      </c>
      <c r="G137" s="101">
        <v>1</v>
      </c>
      <c r="H137" s="100" t="s">
        <v>918</v>
      </c>
      <c r="I137" s="100" t="s">
        <v>57</v>
      </c>
      <c r="J137" s="100" t="s">
        <v>38</v>
      </c>
      <c r="K137" s="102" t="s">
        <v>919</v>
      </c>
      <c r="L137" s="102" t="s">
        <v>920</v>
      </c>
      <c r="M137" s="103">
        <v>45931</v>
      </c>
      <c r="N137" s="103" t="s">
        <v>216</v>
      </c>
      <c r="O137" s="105">
        <v>0</v>
      </c>
      <c r="P137" s="105">
        <v>0</v>
      </c>
      <c r="Q137" s="105">
        <v>0</v>
      </c>
      <c r="R137" s="105">
        <v>1</v>
      </c>
      <c r="S137" s="100" t="s">
        <v>39</v>
      </c>
      <c r="T137" s="106">
        <v>7223481.9000000004</v>
      </c>
      <c r="U137" s="161" t="s">
        <v>1117</v>
      </c>
      <c r="V137" s="224" t="s">
        <v>189</v>
      </c>
      <c r="W137" s="265">
        <v>329662472.1111111</v>
      </c>
      <c r="X137" s="10" t="s">
        <v>74</v>
      </c>
      <c r="Y137" s="10" t="s">
        <v>49</v>
      </c>
      <c r="Z137" s="10" t="s">
        <v>126</v>
      </c>
      <c r="AA137" s="10" t="s">
        <v>85</v>
      </c>
      <c r="AB137" s="129"/>
      <c r="AC137" s="175"/>
      <c r="AD137" s="170" t="str">
        <f t="shared" si="20"/>
        <v>No Aplica</v>
      </c>
      <c r="AE137" s="171" t="str">
        <f t="shared" si="21"/>
        <v>No reporta avance en el periodo</v>
      </c>
      <c r="AF137" s="172" t="s">
        <v>739</v>
      </c>
      <c r="AG137" s="172" t="s">
        <v>49</v>
      </c>
      <c r="AH137" s="172" t="s">
        <v>49</v>
      </c>
      <c r="AI137" s="173" t="str">
        <f t="shared" si="23"/>
        <v>Sin iniciar</v>
      </c>
      <c r="AJ137" s="106">
        <v>7223481.9000000004</v>
      </c>
      <c r="AK137" s="243">
        <v>0</v>
      </c>
      <c r="AL137" s="197">
        <v>329662472.1111111</v>
      </c>
      <c r="AM137" s="197">
        <v>143451197.77777779</v>
      </c>
      <c r="AN137" s="197">
        <v>9321533.8888888881</v>
      </c>
    </row>
    <row r="138" spans="1:41" ht="82.5" x14ac:dyDescent="0.3">
      <c r="A138" s="97"/>
      <c r="B138" s="98" t="s">
        <v>16</v>
      </c>
      <c r="C138" s="99" t="s">
        <v>921</v>
      </c>
      <c r="D138" s="100" t="s">
        <v>44</v>
      </c>
      <c r="E138" s="100" t="s">
        <v>119</v>
      </c>
      <c r="F138" s="100" t="s">
        <v>36</v>
      </c>
      <c r="G138" s="101">
        <v>1</v>
      </c>
      <c r="H138" s="100" t="s">
        <v>922</v>
      </c>
      <c r="I138" s="100" t="s">
        <v>57</v>
      </c>
      <c r="J138" s="100" t="s">
        <v>38</v>
      </c>
      <c r="K138" s="102" t="s">
        <v>919</v>
      </c>
      <c r="L138" s="102" t="s">
        <v>923</v>
      </c>
      <c r="M138" s="103">
        <v>45931</v>
      </c>
      <c r="N138" s="103" t="s">
        <v>216</v>
      </c>
      <c r="O138" s="105">
        <v>0</v>
      </c>
      <c r="P138" s="105">
        <v>0</v>
      </c>
      <c r="Q138" s="105">
        <v>0</v>
      </c>
      <c r="R138" s="105">
        <v>1</v>
      </c>
      <c r="S138" s="100" t="s">
        <v>39</v>
      </c>
      <c r="T138" s="106">
        <v>9946980</v>
      </c>
      <c r="U138" s="165" t="s">
        <v>49</v>
      </c>
      <c r="V138" s="224" t="s">
        <v>49</v>
      </c>
      <c r="W138" s="265">
        <v>0</v>
      </c>
      <c r="X138" s="10" t="s">
        <v>74</v>
      </c>
      <c r="Y138" s="10" t="s">
        <v>49</v>
      </c>
      <c r="Z138" s="10" t="s">
        <v>126</v>
      </c>
      <c r="AA138" s="10" t="s">
        <v>85</v>
      </c>
      <c r="AB138" s="129"/>
      <c r="AC138" s="175"/>
      <c r="AD138" s="170" t="str">
        <f t="shared" si="20"/>
        <v>No Aplica</v>
      </c>
      <c r="AE138" s="171" t="str">
        <f t="shared" si="21"/>
        <v>No reporta avance en el periodo</v>
      </c>
      <c r="AF138" s="172" t="s">
        <v>739</v>
      </c>
      <c r="AG138" s="172" t="s">
        <v>49</v>
      </c>
      <c r="AH138" s="172" t="s">
        <v>49</v>
      </c>
      <c r="AI138" s="173" t="str">
        <f t="shared" si="23"/>
        <v>Sin iniciar</v>
      </c>
      <c r="AJ138" s="106">
        <v>9946980</v>
      </c>
      <c r="AK138" s="243">
        <v>0</v>
      </c>
      <c r="AL138" s="197">
        <v>0</v>
      </c>
      <c r="AM138" s="197">
        <v>0</v>
      </c>
      <c r="AN138" s="197">
        <v>0</v>
      </c>
    </row>
    <row r="139" spans="1:41" ht="82.5" x14ac:dyDescent="0.3">
      <c r="A139" s="97"/>
      <c r="B139" s="98" t="s">
        <v>16</v>
      </c>
      <c r="C139" s="99" t="s">
        <v>924</v>
      </c>
      <c r="D139" s="100" t="s">
        <v>44</v>
      </c>
      <c r="E139" s="100" t="s">
        <v>119</v>
      </c>
      <c r="F139" s="100" t="s">
        <v>36</v>
      </c>
      <c r="G139" s="108">
        <v>1</v>
      </c>
      <c r="H139" s="100" t="s">
        <v>925</v>
      </c>
      <c r="I139" s="100" t="s">
        <v>57</v>
      </c>
      <c r="J139" s="100" t="s">
        <v>48</v>
      </c>
      <c r="K139" s="102" t="s">
        <v>899</v>
      </c>
      <c r="L139" s="102" t="s">
        <v>926</v>
      </c>
      <c r="M139" s="49">
        <v>45748</v>
      </c>
      <c r="N139" s="103" t="s">
        <v>216</v>
      </c>
      <c r="O139" s="109">
        <v>0</v>
      </c>
      <c r="P139" s="109">
        <v>1</v>
      </c>
      <c r="Q139" s="109">
        <v>1</v>
      </c>
      <c r="R139" s="109">
        <v>1</v>
      </c>
      <c r="S139" s="100" t="s">
        <v>39</v>
      </c>
      <c r="T139" s="106">
        <v>46439352</v>
      </c>
      <c r="U139" s="161" t="s">
        <v>1117</v>
      </c>
      <c r="V139" s="224" t="s">
        <v>189</v>
      </c>
      <c r="W139" s="265">
        <v>329662472.1111111</v>
      </c>
      <c r="X139" s="10" t="s">
        <v>74</v>
      </c>
      <c r="Y139" s="10" t="s">
        <v>49</v>
      </c>
      <c r="Z139" s="10" t="s">
        <v>126</v>
      </c>
      <c r="AA139" s="10" t="s">
        <v>85</v>
      </c>
      <c r="AB139" s="129"/>
      <c r="AC139" s="169"/>
      <c r="AD139" s="170" t="str">
        <f t="shared" si="20"/>
        <v>No Aplica</v>
      </c>
      <c r="AE139" s="171" t="str">
        <f t="shared" si="21"/>
        <v>No reporta avance en el periodo</v>
      </c>
      <c r="AF139" s="172" t="s">
        <v>297</v>
      </c>
      <c r="AG139" s="172" t="s">
        <v>49</v>
      </c>
      <c r="AH139" s="172" t="s">
        <v>49</v>
      </c>
      <c r="AI139" s="173" t="str">
        <f t="shared" si="23"/>
        <v>Sin iniciar</v>
      </c>
      <c r="AJ139" s="106">
        <v>46439352</v>
      </c>
      <c r="AK139" s="243">
        <v>0</v>
      </c>
      <c r="AL139" s="197">
        <v>329662472.1111111</v>
      </c>
      <c r="AM139" s="197">
        <v>143451197.77777779</v>
      </c>
      <c r="AN139" s="197">
        <v>9321533.8888888881</v>
      </c>
    </row>
    <row r="140" spans="1:41" ht="115.5" x14ac:dyDescent="0.3">
      <c r="A140" s="97"/>
      <c r="B140" s="98" t="s">
        <v>16</v>
      </c>
      <c r="C140" s="99" t="s">
        <v>927</v>
      </c>
      <c r="D140" s="100" t="s">
        <v>44</v>
      </c>
      <c r="E140" s="100" t="s">
        <v>119</v>
      </c>
      <c r="F140" s="100" t="s">
        <v>36</v>
      </c>
      <c r="G140" s="108">
        <v>1</v>
      </c>
      <c r="H140" s="100" t="s">
        <v>928</v>
      </c>
      <c r="I140" s="100" t="s">
        <v>57</v>
      </c>
      <c r="J140" s="100" t="s">
        <v>48</v>
      </c>
      <c r="K140" s="102" t="s">
        <v>899</v>
      </c>
      <c r="L140" s="102" t="s">
        <v>929</v>
      </c>
      <c r="M140" s="49">
        <v>45748</v>
      </c>
      <c r="N140" s="103" t="s">
        <v>216</v>
      </c>
      <c r="O140" s="109">
        <v>0</v>
      </c>
      <c r="P140" s="109">
        <v>1</v>
      </c>
      <c r="Q140" s="109">
        <v>1</v>
      </c>
      <c r="R140" s="109">
        <v>1</v>
      </c>
      <c r="S140" s="100" t="s">
        <v>39</v>
      </c>
      <c r="T140" s="106">
        <v>7223481.9000000004</v>
      </c>
      <c r="U140" s="161" t="s">
        <v>1117</v>
      </c>
      <c r="V140" s="224" t="s">
        <v>189</v>
      </c>
      <c r="W140" s="265">
        <v>329662472.1111111</v>
      </c>
      <c r="X140" s="10" t="s">
        <v>74</v>
      </c>
      <c r="Y140" s="10" t="s">
        <v>49</v>
      </c>
      <c r="Z140" s="10" t="s">
        <v>126</v>
      </c>
      <c r="AA140" s="10" t="s">
        <v>85</v>
      </c>
      <c r="AB140" s="129"/>
      <c r="AC140" s="169"/>
      <c r="AD140" s="170" t="str">
        <f t="shared" si="20"/>
        <v>No Aplica</v>
      </c>
      <c r="AE140" s="171" t="str">
        <f t="shared" si="21"/>
        <v>No reporta avance en el periodo</v>
      </c>
      <c r="AF140" s="172" t="s">
        <v>297</v>
      </c>
      <c r="AG140" s="172" t="s">
        <v>49</v>
      </c>
      <c r="AH140" s="172" t="s">
        <v>49</v>
      </c>
      <c r="AI140" s="173" t="str">
        <f t="shared" si="23"/>
        <v>Sin iniciar</v>
      </c>
      <c r="AJ140" s="106">
        <v>7223481.9000000004</v>
      </c>
      <c r="AK140" s="243">
        <v>0</v>
      </c>
      <c r="AL140" s="197">
        <v>329662472.1111111</v>
      </c>
      <c r="AM140" s="197">
        <v>143451197.77777779</v>
      </c>
      <c r="AN140" s="197">
        <v>9321533.8888888881</v>
      </c>
    </row>
    <row r="141" spans="1:41" ht="115.5" x14ac:dyDescent="0.3">
      <c r="A141" s="97"/>
      <c r="B141" s="98" t="s">
        <v>16</v>
      </c>
      <c r="C141" s="99" t="s">
        <v>930</v>
      </c>
      <c r="D141" s="100" t="s">
        <v>44</v>
      </c>
      <c r="E141" s="100" t="s">
        <v>119</v>
      </c>
      <c r="F141" s="100" t="s">
        <v>64</v>
      </c>
      <c r="G141" s="108">
        <v>1</v>
      </c>
      <c r="H141" s="100" t="s">
        <v>931</v>
      </c>
      <c r="I141" s="100" t="s">
        <v>57</v>
      </c>
      <c r="J141" s="100" t="s">
        <v>48</v>
      </c>
      <c r="K141" s="102" t="s">
        <v>932</v>
      </c>
      <c r="L141" s="102" t="s">
        <v>933</v>
      </c>
      <c r="M141" s="49">
        <v>45748</v>
      </c>
      <c r="N141" s="103" t="s">
        <v>216</v>
      </c>
      <c r="O141" s="108">
        <v>0</v>
      </c>
      <c r="P141" s="108">
        <v>0.3</v>
      </c>
      <c r="Q141" s="108">
        <v>0.6</v>
      </c>
      <c r="R141" s="108">
        <v>1</v>
      </c>
      <c r="S141" s="100" t="s">
        <v>39</v>
      </c>
      <c r="T141" s="106">
        <v>74079350.099999994</v>
      </c>
      <c r="U141" s="161" t="s">
        <v>1117</v>
      </c>
      <c r="V141" s="224" t="s">
        <v>247</v>
      </c>
      <c r="W141" s="257">
        <v>1020747875.5</v>
      </c>
      <c r="X141" s="10" t="s">
        <v>74</v>
      </c>
      <c r="Y141" s="10" t="s">
        <v>49</v>
      </c>
      <c r="Z141" s="10" t="s">
        <v>126</v>
      </c>
      <c r="AA141" s="10" t="s">
        <v>85</v>
      </c>
      <c r="AB141" s="129"/>
      <c r="AC141" s="169"/>
      <c r="AD141" s="170" t="str">
        <f t="shared" si="20"/>
        <v>No Aplica</v>
      </c>
      <c r="AE141" s="171" t="str">
        <f t="shared" si="21"/>
        <v>No reporta avance en el periodo</v>
      </c>
      <c r="AF141" s="172" t="s">
        <v>297</v>
      </c>
      <c r="AG141" s="172" t="s">
        <v>49</v>
      </c>
      <c r="AH141" s="172" t="s">
        <v>49</v>
      </c>
      <c r="AI141" s="173" t="str">
        <f t="shared" si="23"/>
        <v>Sin iniciar</v>
      </c>
      <c r="AJ141" s="106">
        <v>74079350.099999994</v>
      </c>
      <c r="AK141" s="243">
        <v>0</v>
      </c>
      <c r="AL141" s="9">
        <v>1020747875.5</v>
      </c>
      <c r="AM141" s="197">
        <v>769904635</v>
      </c>
      <c r="AN141" s="197">
        <v>89628921.99999997</v>
      </c>
    </row>
    <row r="142" spans="1:41" ht="247.5" x14ac:dyDescent="0.3">
      <c r="A142" s="97"/>
      <c r="B142" s="98" t="s">
        <v>16</v>
      </c>
      <c r="C142" s="99" t="s">
        <v>934</v>
      </c>
      <c r="D142" s="100" t="s">
        <v>44</v>
      </c>
      <c r="E142" s="100" t="s">
        <v>276</v>
      </c>
      <c r="F142" s="100" t="s">
        <v>64</v>
      </c>
      <c r="G142" s="108">
        <v>1</v>
      </c>
      <c r="H142" s="100" t="s">
        <v>935</v>
      </c>
      <c r="I142" s="100" t="s">
        <v>57</v>
      </c>
      <c r="J142" s="100" t="s">
        <v>48</v>
      </c>
      <c r="K142" s="102" t="s">
        <v>936</v>
      </c>
      <c r="L142" s="102" t="s">
        <v>937</v>
      </c>
      <c r="M142" s="103">
        <v>45719</v>
      </c>
      <c r="N142" s="103" t="s">
        <v>216</v>
      </c>
      <c r="O142" s="108">
        <v>0.1</v>
      </c>
      <c r="P142" s="108">
        <v>0.4</v>
      </c>
      <c r="Q142" s="108">
        <v>0.7</v>
      </c>
      <c r="R142" s="108">
        <v>1</v>
      </c>
      <c r="S142" s="100" t="s">
        <v>39</v>
      </c>
      <c r="T142" s="106">
        <v>18364972</v>
      </c>
      <c r="U142" s="161" t="s">
        <v>1117</v>
      </c>
      <c r="V142" s="224" t="s">
        <v>189</v>
      </c>
      <c r="W142" s="197">
        <v>329662472.1111111</v>
      </c>
      <c r="X142" s="10" t="s">
        <v>74</v>
      </c>
      <c r="Y142" s="10" t="s">
        <v>49</v>
      </c>
      <c r="Z142" s="10" t="s">
        <v>126</v>
      </c>
      <c r="AA142" s="10" t="s">
        <v>49</v>
      </c>
      <c r="AB142" s="129"/>
      <c r="AC142" s="169">
        <v>0.1</v>
      </c>
      <c r="AD142" s="170">
        <f t="shared" si="20"/>
        <v>1</v>
      </c>
      <c r="AE142" s="171" t="str">
        <f t="shared" si="21"/>
        <v>Avance satisfactorio</v>
      </c>
      <c r="AF142" s="172" t="s">
        <v>938</v>
      </c>
      <c r="AG142" s="203" t="s">
        <v>939</v>
      </c>
      <c r="AH142" s="172" t="s">
        <v>49</v>
      </c>
      <c r="AI142" s="173" t="str">
        <f t="shared" si="23"/>
        <v>En gestión</v>
      </c>
      <c r="AJ142" s="197">
        <v>18364972</v>
      </c>
      <c r="AK142" s="176">
        <f>+AJ142/4</f>
        <v>4591243</v>
      </c>
      <c r="AL142" s="197">
        <v>329662472.1111111</v>
      </c>
      <c r="AM142" s="197">
        <v>143451197.77777779</v>
      </c>
      <c r="AN142" s="197">
        <v>9321533.8888888881</v>
      </c>
    </row>
    <row r="143" spans="1:41" ht="66" x14ac:dyDescent="0.3">
      <c r="A143" s="97"/>
      <c r="B143" s="98" t="s">
        <v>16</v>
      </c>
      <c r="C143" s="99" t="s">
        <v>940</v>
      </c>
      <c r="D143" s="100" t="s">
        <v>44</v>
      </c>
      <c r="E143" s="100" t="s">
        <v>276</v>
      </c>
      <c r="F143" s="100" t="s">
        <v>64</v>
      </c>
      <c r="G143" s="101">
        <v>1</v>
      </c>
      <c r="H143" s="100" t="s">
        <v>941</v>
      </c>
      <c r="I143" s="100" t="s">
        <v>57</v>
      </c>
      <c r="J143" s="100" t="s">
        <v>38</v>
      </c>
      <c r="K143" s="102" t="s">
        <v>942</v>
      </c>
      <c r="L143" s="102" t="s">
        <v>943</v>
      </c>
      <c r="M143" s="103">
        <v>45931</v>
      </c>
      <c r="N143" s="103" t="s">
        <v>216</v>
      </c>
      <c r="O143" s="105">
        <v>0</v>
      </c>
      <c r="P143" s="105">
        <v>0</v>
      </c>
      <c r="Q143" s="105">
        <v>0</v>
      </c>
      <c r="R143" s="105">
        <v>1</v>
      </c>
      <c r="S143" s="100" t="s">
        <v>39</v>
      </c>
      <c r="T143" s="106">
        <v>24709075.950000003</v>
      </c>
      <c r="U143" s="161" t="s">
        <v>1117</v>
      </c>
      <c r="V143" s="224" t="s">
        <v>247</v>
      </c>
      <c r="W143" s="257">
        <v>1020747875.5</v>
      </c>
      <c r="X143" s="10" t="s">
        <v>74</v>
      </c>
      <c r="Y143" s="10" t="s">
        <v>49</v>
      </c>
      <c r="Z143" s="10" t="s">
        <v>126</v>
      </c>
      <c r="AA143" s="10" t="s">
        <v>49</v>
      </c>
      <c r="AB143" s="129"/>
      <c r="AC143" s="175"/>
      <c r="AD143" s="170" t="str">
        <f t="shared" si="20"/>
        <v>No Aplica</v>
      </c>
      <c r="AE143" s="171" t="str">
        <f t="shared" si="21"/>
        <v>No reporta avance en el periodo</v>
      </c>
      <c r="AF143" s="172" t="s">
        <v>739</v>
      </c>
      <c r="AG143" s="172" t="s">
        <v>49</v>
      </c>
      <c r="AH143" s="172" t="s">
        <v>49</v>
      </c>
      <c r="AI143" s="173" t="str">
        <f t="shared" si="23"/>
        <v>Sin iniciar</v>
      </c>
      <c r="AJ143" s="106">
        <v>24709075.950000003</v>
      </c>
      <c r="AK143" s="243">
        <v>0</v>
      </c>
      <c r="AL143" s="9">
        <v>1020747875.5</v>
      </c>
      <c r="AM143" s="197">
        <v>769904635</v>
      </c>
      <c r="AN143" s="197">
        <v>89628921.99999997</v>
      </c>
    </row>
    <row r="144" spans="1:41" ht="82.5" x14ac:dyDescent="0.3">
      <c r="A144" s="97"/>
      <c r="B144" s="98" t="s">
        <v>16</v>
      </c>
      <c r="C144" s="99" t="s">
        <v>944</v>
      </c>
      <c r="D144" s="100" t="s">
        <v>44</v>
      </c>
      <c r="E144" s="100" t="s">
        <v>116</v>
      </c>
      <c r="F144" s="100" t="s">
        <v>64</v>
      </c>
      <c r="G144" s="108">
        <v>1</v>
      </c>
      <c r="H144" s="100" t="s">
        <v>945</v>
      </c>
      <c r="I144" s="100" t="s">
        <v>57</v>
      </c>
      <c r="J144" s="100" t="s">
        <v>48</v>
      </c>
      <c r="K144" s="102" t="s">
        <v>946</v>
      </c>
      <c r="L144" s="102" t="s">
        <v>947</v>
      </c>
      <c r="M144" s="103" t="s">
        <v>948</v>
      </c>
      <c r="N144" s="103" t="s">
        <v>216</v>
      </c>
      <c r="O144" s="109">
        <v>0</v>
      </c>
      <c r="P144" s="109">
        <v>0.6</v>
      </c>
      <c r="Q144" s="109">
        <v>0</v>
      </c>
      <c r="R144" s="109">
        <v>1</v>
      </c>
      <c r="S144" s="100" t="s">
        <v>39</v>
      </c>
      <c r="T144" s="106">
        <v>30186310.900000002</v>
      </c>
      <c r="U144" s="166" t="s">
        <v>1334</v>
      </c>
      <c r="V144" s="224" t="s">
        <v>1188</v>
      </c>
      <c r="W144" s="265">
        <v>221629700</v>
      </c>
      <c r="X144" s="10" t="s">
        <v>74</v>
      </c>
      <c r="Y144" s="10" t="s">
        <v>49</v>
      </c>
      <c r="Z144" s="10" t="s">
        <v>126</v>
      </c>
      <c r="AA144" s="10" t="s">
        <v>49</v>
      </c>
      <c r="AB144" s="129"/>
      <c r="AC144" s="169"/>
      <c r="AD144" s="170" t="str">
        <f t="shared" si="20"/>
        <v>No Aplica</v>
      </c>
      <c r="AE144" s="171" t="str">
        <f t="shared" si="21"/>
        <v>No reporta avance en el periodo</v>
      </c>
      <c r="AF144" s="172" t="s">
        <v>297</v>
      </c>
      <c r="AG144" s="172" t="s">
        <v>49</v>
      </c>
      <c r="AH144" s="172" t="s">
        <v>49</v>
      </c>
      <c r="AI144" s="173" t="str">
        <f t="shared" si="23"/>
        <v>Sin iniciar</v>
      </c>
      <c r="AJ144" s="106">
        <v>30186310.900000002</v>
      </c>
      <c r="AK144" s="243">
        <v>0</v>
      </c>
      <c r="AL144" s="197">
        <v>221629700</v>
      </c>
      <c r="AM144" s="197">
        <v>186714620</v>
      </c>
      <c r="AN144" s="197">
        <v>18160453.134</v>
      </c>
    </row>
    <row r="145" spans="1:40" ht="214.5" customHeight="1" x14ac:dyDescent="0.3">
      <c r="A145" s="97"/>
      <c r="B145" s="98" t="s">
        <v>16</v>
      </c>
      <c r="C145" s="99" t="s">
        <v>949</v>
      </c>
      <c r="D145" s="100" t="s">
        <v>44</v>
      </c>
      <c r="E145" s="100" t="s">
        <v>119</v>
      </c>
      <c r="F145" s="100" t="s">
        <v>64</v>
      </c>
      <c r="G145" s="108">
        <v>1</v>
      </c>
      <c r="H145" s="100" t="s">
        <v>950</v>
      </c>
      <c r="I145" s="100" t="s">
        <v>57</v>
      </c>
      <c r="J145" s="100" t="s">
        <v>48</v>
      </c>
      <c r="K145" s="102" t="s">
        <v>951</v>
      </c>
      <c r="L145" s="102" t="s">
        <v>952</v>
      </c>
      <c r="M145" s="103">
        <v>45718</v>
      </c>
      <c r="N145" s="103" t="s">
        <v>512</v>
      </c>
      <c r="O145" s="109">
        <v>0.5</v>
      </c>
      <c r="P145" s="109">
        <v>1</v>
      </c>
      <c r="Q145" s="109">
        <v>0</v>
      </c>
      <c r="R145" s="109">
        <v>0</v>
      </c>
      <c r="S145" s="100" t="s">
        <v>39</v>
      </c>
      <c r="T145" s="106">
        <v>61511550.5</v>
      </c>
      <c r="U145" s="236" t="s">
        <v>1117</v>
      </c>
      <c r="V145" s="229" t="s">
        <v>189</v>
      </c>
      <c r="W145" s="265">
        <v>329662472.1111111</v>
      </c>
      <c r="X145" s="10" t="s">
        <v>74</v>
      </c>
      <c r="Y145" s="10" t="s">
        <v>49</v>
      </c>
      <c r="Z145" s="10" t="s">
        <v>126</v>
      </c>
      <c r="AA145" s="10" t="s">
        <v>49</v>
      </c>
      <c r="AB145" s="129"/>
      <c r="AC145" s="185">
        <v>0.5</v>
      </c>
      <c r="AD145" s="170">
        <f t="shared" si="20"/>
        <v>1</v>
      </c>
      <c r="AE145" s="231" t="str">
        <f t="shared" si="21"/>
        <v>Avance satisfactorio</v>
      </c>
      <c r="AF145" s="218" t="s">
        <v>953</v>
      </c>
      <c r="AG145" s="218" t="s">
        <v>954</v>
      </c>
      <c r="AH145" s="218" t="s">
        <v>49</v>
      </c>
      <c r="AI145" s="232" t="str">
        <f t="shared" si="23"/>
        <v>En gestión</v>
      </c>
      <c r="AJ145" s="197">
        <v>61511550.5</v>
      </c>
      <c r="AK145" s="243">
        <f>+AJ145/4</f>
        <v>15377887.625</v>
      </c>
      <c r="AL145" s="197">
        <v>329662472.1111111</v>
      </c>
      <c r="AM145" s="197">
        <v>143451197.77777779</v>
      </c>
      <c r="AN145" s="197">
        <v>9321533.8888888881</v>
      </c>
    </row>
    <row r="146" spans="1:40" ht="181.5" x14ac:dyDescent="0.3">
      <c r="A146" s="97"/>
      <c r="B146" s="98" t="s">
        <v>16</v>
      </c>
      <c r="C146" s="99" t="s">
        <v>955</v>
      </c>
      <c r="D146" s="100" t="s">
        <v>44</v>
      </c>
      <c r="E146" s="100" t="s">
        <v>108</v>
      </c>
      <c r="F146" s="100" t="s">
        <v>64</v>
      </c>
      <c r="G146" s="108">
        <v>1</v>
      </c>
      <c r="H146" s="100" t="s">
        <v>956</v>
      </c>
      <c r="I146" s="100" t="s">
        <v>57</v>
      </c>
      <c r="J146" s="100" t="s">
        <v>48</v>
      </c>
      <c r="K146" s="102" t="s">
        <v>957</v>
      </c>
      <c r="L146" s="102" t="s">
        <v>958</v>
      </c>
      <c r="M146" s="103">
        <v>45719</v>
      </c>
      <c r="N146" s="103" t="s">
        <v>216</v>
      </c>
      <c r="O146" s="109">
        <v>0.1</v>
      </c>
      <c r="P146" s="109">
        <v>0.4</v>
      </c>
      <c r="Q146" s="109">
        <v>0.7</v>
      </c>
      <c r="R146" s="109">
        <v>1</v>
      </c>
      <c r="S146" s="100" t="s">
        <v>39</v>
      </c>
      <c r="T146" s="106">
        <v>56230287</v>
      </c>
      <c r="U146" s="236" t="s">
        <v>1117</v>
      </c>
      <c r="V146" s="229" t="s">
        <v>733</v>
      </c>
      <c r="W146" s="337">
        <v>191542000</v>
      </c>
      <c r="X146" s="10" t="s">
        <v>74</v>
      </c>
      <c r="Y146" s="10" t="s">
        <v>49</v>
      </c>
      <c r="Z146" s="10" t="s">
        <v>126</v>
      </c>
      <c r="AA146" s="10" t="s">
        <v>49</v>
      </c>
      <c r="AB146" s="129"/>
      <c r="AC146" s="185">
        <v>0.1</v>
      </c>
      <c r="AD146" s="170">
        <f t="shared" si="20"/>
        <v>1</v>
      </c>
      <c r="AE146" s="231" t="str">
        <f t="shared" si="21"/>
        <v>Avance satisfactorio</v>
      </c>
      <c r="AF146" s="218" t="s">
        <v>959</v>
      </c>
      <c r="AG146" s="218" t="s">
        <v>960</v>
      </c>
      <c r="AH146" s="218" t="s">
        <v>49</v>
      </c>
      <c r="AI146" s="232" t="str">
        <f t="shared" si="23"/>
        <v>En gestión</v>
      </c>
      <c r="AJ146" s="197">
        <v>56230287</v>
      </c>
      <c r="AK146" s="243">
        <f>+AJ146/4</f>
        <v>14057571.75</v>
      </c>
      <c r="AL146" s="336">
        <v>191542000</v>
      </c>
      <c r="AM146" s="336">
        <v>191542000</v>
      </c>
      <c r="AN146" s="336">
        <v>5530000</v>
      </c>
    </row>
    <row r="147" spans="1:40" ht="205.5" customHeight="1" x14ac:dyDescent="0.3">
      <c r="A147" s="97"/>
      <c r="B147" s="98" t="s">
        <v>16</v>
      </c>
      <c r="C147" s="99" t="s">
        <v>961</v>
      </c>
      <c r="D147" s="100" t="s">
        <v>44</v>
      </c>
      <c r="E147" s="100" t="s">
        <v>108</v>
      </c>
      <c r="F147" s="100" t="s">
        <v>263</v>
      </c>
      <c r="G147" s="108">
        <v>1</v>
      </c>
      <c r="H147" s="100" t="s">
        <v>962</v>
      </c>
      <c r="I147" s="100" t="s">
        <v>57</v>
      </c>
      <c r="J147" s="100" t="s">
        <v>48</v>
      </c>
      <c r="K147" s="102" t="s">
        <v>963</v>
      </c>
      <c r="L147" s="102" t="s">
        <v>964</v>
      </c>
      <c r="M147" s="49">
        <v>45748</v>
      </c>
      <c r="N147" s="103" t="s">
        <v>216</v>
      </c>
      <c r="O147" s="108">
        <v>0</v>
      </c>
      <c r="P147" s="109">
        <v>0.3</v>
      </c>
      <c r="Q147" s="109">
        <v>0.4</v>
      </c>
      <c r="R147" s="109">
        <v>1</v>
      </c>
      <c r="S147" s="100" t="s">
        <v>39</v>
      </c>
      <c r="T147" s="106">
        <v>95135076</v>
      </c>
      <c r="U147" s="161" t="s">
        <v>1117</v>
      </c>
      <c r="V147" s="224" t="s">
        <v>733</v>
      </c>
      <c r="W147" s="338"/>
      <c r="X147" s="10" t="s">
        <v>74</v>
      </c>
      <c r="Y147" s="10" t="s">
        <v>49</v>
      </c>
      <c r="Z147" s="10" t="s">
        <v>126</v>
      </c>
      <c r="AA147" s="10" t="s">
        <v>49</v>
      </c>
      <c r="AB147" s="129"/>
      <c r="AC147" s="169"/>
      <c r="AD147" s="170" t="str">
        <f t="shared" si="20"/>
        <v>No Aplica</v>
      </c>
      <c r="AE147" s="171" t="str">
        <f t="shared" si="21"/>
        <v>No reporta avance en el periodo</v>
      </c>
      <c r="AF147" s="172" t="s">
        <v>297</v>
      </c>
      <c r="AG147" s="172" t="s">
        <v>49</v>
      </c>
      <c r="AH147" s="172" t="s">
        <v>49</v>
      </c>
      <c r="AI147" s="173" t="str">
        <f t="shared" si="23"/>
        <v>Sin iniciar</v>
      </c>
      <c r="AJ147" s="106">
        <v>95135076</v>
      </c>
      <c r="AK147" s="243">
        <v>0</v>
      </c>
      <c r="AL147" s="336"/>
      <c r="AM147" s="336"/>
      <c r="AN147" s="336"/>
    </row>
    <row r="148" spans="1:40" ht="363" x14ac:dyDescent="0.3">
      <c r="A148" s="97"/>
      <c r="B148" s="98" t="s">
        <v>16</v>
      </c>
      <c r="C148" s="99" t="s">
        <v>965</v>
      </c>
      <c r="D148" s="100" t="s">
        <v>44</v>
      </c>
      <c r="E148" s="100" t="s">
        <v>119</v>
      </c>
      <c r="F148" s="100" t="s">
        <v>64</v>
      </c>
      <c r="G148" s="101">
        <v>2</v>
      </c>
      <c r="H148" s="100" t="s">
        <v>966</v>
      </c>
      <c r="I148" s="100" t="s">
        <v>57</v>
      </c>
      <c r="J148" s="100" t="s">
        <v>38</v>
      </c>
      <c r="K148" s="102" t="s">
        <v>967</v>
      </c>
      <c r="L148" s="102" t="s">
        <v>968</v>
      </c>
      <c r="M148" s="103" t="s">
        <v>449</v>
      </c>
      <c r="N148" s="103" t="s">
        <v>969</v>
      </c>
      <c r="O148" s="105">
        <v>1</v>
      </c>
      <c r="P148" s="105">
        <v>0</v>
      </c>
      <c r="Q148" s="105">
        <v>2</v>
      </c>
      <c r="R148" s="105">
        <v>0</v>
      </c>
      <c r="S148" s="100" t="s">
        <v>39</v>
      </c>
      <c r="T148" s="106">
        <v>610169571.75000012</v>
      </c>
      <c r="U148" s="161" t="s">
        <v>1117</v>
      </c>
      <c r="V148" s="224" t="s">
        <v>733</v>
      </c>
      <c r="W148" s="339"/>
      <c r="X148" s="10" t="s">
        <v>74</v>
      </c>
      <c r="Y148" s="10" t="s">
        <v>49</v>
      </c>
      <c r="Z148" s="10" t="s">
        <v>126</v>
      </c>
      <c r="AA148" s="10" t="s">
        <v>49</v>
      </c>
      <c r="AB148" s="129"/>
      <c r="AC148" s="205">
        <v>1</v>
      </c>
      <c r="AD148" s="170">
        <f t="shared" ref="AD148:AD179" si="24">+IF($O148=0,"No Aplica",IF($AC148/$O148&gt;=100%,100%,$AC148/$O148))</f>
        <v>1</v>
      </c>
      <c r="AE148" s="171" t="str">
        <f t="shared" si="21"/>
        <v>Avance satisfactorio</v>
      </c>
      <c r="AF148" s="172" t="s">
        <v>970</v>
      </c>
      <c r="AG148" s="203" t="s">
        <v>971</v>
      </c>
      <c r="AH148" s="172" t="s">
        <v>49</v>
      </c>
      <c r="AI148" s="173" t="str">
        <f t="shared" si="23"/>
        <v>En gestión</v>
      </c>
      <c r="AJ148" s="197">
        <v>610169571.75000012</v>
      </c>
      <c r="AK148" s="176">
        <f>+AJ148/4</f>
        <v>152542392.93750003</v>
      </c>
      <c r="AL148" s="336"/>
      <c r="AM148" s="336"/>
      <c r="AN148" s="336"/>
    </row>
    <row r="149" spans="1:40" ht="82.5" customHeight="1" x14ac:dyDescent="0.3">
      <c r="A149" s="97"/>
      <c r="B149" s="98" t="s">
        <v>16</v>
      </c>
      <c r="C149" s="99" t="s">
        <v>972</v>
      </c>
      <c r="D149" s="100" t="s">
        <v>44</v>
      </c>
      <c r="E149" s="100" t="s">
        <v>119</v>
      </c>
      <c r="F149" s="100" t="s">
        <v>64</v>
      </c>
      <c r="G149" s="108">
        <v>1</v>
      </c>
      <c r="H149" s="100" t="s">
        <v>973</v>
      </c>
      <c r="I149" s="100" t="s">
        <v>57</v>
      </c>
      <c r="J149" s="100" t="s">
        <v>48</v>
      </c>
      <c r="K149" s="102" t="s">
        <v>974</v>
      </c>
      <c r="L149" s="102" t="s">
        <v>975</v>
      </c>
      <c r="M149" s="49">
        <v>45748</v>
      </c>
      <c r="N149" s="103" t="s">
        <v>216</v>
      </c>
      <c r="O149" s="109">
        <v>0</v>
      </c>
      <c r="P149" s="109">
        <v>0.33</v>
      </c>
      <c r="Q149" s="109">
        <v>0.66</v>
      </c>
      <c r="R149" s="109">
        <v>1</v>
      </c>
      <c r="S149" s="26" t="s">
        <v>49</v>
      </c>
      <c r="T149" s="181">
        <v>0</v>
      </c>
      <c r="U149" s="166" t="s">
        <v>1334</v>
      </c>
      <c r="V149" s="224" t="s">
        <v>1188</v>
      </c>
      <c r="W149" s="265">
        <v>221629700</v>
      </c>
      <c r="X149" s="10" t="s">
        <v>74</v>
      </c>
      <c r="Y149" s="10" t="s">
        <v>49</v>
      </c>
      <c r="Z149" s="10" t="s">
        <v>126</v>
      </c>
      <c r="AA149" s="10" t="s">
        <v>49</v>
      </c>
      <c r="AB149" s="129"/>
      <c r="AC149" s="169"/>
      <c r="AD149" s="170" t="str">
        <f t="shared" si="24"/>
        <v>No Aplica</v>
      </c>
      <c r="AE149" s="171" t="str">
        <f t="shared" si="21"/>
        <v>No reporta avance en el periodo</v>
      </c>
      <c r="AF149" s="172" t="s">
        <v>297</v>
      </c>
      <c r="AG149" s="172" t="s">
        <v>49</v>
      </c>
      <c r="AH149" s="172" t="s">
        <v>49</v>
      </c>
      <c r="AI149" s="173" t="str">
        <f t="shared" si="23"/>
        <v>Sin iniciar</v>
      </c>
      <c r="AJ149" s="197">
        <v>0</v>
      </c>
      <c r="AK149" s="243">
        <v>0</v>
      </c>
      <c r="AL149" s="197">
        <v>221629700</v>
      </c>
      <c r="AM149" s="197">
        <v>186714620</v>
      </c>
      <c r="AN149" s="197">
        <v>18160453.134</v>
      </c>
    </row>
    <row r="150" spans="1:40" ht="82.5" x14ac:dyDescent="0.3">
      <c r="B150" s="88" t="s">
        <v>20</v>
      </c>
      <c r="C150" s="46" t="s">
        <v>976</v>
      </c>
      <c r="D150" s="89" t="s">
        <v>44</v>
      </c>
      <c r="E150" s="89" t="s">
        <v>116</v>
      </c>
      <c r="F150" s="89" t="s">
        <v>36</v>
      </c>
      <c r="G150" s="62">
        <v>0.06</v>
      </c>
      <c r="H150" s="89" t="s">
        <v>977</v>
      </c>
      <c r="I150" s="89" t="s">
        <v>57</v>
      </c>
      <c r="J150" s="89" t="s">
        <v>48</v>
      </c>
      <c r="K150" s="93" t="s">
        <v>978</v>
      </c>
      <c r="L150" s="93" t="s">
        <v>979</v>
      </c>
      <c r="M150" s="92">
        <v>45660</v>
      </c>
      <c r="N150" s="92" t="s">
        <v>512</v>
      </c>
      <c r="O150" s="63">
        <v>0.02</v>
      </c>
      <c r="P150" s="63">
        <v>0.06</v>
      </c>
      <c r="Q150" s="63">
        <v>0</v>
      </c>
      <c r="R150" s="63">
        <v>0</v>
      </c>
      <c r="S150" s="26" t="s">
        <v>49</v>
      </c>
      <c r="T150" s="181">
        <v>0</v>
      </c>
      <c r="U150" s="10" t="s">
        <v>855</v>
      </c>
      <c r="V150" s="224" t="s">
        <v>1333</v>
      </c>
      <c r="W150" s="197">
        <v>1375343465.2222221</v>
      </c>
      <c r="X150" s="10" t="s">
        <v>74</v>
      </c>
      <c r="Y150" s="10" t="s">
        <v>49</v>
      </c>
      <c r="Z150" s="10" t="s">
        <v>126</v>
      </c>
      <c r="AA150" s="10" t="s">
        <v>53</v>
      </c>
      <c r="AB150" s="129"/>
      <c r="AC150" s="180">
        <v>0.02</v>
      </c>
      <c r="AD150" s="170">
        <f t="shared" si="24"/>
        <v>1</v>
      </c>
      <c r="AE150" s="171" t="str">
        <f t="shared" si="21"/>
        <v>Avance satisfactorio</v>
      </c>
      <c r="AF150" s="172" t="s">
        <v>980</v>
      </c>
      <c r="AG150" s="203" t="s">
        <v>981</v>
      </c>
      <c r="AH150" s="172" t="s">
        <v>49</v>
      </c>
      <c r="AI150" s="173" t="s">
        <v>1326</v>
      </c>
      <c r="AJ150" s="174">
        <v>0</v>
      </c>
      <c r="AK150" s="176">
        <v>0</v>
      </c>
      <c r="AL150" s="197">
        <v>1375343465.2222221</v>
      </c>
      <c r="AM150" s="197">
        <v>1218856440.5826728</v>
      </c>
      <c r="AN150" s="197">
        <v>253710084.76680157</v>
      </c>
    </row>
    <row r="151" spans="1:40" ht="66" x14ac:dyDescent="0.3">
      <c r="B151" s="88" t="s">
        <v>20</v>
      </c>
      <c r="C151" s="46" t="s">
        <v>982</v>
      </c>
      <c r="D151" s="89" t="s">
        <v>44</v>
      </c>
      <c r="E151" s="89" t="s">
        <v>116</v>
      </c>
      <c r="F151" s="89" t="s">
        <v>36</v>
      </c>
      <c r="G151" s="62">
        <v>0.3</v>
      </c>
      <c r="H151" s="89" t="s">
        <v>983</v>
      </c>
      <c r="I151" s="89" t="s">
        <v>57</v>
      </c>
      <c r="J151" s="89" t="s">
        <v>48</v>
      </c>
      <c r="K151" s="93" t="s">
        <v>984</v>
      </c>
      <c r="L151" s="93" t="s">
        <v>985</v>
      </c>
      <c r="M151" s="92">
        <v>45659</v>
      </c>
      <c r="N151" s="92" t="s">
        <v>512</v>
      </c>
      <c r="O151" s="63">
        <v>0.15</v>
      </c>
      <c r="P151" s="63">
        <v>0.3</v>
      </c>
      <c r="Q151" s="63">
        <v>0</v>
      </c>
      <c r="R151" s="63">
        <v>0</v>
      </c>
      <c r="S151" s="26" t="s">
        <v>49</v>
      </c>
      <c r="T151" s="181">
        <v>0</v>
      </c>
      <c r="U151" s="10" t="s">
        <v>855</v>
      </c>
      <c r="V151" s="224" t="s">
        <v>1333</v>
      </c>
      <c r="W151" s="197">
        <v>1375343465.2222221</v>
      </c>
      <c r="X151" s="10" t="s">
        <v>74</v>
      </c>
      <c r="Y151" s="10" t="s">
        <v>49</v>
      </c>
      <c r="Z151" s="10" t="s">
        <v>126</v>
      </c>
      <c r="AA151" s="10" t="s">
        <v>53</v>
      </c>
      <c r="AB151" s="129"/>
      <c r="AC151" s="206">
        <f>0.15/1</f>
        <v>0.15</v>
      </c>
      <c r="AD151" s="170">
        <f t="shared" si="24"/>
        <v>1</v>
      </c>
      <c r="AE151" s="171" t="str">
        <f t="shared" ref="AE151:AE160" si="25">IF(ISTEXT(AD151),"No reporta avance en el periodo",IF(AD151&lt;=69%,"Avance insuficiente",IF(AD151&gt;95%,"Avance satisfactorio",IF(AD151&gt;70%,"Avance suficiente",IF(AD151&lt;94%,"Avance suficiente",0)))))</f>
        <v>Avance satisfactorio</v>
      </c>
      <c r="AF151" s="172" t="s">
        <v>986</v>
      </c>
      <c r="AG151" s="203" t="s">
        <v>987</v>
      </c>
      <c r="AH151" s="172" t="s">
        <v>49</v>
      </c>
      <c r="AI151" s="173" t="str">
        <f t="shared" si="23"/>
        <v>En gestión</v>
      </c>
      <c r="AJ151" s="174">
        <v>0</v>
      </c>
      <c r="AK151" s="176">
        <v>0</v>
      </c>
      <c r="AL151" s="197">
        <v>1375343465.2222221</v>
      </c>
      <c r="AM151" s="197">
        <v>1218856440.5826728</v>
      </c>
      <c r="AN151" s="197">
        <v>253710084.76680157</v>
      </c>
    </row>
    <row r="152" spans="1:40" ht="132" x14ac:dyDescent="0.3">
      <c r="B152" s="45" t="s">
        <v>20</v>
      </c>
      <c r="C152" s="46" t="s">
        <v>988</v>
      </c>
      <c r="D152" s="26" t="s">
        <v>44</v>
      </c>
      <c r="E152" s="26" t="s">
        <v>116</v>
      </c>
      <c r="F152" s="26" t="s">
        <v>36</v>
      </c>
      <c r="G152" s="228">
        <v>1</v>
      </c>
      <c r="H152" s="26" t="s">
        <v>989</v>
      </c>
      <c r="I152" s="26" t="s">
        <v>57</v>
      </c>
      <c r="J152" s="26" t="s">
        <v>48</v>
      </c>
      <c r="K152" s="10" t="s">
        <v>990</v>
      </c>
      <c r="L152" s="10" t="s">
        <v>991</v>
      </c>
      <c r="M152" s="48">
        <v>45689</v>
      </c>
      <c r="N152" s="48" t="s">
        <v>216</v>
      </c>
      <c r="O152" s="63">
        <v>0.1</v>
      </c>
      <c r="P152" s="63">
        <v>0.5</v>
      </c>
      <c r="Q152" s="63">
        <v>0.8</v>
      </c>
      <c r="R152" s="63">
        <v>1</v>
      </c>
      <c r="S152" s="26" t="s">
        <v>49</v>
      </c>
      <c r="T152" s="181">
        <v>0</v>
      </c>
      <c r="U152" s="10" t="s">
        <v>855</v>
      </c>
      <c r="V152" s="229" t="s">
        <v>1333</v>
      </c>
      <c r="W152" s="197">
        <v>1375343465.2222221</v>
      </c>
      <c r="X152" s="10" t="s">
        <v>74</v>
      </c>
      <c r="Y152" s="10" t="s">
        <v>49</v>
      </c>
      <c r="Z152" s="10" t="s">
        <v>126</v>
      </c>
      <c r="AA152" s="10" t="s">
        <v>53</v>
      </c>
      <c r="AB152" s="129"/>
      <c r="AC152" s="253">
        <f>1/1</f>
        <v>1</v>
      </c>
      <c r="AD152" s="170">
        <f t="shared" si="24"/>
        <v>1</v>
      </c>
      <c r="AE152" s="231" t="str">
        <f t="shared" si="25"/>
        <v>Avance satisfactorio</v>
      </c>
      <c r="AF152" s="218" t="s">
        <v>992</v>
      </c>
      <c r="AG152" s="254" t="s">
        <v>993</v>
      </c>
      <c r="AH152" s="218" t="s">
        <v>49</v>
      </c>
      <c r="AI152" s="232" t="s">
        <v>1326</v>
      </c>
      <c r="AJ152" s="233">
        <v>0</v>
      </c>
      <c r="AK152" s="234">
        <v>0</v>
      </c>
      <c r="AL152" s="197">
        <v>1375343465.2222221</v>
      </c>
      <c r="AM152" s="197">
        <v>1218856440.5826728</v>
      </c>
      <c r="AN152" s="197">
        <v>253710084.76680157</v>
      </c>
    </row>
    <row r="153" spans="1:40" ht="165" x14ac:dyDescent="0.3">
      <c r="B153" s="45" t="s">
        <v>20</v>
      </c>
      <c r="C153" s="46" t="s">
        <v>994</v>
      </c>
      <c r="D153" s="26" t="s">
        <v>44</v>
      </c>
      <c r="E153" s="26" t="s">
        <v>116</v>
      </c>
      <c r="F153" s="26" t="s">
        <v>36</v>
      </c>
      <c r="G153" s="228">
        <v>1</v>
      </c>
      <c r="H153" s="26" t="s">
        <v>995</v>
      </c>
      <c r="I153" s="26" t="s">
        <v>57</v>
      </c>
      <c r="J153" s="26" t="s">
        <v>48</v>
      </c>
      <c r="K153" s="10" t="s">
        <v>996</v>
      </c>
      <c r="L153" s="10" t="s">
        <v>997</v>
      </c>
      <c r="M153" s="48" t="s">
        <v>187</v>
      </c>
      <c r="N153" s="48" t="s">
        <v>216</v>
      </c>
      <c r="O153" s="63">
        <v>1</v>
      </c>
      <c r="P153" s="63">
        <v>1</v>
      </c>
      <c r="Q153" s="63">
        <v>1</v>
      </c>
      <c r="R153" s="63">
        <v>1</v>
      </c>
      <c r="S153" s="26" t="s">
        <v>49</v>
      </c>
      <c r="T153" s="181">
        <v>0</v>
      </c>
      <c r="U153" s="10" t="s">
        <v>855</v>
      </c>
      <c r="V153" s="229" t="s">
        <v>1333</v>
      </c>
      <c r="W153" s="197">
        <v>1375343465.2222221</v>
      </c>
      <c r="X153" s="10" t="s">
        <v>74</v>
      </c>
      <c r="Y153" s="10" t="s">
        <v>49</v>
      </c>
      <c r="Z153" s="10" t="s">
        <v>126</v>
      </c>
      <c r="AA153" s="10" t="s">
        <v>53</v>
      </c>
      <c r="AB153" s="129"/>
      <c r="AC153" s="253">
        <f>1/1</f>
        <v>1</v>
      </c>
      <c r="AD153" s="170">
        <f t="shared" si="24"/>
        <v>1</v>
      </c>
      <c r="AE153" s="231" t="str">
        <f t="shared" si="25"/>
        <v>Avance satisfactorio</v>
      </c>
      <c r="AF153" s="218" t="s">
        <v>998</v>
      </c>
      <c r="AG153" s="254" t="s">
        <v>999</v>
      </c>
      <c r="AH153" s="218" t="s">
        <v>49</v>
      </c>
      <c r="AI153" s="232" t="s">
        <v>1326</v>
      </c>
      <c r="AJ153" s="233">
        <v>0</v>
      </c>
      <c r="AK153" s="234">
        <v>0</v>
      </c>
      <c r="AL153" s="197">
        <v>1375343465.2222221</v>
      </c>
      <c r="AM153" s="197">
        <v>1218856440.5826728</v>
      </c>
      <c r="AN153" s="197">
        <v>253710084.76680157</v>
      </c>
    </row>
    <row r="154" spans="1:40" ht="409.5" x14ac:dyDescent="0.3">
      <c r="B154" s="88" t="s">
        <v>20</v>
      </c>
      <c r="C154" s="46" t="s">
        <v>1000</v>
      </c>
      <c r="D154" s="89" t="s">
        <v>44</v>
      </c>
      <c r="E154" s="89" t="s">
        <v>116</v>
      </c>
      <c r="F154" s="89" t="s">
        <v>36</v>
      </c>
      <c r="G154" s="62">
        <v>1</v>
      </c>
      <c r="H154" s="89" t="s">
        <v>1001</v>
      </c>
      <c r="I154" s="89" t="s">
        <v>57</v>
      </c>
      <c r="J154" s="89" t="s">
        <v>48</v>
      </c>
      <c r="K154" s="93" t="s">
        <v>1002</v>
      </c>
      <c r="L154" s="93" t="s">
        <v>1003</v>
      </c>
      <c r="M154" s="92" t="s">
        <v>235</v>
      </c>
      <c r="N154" s="92" t="s">
        <v>512</v>
      </c>
      <c r="O154" s="63">
        <v>0.8</v>
      </c>
      <c r="P154" s="63">
        <v>1</v>
      </c>
      <c r="Q154" s="63">
        <v>0</v>
      </c>
      <c r="R154" s="63">
        <v>0</v>
      </c>
      <c r="S154" s="26" t="s">
        <v>49</v>
      </c>
      <c r="T154" s="181">
        <v>0</v>
      </c>
      <c r="U154" s="10" t="s">
        <v>855</v>
      </c>
      <c r="V154" s="225" t="s">
        <v>1333</v>
      </c>
      <c r="W154" s="197">
        <v>1375343465.2222221</v>
      </c>
      <c r="X154" s="10" t="s">
        <v>74</v>
      </c>
      <c r="Y154" s="10" t="s">
        <v>49</v>
      </c>
      <c r="Z154" s="10" t="s">
        <v>126</v>
      </c>
      <c r="AA154" s="10" t="s">
        <v>53</v>
      </c>
      <c r="AB154" s="129"/>
      <c r="AC154" s="206">
        <v>0</v>
      </c>
      <c r="AD154" s="170">
        <f t="shared" si="24"/>
        <v>0</v>
      </c>
      <c r="AE154" s="171" t="str">
        <f t="shared" si="25"/>
        <v>Avance insuficiente</v>
      </c>
      <c r="AF154" s="172" t="s">
        <v>1004</v>
      </c>
      <c r="AG154" s="203" t="s">
        <v>1005</v>
      </c>
      <c r="AH154" s="203" t="s">
        <v>1371</v>
      </c>
      <c r="AI154" s="173" t="str">
        <f t="shared" si="23"/>
        <v>Sin iniciar</v>
      </c>
      <c r="AJ154" s="176">
        <v>0</v>
      </c>
      <c r="AK154" s="245">
        <v>0</v>
      </c>
      <c r="AL154" s="197">
        <v>1375343465.2222221</v>
      </c>
      <c r="AM154" s="197">
        <v>1218856440.5826728</v>
      </c>
      <c r="AN154" s="197">
        <v>253710084.76680157</v>
      </c>
    </row>
    <row r="155" spans="1:40" ht="409.5" x14ac:dyDescent="0.3">
      <c r="B155" s="88" t="s">
        <v>20</v>
      </c>
      <c r="C155" s="46" t="s">
        <v>1006</v>
      </c>
      <c r="D155" s="89" t="s">
        <v>44</v>
      </c>
      <c r="E155" s="89" t="s">
        <v>116</v>
      </c>
      <c r="F155" s="89" t="s">
        <v>36</v>
      </c>
      <c r="G155" s="62">
        <v>1</v>
      </c>
      <c r="H155" s="89" t="s">
        <v>1007</v>
      </c>
      <c r="I155" s="89" t="s">
        <v>57</v>
      </c>
      <c r="J155" s="89" t="s">
        <v>48</v>
      </c>
      <c r="K155" s="93" t="s">
        <v>1008</v>
      </c>
      <c r="L155" s="93" t="s">
        <v>1009</v>
      </c>
      <c r="M155" s="92" t="s">
        <v>235</v>
      </c>
      <c r="N155" s="92" t="s">
        <v>294</v>
      </c>
      <c r="O155" s="62">
        <v>0.25</v>
      </c>
      <c r="P155" s="62">
        <v>0.8</v>
      </c>
      <c r="Q155" s="62">
        <v>1</v>
      </c>
      <c r="R155" s="63">
        <v>0</v>
      </c>
      <c r="S155" s="26" t="s">
        <v>49</v>
      </c>
      <c r="T155" s="181">
        <v>0</v>
      </c>
      <c r="U155" s="10" t="s">
        <v>855</v>
      </c>
      <c r="V155" s="224" t="s">
        <v>1333</v>
      </c>
      <c r="W155" s="197">
        <v>1375343465.2222221</v>
      </c>
      <c r="X155" s="10" t="s">
        <v>74</v>
      </c>
      <c r="Y155" s="10" t="s">
        <v>49</v>
      </c>
      <c r="Z155" s="10" t="s">
        <v>126</v>
      </c>
      <c r="AA155" s="10" t="s">
        <v>53</v>
      </c>
      <c r="AB155" s="129"/>
      <c r="AC155" s="206">
        <f>0.25/1</f>
        <v>0.25</v>
      </c>
      <c r="AD155" s="170">
        <f t="shared" si="24"/>
        <v>1</v>
      </c>
      <c r="AE155" s="171" t="str">
        <f t="shared" si="25"/>
        <v>Avance satisfactorio</v>
      </c>
      <c r="AF155" s="172" t="s">
        <v>1010</v>
      </c>
      <c r="AG155" s="203" t="s">
        <v>1011</v>
      </c>
      <c r="AH155" s="172" t="s">
        <v>49</v>
      </c>
      <c r="AI155" s="173" t="str">
        <f t="shared" si="23"/>
        <v>En gestión</v>
      </c>
      <c r="AJ155" s="174">
        <v>0</v>
      </c>
      <c r="AK155" s="207">
        <v>0</v>
      </c>
      <c r="AL155" s="197">
        <v>1375343465.2222221</v>
      </c>
      <c r="AM155" s="197">
        <v>1218856440.5826728</v>
      </c>
      <c r="AN155" s="197">
        <v>253710084.76680157</v>
      </c>
    </row>
    <row r="156" spans="1:40" ht="198" x14ac:dyDescent="0.3">
      <c r="B156" s="88" t="s">
        <v>20</v>
      </c>
      <c r="C156" s="46" t="s">
        <v>1012</v>
      </c>
      <c r="D156" s="89" t="s">
        <v>44</v>
      </c>
      <c r="E156" s="89" t="s">
        <v>116</v>
      </c>
      <c r="F156" s="89" t="s">
        <v>36</v>
      </c>
      <c r="G156" s="62">
        <v>1</v>
      </c>
      <c r="H156" s="89" t="s">
        <v>1013</v>
      </c>
      <c r="I156" s="89" t="s">
        <v>57</v>
      </c>
      <c r="J156" s="89" t="s">
        <v>48</v>
      </c>
      <c r="K156" s="93" t="s">
        <v>1014</v>
      </c>
      <c r="L156" s="93" t="s">
        <v>1009</v>
      </c>
      <c r="M156" s="92" t="s">
        <v>235</v>
      </c>
      <c r="N156" s="92" t="s">
        <v>216</v>
      </c>
      <c r="O156" s="62">
        <v>0.05</v>
      </c>
      <c r="P156" s="62">
        <v>0.2</v>
      </c>
      <c r="Q156" s="62">
        <v>0.5</v>
      </c>
      <c r="R156" s="62">
        <v>1</v>
      </c>
      <c r="S156" s="26" t="s">
        <v>49</v>
      </c>
      <c r="T156" s="181">
        <v>0</v>
      </c>
      <c r="U156" s="10" t="s">
        <v>855</v>
      </c>
      <c r="V156" s="224" t="s">
        <v>1333</v>
      </c>
      <c r="W156" s="197">
        <v>1375343465.2222221</v>
      </c>
      <c r="X156" s="10" t="s">
        <v>74</v>
      </c>
      <c r="Y156" s="10" t="s">
        <v>49</v>
      </c>
      <c r="Z156" s="10" t="s">
        <v>126</v>
      </c>
      <c r="AA156" s="10" t="s">
        <v>53</v>
      </c>
      <c r="AB156" s="129"/>
      <c r="AC156" s="206">
        <f>0.05/1</f>
        <v>0.05</v>
      </c>
      <c r="AD156" s="170">
        <f t="shared" si="24"/>
        <v>1</v>
      </c>
      <c r="AE156" s="171" t="str">
        <f t="shared" si="25"/>
        <v>Avance satisfactorio</v>
      </c>
      <c r="AF156" s="172" t="s">
        <v>1015</v>
      </c>
      <c r="AG156" s="203" t="s">
        <v>1016</v>
      </c>
      <c r="AH156" s="172" t="s">
        <v>49</v>
      </c>
      <c r="AI156" s="173" t="str">
        <f t="shared" si="23"/>
        <v>En gestión</v>
      </c>
      <c r="AJ156" s="174">
        <v>0</v>
      </c>
      <c r="AK156" s="176">
        <v>0</v>
      </c>
      <c r="AL156" s="197">
        <v>1375343465.2222221</v>
      </c>
      <c r="AM156" s="197">
        <v>1218856440.5826728</v>
      </c>
      <c r="AN156" s="197">
        <v>253710084.76680157</v>
      </c>
    </row>
    <row r="157" spans="1:40" ht="165" x14ac:dyDescent="0.3">
      <c r="B157" s="88" t="s">
        <v>20</v>
      </c>
      <c r="C157" s="46" t="s">
        <v>1017</v>
      </c>
      <c r="D157" s="89" t="s">
        <v>44</v>
      </c>
      <c r="E157" s="89" t="s">
        <v>116</v>
      </c>
      <c r="F157" s="89" t="s">
        <v>36</v>
      </c>
      <c r="G157" s="62">
        <v>1</v>
      </c>
      <c r="H157" s="89" t="s">
        <v>1018</v>
      </c>
      <c r="I157" s="89" t="s">
        <v>57</v>
      </c>
      <c r="J157" s="89" t="s">
        <v>48</v>
      </c>
      <c r="K157" s="93" t="s">
        <v>1019</v>
      </c>
      <c r="L157" s="93" t="s">
        <v>1020</v>
      </c>
      <c r="M157" s="92" t="s">
        <v>235</v>
      </c>
      <c r="N157" s="92" t="s">
        <v>216</v>
      </c>
      <c r="O157" s="62">
        <v>0.05</v>
      </c>
      <c r="P157" s="62">
        <v>0.2</v>
      </c>
      <c r="Q157" s="62">
        <v>0.8</v>
      </c>
      <c r="R157" s="62">
        <v>1</v>
      </c>
      <c r="S157" s="26" t="s">
        <v>49</v>
      </c>
      <c r="T157" s="181">
        <v>0</v>
      </c>
      <c r="U157" s="10" t="s">
        <v>855</v>
      </c>
      <c r="V157" s="224" t="s">
        <v>1333</v>
      </c>
      <c r="W157" s="197">
        <v>1375343465.2222221</v>
      </c>
      <c r="X157" s="10" t="s">
        <v>74</v>
      </c>
      <c r="Y157" s="10" t="s">
        <v>49</v>
      </c>
      <c r="Z157" s="10" t="s">
        <v>126</v>
      </c>
      <c r="AA157" s="10" t="s">
        <v>53</v>
      </c>
      <c r="AB157" s="129"/>
      <c r="AC157" s="206">
        <f>0.05/1</f>
        <v>0.05</v>
      </c>
      <c r="AD157" s="170">
        <f t="shared" si="24"/>
        <v>1</v>
      </c>
      <c r="AE157" s="171" t="str">
        <f t="shared" si="25"/>
        <v>Avance satisfactorio</v>
      </c>
      <c r="AF157" s="172" t="s">
        <v>1021</v>
      </c>
      <c r="AG157" s="203" t="s">
        <v>1022</v>
      </c>
      <c r="AH157" s="172" t="s">
        <v>49</v>
      </c>
      <c r="AI157" s="173" t="str">
        <f t="shared" si="23"/>
        <v>En gestión</v>
      </c>
      <c r="AJ157" s="174">
        <v>0</v>
      </c>
      <c r="AK157" s="176">
        <v>0</v>
      </c>
      <c r="AL157" s="197">
        <v>1375343465.2222221</v>
      </c>
      <c r="AM157" s="197">
        <v>1218856440.5826728</v>
      </c>
      <c r="AN157" s="197">
        <v>253710084.76680157</v>
      </c>
    </row>
    <row r="158" spans="1:40" ht="181.5" x14ac:dyDescent="0.3">
      <c r="B158" s="88" t="s">
        <v>20</v>
      </c>
      <c r="C158" s="46" t="s">
        <v>1023</v>
      </c>
      <c r="D158" s="89" t="s">
        <v>44</v>
      </c>
      <c r="E158" s="89" t="s">
        <v>116</v>
      </c>
      <c r="F158" s="89" t="s">
        <v>36</v>
      </c>
      <c r="G158" s="62">
        <v>1</v>
      </c>
      <c r="H158" s="89" t="s">
        <v>1024</v>
      </c>
      <c r="I158" s="89" t="s">
        <v>57</v>
      </c>
      <c r="J158" s="89" t="s">
        <v>48</v>
      </c>
      <c r="K158" s="93" t="s">
        <v>1025</v>
      </c>
      <c r="L158" s="93" t="s">
        <v>1026</v>
      </c>
      <c r="M158" s="92" t="s">
        <v>235</v>
      </c>
      <c r="N158" s="92" t="s">
        <v>216</v>
      </c>
      <c r="O158" s="62">
        <v>0.05</v>
      </c>
      <c r="P158" s="62">
        <v>0.2</v>
      </c>
      <c r="Q158" s="62">
        <v>0.8</v>
      </c>
      <c r="R158" s="62">
        <v>1</v>
      </c>
      <c r="S158" s="26" t="s">
        <v>49</v>
      </c>
      <c r="T158" s="181">
        <v>0</v>
      </c>
      <c r="U158" s="10" t="s">
        <v>855</v>
      </c>
      <c r="V158" s="224" t="s">
        <v>1057</v>
      </c>
      <c r="W158" s="276">
        <v>997762500</v>
      </c>
      <c r="X158" s="10" t="s">
        <v>74</v>
      </c>
      <c r="Y158" s="10" t="s">
        <v>49</v>
      </c>
      <c r="Z158" s="10" t="s">
        <v>126</v>
      </c>
      <c r="AA158" s="10" t="s">
        <v>53</v>
      </c>
      <c r="AB158" s="129"/>
      <c r="AC158" s="206">
        <f>0.05/1</f>
        <v>0.05</v>
      </c>
      <c r="AD158" s="170">
        <f t="shared" si="24"/>
        <v>1</v>
      </c>
      <c r="AE158" s="171" t="str">
        <f t="shared" si="25"/>
        <v>Avance satisfactorio</v>
      </c>
      <c r="AF158" s="172" t="s">
        <v>1027</v>
      </c>
      <c r="AG158" s="203" t="s">
        <v>1028</v>
      </c>
      <c r="AH158" s="172" t="s">
        <v>49</v>
      </c>
      <c r="AI158" s="173" t="str">
        <f t="shared" si="23"/>
        <v>En gestión</v>
      </c>
      <c r="AJ158" s="174">
        <v>0</v>
      </c>
      <c r="AK158" s="176">
        <v>0</v>
      </c>
      <c r="AL158" s="276">
        <v>997762500</v>
      </c>
      <c r="AM158" s="276">
        <v>980044500</v>
      </c>
      <c r="AN158" s="276">
        <v>44747065.649999999</v>
      </c>
    </row>
    <row r="159" spans="1:40" ht="396" x14ac:dyDescent="0.3">
      <c r="B159" s="88" t="s">
        <v>20</v>
      </c>
      <c r="C159" s="46" t="s">
        <v>1029</v>
      </c>
      <c r="D159" s="89" t="s">
        <v>44</v>
      </c>
      <c r="E159" s="89" t="s">
        <v>116</v>
      </c>
      <c r="F159" s="89" t="s">
        <v>36</v>
      </c>
      <c r="G159" s="62">
        <v>1</v>
      </c>
      <c r="H159" s="89" t="s">
        <v>1030</v>
      </c>
      <c r="I159" s="89" t="s">
        <v>57</v>
      </c>
      <c r="J159" s="89" t="s">
        <v>48</v>
      </c>
      <c r="K159" s="93" t="s">
        <v>1031</v>
      </c>
      <c r="L159" s="93" t="s">
        <v>1032</v>
      </c>
      <c r="M159" s="92" t="s">
        <v>235</v>
      </c>
      <c r="N159" s="92" t="s">
        <v>216</v>
      </c>
      <c r="O159" s="62">
        <v>0.1</v>
      </c>
      <c r="P159" s="62">
        <v>0.3</v>
      </c>
      <c r="Q159" s="62">
        <v>0.6</v>
      </c>
      <c r="R159" s="62">
        <v>1</v>
      </c>
      <c r="S159" s="26" t="s">
        <v>49</v>
      </c>
      <c r="T159" s="181">
        <v>0</v>
      </c>
      <c r="U159" s="10" t="s">
        <v>855</v>
      </c>
      <c r="V159" s="224" t="s">
        <v>1333</v>
      </c>
      <c r="W159" s="197">
        <v>9214495119.2222214</v>
      </c>
      <c r="X159" s="10" t="s">
        <v>74</v>
      </c>
      <c r="Y159" s="10" t="s">
        <v>49</v>
      </c>
      <c r="Z159" s="10" t="s">
        <v>126</v>
      </c>
      <c r="AA159" s="10" t="s">
        <v>53</v>
      </c>
      <c r="AB159" s="129"/>
      <c r="AC159" s="206">
        <v>0</v>
      </c>
      <c r="AD159" s="170">
        <f t="shared" si="24"/>
        <v>0</v>
      </c>
      <c r="AE159" s="171" t="str">
        <f t="shared" si="25"/>
        <v>Avance insuficiente</v>
      </c>
      <c r="AF159" s="172" t="s">
        <v>1033</v>
      </c>
      <c r="AG159" s="203" t="s">
        <v>1034</v>
      </c>
      <c r="AH159" s="203" t="s">
        <v>1363</v>
      </c>
      <c r="AI159" s="173" t="str">
        <f t="shared" si="23"/>
        <v>Sin iniciar</v>
      </c>
      <c r="AJ159" s="174">
        <v>0</v>
      </c>
      <c r="AK159" s="176">
        <v>0</v>
      </c>
      <c r="AL159" s="197">
        <v>9214495119.2222214</v>
      </c>
      <c r="AM159" s="197">
        <f>1218856440.58267+5018007855.67</f>
        <v>6236864296.2526703</v>
      </c>
      <c r="AN159" s="197">
        <f>253710084.766802+192742919.69</f>
        <v>446453004.45680201</v>
      </c>
    </row>
    <row r="160" spans="1:40" ht="82.5" x14ac:dyDescent="0.3">
      <c r="B160" s="88" t="s">
        <v>20</v>
      </c>
      <c r="C160" s="46" t="s">
        <v>1035</v>
      </c>
      <c r="D160" s="89" t="s">
        <v>44</v>
      </c>
      <c r="E160" s="89" t="s">
        <v>116</v>
      </c>
      <c r="F160" s="89" t="s">
        <v>36</v>
      </c>
      <c r="G160" s="62">
        <v>1</v>
      </c>
      <c r="H160" s="89" t="s">
        <v>1036</v>
      </c>
      <c r="I160" s="89" t="s">
        <v>57</v>
      </c>
      <c r="J160" s="89" t="s">
        <v>48</v>
      </c>
      <c r="K160" s="93" t="s">
        <v>1037</v>
      </c>
      <c r="L160" s="93" t="s">
        <v>1038</v>
      </c>
      <c r="M160" s="92" t="s">
        <v>235</v>
      </c>
      <c r="N160" s="92" t="s">
        <v>216</v>
      </c>
      <c r="O160" s="62">
        <v>0.25</v>
      </c>
      <c r="P160" s="62">
        <v>0.5</v>
      </c>
      <c r="Q160" s="62">
        <v>0.75</v>
      </c>
      <c r="R160" s="62">
        <v>1</v>
      </c>
      <c r="S160" s="26" t="s">
        <v>49</v>
      </c>
      <c r="T160" s="181">
        <v>0</v>
      </c>
      <c r="U160" s="10" t="s">
        <v>855</v>
      </c>
      <c r="V160" s="224" t="s">
        <v>189</v>
      </c>
      <c r="W160" s="268">
        <v>84202500</v>
      </c>
      <c r="X160" s="10" t="s">
        <v>74</v>
      </c>
      <c r="Y160" s="10" t="s">
        <v>49</v>
      </c>
      <c r="Z160" s="10" t="s">
        <v>126</v>
      </c>
      <c r="AA160" s="10" t="s">
        <v>53</v>
      </c>
      <c r="AB160" s="129"/>
      <c r="AC160" s="206">
        <f>25/100</f>
        <v>0.25</v>
      </c>
      <c r="AD160" s="170">
        <f t="shared" si="24"/>
        <v>1</v>
      </c>
      <c r="AE160" s="171" t="str">
        <f t="shared" si="25"/>
        <v>Avance satisfactorio</v>
      </c>
      <c r="AF160" s="172" t="s">
        <v>1039</v>
      </c>
      <c r="AG160" s="203" t="s">
        <v>1040</v>
      </c>
      <c r="AH160" s="172" t="s">
        <v>49</v>
      </c>
      <c r="AI160" s="173" t="str">
        <f t="shared" si="23"/>
        <v>En gestión</v>
      </c>
      <c r="AJ160" s="174">
        <v>0</v>
      </c>
      <c r="AK160" s="176">
        <v>0</v>
      </c>
      <c r="AL160" s="208">
        <v>84202500</v>
      </c>
      <c r="AM160" s="208">
        <v>84202500</v>
      </c>
      <c r="AN160" s="208">
        <v>3605000</v>
      </c>
    </row>
    <row r="161" spans="2:40" ht="82.5" x14ac:dyDescent="0.3">
      <c r="B161" s="45" t="s">
        <v>17</v>
      </c>
      <c r="C161" s="46" t="s">
        <v>1041</v>
      </c>
      <c r="D161" s="26" t="s">
        <v>54</v>
      </c>
      <c r="E161" s="26" t="s">
        <v>125</v>
      </c>
      <c r="F161" s="26" t="s">
        <v>36</v>
      </c>
      <c r="G161" s="65">
        <v>1</v>
      </c>
      <c r="H161" s="26" t="s">
        <v>1042</v>
      </c>
      <c r="I161" s="26" t="s">
        <v>65</v>
      </c>
      <c r="J161" s="26" t="s">
        <v>38</v>
      </c>
      <c r="K161" s="10" t="s">
        <v>1043</v>
      </c>
      <c r="L161" s="10" t="s">
        <v>1044</v>
      </c>
      <c r="M161" s="48">
        <v>45931</v>
      </c>
      <c r="N161" s="48" t="s">
        <v>311</v>
      </c>
      <c r="O161" s="65">
        <v>0</v>
      </c>
      <c r="P161" s="65">
        <v>0</v>
      </c>
      <c r="Q161" s="65">
        <v>0</v>
      </c>
      <c r="R161" s="65">
        <v>1</v>
      </c>
      <c r="S161" s="26" t="s">
        <v>39</v>
      </c>
      <c r="T161" s="51">
        <v>193011612</v>
      </c>
      <c r="U161" s="10" t="s">
        <v>1045</v>
      </c>
      <c r="V161" s="26" t="s">
        <v>1046</v>
      </c>
      <c r="W161" s="257">
        <v>98640000</v>
      </c>
      <c r="X161" s="10" t="s">
        <v>58</v>
      </c>
      <c r="Y161" s="10" t="s">
        <v>98</v>
      </c>
      <c r="Z161" s="10" t="s">
        <v>126</v>
      </c>
      <c r="AA161" s="10" t="s">
        <v>43</v>
      </c>
      <c r="AB161" s="129"/>
      <c r="AC161" s="175"/>
      <c r="AD161" s="170" t="str">
        <f t="shared" si="24"/>
        <v>No Aplica</v>
      </c>
      <c r="AE161" s="171" t="str">
        <f>IF(ISTEXT(AD161),"No reporta avance en el periodo",IF(AD161&lt;=69%,"Avance insuficiente",IF(AD161&gt;95%,"Avance satisfactorio",IF(AD161&gt;70%,"Avance suficiente",IF(AD161&lt;94%,"Avance suficiente",0)))))</f>
        <v>No reporta avance en el periodo</v>
      </c>
      <c r="AF161" s="172" t="s">
        <v>1047</v>
      </c>
      <c r="AG161" s="172" t="s">
        <v>49</v>
      </c>
      <c r="AH161" s="172" t="s">
        <v>49</v>
      </c>
      <c r="AI161" s="173" t="str">
        <f t="shared" si="23"/>
        <v>Sin iniciar</v>
      </c>
      <c r="AJ161" s="183">
        <v>193011612</v>
      </c>
      <c r="AK161" s="209">
        <v>48252903</v>
      </c>
      <c r="AL161" s="183">
        <v>98640000</v>
      </c>
      <c r="AM161" s="183">
        <v>90640000</v>
      </c>
      <c r="AN161" s="183">
        <v>11783200</v>
      </c>
    </row>
    <row r="162" spans="2:40" ht="82.5" x14ac:dyDescent="0.3">
      <c r="B162" s="45" t="s">
        <v>17</v>
      </c>
      <c r="C162" s="46" t="s">
        <v>1048</v>
      </c>
      <c r="D162" s="26" t="s">
        <v>54</v>
      </c>
      <c r="E162" s="26" t="s">
        <v>125</v>
      </c>
      <c r="F162" s="26" t="s">
        <v>36</v>
      </c>
      <c r="G162" s="65">
        <v>1</v>
      </c>
      <c r="H162" s="26" t="s">
        <v>1049</v>
      </c>
      <c r="I162" s="26" t="s">
        <v>65</v>
      </c>
      <c r="J162" s="26" t="s">
        <v>38</v>
      </c>
      <c r="K162" s="10" t="s">
        <v>1050</v>
      </c>
      <c r="L162" s="10" t="s">
        <v>1051</v>
      </c>
      <c r="M162" s="48">
        <v>45931</v>
      </c>
      <c r="N162" s="48" t="s">
        <v>311</v>
      </c>
      <c r="O162" s="65">
        <v>0</v>
      </c>
      <c r="P162" s="65">
        <v>0</v>
      </c>
      <c r="Q162" s="65">
        <v>0</v>
      </c>
      <c r="R162" s="65">
        <v>1</v>
      </c>
      <c r="S162" s="26" t="s">
        <v>39</v>
      </c>
      <c r="T162" s="51">
        <v>387556284</v>
      </c>
      <c r="U162" s="10" t="s">
        <v>1045</v>
      </c>
      <c r="V162" s="26" t="s">
        <v>272</v>
      </c>
      <c r="W162" s="257">
        <v>507724000</v>
      </c>
      <c r="X162" s="10" t="s">
        <v>58</v>
      </c>
      <c r="Y162" s="10" t="s">
        <v>49</v>
      </c>
      <c r="Z162" s="10" t="s">
        <v>126</v>
      </c>
      <c r="AA162" s="10" t="s">
        <v>49</v>
      </c>
      <c r="AB162" s="129"/>
      <c r="AC162" s="175"/>
      <c r="AD162" s="170" t="str">
        <f t="shared" si="24"/>
        <v>No Aplica</v>
      </c>
      <c r="AE162" s="171" t="str">
        <f t="shared" ref="AE162:AE167" si="26">IF(ISTEXT(AD162),"No reporta avance en el periodo",IF(AD162&lt;=69%,"Avance insuficiente",IF(AD162&gt;95%,"Avance satisfactorio",IF(AD162&gt;70%,"Avance suficiente",IF(AD162&lt;94%,"Avance suficiente",0)))))</f>
        <v>No reporta avance en el periodo</v>
      </c>
      <c r="AF162" s="172" t="s">
        <v>1052</v>
      </c>
      <c r="AG162" s="172" t="s">
        <v>49</v>
      </c>
      <c r="AH162" s="172" t="s">
        <v>49</v>
      </c>
      <c r="AI162" s="173" t="str">
        <f t="shared" si="23"/>
        <v>Sin iniciar</v>
      </c>
      <c r="AJ162" s="183">
        <v>387556284</v>
      </c>
      <c r="AK162" s="176">
        <v>96889071</v>
      </c>
      <c r="AL162" s="183">
        <v>507724000</v>
      </c>
      <c r="AM162" s="183">
        <v>490660000</v>
      </c>
      <c r="AN162" s="183">
        <v>38453733.32</v>
      </c>
    </row>
    <row r="163" spans="2:40" ht="66" x14ac:dyDescent="0.3">
      <c r="B163" s="45" t="s">
        <v>17</v>
      </c>
      <c r="C163" s="46" t="s">
        <v>1053</v>
      </c>
      <c r="D163" s="26" t="s">
        <v>79</v>
      </c>
      <c r="E163" s="26" t="s">
        <v>276</v>
      </c>
      <c r="F163" s="26" t="s">
        <v>46</v>
      </c>
      <c r="G163" s="65">
        <v>2</v>
      </c>
      <c r="H163" s="26" t="s">
        <v>1054</v>
      </c>
      <c r="I163" s="26" t="s">
        <v>65</v>
      </c>
      <c r="J163" s="26" t="s">
        <v>38</v>
      </c>
      <c r="K163" s="10" t="s">
        <v>1055</v>
      </c>
      <c r="L163" s="10" t="s">
        <v>1056</v>
      </c>
      <c r="M163" s="48">
        <v>45931</v>
      </c>
      <c r="N163" s="48" t="s">
        <v>216</v>
      </c>
      <c r="O163" s="65">
        <v>0</v>
      </c>
      <c r="P163" s="65">
        <v>0</v>
      </c>
      <c r="Q163" s="65">
        <v>0</v>
      </c>
      <c r="R163" s="65">
        <v>2</v>
      </c>
      <c r="S163" s="26" t="s">
        <v>39</v>
      </c>
      <c r="T163" s="51">
        <v>2298250212</v>
      </c>
      <c r="U163" s="10" t="s">
        <v>1045</v>
      </c>
      <c r="V163" s="26" t="s">
        <v>1057</v>
      </c>
      <c r="W163" s="257">
        <v>1633729500</v>
      </c>
      <c r="X163" s="10" t="s">
        <v>74</v>
      </c>
      <c r="Y163" s="10" t="s">
        <v>49</v>
      </c>
      <c r="Z163" s="10" t="s">
        <v>126</v>
      </c>
      <c r="AA163" s="10" t="s">
        <v>49</v>
      </c>
      <c r="AB163" s="129"/>
      <c r="AC163" s="175"/>
      <c r="AD163" s="170" t="str">
        <f t="shared" si="24"/>
        <v>No Aplica</v>
      </c>
      <c r="AE163" s="171" t="str">
        <f t="shared" si="26"/>
        <v>No reporta avance en el periodo</v>
      </c>
      <c r="AF163" s="172" t="s">
        <v>1058</v>
      </c>
      <c r="AG163" s="172" t="s">
        <v>49</v>
      </c>
      <c r="AH163" s="172" t="s">
        <v>49</v>
      </c>
      <c r="AI163" s="173" t="str">
        <f t="shared" si="23"/>
        <v>Sin iniciar</v>
      </c>
      <c r="AJ163" s="183">
        <v>2298250212</v>
      </c>
      <c r="AK163" s="176">
        <v>574562553</v>
      </c>
      <c r="AL163" s="183">
        <v>1633729500</v>
      </c>
      <c r="AM163" s="183">
        <v>1453482280</v>
      </c>
      <c r="AN163" s="183">
        <v>132491979.33</v>
      </c>
    </row>
    <row r="164" spans="2:40" ht="82.5" x14ac:dyDescent="0.3">
      <c r="B164" s="45" t="s">
        <v>17</v>
      </c>
      <c r="C164" s="46" t="s">
        <v>1059</v>
      </c>
      <c r="D164" s="26" t="s">
        <v>79</v>
      </c>
      <c r="E164" s="26" t="s">
        <v>276</v>
      </c>
      <c r="F164" s="26" t="s">
        <v>46</v>
      </c>
      <c r="G164" s="65">
        <v>100</v>
      </c>
      <c r="H164" s="26" t="s">
        <v>1060</v>
      </c>
      <c r="I164" s="26" t="s">
        <v>65</v>
      </c>
      <c r="J164" s="26" t="s">
        <v>48</v>
      </c>
      <c r="K164" s="10" t="s">
        <v>1061</v>
      </c>
      <c r="L164" s="10" t="s">
        <v>1062</v>
      </c>
      <c r="M164" s="48">
        <v>45718</v>
      </c>
      <c r="N164" s="48" t="s">
        <v>311</v>
      </c>
      <c r="O164" s="62">
        <v>0.1</v>
      </c>
      <c r="P164" s="62">
        <v>0.4</v>
      </c>
      <c r="Q164" s="62">
        <v>0.7</v>
      </c>
      <c r="R164" s="62">
        <v>1</v>
      </c>
      <c r="S164" s="26" t="s">
        <v>39</v>
      </c>
      <c r="T164" s="51">
        <v>900295872</v>
      </c>
      <c r="U164" s="10" t="s">
        <v>1045</v>
      </c>
      <c r="V164" s="26" t="s">
        <v>1063</v>
      </c>
      <c r="W164" s="257">
        <v>1015855500</v>
      </c>
      <c r="X164" s="10" t="s">
        <v>74</v>
      </c>
      <c r="Y164" s="10" t="s">
        <v>49</v>
      </c>
      <c r="Z164" s="10" t="s">
        <v>126</v>
      </c>
      <c r="AA164" s="10" t="s">
        <v>49</v>
      </c>
      <c r="AB164" s="129"/>
      <c r="AC164" s="169">
        <v>0.1</v>
      </c>
      <c r="AD164" s="170">
        <f t="shared" si="24"/>
        <v>1</v>
      </c>
      <c r="AE164" s="171" t="str">
        <f t="shared" si="26"/>
        <v>Avance satisfactorio</v>
      </c>
      <c r="AF164" s="172" t="s">
        <v>1064</v>
      </c>
      <c r="AG164" s="172" t="s">
        <v>1065</v>
      </c>
      <c r="AH164" s="172" t="s">
        <v>49</v>
      </c>
      <c r="AI164" s="173" t="str">
        <f t="shared" si="23"/>
        <v>En gestión</v>
      </c>
      <c r="AJ164" s="183">
        <v>900295872</v>
      </c>
      <c r="AK164" s="209">
        <v>225073968</v>
      </c>
      <c r="AL164" s="183">
        <v>1015855500</v>
      </c>
      <c r="AM164" s="183">
        <v>1013266000</v>
      </c>
      <c r="AN164" s="183">
        <v>101050967</v>
      </c>
    </row>
    <row r="165" spans="2:40" ht="82.5" x14ac:dyDescent="0.3">
      <c r="B165" s="45" t="s">
        <v>17</v>
      </c>
      <c r="C165" s="46" t="s">
        <v>1066</v>
      </c>
      <c r="D165" s="26" t="s">
        <v>79</v>
      </c>
      <c r="E165" s="26" t="s">
        <v>276</v>
      </c>
      <c r="F165" s="26" t="s">
        <v>46</v>
      </c>
      <c r="G165" s="65">
        <v>2</v>
      </c>
      <c r="H165" s="26" t="s">
        <v>1067</v>
      </c>
      <c r="I165" s="26" t="s">
        <v>65</v>
      </c>
      <c r="J165" s="26" t="s">
        <v>38</v>
      </c>
      <c r="K165" s="10" t="s">
        <v>1068</v>
      </c>
      <c r="L165" s="10" t="s">
        <v>1069</v>
      </c>
      <c r="M165" s="49">
        <v>45748</v>
      </c>
      <c r="N165" s="48" t="s">
        <v>311</v>
      </c>
      <c r="O165" s="65">
        <v>0</v>
      </c>
      <c r="P165" s="65">
        <v>1</v>
      </c>
      <c r="Q165" s="65">
        <v>0</v>
      </c>
      <c r="R165" s="65">
        <v>2</v>
      </c>
      <c r="S165" s="26" t="s">
        <v>39</v>
      </c>
      <c r="T165" s="51">
        <v>255086208</v>
      </c>
      <c r="U165" s="10" t="s">
        <v>1045</v>
      </c>
      <c r="V165" s="26" t="s">
        <v>189</v>
      </c>
      <c r="W165" s="257">
        <v>200565000</v>
      </c>
      <c r="X165" s="10" t="s">
        <v>74</v>
      </c>
      <c r="Y165" s="10" t="s">
        <v>49</v>
      </c>
      <c r="Z165" s="10" t="s">
        <v>126</v>
      </c>
      <c r="AA165" s="10" t="s">
        <v>49</v>
      </c>
      <c r="AB165" s="129"/>
      <c r="AC165" s="175"/>
      <c r="AD165" s="170" t="str">
        <f t="shared" si="24"/>
        <v>No Aplica</v>
      </c>
      <c r="AE165" s="171" t="str">
        <f t="shared" si="26"/>
        <v>No reporta avance en el periodo</v>
      </c>
      <c r="AF165" s="172" t="s">
        <v>1070</v>
      </c>
      <c r="AG165" s="172" t="s">
        <v>49</v>
      </c>
      <c r="AH165" s="172" t="s">
        <v>49</v>
      </c>
      <c r="AI165" s="173" t="str">
        <f t="shared" si="23"/>
        <v>Sin iniciar</v>
      </c>
      <c r="AJ165" s="183">
        <v>255086208</v>
      </c>
      <c r="AK165" s="209">
        <v>56271552</v>
      </c>
      <c r="AL165" s="343">
        <v>409130000</v>
      </c>
      <c r="AM165" s="343">
        <v>401430679</v>
      </c>
      <c r="AN165" s="344">
        <v>35130979</v>
      </c>
    </row>
    <row r="166" spans="2:40" ht="66" x14ac:dyDescent="0.3">
      <c r="B166" s="45" t="s">
        <v>17</v>
      </c>
      <c r="C166" s="46" t="s">
        <v>1071</v>
      </c>
      <c r="D166" s="26" t="s">
        <v>79</v>
      </c>
      <c r="E166" s="26" t="s">
        <v>276</v>
      </c>
      <c r="F166" s="26" t="s">
        <v>46</v>
      </c>
      <c r="G166" s="65">
        <v>2</v>
      </c>
      <c r="H166" s="26" t="s">
        <v>1072</v>
      </c>
      <c r="I166" s="26" t="s">
        <v>65</v>
      </c>
      <c r="J166" s="26" t="s">
        <v>38</v>
      </c>
      <c r="K166" s="10" t="s">
        <v>1073</v>
      </c>
      <c r="L166" s="10" t="s">
        <v>1074</v>
      </c>
      <c r="M166" s="49">
        <v>45748</v>
      </c>
      <c r="N166" s="48" t="s">
        <v>311</v>
      </c>
      <c r="O166" s="65">
        <v>0</v>
      </c>
      <c r="P166" s="65">
        <v>1</v>
      </c>
      <c r="Q166" s="65">
        <v>0</v>
      </c>
      <c r="R166" s="65">
        <v>2</v>
      </c>
      <c r="S166" s="26" t="s">
        <v>39</v>
      </c>
      <c r="T166" s="51">
        <v>255086208</v>
      </c>
      <c r="U166" s="10" t="s">
        <v>1045</v>
      </c>
      <c r="V166" s="26" t="s">
        <v>189</v>
      </c>
      <c r="W166" s="257">
        <v>208565000</v>
      </c>
      <c r="X166" s="10" t="s">
        <v>74</v>
      </c>
      <c r="Y166" s="10" t="s">
        <v>49</v>
      </c>
      <c r="Z166" s="10" t="s">
        <v>126</v>
      </c>
      <c r="AA166" s="10" t="s">
        <v>43</v>
      </c>
      <c r="AB166" s="129"/>
      <c r="AC166" s="175"/>
      <c r="AD166" s="170" t="str">
        <f t="shared" si="24"/>
        <v>No Aplica</v>
      </c>
      <c r="AE166" s="171" t="str">
        <f t="shared" si="26"/>
        <v>No reporta avance en el periodo</v>
      </c>
      <c r="AF166" s="172" t="s">
        <v>1075</v>
      </c>
      <c r="AG166" s="172" t="s">
        <v>49</v>
      </c>
      <c r="AH166" s="172" t="s">
        <v>49</v>
      </c>
      <c r="AI166" s="173" t="str">
        <f t="shared" si="23"/>
        <v>Sin iniciar</v>
      </c>
      <c r="AJ166" s="183">
        <v>255086208</v>
      </c>
      <c r="AK166" s="209">
        <v>56271552</v>
      </c>
      <c r="AL166" s="343"/>
      <c r="AM166" s="343"/>
      <c r="AN166" s="344"/>
    </row>
    <row r="167" spans="2:40" ht="66" x14ac:dyDescent="0.3">
      <c r="B167" s="45" t="s">
        <v>17</v>
      </c>
      <c r="C167" s="46" t="s">
        <v>1076</v>
      </c>
      <c r="D167" s="26" t="s">
        <v>54</v>
      </c>
      <c r="E167" s="26" t="s">
        <v>276</v>
      </c>
      <c r="F167" s="26" t="s">
        <v>56</v>
      </c>
      <c r="G167" s="65">
        <v>1</v>
      </c>
      <c r="H167" s="26" t="s">
        <v>1077</v>
      </c>
      <c r="I167" s="26" t="s">
        <v>65</v>
      </c>
      <c r="J167" s="26" t="s">
        <v>48</v>
      </c>
      <c r="K167" s="10" t="s">
        <v>1078</v>
      </c>
      <c r="L167" s="10" t="s">
        <v>1079</v>
      </c>
      <c r="M167" s="48">
        <v>45718</v>
      </c>
      <c r="N167" s="48" t="s">
        <v>311</v>
      </c>
      <c r="O167" s="62">
        <v>1</v>
      </c>
      <c r="P167" s="62">
        <v>1</v>
      </c>
      <c r="Q167" s="62">
        <v>1</v>
      </c>
      <c r="R167" s="62">
        <v>1</v>
      </c>
      <c r="S167" s="26" t="s">
        <v>39</v>
      </c>
      <c r="T167" s="51">
        <v>127543104</v>
      </c>
      <c r="U167" s="10" t="s">
        <v>1045</v>
      </c>
      <c r="V167" s="26" t="s">
        <v>1080</v>
      </c>
      <c r="W167" s="257">
        <v>44800000</v>
      </c>
      <c r="X167" s="10" t="s">
        <v>74</v>
      </c>
      <c r="Y167" s="10" t="s">
        <v>49</v>
      </c>
      <c r="Z167" s="10" t="s">
        <v>126</v>
      </c>
      <c r="AA167" s="10" t="s">
        <v>49</v>
      </c>
      <c r="AB167" s="129"/>
      <c r="AC167" s="237">
        <v>1</v>
      </c>
      <c r="AD167" s="170">
        <f t="shared" si="24"/>
        <v>1</v>
      </c>
      <c r="AE167" s="231" t="str">
        <f t="shared" si="26"/>
        <v>Avance satisfactorio</v>
      </c>
      <c r="AF167" s="218" t="s">
        <v>1081</v>
      </c>
      <c r="AG167" s="218" t="s">
        <v>1082</v>
      </c>
      <c r="AH167" s="218" t="s">
        <v>49</v>
      </c>
      <c r="AI167" s="232" t="s">
        <v>1326</v>
      </c>
      <c r="AJ167" s="233">
        <v>127543104</v>
      </c>
      <c r="AK167" s="234">
        <v>31885776</v>
      </c>
      <c r="AL167" s="252">
        <v>44800000</v>
      </c>
      <c r="AM167" s="252">
        <v>44800000</v>
      </c>
      <c r="AN167" s="252">
        <v>3584000</v>
      </c>
    </row>
    <row r="168" spans="2:40" ht="115.5" x14ac:dyDescent="0.3">
      <c r="B168" s="110" t="s">
        <v>14</v>
      </c>
      <c r="C168" s="46" t="s">
        <v>1083</v>
      </c>
      <c r="D168" s="111" t="s">
        <v>54</v>
      </c>
      <c r="E168" s="111" t="s">
        <v>301</v>
      </c>
      <c r="F168" s="111" t="s">
        <v>56</v>
      </c>
      <c r="G168" s="62">
        <v>1</v>
      </c>
      <c r="H168" s="111" t="s">
        <v>1084</v>
      </c>
      <c r="I168" s="111" t="s">
        <v>57</v>
      </c>
      <c r="J168" s="111" t="s">
        <v>48</v>
      </c>
      <c r="K168" s="96" t="s">
        <v>1085</v>
      </c>
      <c r="L168" s="96" t="s">
        <v>1086</v>
      </c>
      <c r="M168" s="49">
        <v>45748</v>
      </c>
      <c r="N168" s="113" t="s">
        <v>216</v>
      </c>
      <c r="O168" s="62">
        <v>0</v>
      </c>
      <c r="P168" s="62">
        <v>0.3</v>
      </c>
      <c r="Q168" s="62">
        <v>0.2</v>
      </c>
      <c r="R168" s="62">
        <v>0.5</v>
      </c>
      <c r="S168" s="26" t="s">
        <v>39</v>
      </c>
      <c r="T168" s="51">
        <v>109543331.52</v>
      </c>
      <c r="U168" s="166" t="s">
        <v>1117</v>
      </c>
      <c r="V168" s="224" t="s">
        <v>247</v>
      </c>
      <c r="W168" s="258">
        <v>825448086</v>
      </c>
      <c r="X168" s="10" t="s">
        <v>74</v>
      </c>
      <c r="Y168" s="10" t="s">
        <v>49</v>
      </c>
      <c r="Z168" s="10" t="s">
        <v>126</v>
      </c>
      <c r="AA168" s="10" t="s">
        <v>49</v>
      </c>
      <c r="AB168" s="129"/>
      <c r="AC168" s="169"/>
      <c r="AD168" s="170" t="str">
        <f t="shared" si="24"/>
        <v>No Aplica</v>
      </c>
      <c r="AE168" s="171" t="str">
        <f t="shared" ref="AE168:AE174" si="27">IF(ISTEXT(AD168),"No reporta avance en el periodo",IF(AD168&lt;=69%,"Avance insuficiente",IF(AD168&gt;95%,"Avance satisfactorio",IF(AD168&gt;70%,"Avance suficiente",IF(AD168&lt;94%,"Avance suficiente",0)))))</f>
        <v>No reporta avance en el periodo</v>
      </c>
      <c r="AF168" s="172" t="s">
        <v>297</v>
      </c>
      <c r="AG168" s="172" t="s">
        <v>49</v>
      </c>
      <c r="AH168" s="172" t="s">
        <v>49</v>
      </c>
      <c r="AI168" s="173" t="str">
        <f t="shared" ref="AI168:AI204" si="28">IF($AC168&lt;1%,"Sin iniciar",IF($AC168&gt;=$G168,"Terminado","En gestión"))</f>
        <v>Sin iniciar</v>
      </c>
      <c r="AJ168" s="51">
        <v>109543331.52</v>
      </c>
      <c r="AK168" s="176">
        <v>0</v>
      </c>
      <c r="AL168" s="252">
        <v>825448086</v>
      </c>
      <c r="AM168" s="252">
        <v>745959322</v>
      </c>
      <c r="AN168" s="252">
        <v>47652944.850000001</v>
      </c>
    </row>
    <row r="169" spans="2:40" ht="409.5" x14ac:dyDescent="0.3">
      <c r="B169" s="110" t="s">
        <v>14</v>
      </c>
      <c r="C169" s="46" t="s">
        <v>1087</v>
      </c>
      <c r="D169" s="111" t="s">
        <v>44</v>
      </c>
      <c r="E169" s="111" t="s">
        <v>108</v>
      </c>
      <c r="F169" s="111" t="s">
        <v>56</v>
      </c>
      <c r="G169" s="62">
        <v>1</v>
      </c>
      <c r="H169" s="111" t="s">
        <v>1088</v>
      </c>
      <c r="I169" s="111" t="s">
        <v>57</v>
      </c>
      <c r="J169" s="111" t="s">
        <v>48</v>
      </c>
      <c r="K169" s="96" t="s">
        <v>1089</v>
      </c>
      <c r="L169" s="96" t="s">
        <v>1090</v>
      </c>
      <c r="M169" s="113">
        <v>45689</v>
      </c>
      <c r="N169" s="113" t="s">
        <v>216</v>
      </c>
      <c r="O169" s="62">
        <v>0.25</v>
      </c>
      <c r="P169" s="62">
        <v>0.5</v>
      </c>
      <c r="Q169" s="62">
        <v>0.75</v>
      </c>
      <c r="R169" s="62">
        <v>1</v>
      </c>
      <c r="S169" s="26" t="s">
        <v>39</v>
      </c>
      <c r="T169" s="51">
        <v>60913946.799999997</v>
      </c>
      <c r="U169" s="166" t="s">
        <v>1117</v>
      </c>
      <c r="V169" s="224" t="s">
        <v>733</v>
      </c>
      <c r="W169" s="269">
        <v>1007034609.3333334</v>
      </c>
      <c r="X169" s="10" t="s">
        <v>74</v>
      </c>
      <c r="Y169" s="10" t="s">
        <v>49</v>
      </c>
      <c r="Z169" s="10" t="s">
        <v>126</v>
      </c>
      <c r="AA169" s="10" t="s">
        <v>49</v>
      </c>
      <c r="AB169" s="129"/>
      <c r="AC169" s="169">
        <v>0.25</v>
      </c>
      <c r="AD169" s="170">
        <f t="shared" si="24"/>
        <v>1</v>
      </c>
      <c r="AE169" s="171" t="str">
        <f t="shared" si="27"/>
        <v>Avance satisfactorio</v>
      </c>
      <c r="AF169" s="172" t="s">
        <v>1091</v>
      </c>
      <c r="AG169" s="172" t="s">
        <v>1092</v>
      </c>
      <c r="AH169" s="172" t="s">
        <v>49</v>
      </c>
      <c r="AI169" s="173" t="str">
        <f t="shared" si="28"/>
        <v>En gestión</v>
      </c>
      <c r="AJ169" s="183">
        <v>60913946.799999997</v>
      </c>
      <c r="AK169" s="209">
        <v>15228486.699999999</v>
      </c>
      <c r="AL169" s="183">
        <v>1007034609.3333334</v>
      </c>
      <c r="AM169" s="183">
        <v>938125407.66666663</v>
      </c>
      <c r="AN169" s="183">
        <v>94171568.50333333</v>
      </c>
    </row>
    <row r="170" spans="2:40" ht="313.5" x14ac:dyDescent="0.3">
      <c r="B170" s="110" t="s">
        <v>14</v>
      </c>
      <c r="C170" s="46" t="s">
        <v>1093</v>
      </c>
      <c r="D170" s="111" t="s">
        <v>54</v>
      </c>
      <c r="E170" s="111" t="s">
        <v>301</v>
      </c>
      <c r="F170" s="111" t="s">
        <v>56</v>
      </c>
      <c r="G170" s="62">
        <v>1</v>
      </c>
      <c r="H170" s="111" t="s">
        <v>1094</v>
      </c>
      <c r="I170" s="111" t="s">
        <v>57</v>
      </c>
      <c r="J170" s="111" t="s">
        <v>48</v>
      </c>
      <c r="K170" s="96" t="s">
        <v>1095</v>
      </c>
      <c r="L170" s="96" t="s">
        <v>1096</v>
      </c>
      <c r="M170" s="113">
        <v>45689</v>
      </c>
      <c r="N170" s="113" t="s">
        <v>216</v>
      </c>
      <c r="O170" s="62">
        <v>0.1</v>
      </c>
      <c r="P170" s="62">
        <v>0.3</v>
      </c>
      <c r="Q170" s="62">
        <v>0.6</v>
      </c>
      <c r="R170" s="62">
        <v>1</v>
      </c>
      <c r="S170" s="26" t="s">
        <v>39</v>
      </c>
      <c r="T170" s="51">
        <v>18917602.199999999</v>
      </c>
      <c r="U170" s="166" t="s">
        <v>1117</v>
      </c>
      <c r="V170" s="224" t="s">
        <v>247</v>
      </c>
      <c r="W170" s="251">
        <v>825448086</v>
      </c>
      <c r="X170" s="10" t="s">
        <v>74</v>
      </c>
      <c r="Y170" s="10" t="s">
        <v>49</v>
      </c>
      <c r="Z170" s="10" t="s">
        <v>126</v>
      </c>
      <c r="AA170" s="10" t="s">
        <v>49</v>
      </c>
      <c r="AB170" s="129"/>
      <c r="AC170" s="169">
        <v>0.1</v>
      </c>
      <c r="AD170" s="170">
        <f t="shared" si="24"/>
        <v>1</v>
      </c>
      <c r="AE170" s="171" t="str">
        <f t="shared" si="27"/>
        <v>Avance satisfactorio</v>
      </c>
      <c r="AF170" s="172" t="s">
        <v>1097</v>
      </c>
      <c r="AG170" s="172" t="s">
        <v>1098</v>
      </c>
      <c r="AH170" s="172" t="s">
        <v>49</v>
      </c>
      <c r="AI170" s="173" t="str">
        <f t="shared" si="28"/>
        <v>En gestión</v>
      </c>
      <c r="AJ170" s="183">
        <v>18917602.199999999</v>
      </c>
      <c r="AK170" s="209">
        <v>4729400.55</v>
      </c>
      <c r="AL170" s="252">
        <v>825448086</v>
      </c>
      <c r="AM170" s="252">
        <v>745959322</v>
      </c>
      <c r="AN170" s="252">
        <v>47652944.850000001</v>
      </c>
    </row>
    <row r="171" spans="2:40" ht="115.5" x14ac:dyDescent="0.3">
      <c r="B171" s="110" t="s">
        <v>14</v>
      </c>
      <c r="C171" s="46" t="s">
        <v>1099</v>
      </c>
      <c r="D171" s="111" t="s">
        <v>54</v>
      </c>
      <c r="E171" s="111" t="s">
        <v>301</v>
      </c>
      <c r="F171" s="111" t="s">
        <v>56</v>
      </c>
      <c r="G171" s="115">
        <v>1</v>
      </c>
      <c r="H171" s="111" t="s">
        <v>1100</v>
      </c>
      <c r="I171" s="111" t="s">
        <v>57</v>
      </c>
      <c r="J171" s="111" t="s">
        <v>48</v>
      </c>
      <c r="K171" s="96" t="s">
        <v>1101</v>
      </c>
      <c r="L171" s="96" t="s">
        <v>1102</v>
      </c>
      <c r="M171" s="113">
        <v>45689</v>
      </c>
      <c r="N171" s="113" t="s">
        <v>216</v>
      </c>
      <c r="O171" s="115">
        <v>0.1</v>
      </c>
      <c r="P171" s="115">
        <v>0.2</v>
      </c>
      <c r="Q171" s="115">
        <v>0.3</v>
      </c>
      <c r="R171" s="115">
        <v>1</v>
      </c>
      <c r="S171" s="26" t="s">
        <v>39</v>
      </c>
      <c r="T171" s="114">
        <v>14503708.799999999</v>
      </c>
      <c r="U171" s="166" t="s">
        <v>1117</v>
      </c>
      <c r="V171" s="224" t="s">
        <v>733</v>
      </c>
      <c r="W171" s="269">
        <v>1007034609.3333334</v>
      </c>
      <c r="X171" s="10" t="s">
        <v>74</v>
      </c>
      <c r="Y171" s="10" t="s">
        <v>49</v>
      </c>
      <c r="Z171" s="10" t="s">
        <v>126</v>
      </c>
      <c r="AA171" s="10" t="s">
        <v>49</v>
      </c>
      <c r="AB171" s="129"/>
      <c r="AC171" s="169">
        <v>0.1</v>
      </c>
      <c r="AD171" s="170">
        <f t="shared" si="24"/>
        <v>1</v>
      </c>
      <c r="AE171" s="171" t="str">
        <f t="shared" si="27"/>
        <v>Avance satisfactorio</v>
      </c>
      <c r="AF171" s="172" t="s">
        <v>1103</v>
      </c>
      <c r="AG171" s="172" t="s">
        <v>1104</v>
      </c>
      <c r="AH171" s="172" t="s">
        <v>49</v>
      </c>
      <c r="AI171" s="173" t="str">
        <f t="shared" si="28"/>
        <v>En gestión</v>
      </c>
      <c r="AJ171" s="183">
        <v>14503708.799999999</v>
      </c>
      <c r="AK171" s="209">
        <f>+AJ171/4</f>
        <v>3625927.1999999997</v>
      </c>
      <c r="AL171" s="183">
        <v>1007034609.3333334</v>
      </c>
      <c r="AM171" s="183">
        <v>938125407.66666663</v>
      </c>
      <c r="AN171" s="183">
        <v>94171568.50333333</v>
      </c>
    </row>
    <row r="172" spans="2:40" ht="99" x14ac:dyDescent="0.3">
      <c r="B172" s="110" t="s">
        <v>14</v>
      </c>
      <c r="C172" s="46" t="s">
        <v>1105</v>
      </c>
      <c r="D172" s="111" t="s">
        <v>1106</v>
      </c>
      <c r="E172" s="111" t="s">
        <v>1107</v>
      </c>
      <c r="F172" s="111" t="s">
        <v>64</v>
      </c>
      <c r="G172" s="76">
        <v>1</v>
      </c>
      <c r="H172" s="111" t="s">
        <v>1108</v>
      </c>
      <c r="I172" s="111" t="s">
        <v>57</v>
      </c>
      <c r="J172" s="111" t="s">
        <v>48</v>
      </c>
      <c r="K172" s="96" t="s">
        <v>1109</v>
      </c>
      <c r="L172" s="96" t="s">
        <v>1110</v>
      </c>
      <c r="M172" s="113">
        <v>45689</v>
      </c>
      <c r="N172" s="113" t="s">
        <v>216</v>
      </c>
      <c r="O172" s="76">
        <v>0.25</v>
      </c>
      <c r="P172" s="76">
        <v>0.5</v>
      </c>
      <c r="Q172" s="76">
        <v>0.75</v>
      </c>
      <c r="R172" s="76">
        <v>1</v>
      </c>
      <c r="S172" s="26" t="s">
        <v>49</v>
      </c>
      <c r="T172" s="181">
        <v>0</v>
      </c>
      <c r="U172" s="166" t="s">
        <v>1117</v>
      </c>
      <c r="V172" s="224" t="s">
        <v>733</v>
      </c>
      <c r="W172" s="269">
        <v>1007034609.3333334</v>
      </c>
      <c r="X172" s="10" t="s">
        <v>74</v>
      </c>
      <c r="Y172" s="10" t="s">
        <v>49</v>
      </c>
      <c r="Z172" s="10" t="s">
        <v>126</v>
      </c>
      <c r="AA172" s="10" t="s">
        <v>49</v>
      </c>
      <c r="AB172" s="129"/>
      <c r="AC172" s="169">
        <v>0.25</v>
      </c>
      <c r="AD172" s="170">
        <f t="shared" si="24"/>
        <v>1</v>
      </c>
      <c r="AE172" s="171" t="str">
        <f t="shared" si="27"/>
        <v>Avance satisfactorio</v>
      </c>
      <c r="AF172" s="172" t="s">
        <v>1111</v>
      </c>
      <c r="AG172" s="172" t="s">
        <v>1112</v>
      </c>
      <c r="AH172" s="172"/>
      <c r="AI172" s="173" t="str">
        <f t="shared" si="28"/>
        <v>En gestión</v>
      </c>
      <c r="AJ172" s="174">
        <v>0</v>
      </c>
      <c r="AK172" s="176">
        <v>0</v>
      </c>
      <c r="AL172" s="183">
        <v>1007034609.3333334</v>
      </c>
      <c r="AM172" s="183">
        <v>938125407.66666663</v>
      </c>
      <c r="AN172" s="183">
        <v>94171568.50333333</v>
      </c>
    </row>
    <row r="173" spans="2:40" ht="132" x14ac:dyDescent="0.3">
      <c r="B173" s="110" t="s">
        <v>14</v>
      </c>
      <c r="C173" s="46" t="s">
        <v>1113</v>
      </c>
      <c r="D173" s="116" t="s">
        <v>1106</v>
      </c>
      <c r="E173" s="117" t="s">
        <v>1107</v>
      </c>
      <c r="F173" s="116" t="s">
        <v>56</v>
      </c>
      <c r="G173" s="77">
        <v>1</v>
      </c>
      <c r="H173" s="117" t="s">
        <v>1114</v>
      </c>
      <c r="I173" s="118" t="s">
        <v>57</v>
      </c>
      <c r="J173" s="118" t="s">
        <v>48</v>
      </c>
      <c r="K173" s="116" t="s">
        <v>1115</v>
      </c>
      <c r="L173" s="119" t="s">
        <v>1116</v>
      </c>
      <c r="M173" s="49">
        <v>45748</v>
      </c>
      <c r="N173" s="113" t="s">
        <v>216</v>
      </c>
      <c r="O173" s="78">
        <v>0</v>
      </c>
      <c r="P173" s="77">
        <v>0.25</v>
      </c>
      <c r="Q173" s="77">
        <v>0.5</v>
      </c>
      <c r="R173" s="77">
        <v>1</v>
      </c>
      <c r="S173" s="26" t="s">
        <v>49</v>
      </c>
      <c r="T173" s="181">
        <v>0</v>
      </c>
      <c r="U173" s="226" t="s">
        <v>49</v>
      </c>
      <c r="V173" s="226" t="s">
        <v>49</v>
      </c>
      <c r="W173" s="258">
        <v>0</v>
      </c>
      <c r="X173" s="10" t="s">
        <v>74</v>
      </c>
      <c r="Y173" s="10" t="s">
        <v>49</v>
      </c>
      <c r="Z173" s="10" t="s">
        <v>126</v>
      </c>
      <c r="AA173" s="10" t="s">
        <v>49</v>
      </c>
      <c r="AB173" s="129"/>
      <c r="AC173" s="210"/>
      <c r="AD173" s="170" t="str">
        <f t="shared" si="24"/>
        <v>No Aplica</v>
      </c>
      <c r="AE173" s="171" t="str">
        <f t="shared" si="27"/>
        <v>No reporta avance en el periodo</v>
      </c>
      <c r="AF173" s="172" t="s">
        <v>297</v>
      </c>
      <c r="AG173" s="172" t="s">
        <v>49</v>
      </c>
      <c r="AH173" s="172" t="s">
        <v>49</v>
      </c>
      <c r="AI173" s="173" t="str">
        <f t="shared" si="28"/>
        <v>Sin iniciar</v>
      </c>
      <c r="AJ173" s="174">
        <v>0</v>
      </c>
      <c r="AK173" s="176">
        <v>0</v>
      </c>
      <c r="AL173" s="252">
        <v>0</v>
      </c>
      <c r="AM173" s="252">
        <v>0</v>
      </c>
      <c r="AN173" s="252">
        <v>0</v>
      </c>
    </row>
    <row r="174" spans="2:40" ht="363" x14ac:dyDescent="0.3">
      <c r="B174" s="45" t="s">
        <v>18</v>
      </c>
      <c r="C174" s="46" t="s">
        <v>1118</v>
      </c>
      <c r="D174" s="26" t="s">
        <v>54</v>
      </c>
      <c r="E174" s="26" t="s">
        <v>276</v>
      </c>
      <c r="F174" s="26" t="s">
        <v>64</v>
      </c>
      <c r="G174" s="47">
        <v>1</v>
      </c>
      <c r="H174" s="26" t="s">
        <v>1119</v>
      </c>
      <c r="I174" s="26" t="s">
        <v>57</v>
      </c>
      <c r="J174" s="26" t="s">
        <v>48</v>
      </c>
      <c r="K174" s="10" t="s">
        <v>1120</v>
      </c>
      <c r="L174" s="10" t="s">
        <v>1121</v>
      </c>
      <c r="M174" s="48" t="s">
        <v>1122</v>
      </c>
      <c r="N174" s="48" t="s">
        <v>216</v>
      </c>
      <c r="O174" s="47">
        <v>0.25</v>
      </c>
      <c r="P174" s="47">
        <v>0.5</v>
      </c>
      <c r="Q174" s="47">
        <v>0.75</v>
      </c>
      <c r="R174" s="47">
        <v>1</v>
      </c>
      <c r="S174" s="26" t="s">
        <v>39</v>
      </c>
      <c r="T174" s="51">
        <v>1587188750.5599999</v>
      </c>
      <c r="U174" s="166" t="s">
        <v>1117</v>
      </c>
      <c r="V174" s="224" t="s">
        <v>1335</v>
      </c>
      <c r="W174" s="51">
        <v>108662212696.46999</v>
      </c>
      <c r="X174" s="10" t="s">
        <v>74</v>
      </c>
      <c r="Y174" s="10" t="s">
        <v>49</v>
      </c>
      <c r="Z174" s="10" t="s">
        <v>126</v>
      </c>
      <c r="AA174" s="10" t="s">
        <v>49</v>
      </c>
      <c r="AB174" s="129"/>
      <c r="AC174" s="169">
        <v>0.23400000000000001</v>
      </c>
      <c r="AD174" s="170">
        <f t="shared" si="24"/>
        <v>0.93600000000000005</v>
      </c>
      <c r="AE174" s="171" t="str">
        <f t="shared" si="27"/>
        <v>Avance suficiente</v>
      </c>
      <c r="AF174" s="172" t="s">
        <v>1123</v>
      </c>
      <c r="AG174" s="172" t="s">
        <v>1124</v>
      </c>
      <c r="AH174" s="172" t="s">
        <v>1369</v>
      </c>
      <c r="AI174" s="173" t="str">
        <f t="shared" si="28"/>
        <v>En gestión</v>
      </c>
      <c r="AJ174" s="211">
        <v>1587188751</v>
      </c>
      <c r="AK174" s="246">
        <v>396797187.75</v>
      </c>
      <c r="AL174" s="278">
        <v>108662212696.46999</v>
      </c>
      <c r="AM174" s="278">
        <v>73624285145.980148</v>
      </c>
      <c r="AN174" s="278">
        <v>16947469817.269968</v>
      </c>
    </row>
    <row r="175" spans="2:40" ht="346.5" x14ac:dyDescent="0.3">
      <c r="B175" s="45" t="s">
        <v>18</v>
      </c>
      <c r="C175" s="46" t="s">
        <v>1125</v>
      </c>
      <c r="D175" s="26" t="s">
        <v>54</v>
      </c>
      <c r="E175" s="26" t="s">
        <v>276</v>
      </c>
      <c r="F175" s="26" t="s">
        <v>64</v>
      </c>
      <c r="G175" s="47">
        <v>1</v>
      </c>
      <c r="H175" s="26" t="s">
        <v>1126</v>
      </c>
      <c r="I175" s="26" t="s">
        <v>57</v>
      </c>
      <c r="J175" s="26" t="s">
        <v>48</v>
      </c>
      <c r="K175" s="10" t="s">
        <v>1127</v>
      </c>
      <c r="L175" s="10" t="s">
        <v>1128</v>
      </c>
      <c r="M175" s="48">
        <v>45689</v>
      </c>
      <c r="N175" s="48" t="s">
        <v>216</v>
      </c>
      <c r="O175" s="47">
        <v>0.25</v>
      </c>
      <c r="P175" s="47">
        <v>0.5</v>
      </c>
      <c r="Q175" s="47">
        <v>0.75</v>
      </c>
      <c r="R175" s="47">
        <v>1</v>
      </c>
      <c r="S175" s="26" t="s">
        <v>39</v>
      </c>
      <c r="T175" s="51">
        <v>177383071.22</v>
      </c>
      <c r="U175" s="166" t="s">
        <v>1117</v>
      </c>
      <c r="V175" s="224" t="s">
        <v>1336</v>
      </c>
      <c r="W175" s="270">
        <v>4268101110.1100001</v>
      </c>
      <c r="X175" s="10" t="s">
        <v>74</v>
      </c>
      <c r="Y175" s="10" t="s">
        <v>49</v>
      </c>
      <c r="Z175" s="10" t="s">
        <v>126</v>
      </c>
      <c r="AA175" s="10" t="s">
        <v>49</v>
      </c>
      <c r="AB175" s="129"/>
      <c r="AC175" s="169">
        <v>0.15</v>
      </c>
      <c r="AD175" s="170">
        <f t="shared" si="24"/>
        <v>0.6</v>
      </c>
      <c r="AE175" s="171" t="str">
        <f t="shared" ref="AE175:AE176" si="29">IF(ISTEXT(AD175),"No reporta avance en el periodo",IF(AD175&lt;=69%,"Avance insuficiente",IF(AD175&gt;95%,"Avance satisfactorio",IF(AD175&gt;70%,"Avance suficiente",IF(AD175&lt;94%,"Avance suficiente",0)))))</f>
        <v>Avance insuficiente</v>
      </c>
      <c r="AF175" s="172" t="s">
        <v>1129</v>
      </c>
      <c r="AG175" s="172" t="s">
        <v>1130</v>
      </c>
      <c r="AH175" s="172" t="s">
        <v>1323</v>
      </c>
      <c r="AI175" s="173" t="str">
        <f t="shared" si="28"/>
        <v>En gestión</v>
      </c>
      <c r="AJ175" s="212">
        <v>177383071</v>
      </c>
      <c r="AK175" s="246" t="s">
        <v>1131</v>
      </c>
      <c r="AL175" s="278">
        <v>4268101110.1100001</v>
      </c>
      <c r="AM175" s="278">
        <v>3353768061.0500002</v>
      </c>
      <c r="AN175" s="278">
        <v>379504150.25</v>
      </c>
    </row>
    <row r="176" spans="2:40" ht="330" x14ac:dyDescent="0.3">
      <c r="B176" s="45" t="s">
        <v>18</v>
      </c>
      <c r="C176" s="46" t="s">
        <v>1132</v>
      </c>
      <c r="D176" s="26" t="s">
        <v>54</v>
      </c>
      <c r="E176" s="26" t="s">
        <v>276</v>
      </c>
      <c r="F176" s="26" t="s">
        <v>64</v>
      </c>
      <c r="G176" s="79">
        <v>200</v>
      </c>
      <c r="H176" s="26" t="s">
        <v>1133</v>
      </c>
      <c r="I176" s="26" t="s">
        <v>57</v>
      </c>
      <c r="J176" s="26" t="s">
        <v>38</v>
      </c>
      <c r="K176" s="10" t="s">
        <v>1134</v>
      </c>
      <c r="L176" s="48" t="s">
        <v>1135</v>
      </c>
      <c r="M176" s="48">
        <v>45689</v>
      </c>
      <c r="N176" s="48" t="s">
        <v>216</v>
      </c>
      <c r="O176" s="80">
        <v>26</v>
      </c>
      <c r="P176" s="80">
        <v>74</v>
      </c>
      <c r="Q176" s="80">
        <v>142</v>
      </c>
      <c r="R176" s="80">
        <v>200</v>
      </c>
      <c r="S176" s="26" t="s">
        <v>39</v>
      </c>
      <c r="T176" s="51">
        <v>209883502.73000002</v>
      </c>
      <c r="U176" s="51" t="s">
        <v>281</v>
      </c>
      <c r="V176" s="224" t="s">
        <v>1337</v>
      </c>
      <c r="W176" s="270">
        <v>1550414308.5799999</v>
      </c>
      <c r="X176" s="10" t="s">
        <v>74</v>
      </c>
      <c r="Y176" s="10" t="s">
        <v>49</v>
      </c>
      <c r="Z176" s="10" t="s">
        <v>126</v>
      </c>
      <c r="AA176" s="10" t="s">
        <v>49</v>
      </c>
      <c r="AB176" s="129"/>
      <c r="AC176" s="175">
        <v>19</v>
      </c>
      <c r="AD176" s="170">
        <f t="shared" si="24"/>
        <v>0.73076923076923073</v>
      </c>
      <c r="AE176" s="171" t="str">
        <f t="shared" si="29"/>
        <v>Avance suficiente</v>
      </c>
      <c r="AF176" s="172" t="s">
        <v>1136</v>
      </c>
      <c r="AG176" s="172" t="s">
        <v>1137</v>
      </c>
      <c r="AH176" s="172" t="s">
        <v>1370</v>
      </c>
      <c r="AI176" s="173" t="str">
        <f t="shared" si="28"/>
        <v>En gestión</v>
      </c>
      <c r="AJ176" s="212">
        <v>209883503</v>
      </c>
      <c r="AK176" s="246">
        <v>52470875.75</v>
      </c>
      <c r="AL176" s="278">
        <v>1550414308.5799999</v>
      </c>
      <c r="AM176" s="278">
        <v>1173403806</v>
      </c>
      <c r="AN176" s="278">
        <v>120725158.90000001</v>
      </c>
    </row>
    <row r="177" spans="2:40" ht="82.5" x14ac:dyDescent="0.3">
      <c r="B177" s="88" t="s">
        <v>18</v>
      </c>
      <c r="C177" s="46" t="s">
        <v>1138</v>
      </c>
      <c r="D177" s="89" t="s">
        <v>54</v>
      </c>
      <c r="E177" s="89" t="s">
        <v>276</v>
      </c>
      <c r="F177" s="89" t="s">
        <v>64</v>
      </c>
      <c r="G177" s="59">
        <v>3</v>
      </c>
      <c r="H177" s="89" t="s">
        <v>1139</v>
      </c>
      <c r="I177" s="89" t="s">
        <v>57</v>
      </c>
      <c r="J177" s="89" t="s">
        <v>38</v>
      </c>
      <c r="K177" s="93" t="s">
        <v>1140</v>
      </c>
      <c r="L177" s="93" t="s">
        <v>1141</v>
      </c>
      <c r="M177" s="92">
        <v>45748</v>
      </c>
      <c r="N177" s="92" t="s">
        <v>216</v>
      </c>
      <c r="O177" s="59">
        <v>0</v>
      </c>
      <c r="P177" s="59">
        <v>1</v>
      </c>
      <c r="Q177" s="59">
        <v>0</v>
      </c>
      <c r="R177" s="59">
        <v>3</v>
      </c>
      <c r="S177" s="26" t="s">
        <v>39</v>
      </c>
      <c r="T177" s="51">
        <v>48281475</v>
      </c>
      <c r="U177" s="168" t="s">
        <v>1338</v>
      </c>
      <c r="V177" s="224" t="s">
        <v>1339</v>
      </c>
      <c r="W177" s="257">
        <v>325000000</v>
      </c>
      <c r="X177" s="10" t="s">
        <v>74</v>
      </c>
      <c r="Y177" s="10" t="s">
        <v>49</v>
      </c>
      <c r="Z177" s="10" t="s">
        <v>126</v>
      </c>
      <c r="AA177" s="10" t="s">
        <v>53</v>
      </c>
      <c r="AB177" s="129"/>
      <c r="AC177" s="175"/>
      <c r="AD177" s="170" t="str">
        <f t="shared" si="24"/>
        <v>No Aplica</v>
      </c>
      <c r="AE177" s="171" t="str">
        <f>IF(ISTEXT(AD177),"No reporta avance en el periodo",IF(AD177&lt;=69%,"Avance insuficiente",IF(AD177&gt;95%,"Avance satisfactorio",IF(AD177&gt;70%,"Avance suficiente",IF(AD177&lt;94%,"Avance suficiente",0)))))</f>
        <v>No reporta avance en el periodo</v>
      </c>
      <c r="AF177" s="213" t="s">
        <v>297</v>
      </c>
      <c r="AG177" s="213" t="s">
        <v>49</v>
      </c>
      <c r="AH177" s="213" t="s">
        <v>49</v>
      </c>
      <c r="AI177" s="173" t="str">
        <f t="shared" si="28"/>
        <v>Sin iniciar</v>
      </c>
      <c r="AJ177" s="51">
        <v>48281475</v>
      </c>
      <c r="AK177" s="247">
        <v>0</v>
      </c>
      <c r="AL177" s="279">
        <v>325000000</v>
      </c>
      <c r="AM177" s="279">
        <v>324230901</v>
      </c>
      <c r="AN177" s="279">
        <v>5763513.5</v>
      </c>
    </row>
    <row r="178" spans="2:40" ht="247.5" x14ac:dyDescent="0.3">
      <c r="B178" s="88" t="s">
        <v>18</v>
      </c>
      <c r="C178" s="46" t="s">
        <v>1142</v>
      </c>
      <c r="D178" s="89" t="s">
        <v>54</v>
      </c>
      <c r="E178" s="89" t="s">
        <v>276</v>
      </c>
      <c r="F178" s="89" t="s">
        <v>64</v>
      </c>
      <c r="G178" s="47">
        <v>1</v>
      </c>
      <c r="H178" s="89" t="s">
        <v>1143</v>
      </c>
      <c r="I178" s="89" t="s">
        <v>57</v>
      </c>
      <c r="J178" s="89" t="s">
        <v>48</v>
      </c>
      <c r="K178" s="93" t="s">
        <v>1144</v>
      </c>
      <c r="L178" s="93" t="s">
        <v>1145</v>
      </c>
      <c r="M178" s="92">
        <v>45748</v>
      </c>
      <c r="N178" s="92" t="s">
        <v>216</v>
      </c>
      <c r="O178" s="47">
        <v>0</v>
      </c>
      <c r="P178" s="47">
        <v>0.5</v>
      </c>
      <c r="Q178" s="47">
        <v>0.75</v>
      </c>
      <c r="R178" s="47">
        <v>1</v>
      </c>
      <c r="S178" s="26" t="s">
        <v>39</v>
      </c>
      <c r="T178" s="51">
        <v>34005906</v>
      </c>
      <c r="U178" s="166" t="s">
        <v>1334</v>
      </c>
      <c r="V178" s="224" t="s">
        <v>1046</v>
      </c>
      <c r="W178" s="279">
        <v>171350220</v>
      </c>
      <c r="X178" s="10" t="s">
        <v>74</v>
      </c>
      <c r="Y178" s="10" t="s">
        <v>49</v>
      </c>
      <c r="Z178" s="10" t="s">
        <v>126</v>
      </c>
      <c r="AA178" s="10" t="s">
        <v>53</v>
      </c>
      <c r="AB178" s="129"/>
      <c r="AC178" s="169"/>
      <c r="AD178" s="170" t="str">
        <f t="shared" si="24"/>
        <v>No Aplica</v>
      </c>
      <c r="AE178" s="171" t="str">
        <f t="shared" ref="AE178:AE188" si="30">IF(ISTEXT(AD178),"No reporta avance en el periodo",IF(AD178&lt;=69%,"Avance insuficiente",IF(AD178&gt;95%,"Avance satisfactorio",IF(AD178&gt;70%,"Avance suficiente",IF(AD178&lt;94%,"Avance suficiente",0)))))</f>
        <v>No reporta avance en el periodo</v>
      </c>
      <c r="AF178" s="213" t="s">
        <v>297</v>
      </c>
      <c r="AG178" s="213" t="s">
        <v>49</v>
      </c>
      <c r="AH178" s="213" t="s">
        <v>49</v>
      </c>
      <c r="AI178" s="173" t="str">
        <f t="shared" si="28"/>
        <v>Sin iniciar</v>
      </c>
      <c r="AJ178" s="51">
        <v>34005906</v>
      </c>
      <c r="AK178" s="247">
        <v>0</v>
      </c>
      <c r="AL178" s="279">
        <v>171350220</v>
      </c>
      <c r="AM178" s="279">
        <v>171350220</v>
      </c>
      <c r="AN178" s="279">
        <v>8047613.25</v>
      </c>
    </row>
    <row r="179" spans="2:40" ht="323.25" customHeight="1" x14ac:dyDescent="0.3">
      <c r="B179" s="88" t="s">
        <v>18</v>
      </c>
      <c r="C179" s="46" t="s">
        <v>1146</v>
      </c>
      <c r="D179" s="89" t="s">
        <v>54</v>
      </c>
      <c r="E179" s="89" t="s">
        <v>276</v>
      </c>
      <c r="F179" s="89" t="s">
        <v>1147</v>
      </c>
      <c r="G179" s="47">
        <v>1</v>
      </c>
      <c r="H179" s="89" t="s">
        <v>1148</v>
      </c>
      <c r="I179" s="89" t="s">
        <v>57</v>
      </c>
      <c r="J179" s="89" t="s">
        <v>48</v>
      </c>
      <c r="K179" s="93" t="s">
        <v>1149</v>
      </c>
      <c r="L179" s="93" t="s">
        <v>1150</v>
      </c>
      <c r="M179" s="92" t="s">
        <v>1151</v>
      </c>
      <c r="N179" s="92" t="s">
        <v>216</v>
      </c>
      <c r="O179" s="47">
        <v>0.2</v>
      </c>
      <c r="P179" s="47">
        <v>0.4</v>
      </c>
      <c r="Q179" s="47">
        <v>0.7</v>
      </c>
      <c r="R179" s="47">
        <v>1</v>
      </c>
      <c r="S179" s="26" t="s">
        <v>39</v>
      </c>
      <c r="T179" s="51">
        <v>34005906</v>
      </c>
      <c r="U179" s="166" t="s">
        <v>1334</v>
      </c>
      <c r="V179" s="224" t="s">
        <v>1046</v>
      </c>
      <c r="W179" s="279">
        <v>171350220</v>
      </c>
      <c r="X179" s="10" t="s">
        <v>74</v>
      </c>
      <c r="Y179" s="10" t="s">
        <v>49</v>
      </c>
      <c r="Z179" s="10" t="s">
        <v>126</v>
      </c>
      <c r="AA179" s="10" t="s">
        <v>53</v>
      </c>
      <c r="AB179" s="129"/>
      <c r="AC179" s="169">
        <v>0.2</v>
      </c>
      <c r="AD179" s="170">
        <f t="shared" si="24"/>
        <v>1</v>
      </c>
      <c r="AE179" s="171" t="str">
        <f t="shared" si="30"/>
        <v>Avance satisfactorio</v>
      </c>
      <c r="AF179" s="172" t="s">
        <v>1152</v>
      </c>
      <c r="AG179" s="172" t="s">
        <v>1153</v>
      </c>
      <c r="AH179" s="172" t="s">
        <v>49</v>
      </c>
      <c r="AI179" s="173" t="str">
        <f t="shared" si="28"/>
        <v>En gestión</v>
      </c>
      <c r="AJ179" s="215">
        <v>34005906</v>
      </c>
      <c r="AK179" s="248">
        <v>6801181.0199999996</v>
      </c>
      <c r="AL179" s="279">
        <v>171350220</v>
      </c>
      <c r="AM179" s="279">
        <v>171350220</v>
      </c>
      <c r="AN179" s="279">
        <v>8047613.25</v>
      </c>
    </row>
    <row r="180" spans="2:40" ht="307.5" customHeight="1" x14ac:dyDescent="0.3">
      <c r="B180" s="88" t="s">
        <v>18</v>
      </c>
      <c r="C180" s="46" t="s">
        <v>1154</v>
      </c>
      <c r="D180" s="89" t="s">
        <v>54</v>
      </c>
      <c r="E180" s="89" t="s">
        <v>276</v>
      </c>
      <c r="F180" s="89" t="s">
        <v>64</v>
      </c>
      <c r="G180" s="59">
        <v>4</v>
      </c>
      <c r="H180" s="89" t="s">
        <v>1155</v>
      </c>
      <c r="I180" s="89" t="s">
        <v>57</v>
      </c>
      <c r="J180" s="89" t="s">
        <v>38</v>
      </c>
      <c r="K180" s="93" t="s">
        <v>1156</v>
      </c>
      <c r="L180" s="93" t="s">
        <v>1157</v>
      </c>
      <c r="M180" s="92" t="s">
        <v>1158</v>
      </c>
      <c r="N180" s="92" t="s">
        <v>216</v>
      </c>
      <c r="O180" s="59">
        <v>1</v>
      </c>
      <c r="P180" s="59">
        <v>2</v>
      </c>
      <c r="Q180" s="59">
        <v>3</v>
      </c>
      <c r="R180" s="59">
        <v>4</v>
      </c>
      <c r="S180" s="26" t="s">
        <v>39</v>
      </c>
      <c r="T180" s="51">
        <v>198860592</v>
      </c>
      <c r="U180" s="166" t="s">
        <v>1334</v>
      </c>
      <c r="V180" s="224" t="s">
        <v>1339</v>
      </c>
      <c r="W180" s="257">
        <v>325000000</v>
      </c>
      <c r="X180" s="10" t="s">
        <v>74</v>
      </c>
      <c r="Y180" s="10" t="s">
        <v>49</v>
      </c>
      <c r="Z180" s="10" t="s">
        <v>126</v>
      </c>
      <c r="AA180" s="10" t="s">
        <v>49</v>
      </c>
      <c r="AB180" s="129"/>
      <c r="AC180" s="175">
        <v>25</v>
      </c>
      <c r="AD180" s="170">
        <f t="shared" ref="AD180:AD204" si="31">+IF($O180=0,"No Aplica",IF($AC180/$O180&gt;=100%,100%,$AC180/$O180))</f>
        <v>1</v>
      </c>
      <c r="AE180" s="171" t="str">
        <f t="shared" si="30"/>
        <v>Avance satisfactorio</v>
      </c>
      <c r="AF180" s="172" t="s">
        <v>1159</v>
      </c>
      <c r="AG180" s="172" t="s">
        <v>1160</v>
      </c>
      <c r="AH180" s="172" t="s">
        <v>49</v>
      </c>
      <c r="AI180" s="173" t="s">
        <v>1326</v>
      </c>
      <c r="AJ180" s="216">
        <v>198860592</v>
      </c>
      <c r="AK180" s="249">
        <v>49715148</v>
      </c>
      <c r="AL180" s="279">
        <v>325000000</v>
      </c>
      <c r="AM180" s="279">
        <v>324230901</v>
      </c>
      <c r="AN180" s="279">
        <v>5763513.5</v>
      </c>
    </row>
    <row r="181" spans="2:40" ht="132" x14ac:dyDescent="0.3">
      <c r="B181" s="88" t="s">
        <v>18</v>
      </c>
      <c r="C181" s="46" t="s">
        <v>1161</v>
      </c>
      <c r="D181" s="89" t="s">
        <v>54</v>
      </c>
      <c r="E181" s="89" t="s">
        <v>134</v>
      </c>
      <c r="F181" s="89" t="s">
        <v>56</v>
      </c>
      <c r="G181" s="50">
        <v>1</v>
      </c>
      <c r="H181" s="89" t="s">
        <v>1162</v>
      </c>
      <c r="I181" s="89" t="s">
        <v>57</v>
      </c>
      <c r="J181" s="89" t="s">
        <v>48</v>
      </c>
      <c r="K181" s="93" t="s">
        <v>1163</v>
      </c>
      <c r="L181" s="93" t="s">
        <v>1164</v>
      </c>
      <c r="M181" s="92">
        <v>45689</v>
      </c>
      <c r="N181" s="92" t="s">
        <v>216</v>
      </c>
      <c r="O181" s="47">
        <v>0.1</v>
      </c>
      <c r="P181" s="47">
        <v>0.3</v>
      </c>
      <c r="Q181" s="47">
        <v>0.6</v>
      </c>
      <c r="R181" s="47">
        <v>1</v>
      </c>
      <c r="S181" s="26" t="s">
        <v>39</v>
      </c>
      <c r="T181" s="51">
        <v>198860592</v>
      </c>
      <c r="U181" s="166" t="s">
        <v>1334</v>
      </c>
      <c r="V181" s="224" t="s">
        <v>1046</v>
      </c>
      <c r="W181" s="279">
        <v>171350220</v>
      </c>
      <c r="X181" s="10" t="s">
        <v>74</v>
      </c>
      <c r="Y181" s="10" t="s">
        <v>49</v>
      </c>
      <c r="Z181" s="10" t="s">
        <v>126</v>
      </c>
      <c r="AA181" s="10" t="s">
        <v>49</v>
      </c>
      <c r="AB181" s="129"/>
      <c r="AC181" s="169">
        <v>0.1</v>
      </c>
      <c r="AD181" s="170">
        <f t="shared" si="31"/>
        <v>1</v>
      </c>
      <c r="AE181" s="171" t="str">
        <f t="shared" si="30"/>
        <v>Avance satisfactorio</v>
      </c>
      <c r="AF181" s="172" t="s">
        <v>1165</v>
      </c>
      <c r="AG181" s="172" t="s">
        <v>1166</v>
      </c>
      <c r="AH181" s="172" t="s">
        <v>49</v>
      </c>
      <c r="AI181" s="173" t="str">
        <f t="shared" si="28"/>
        <v>En gestión</v>
      </c>
      <c r="AJ181" s="216">
        <v>198860592</v>
      </c>
      <c r="AK181" s="248">
        <v>49715148</v>
      </c>
      <c r="AL181" s="279">
        <v>171350220</v>
      </c>
      <c r="AM181" s="279">
        <v>171350220</v>
      </c>
      <c r="AN181" s="279">
        <v>8047613.25</v>
      </c>
    </row>
    <row r="182" spans="2:40" ht="132" x14ac:dyDescent="0.3">
      <c r="B182" s="88" t="s">
        <v>18</v>
      </c>
      <c r="C182" s="46" t="s">
        <v>1167</v>
      </c>
      <c r="D182" s="89" t="s">
        <v>54</v>
      </c>
      <c r="E182" s="89" t="s">
        <v>276</v>
      </c>
      <c r="F182" s="89" t="s">
        <v>64</v>
      </c>
      <c r="G182" s="50">
        <v>1</v>
      </c>
      <c r="H182" s="89" t="s">
        <v>1168</v>
      </c>
      <c r="I182" s="89" t="s">
        <v>57</v>
      </c>
      <c r="J182" s="89" t="s">
        <v>48</v>
      </c>
      <c r="K182" s="93" t="s">
        <v>1169</v>
      </c>
      <c r="L182" s="92" t="s">
        <v>1170</v>
      </c>
      <c r="M182" s="92">
        <v>45658</v>
      </c>
      <c r="N182" s="92" t="s">
        <v>216</v>
      </c>
      <c r="O182" s="50">
        <v>0.25</v>
      </c>
      <c r="P182" s="50">
        <v>0.5</v>
      </c>
      <c r="Q182" s="50">
        <v>0.75</v>
      </c>
      <c r="R182" s="50">
        <v>1</v>
      </c>
      <c r="S182" s="26" t="s">
        <v>39</v>
      </c>
      <c r="T182" s="51">
        <v>25865076</v>
      </c>
      <c r="U182" s="166" t="s">
        <v>1334</v>
      </c>
      <c r="V182" s="224" t="s">
        <v>1332</v>
      </c>
      <c r="W182" s="272">
        <v>115951000</v>
      </c>
      <c r="X182" s="10" t="s">
        <v>74</v>
      </c>
      <c r="Y182" s="10" t="s">
        <v>49</v>
      </c>
      <c r="Z182" s="10" t="s">
        <v>126</v>
      </c>
      <c r="AA182" s="10" t="s">
        <v>49</v>
      </c>
      <c r="AB182" s="129"/>
      <c r="AC182" s="169">
        <v>0.25</v>
      </c>
      <c r="AD182" s="170">
        <f t="shared" si="31"/>
        <v>1</v>
      </c>
      <c r="AE182" s="171" t="str">
        <f t="shared" si="30"/>
        <v>Avance satisfactorio</v>
      </c>
      <c r="AF182" s="172" t="s">
        <v>1171</v>
      </c>
      <c r="AG182" s="172" t="s">
        <v>1172</v>
      </c>
      <c r="AH182" s="172" t="s">
        <v>49</v>
      </c>
      <c r="AI182" s="173" t="str">
        <f t="shared" si="28"/>
        <v>En gestión</v>
      </c>
      <c r="AJ182" s="216" t="s">
        <v>1173</v>
      </c>
      <c r="AK182" s="250" t="s">
        <v>1174</v>
      </c>
      <c r="AL182" s="280">
        <v>115951000</v>
      </c>
      <c r="AM182" s="280">
        <v>115951000</v>
      </c>
      <c r="AN182" s="280">
        <v>4933188</v>
      </c>
    </row>
    <row r="183" spans="2:40" ht="198" x14ac:dyDescent="0.3">
      <c r="B183" s="88" t="s">
        <v>18</v>
      </c>
      <c r="C183" s="46" t="s">
        <v>1175</v>
      </c>
      <c r="D183" s="89" t="s">
        <v>54</v>
      </c>
      <c r="E183" s="89" t="s">
        <v>276</v>
      </c>
      <c r="F183" s="89" t="s">
        <v>64</v>
      </c>
      <c r="G183" s="47">
        <v>1</v>
      </c>
      <c r="H183" s="89" t="s">
        <v>1176</v>
      </c>
      <c r="I183" s="89" t="s">
        <v>57</v>
      </c>
      <c r="J183" s="89" t="s">
        <v>48</v>
      </c>
      <c r="K183" s="93" t="s">
        <v>1177</v>
      </c>
      <c r="L183" s="93" t="s">
        <v>1178</v>
      </c>
      <c r="M183" s="92">
        <v>45689</v>
      </c>
      <c r="N183" s="92" t="s">
        <v>216</v>
      </c>
      <c r="O183" s="47">
        <v>0.1</v>
      </c>
      <c r="P183" s="47">
        <v>0.3</v>
      </c>
      <c r="Q183" s="47">
        <v>0.65</v>
      </c>
      <c r="R183" s="47">
        <v>1</v>
      </c>
      <c r="S183" s="26" t="s">
        <v>49</v>
      </c>
      <c r="T183" s="214">
        <v>0</v>
      </c>
      <c r="U183" s="166" t="s">
        <v>223</v>
      </c>
      <c r="V183" s="224" t="s">
        <v>189</v>
      </c>
      <c r="W183" s="273">
        <v>44993473.666666664</v>
      </c>
      <c r="X183" s="10" t="s">
        <v>74</v>
      </c>
      <c r="Y183" s="10" t="s">
        <v>49</v>
      </c>
      <c r="Z183" s="10" t="s">
        <v>126</v>
      </c>
      <c r="AA183" s="10" t="s">
        <v>49</v>
      </c>
      <c r="AB183" s="129"/>
      <c r="AC183" s="169">
        <v>0.05</v>
      </c>
      <c r="AD183" s="170">
        <f t="shared" si="31"/>
        <v>0.5</v>
      </c>
      <c r="AE183" s="171" t="str">
        <f t="shared" si="30"/>
        <v>Avance insuficiente</v>
      </c>
      <c r="AF183" s="172" t="s">
        <v>1364</v>
      </c>
      <c r="AG183" s="172" t="s">
        <v>1179</v>
      </c>
      <c r="AH183" s="172" t="s">
        <v>1372</v>
      </c>
      <c r="AI183" s="173" t="str">
        <f t="shared" si="28"/>
        <v>En gestión</v>
      </c>
      <c r="AJ183" s="214">
        <v>0</v>
      </c>
      <c r="AK183" s="214">
        <v>0</v>
      </c>
      <c r="AL183" s="281">
        <v>44993473.666666664</v>
      </c>
      <c r="AM183" s="281">
        <v>40993281</v>
      </c>
      <c r="AN183" s="281">
        <v>254651.66666666666</v>
      </c>
    </row>
    <row r="184" spans="2:40" ht="198" x14ac:dyDescent="0.3">
      <c r="B184" s="88" t="s">
        <v>18</v>
      </c>
      <c r="C184" s="46" t="s">
        <v>1180</v>
      </c>
      <c r="D184" s="89" t="s">
        <v>54</v>
      </c>
      <c r="E184" s="89" t="s">
        <v>276</v>
      </c>
      <c r="F184" s="89" t="s">
        <v>64</v>
      </c>
      <c r="G184" s="47">
        <v>1</v>
      </c>
      <c r="H184" s="89" t="s">
        <v>1181</v>
      </c>
      <c r="I184" s="89" t="s">
        <v>57</v>
      </c>
      <c r="J184" s="89" t="s">
        <v>48</v>
      </c>
      <c r="K184" s="93" t="s">
        <v>1177</v>
      </c>
      <c r="L184" s="93" t="s">
        <v>1182</v>
      </c>
      <c r="M184" s="92">
        <v>45689</v>
      </c>
      <c r="N184" s="92" t="s">
        <v>216</v>
      </c>
      <c r="O184" s="47">
        <v>0.1</v>
      </c>
      <c r="P184" s="47">
        <v>0.3</v>
      </c>
      <c r="Q184" s="47">
        <v>0.65</v>
      </c>
      <c r="R184" s="47">
        <v>1</v>
      </c>
      <c r="S184" s="26" t="s">
        <v>49</v>
      </c>
      <c r="T184" s="214">
        <v>0</v>
      </c>
      <c r="U184" s="166" t="s">
        <v>223</v>
      </c>
      <c r="V184" s="224" t="s">
        <v>189</v>
      </c>
      <c r="W184" s="273">
        <v>44993473.666666664</v>
      </c>
      <c r="X184" s="10" t="s">
        <v>74</v>
      </c>
      <c r="Y184" s="10" t="s">
        <v>49</v>
      </c>
      <c r="Z184" s="10" t="s">
        <v>126</v>
      </c>
      <c r="AA184" s="10" t="s">
        <v>49</v>
      </c>
      <c r="AB184" s="129"/>
      <c r="AC184" s="169">
        <v>0.05</v>
      </c>
      <c r="AD184" s="170">
        <f t="shared" si="31"/>
        <v>0.5</v>
      </c>
      <c r="AE184" s="171" t="str">
        <f t="shared" si="30"/>
        <v>Avance insuficiente</v>
      </c>
      <c r="AF184" s="172" t="s">
        <v>1365</v>
      </c>
      <c r="AG184" s="172" t="s">
        <v>1183</v>
      </c>
      <c r="AH184" s="172" t="s">
        <v>1373</v>
      </c>
      <c r="AI184" s="173" t="str">
        <f t="shared" si="28"/>
        <v>En gestión</v>
      </c>
      <c r="AJ184" s="214">
        <v>0</v>
      </c>
      <c r="AK184" s="214">
        <v>0</v>
      </c>
      <c r="AL184" s="281">
        <v>44993473.666666664</v>
      </c>
      <c r="AM184" s="281">
        <v>40993281</v>
      </c>
      <c r="AN184" s="281">
        <v>254651.66666666666</v>
      </c>
    </row>
    <row r="185" spans="2:40" ht="181.5" x14ac:dyDescent="0.3">
      <c r="B185" s="88" t="s">
        <v>18</v>
      </c>
      <c r="C185" s="46" t="s">
        <v>1184</v>
      </c>
      <c r="D185" s="89" t="s">
        <v>54</v>
      </c>
      <c r="E185" s="89" t="s">
        <v>276</v>
      </c>
      <c r="F185" s="89" t="s">
        <v>64</v>
      </c>
      <c r="G185" s="80">
        <v>6</v>
      </c>
      <c r="H185" s="89" t="s">
        <v>1185</v>
      </c>
      <c r="I185" s="89" t="s">
        <v>57</v>
      </c>
      <c r="J185" s="89" t="s">
        <v>38</v>
      </c>
      <c r="K185" s="93" t="s">
        <v>1186</v>
      </c>
      <c r="L185" s="93" t="s">
        <v>1187</v>
      </c>
      <c r="M185" s="92">
        <v>45748</v>
      </c>
      <c r="N185" s="92" t="s">
        <v>216</v>
      </c>
      <c r="O185" s="80">
        <v>0</v>
      </c>
      <c r="P185" s="80">
        <v>2</v>
      </c>
      <c r="Q185" s="80">
        <v>4</v>
      </c>
      <c r="R185" s="80">
        <v>6</v>
      </c>
      <c r="S185" s="26" t="s">
        <v>49</v>
      </c>
      <c r="T185" s="214">
        <v>0</v>
      </c>
      <c r="U185" s="166" t="s">
        <v>223</v>
      </c>
      <c r="V185" s="224" t="s">
        <v>1188</v>
      </c>
      <c r="W185" s="271">
        <v>315019579</v>
      </c>
      <c r="X185" s="10" t="s">
        <v>74</v>
      </c>
      <c r="Y185" s="10" t="s">
        <v>49</v>
      </c>
      <c r="Z185" s="10" t="s">
        <v>126</v>
      </c>
      <c r="AA185" s="10" t="s">
        <v>49</v>
      </c>
      <c r="AB185" s="129"/>
      <c r="AC185" s="175"/>
      <c r="AD185" s="170" t="str">
        <f t="shared" si="31"/>
        <v>No Aplica</v>
      </c>
      <c r="AE185" s="171" t="str">
        <f t="shared" si="30"/>
        <v>No reporta avance en el periodo</v>
      </c>
      <c r="AF185" s="172" t="s">
        <v>1189</v>
      </c>
      <c r="AG185" s="172" t="s">
        <v>1190</v>
      </c>
      <c r="AH185" s="213" t="s">
        <v>49</v>
      </c>
      <c r="AI185" s="173" t="str">
        <f t="shared" si="28"/>
        <v>Sin iniciar</v>
      </c>
      <c r="AJ185" s="214">
        <v>0</v>
      </c>
      <c r="AK185" s="247">
        <v>0</v>
      </c>
      <c r="AL185" s="279">
        <v>315019579</v>
      </c>
      <c r="AM185" s="279">
        <v>277055900</v>
      </c>
      <c r="AN185" s="279">
        <v>17079634</v>
      </c>
    </row>
    <row r="186" spans="2:40" ht="409.5" x14ac:dyDescent="0.3">
      <c r="B186" s="88" t="s">
        <v>18</v>
      </c>
      <c r="C186" s="46" t="s">
        <v>1191</v>
      </c>
      <c r="D186" s="89" t="s">
        <v>54</v>
      </c>
      <c r="E186" s="89" t="s">
        <v>134</v>
      </c>
      <c r="F186" s="89" t="s">
        <v>56</v>
      </c>
      <c r="G186" s="47">
        <v>0.5</v>
      </c>
      <c r="H186" s="89" t="s">
        <v>1192</v>
      </c>
      <c r="I186" s="89" t="s">
        <v>57</v>
      </c>
      <c r="J186" s="89" t="s">
        <v>48</v>
      </c>
      <c r="K186" s="93" t="s">
        <v>1193</v>
      </c>
      <c r="L186" s="93" t="s">
        <v>1194</v>
      </c>
      <c r="M186" s="92">
        <v>45689</v>
      </c>
      <c r="N186" s="92" t="s">
        <v>216</v>
      </c>
      <c r="O186" s="47">
        <v>0.05</v>
      </c>
      <c r="P186" s="47">
        <v>0.25</v>
      </c>
      <c r="Q186" s="47">
        <v>0.3</v>
      </c>
      <c r="R186" s="47">
        <v>0.5</v>
      </c>
      <c r="S186" s="26" t="s">
        <v>39</v>
      </c>
      <c r="T186" s="51">
        <v>19836616</v>
      </c>
      <c r="U186" s="166" t="s">
        <v>223</v>
      </c>
      <c r="V186" s="224" t="s">
        <v>189</v>
      </c>
      <c r="W186" s="273">
        <v>44993473.666666664</v>
      </c>
      <c r="X186" s="10" t="s">
        <v>74</v>
      </c>
      <c r="Y186" s="10" t="s">
        <v>49</v>
      </c>
      <c r="Z186" s="10" t="s">
        <v>126</v>
      </c>
      <c r="AA186" s="10" t="s">
        <v>49</v>
      </c>
      <c r="AB186" s="129"/>
      <c r="AC186" s="169">
        <v>0.05</v>
      </c>
      <c r="AD186" s="170">
        <f t="shared" si="31"/>
        <v>1</v>
      </c>
      <c r="AE186" s="171" t="str">
        <f t="shared" si="30"/>
        <v>Avance satisfactorio</v>
      </c>
      <c r="AF186" s="172" t="s">
        <v>1195</v>
      </c>
      <c r="AG186" s="172" t="s">
        <v>1196</v>
      </c>
      <c r="AH186" s="172" t="s">
        <v>49</v>
      </c>
      <c r="AI186" s="173" t="str">
        <f t="shared" si="28"/>
        <v>En gestión</v>
      </c>
      <c r="AJ186" s="216">
        <v>19836616</v>
      </c>
      <c r="AK186" s="250">
        <v>4959154</v>
      </c>
      <c r="AL186" s="281">
        <v>44993473.666666664</v>
      </c>
      <c r="AM186" s="281">
        <v>40993281</v>
      </c>
      <c r="AN186" s="281">
        <v>254651.66666666666</v>
      </c>
    </row>
    <row r="187" spans="2:40" ht="264" x14ac:dyDescent="0.3">
      <c r="B187" s="88" t="s">
        <v>18</v>
      </c>
      <c r="C187" s="46" t="s">
        <v>1197</v>
      </c>
      <c r="D187" s="89" t="s">
        <v>54</v>
      </c>
      <c r="E187" s="89" t="s">
        <v>276</v>
      </c>
      <c r="F187" s="89" t="s">
        <v>64</v>
      </c>
      <c r="G187" s="47">
        <v>1</v>
      </c>
      <c r="H187" s="89" t="s">
        <v>1198</v>
      </c>
      <c r="I187" s="89" t="s">
        <v>57</v>
      </c>
      <c r="J187" s="89" t="s">
        <v>48</v>
      </c>
      <c r="K187" s="93" t="s">
        <v>1199</v>
      </c>
      <c r="L187" s="92" t="s">
        <v>1200</v>
      </c>
      <c r="M187" s="92">
        <v>45748</v>
      </c>
      <c r="N187" s="92" t="s">
        <v>216</v>
      </c>
      <c r="O187" s="81">
        <v>0</v>
      </c>
      <c r="P187" s="50">
        <v>0.3</v>
      </c>
      <c r="Q187" s="50">
        <v>0.6</v>
      </c>
      <c r="R187" s="50">
        <v>1</v>
      </c>
      <c r="S187" s="26" t="s">
        <v>39</v>
      </c>
      <c r="T187" s="51">
        <v>25919694</v>
      </c>
      <c r="U187" s="48" t="s">
        <v>855</v>
      </c>
      <c r="V187" s="224" t="s">
        <v>1046</v>
      </c>
      <c r="W187" s="279">
        <v>171350220</v>
      </c>
      <c r="X187" s="10" t="s">
        <v>74</v>
      </c>
      <c r="Y187" s="10" t="s">
        <v>49</v>
      </c>
      <c r="Z187" s="10" t="s">
        <v>126</v>
      </c>
      <c r="AA187" s="10" t="s">
        <v>49</v>
      </c>
      <c r="AB187" s="129"/>
      <c r="AC187" s="169"/>
      <c r="AD187" s="170" t="str">
        <f t="shared" si="31"/>
        <v>No Aplica</v>
      </c>
      <c r="AE187" s="171" t="str">
        <f t="shared" si="30"/>
        <v>No reporta avance en el periodo</v>
      </c>
      <c r="AF187" s="213" t="s">
        <v>297</v>
      </c>
      <c r="AG187" s="213" t="s">
        <v>49</v>
      </c>
      <c r="AH187" s="213" t="s">
        <v>49</v>
      </c>
      <c r="AI187" s="173" t="str">
        <f t="shared" si="28"/>
        <v>Sin iniciar</v>
      </c>
      <c r="AJ187" s="51">
        <v>25919694</v>
      </c>
      <c r="AK187" s="247">
        <v>0</v>
      </c>
      <c r="AL187" s="279">
        <v>171350220</v>
      </c>
      <c r="AM187" s="279">
        <v>171350220</v>
      </c>
      <c r="AN187" s="279">
        <v>8047613.25</v>
      </c>
    </row>
    <row r="188" spans="2:40" ht="66" x14ac:dyDescent="0.3">
      <c r="B188" s="88" t="s">
        <v>18</v>
      </c>
      <c r="C188" s="46" t="s">
        <v>1201</v>
      </c>
      <c r="D188" s="89" t="s">
        <v>54</v>
      </c>
      <c r="E188" s="89" t="s">
        <v>276</v>
      </c>
      <c r="F188" s="89" t="s">
        <v>72</v>
      </c>
      <c r="G188" s="76">
        <v>1</v>
      </c>
      <c r="H188" s="95" t="s">
        <v>1202</v>
      </c>
      <c r="I188" s="89" t="s">
        <v>57</v>
      </c>
      <c r="J188" s="89" t="s">
        <v>48</v>
      </c>
      <c r="K188" s="93" t="s">
        <v>1203</v>
      </c>
      <c r="L188" s="93" t="s">
        <v>1204</v>
      </c>
      <c r="M188" s="92">
        <v>45748</v>
      </c>
      <c r="N188" s="92" t="s">
        <v>216</v>
      </c>
      <c r="O188" s="82">
        <v>0</v>
      </c>
      <c r="P188" s="83">
        <v>0.33</v>
      </c>
      <c r="Q188" s="83">
        <v>0.66</v>
      </c>
      <c r="R188" s="83">
        <v>1</v>
      </c>
      <c r="S188" s="84" t="s">
        <v>39</v>
      </c>
      <c r="T188" s="51">
        <v>50000000</v>
      </c>
      <c r="U188" s="85" t="s">
        <v>1328</v>
      </c>
      <c r="V188" s="85" t="s">
        <v>1327</v>
      </c>
      <c r="W188" s="271">
        <v>84900000</v>
      </c>
      <c r="X188" s="214" t="s">
        <v>74</v>
      </c>
      <c r="Y188" s="214" t="s">
        <v>49</v>
      </c>
      <c r="Z188" s="214" t="s">
        <v>126</v>
      </c>
      <c r="AA188" s="214" t="s">
        <v>49</v>
      </c>
      <c r="AB188" s="214"/>
      <c r="AC188" s="214"/>
      <c r="AD188" s="170" t="str">
        <f t="shared" si="31"/>
        <v>No Aplica</v>
      </c>
      <c r="AE188" s="171" t="str">
        <f t="shared" si="30"/>
        <v>No reporta avance en el periodo</v>
      </c>
      <c r="AF188" s="214" t="s">
        <v>297</v>
      </c>
      <c r="AG188" s="214" t="s">
        <v>49</v>
      </c>
      <c r="AH188" s="214" t="s">
        <v>49</v>
      </c>
      <c r="AI188" s="173" t="str">
        <f t="shared" si="28"/>
        <v>Sin iniciar</v>
      </c>
      <c r="AJ188" s="51">
        <v>50000000</v>
      </c>
      <c r="AK188" s="247">
        <v>0</v>
      </c>
      <c r="AL188" s="279">
        <v>84900000</v>
      </c>
      <c r="AM188" s="279">
        <v>0</v>
      </c>
      <c r="AN188" s="279">
        <v>0</v>
      </c>
    </row>
    <row r="189" spans="2:40" ht="330" x14ac:dyDescent="0.3">
      <c r="B189" s="45" t="s">
        <v>21</v>
      </c>
      <c r="C189" s="46" t="s">
        <v>1205</v>
      </c>
      <c r="D189" s="26" t="s">
        <v>62</v>
      </c>
      <c r="E189" s="26" t="s">
        <v>276</v>
      </c>
      <c r="F189" s="26" t="s">
        <v>56</v>
      </c>
      <c r="G189" s="62">
        <v>1</v>
      </c>
      <c r="H189" s="26" t="s">
        <v>1206</v>
      </c>
      <c r="I189" s="26" t="s">
        <v>57</v>
      </c>
      <c r="J189" s="26" t="s">
        <v>48</v>
      </c>
      <c r="K189" s="10" t="s">
        <v>1207</v>
      </c>
      <c r="L189" s="10" t="s">
        <v>1208</v>
      </c>
      <c r="M189" s="48" t="s">
        <v>187</v>
      </c>
      <c r="N189" s="48" t="s">
        <v>216</v>
      </c>
      <c r="O189" s="62">
        <v>0.05</v>
      </c>
      <c r="P189" s="62">
        <v>0.3</v>
      </c>
      <c r="Q189" s="62">
        <v>0.6</v>
      </c>
      <c r="R189" s="62">
        <v>1</v>
      </c>
      <c r="S189" s="26" t="s">
        <v>39</v>
      </c>
      <c r="T189" s="51">
        <v>55581378</v>
      </c>
      <c r="U189" s="85" t="s">
        <v>49</v>
      </c>
      <c r="V189" s="85" t="s">
        <v>49</v>
      </c>
      <c r="W189" s="258">
        <v>0</v>
      </c>
      <c r="X189" s="10" t="s">
        <v>113</v>
      </c>
      <c r="Y189" s="10" t="s">
        <v>49</v>
      </c>
      <c r="Z189" s="10" t="s">
        <v>84</v>
      </c>
      <c r="AA189" s="10" t="s">
        <v>49</v>
      </c>
      <c r="AB189" s="129"/>
      <c r="AC189" s="217">
        <v>0.15</v>
      </c>
      <c r="AD189" s="170">
        <f t="shared" si="31"/>
        <v>1</v>
      </c>
      <c r="AE189" s="171" t="str">
        <f t="shared" ref="AE189:AE201" si="32">IF(ISTEXT(AD189),"No reporta avance en el periodo",IF(AD189&lt;=69%,"Avance insuficiente",IF(AD189&gt;95%,"Avance satisfactorio",IF(AD189&gt;70%,"Avance suficiente",IF(AD189&lt;94%,"Avance suficiente",0)))))</f>
        <v>Avance satisfactorio</v>
      </c>
      <c r="AF189" s="172" t="s">
        <v>1209</v>
      </c>
      <c r="AG189" s="172" t="s">
        <v>1210</v>
      </c>
      <c r="AH189" s="172" t="s">
        <v>49</v>
      </c>
      <c r="AI189" s="173" t="str">
        <f t="shared" si="28"/>
        <v>En gestión</v>
      </c>
      <c r="AJ189" s="183">
        <v>55581378</v>
      </c>
      <c r="AK189" s="209">
        <v>13895344.5</v>
      </c>
      <c r="AL189" s="252">
        <v>0</v>
      </c>
      <c r="AM189" s="252">
        <v>0</v>
      </c>
      <c r="AN189" s="252">
        <v>0</v>
      </c>
    </row>
    <row r="190" spans="2:40" ht="363" x14ac:dyDescent="0.3">
      <c r="B190" s="45" t="s">
        <v>21</v>
      </c>
      <c r="C190" s="46" t="s">
        <v>1211</v>
      </c>
      <c r="D190" s="26" t="s">
        <v>44</v>
      </c>
      <c r="E190" s="26" t="s">
        <v>276</v>
      </c>
      <c r="F190" s="26" t="s">
        <v>56</v>
      </c>
      <c r="G190" s="62">
        <v>1</v>
      </c>
      <c r="H190" s="26" t="s">
        <v>1212</v>
      </c>
      <c r="I190" s="26" t="s">
        <v>57</v>
      </c>
      <c r="J190" s="26" t="s">
        <v>48</v>
      </c>
      <c r="K190" s="10" t="s">
        <v>1213</v>
      </c>
      <c r="L190" s="10" t="s">
        <v>1214</v>
      </c>
      <c r="M190" s="48">
        <v>45931</v>
      </c>
      <c r="N190" s="48" t="s">
        <v>216</v>
      </c>
      <c r="O190" s="62">
        <v>0</v>
      </c>
      <c r="P190" s="62">
        <v>0</v>
      </c>
      <c r="Q190" s="62">
        <v>0</v>
      </c>
      <c r="R190" s="62">
        <v>1</v>
      </c>
      <c r="S190" s="26" t="s">
        <v>39</v>
      </c>
      <c r="T190" s="51">
        <v>26099668</v>
      </c>
      <c r="U190" s="85" t="s">
        <v>49</v>
      </c>
      <c r="V190" s="85" t="s">
        <v>49</v>
      </c>
      <c r="W190" s="257">
        <v>0</v>
      </c>
      <c r="X190" s="10" t="s">
        <v>74</v>
      </c>
      <c r="Y190" s="10" t="s">
        <v>49</v>
      </c>
      <c r="Z190" s="10" t="s">
        <v>126</v>
      </c>
      <c r="AA190" s="10" t="s">
        <v>49</v>
      </c>
      <c r="AB190" s="129"/>
      <c r="AC190" s="185"/>
      <c r="AD190" s="170" t="str">
        <f t="shared" si="31"/>
        <v>No Aplica</v>
      </c>
      <c r="AE190" s="171" t="str">
        <f t="shared" si="32"/>
        <v>No reporta avance en el periodo</v>
      </c>
      <c r="AF190" s="172" t="s">
        <v>1215</v>
      </c>
      <c r="AG190" s="172" t="s">
        <v>1216</v>
      </c>
      <c r="AH190" s="172" t="s">
        <v>49</v>
      </c>
      <c r="AI190" s="173" t="str">
        <f t="shared" si="28"/>
        <v>Sin iniciar</v>
      </c>
      <c r="AJ190" s="183">
        <v>26099668</v>
      </c>
      <c r="AK190" s="209">
        <f>+AJ190/4</f>
        <v>6524917</v>
      </c>
      <c r="AL190" s="252">
        <v>0</v>
      </c>
      <c r="AM190" s="252">
        <v>0</v>
      </c>
      <c r="AN190" s="252">
        <v>0</v>
      </c>
    </row>
    <row r="191" spans="2:40" ht="66" x14ac:dyDescent="0.3">
      <c r="B191" s="45" t="s">
        <v>21</v>
      </c>
      <c r="C191" s="46" t="s">
        <v>1217</v>
      </c>
      <c r="D191" s="26" t="s">
        <v>62</v>
      </c>
      <c r="E191" s="26" t="s">
        <v>276</v>
      </c>
      <c r="F191" s="26" t="s">
        <v>56</v>
      </c>
      <c r="G191" s="65">
        <v>4</v>
      </c>
      <c r="H191" s="26" t="s">
        <v>1218</v>
      </c>
      <c r="I191" s="26" t="s">
        <v>57</v>
      </c>
      <c r="J191" s="26" t="s">
        <v>38</v>
      </c>
      <c r="K191" s="10" t="s">
        <v>1219</v>
      </c>
      <c r="L191" s="10" t="s">
        <v>1220</v>
      </c>
      <c r="M191" s="48">
        <v>45659</v>
      </c>
      <c r="N191" s="48" t="s">
        <v>216</v>
      </c>
      <c r="O191" s="65">
        <v>1</v>
      </c>
      <c r="P191" s="65">
        <v>2</v>
      </c>
      <c r="Q191" s="65">
        <v>3</v>
      </c>
      <c r="R191" s="65">
        <v>4</v>
      </c>
      <c r="S191" s="26" t="s">
        <v>39</v>
      </c>
      <c r="T191" s="51">
        <v>27040000</v>
      </c>
      <c r="U191" s="85" t="s">
        <v>49</v>
      </c>
      <c r="V191" s="85" t="s">
        <v>49</v>
      </c>
      <c r="W191" s="257">
        <v>0</v>
      </c>
      <c r="X191" s="10" t="s">
        <v>74</v>
      </c>
      <c r="Y191" s="10" t="s">
        <v>49</v>
      </c>
      <c r="Z191" s="10" t="s">
        <v>126</v>
      </c>
      <c r="AA191" s="10" t="s">
        <v>49</v>
      </c>
      <c r="AB191" s="129"/>
      <c r="AC191" s="175">
        <v>1</v>
      </c>
      <c r="AD191" s="170">
        <f t="shared" si="31"/>
        <v>1</v>
      </c>
      <c r="AE191" s="171" t="str">
        <f t="shared" si="32"/>
        <v>Avance satisfactorio</v>
      </c>
      <c r="AF191" s="172" t="s">
        <v>1221</v>
      </c>
      <c r="AG191" s="172" t="s">
        <v>1222</v>
      </c>
      <c r="AH191" s="172" t="s">
        <v>49</v>
      </c>
      <c r="AI191" s="173" t="str">
        <f t="shared" si="28"/>
        <v>En gestión</v>
      </c>
      <c r="AJ191" s="183">
        <v>27040000</v>
      </c>
      <c r="AK191" s="176">
        <v>6760000</v>
      </c>
      <c r="AL191" s="252">
        <v>0</v>
      </c>
      <c r="AM191" s="252">
        <v>0</v>
      </c>
      <c r="AN191" s="252">
        <v>0</v>
      </c>
    </row>
    <row r="192" spans="2:40" ht="49.5" x14ac:dyDescent="0.3">
      <c r="B192" s="45" t="s">
        <v>21</v>
      </c>
      <c r="C192" s="46" t="s">
        <v>1223</v>
      </c>
      <c r="D192" s="26" t="s">
        <v>34</v>
      </c>
      <c r="E192" s="26" t="s">
        <v>276</v>
      </c>
      <c r="F192" s="26" t="s">
        <v>56</v>
      </c>
      <c r="G192" s="62">
        <v>1</v>
      </c>
      <c r="H192" s="26" t="s">
        <v>1224</v>
      </c>
      <c r="I192" s="26" t="s">
        <v>57</v>
      </c>
      <c r="J192" s="26" t="s">
        <v>48</v>
      </c>
      <c r="K192" s="10" t="s">
        <v>1225</v>
      </c>
      <c r="L192" s="10" t="s">
        <v>1226</v>
      </c>
      <c r="M192" s="48">
        <v>45659</v>
      </c>
      <c r="N192" s="48" t="s">
        <v>216</v>
      </c>
      <c r="O192" s="62">
        <v>0.1</v>
      </c>
      <c r="P192" s="62">
        <v>0.35</v>
      </c>
      <c r="Q192" s="62">
        <v>0.65</v>
      </c>
      <c r="R192" s="62">
        <v>1</v>
      </c>
      <c r="S192" s="26" t="s">
        <v>39</v>
      </c>
      <c r="T192" s="51">
        <v>6123016</v>
      </c>
      <c r="U192" s="85" t="s">
        <v>49</v>
      </c>
      <c r="V192" s="85" t="s">
        <v>49</v>
      </c>
      <c r="W192" s="257">
        <v>0</v>
      </c>
      <c r="X192" s="10" t="s">
        <v>113</v>
      </c>
      <c r="Y192" s="10" t="s">
        <v>49</v>
      </c>
      <c r="Z192" s="10" t="s">
        <v>121</v>
      </c>
      <c r="AA192" s="10" t="s">
        <v>49</v>
      </c>
      <c r="AB192" s="129"/>
      <c r="AC192" s="169">
        <v>0.1</v>
      </c>
      <c r="AD192" s="170">
        <f t="shared" si="31"/>
        <v>1</v>
      </c>
      <c r="AE192" s="171" t="str">
        <f t="shared" si="32"/>
        <v>Avance satisfactorio</v>
      </c>
      <c r="AF192" s="172" t="s">
        <v>1227</v>
      </c>
      <c r="AG192" s="172" t="s">
        <v>1228</v>
      </c>
      <c r="AH192" s="172" t="s">
        <v>49</v>
      </c>
      <c r="AI192" s="173" t="str">
        <f t="shared" si="28"/>
        <v>En gestión</v>
      </c>
      <c r="AJ192" s="183">
        <v>6123016</v>
      </c>
      <c r="AK192" s="176">
        <v>612301</v>
      </c>
      <c r="AL192" s="252">
        <v>0</v>
      </c>
      <c r="AM192" s="252">
        <v>0</v>
      </c>
      <c r="AN192" s="252">
        <v>0</v>
      </c>
    </row>
    <row r="193" spans="2:40" ht="148.5" x14ac:dyDescent="0.3">
      <c r="B193" s="45" t="s">
        <v>21</v>
      </c>
      <c r="C193" s="46" t="s">
        <v>1229</v>
      </c>
      <c r="D193" s="26" t="s">
        <v>34</v>
      </c>
      <c r="E193" s="26" t="s">
        <v>276</v>
      </c>
      <c r="F193" s="26" t="s">
        <v>56</v>
      </c>
      <c r="G193" s="62">
        <v>1</v>
      </c>
      <c r="H193" s="26" t="s">
        <v>1230</v>
      </c>
      <c r="I193" s="26" t="s">
        <v>57</v>
      </c>
      <c r="J193" s="26" t="s">
        <v>48</v>
      </c>
      <c r="K193" s="10" t="s">
        <v>1225</v>
      </c>
      <c r="L193" s="10" t="s">
        <v>1231</v>
      </c>
      <c r="M193" s="48">
        <v>45659</v>
      </c>
      <c r="N193" s="48" t="s">
        <v>216</v>
      </c>
      <c r="O193" s="62">
        <v>0.1</v>
      </c>
      <c r="P193" s="62">
        <v>0.35</v>
      </c>
      <c r="Q193" s="62">
        <v>0.65</v>
      </c>
      <c r="R193" s="62">
        <v>1</v>
      </c>
      <c r="S193" s="26" t="s">
        <v>39</v>
      </c>
      <c r="T193" s="51">
        <v>6123016</v>
      </c>
      <c r="U193" s="85" t="s">
        <v>49</v>
      </c>
      <c r="V193" s="85" t="s">
        <v>49</v>
      </c>
      <c r="W193" s="257">
        <v>0</v>
      </c>
      <c r="X193" s="10" t="s">
        <v>50</v>
      </c>
      <c r="Y193" s="10" t="s">
        <v>49</v>
      </c>
      <c r="Z193" s="10" t="s">
        <v>121</v>
      </c>
      <c r="AA193" s="10" t="s">
        <v>49</v>
      </c>
      <c r="AB193" s="129"/>
      <c r="AC193" s="169">
        <v>0.1</v>
      </c>
      <c r="AD193" s="170">
        <f t="shared" si="31"/>
        <v>1</v>
      </c>
      <c r="AE193" s="171" t="str">
        <f t="shared" si="32"/>
        <v>Avance satisfactorio</v>
      </c>
      <c r="AF193" s="172" t="s">
        <v>1232</v>
      </c>
      <c r="AG193" s="172" t="s">
        <v>1233</v>
      </c>
      <c r="AH193" s="172" t="s">
        <v>49</v>
      </c>
      <c r="AI193" s="173" t="str">
        <f t="shared" si="28"/>
        <v>En gestión</v>
      </c>
      <c r="AJ193" s="183">
        <v>6123016</v>
      </c>
      <c r="AK193" s="176">
        <v>612301</v>
      </c>
      <c r="AL193" s="252">
        <v>0</v>
      </c>
      <c r="AM193" s="252">
        <v>0</v>
      </c>
      <c r="AN193" s="252">
        <v>0</v>
      </c>
    </row>
    <row r="194" spans="2:40" ht="82.5" x14ac:dyDescent="0.3">
      <c r="B194" s="45" t="s">
        <v>21</v>
      </c>
      <c r="C194" s="46" t="s">
        <v>1234</v>
      </c>
      <c r="D194" s="26" t="s">
        <v>34</v>
      </c>
      <c r="E194" s="26" t="s">
        <v>63</v>
      </c>
      <c r="F194" s="26" t="s">
        <v>56</v>
      </c>
      <c r="G194" s="62">
        <v>1</v>
      </c>
      <c r="H194" s="26" t="s">
        <v>1235</v>
      </c>
      <c r="I194" s="26" t="s">
        <v>57</v>
      </c>
      <c r="J194" s="26" t="s">
        <v>48</v>
      </c>
      <c r="K194" s="10" t="s">
        <v>1236</v>
      </c>
      <c r="L194" s="10" t="s">
        <v>1237</v>
      </c>
      <c r="M194" s="49">
        <v>45748</v>
      </c>
      <c r="N194" s="48" t="s">
        <v>216</v>
      </c>
      <c r="O194" s="62">
        <v>0</v>
      </c>
      <c r="P194" s="62">
        <v>0.25</v>
      </c>
      <c r="Q194" s="62">
        <v>0.5</v>
      </c>
      <c r="R194" s="62">
        <v>1</v>
      </c>
      <c r="S194" s="26" t="s">
        <v>49</v>
      </c>
      <c r="T194" s="174">
        <v>0</v>
      </c>
      <c r="U194" s="85" t="s">
        <v>49</v>
      </c>
      <c r="V194" s="85" t="s">
        <v>49</v>
      </c>
      <c r="W194" s="257">
        <v>0</v>
      </c>
      <c r="X194" s="10" t="s">
        <v>74</v>
      </c>
      <c r="Y194" s="10" t="s">
        <v>49</v>
      </c>
      <c r="Z194" s="10" t="s">
        <v>107</v>
      </c>
      <c r="AA194" s="10" t="s">
        <v>49</v>
      </c>
      <c r="AB194" s="129"/>
      <c r="AC194" s="169"/>
      <c r="AD194" s="170" t="str">
        <f t="shared" si="31"/>
        <v>No Aplica</v>
      </c>
      <c r="AE194" s="171" t="str">
        <f t="shared" si="32"/>
        <v>No reporta avance en el periodo</v>
      </c>
      <c r="AF194" s="172" t="s">
        <v>297</v>
      </c>
      <c r="AG194" s="172" t="s">
        <v>49</v>
      </c>
      <c r="AH194" s="172" t="s">
        <v>49</v>
      </c>
      <c r="AI194" s="173" t="str">
        <f t="shared" si="28"/>
        <v>Sin iniciar</v>
      </c>
      <c r="AJ194" s="174">
        <v>0</v>
      </c>
      <c r="AK194" s="176">
        <v>0</v>
      </c>
      <c r="AL194" s="252">
        <v>0</v>
      </c>
      <c r="AM194" s="252">
        <v>0</v>
      </c>
      <c r="AN194" s="252">
        <v>0</v>
      </c>
    </row>
    <row r="195" spans="2:40" ht="243.75" customHeight="1" x14ac:dyDescent="0.3">
      <c r="B195" s="45" t="s">
        <v>21</v>
      </c>
      <c r="C195" s="46" t="s">
        <v>1238</v>
      </c>
      <c r="D195" s="26" t="s">
        <v>62</v>
      </c>
      <c r="E195" s="26" t="s">
        <v>136</v>
      </c>
      <c r="F195" s="26" t="s">
        <v>56</v>
      </c>
      <c r="G195" s="65">
        <v>24</v>
      </c>
      <c r="H195" s="26" t="s">
        <v>1239</v>
      </c>
      <c r="I195" s="26" t="s">
        <v>57</v>
      </c>
      <c r="J195" s="26" t="s">
        <v>38</v>
      </c>
      <c r="K195" s="10" t="s">
        <v>1240</v>
      </c>
      <c r="L195" s="10" t="s">
        <v>1241</v>
      </c>
      <c r="M195" s="48">
        <v>45689</v>
      </c>
      <c r="N195" s="48" t="s">
        <v>216</v>
      </c>
      <c r="O195" s="65">
        <v>6</v>
      </c>
      <c r="P195" s="65">
        <v>12</v>
      </c>
      <c r="Q195" s="65">
        <v>18</v>
      </c>
      <c r="R195" s="65">
        <v>24</v>
      </c>
      <c r="S195" s="26" t="s">
        <v>49</v>
      </c>
      <c r="T195" s="174">
        <v>0</v>
      </c>
      <c r="U195" s="85" t="s">
        <v>49</v>
      </c>
      <c r="V195" s="85" t="s">
        <v>49</v>
      </c>
      <c r="W195" s="257">
        <v>0</v>
      </c>
      <c r="X195" s="10" t="s">
        <v>74</v>
      </c>
      <c r="Y195" s="10" t="s">
        <v>49</v>
      </c>
      <c r="Z195" s="10" t="s">
        <v>126</v>
      </c>
      <c r="AA195" s="10" t="s">
        <v>49</v>
      </c>
      <c r="AB195" s="129"/>
      <c r="AC195" s="175">
        <v>4</v>
      </c>
      <c r="AD195" s="170">
        <f t="shared" si="31"/>
        <v>0.66666666666666663</v>
      </c>
      <c r="AE195" s="171" t="str">
        <f t="shared" si="32"/>
        <v>Avance insuficiente</v>
      </c>
      <c r="AF195" s="172" t="s">
        <v>1242</v>
      </c>
      <c r="AG195" s="172" t="s">
        <v>1243</v>
      </c>
      <c r="AH195" s="218" t="s">
        <v>1367</v>
      </c>
      <c r="AI195" s="173" t="str">
        <f t="shared" si="28"/>
        <v>En gestión</v>
      </c>
      <c r="AJ195" s="174">
        <v>0</v>
      </c>
      <c r="AK195" s="176">
        <v>0</v>
      </c>
      <c r="AL195" s="252">
        <v>0</v>
      </c>
      <c r="AM195" s="252">
        <v>0</v>
      </c>
      <c r="AN195" s="252">
        <v>0</v>
      </c>
    </row>
    <row r="196" spans="2:40" ht="82.5" x14ac:dyDescent="0.3">
      <c r="B196" s="45" t="s">
        <v>21</v>
      </c>
      <c r="C196" s="46" t="s">
        <v>1244</v>
      </c>
      <c r="D196" s="61" t="s">
        <v>44</v>
      </c>
      <c r="E196" s="61" t="s">
        <v>145</v>
      </c>
      <c r="F196" s="61" t="s">
        <v>56</v>
      </c>
      <c r="G196" s="86">
        <v>1</v>
      </c>
      <c r="H196" s="61" t="s">
        <v>1245</v>
      </c>
      <c r="I196" s="26" t="s">
        <v>57</v>
      </c>
      <c r="J196" s="26" t="s">
        <v>48</v>
      </c>
      <c r="K196" s="11" t="s">
        <v>1246</v>
      </c>
      <c r="L196" s="11" t="s">
        <v>1247</v>
      </c>
      <c r="M196" s="73">
        <v>45689</v>
      </c>
      <c r="N196" s="48" t="s">
        <v>216</v>
      </c>
      <c r="O196" s="86">
        <v>0.25</v>
      </c>
      <c r="P196" s="86">
        <v>0.5</v>
      </c>
      <c r="Q196" s="86">
        <v>0.75</v>
      </c>
      <c r="R196" s="86">
        <v>1</v>
      </c>
      <c r="S196" s="256" t="s">
        <v>39</v>
      </c>
      <c r="T196" s="87">
        <v>24000000</v>
      </c>
      <c r="U196" s="85" t="s">
        <v>49</v>
      </c>
      <c r="V196" s="85" t="s">
        <v>49</v>
      </c>
      <c r="W196" s="257">
        <v>0</v>
      </c>
      <c r="X196" s="15" t="s">
        <v>74</v>
      </c>
      <c r="Y196" s="15" t="s">
        <v>114</v>
      </c>
      <c r="Z196" s="15" t="s">
        <v>118</v>
      </c>
      <c r="AA196" s="15" t="s">
        <v>49</v>
      </c>
      <c r="AB196" s="132"/>
      <c r="AC196" s="169">
        <v>0.25</v>
      </c>
      <c r="AD196" s="170">
        <f t="shared" si="31"/>
        <v>1</v>
      </c>
      <c r="AE196" s="171" t="str">
        <f t="shared" si="32"/>
        <v>Avance satisfactorio</v>
      </c>
      <c r="AF196" s="172" t="s">
        <v>1248</v>
      </c>
      <c r="AG196" s="172" t="s">
        <v>1249</v>
      </c>
      <c r="AH196" s="172" t="s">
        <v>49</v>
      </c>
      <c r="AI196" s="173" t="str">
        <f t="shared" si="28"/>
        <v>En gestión</v>
      </c>
      <c r="AJ196" s="219">
        <v>24000000</v>
      </c>
      <c r="AK196" s="176">
        <v>240000</v>
      </c>
      <c r="AL196" s="252">
        <v>0</v>
      </c>
      <c r="AM196" s="252">
        <v>0</v>
      </c>
      <c r="AN196" s="252">
        <v>0</v>
      </c>
    </row>
    <row r="197" spans="2:40" ht="66" x14ac:dyDescent="0.3">
      <c r="B197" s="88" t="s">
        <v>22</v>
      </c>
      <c r="C197" s="46" t="s">
        <v>1250</v>
      </c>
      <c r="D197" s="89" t="s">
        <v>44</v>
      </c>
      <c r="E197" s="89" t="s">
        <v>276</v>
      </c>
      <c r="F197" s="89" t="s">
        <v>64</v>
      </c>
      <c r="G197" s="65">
        <v>8</v>
      </c>
      <c r="H197" s="89" t="s">
        <v>1251</v>
      </c>
      <c r="I197" s="89" t="s">
        <v>57</v>
      </c>
      <c r="J197" s="89" t="s">
        <v>38</v>
      </c>
      <c r="K197" s="93" t="s">
        <v>1252</v>
      </c>
      <c r="L197" s="93" t="s">
        <v>1253</v>
      </c>
      <c r="M197" s="92">
        <v>45748</v>
      </c>
      <c r="N197" s="92" t="s">
        <v>216</v>
      </c>
      <c r="O197" s="65">
        <v>0</v>
      </c>
      <c r="P197" s="65">
        <v>2</v>
      </c>
      <c r="Q197" s="65">
        <v>4</v>
      </c>
      <c r="R197" s="65">
        <v>8</v>
      </c>
      <c r="S197" s="26" t="s">
        <v>49</v>
      </c>
      <c r="T197" s="174">
        <v>0</v>
      </c>
      <c r="U197" s="10" t="s">
        <v>1254</v>
      </c>
      <c r="V197" s="85" t="s">
        <v>49</v>
      </c>
      <c r="W197" s="257">
        <v>0</v>
      </c>
      <c r="X197" s="10" t="s">
        <v>74</v>
      </c>
      <c r="Y197" s="10" t="s">
        <v>49</v>
      </c>
      <c r="Z197" s="10" t="s">
        <v>126</v>
      </c>
      <c r="AA197" s="10" t="s">
        <v>53</v>
      </c>
      <c r="AB197" s="129"/>
      <c r="AC197" s="175"/>
      <c r="AD197" s="170" t="str">
        <f t="shared" si="31"/>
        <v>No Aplica</v>
      </c>
      <c r="AE197" s="171" t="str">
        <f t="shared" si="32"/>
        <v>No reporta avance en el periodo</v>
      </c>
      <c r="AF197" s="172" t="s">
        <v>297</v>
      </c>
      <c r="AG197" s="172" t="s">
        <v>49</v>
      </c>
      <c r="AH197" s="172" t="s">
        <v>49</v>
      </c>
      <c r="AI197" s="173" t="str">
        <f t="shared" si="28"/>
        <v>Sin iniciar</v>
      </c>
      <c r="AJ197" s="174">
        <v>0</v>
      </c>
      <c r="AK197" s="176">
        <v>0</v>
      </c>
      <c r="AL197" s="252">
        <v>0</v>
      </c>
      <c r="AM197" s="252">
        <v>0</v>
      </c>
      <c r="AN197" s="252">
        <v>0</v>
      </c>
    </row>
    <row r="198" spans="2:40" ht="66" x14ac:dyDescent="0.3">
      <c r="B198" s="88" t="s">
        <v>22</v>
      </c>
      <c r="C198" s="46" t="s">
        <v>1255</v>
      </c>
      <c r="D198" s="89" t="s">
        <v>44</v>
      </c>
      <c r="E198" s="89" t="s">
        <v>276</v>
      </c>
      <c r="F198" s="89" t="s">
        <v>64</v>
      </c>
      <c r="G198" s="65">
        <v>24</v>
      </c>
      <c r="H198" s="89" t="s">
        <v>1256</v>
      </c>
      <c r="I198" s="89" t="s">
        <v>57</v>
      </c>
      <c r="J198" s="89" t="s">
        <v>38</v>
      </c>
      <c r="K198" s="93" t="s">
        <v>1257</v>
      </c>
      <c r="L198" s="93" t="s">
        <v>1258</v>
      </c>
      <c r="M198" s="92">
        <v>45931</v>
      </c>
      <c r="N198" s="92" t="s">
        <v>216</v>
      </c>
      <c r="O198" s="65">
        <v>0</v>
      </c>
      <c r="P198" s="65">
        <v>0</v>
      </c>
      <c r="Q198" s="65">
        <v>0</v>
      </c>
      <c r="R198" s="65">
        <v>24</v>
      </c>
      <c r="S198" s="26" t="s">
        <v>49</v>
      </c>
      <c r="T198" s="174">
        <v>0</v>
      </c>
      <c r="U198" s="10" t="s">
        <v>1254</v>
      </c>
      <c r="V198" s="85" t="s">
        <v>49</v>
      </c>
      <c r="W198" s="257">
        <v>0</v>
      </c>
      <c r="X198" s="10" t="s">
        <v>74</v>
      </c>
      <c r="Y198" s="10" t="s">
        <v>49</v>
      </c>
      <c r="Z198" s="10" t="s">
        <v>126</v>
      </c>
      <c r="AA198" s="10" t="s">
        <v>53</v>
      </c>
      <c r="AB198" s="129"/>
      <c r="AC198" s="175"/>
      <c r="AD198" s="170" t="str">
        <f t="shared" si="31"/>
        <v>No Aplica</v>
      </c>
      <c r="AE198" s="171" t="str">
        <f t="shared" si="32"/>
        <v>No reporta avance en el periodo</v>
      </c>
      <c r="AF198" s="172" t="s">
        <v>739</v>
      </c>
      <c r="AG198" s="172" t="s">
        <v>49</v>
      </c>
      <c r="AH198" s="172" t="s">
        <v>49</v>
      </c>
      <c r="AI198" s="173" t="str">
        <f t="shared" si="28"/>
        <v>Sin iniciar</v>
      </c>
      <c r="AJ198" s="174">
        <v>0</v>
      </c>
      <c r="AK198" s="176">
        <v>0</v>
      </c>
      <c r="AL198" s="252">
        <v>0</v>
      </c>
      <c r="AM198" s="252">
        <v>0</v>
      </c>
      <c r="AN198" s="252">
        <v>0</v>
      </c>
    </row>
    <row r="199" spans="2:40" ht="66" x14ac:dyDescent="0.3">
      <c r="B199" s="88" t="s">
        <v>22</v>
      </c>
      <c r="C199" s="46" t="s">
        <v>1259</v>
      </c>
      <c r="D199" s="89" t="s">
        <v>44</v>
      </c>
      <c r="E199" s="89" t="s">
        <v>276</v>
      </c>
      <c r="F199" s="89" t="s">
        <v>64</v>
      </c>
      <c r="G199" s="62">
        <v>0.9</v>
      </c>
      <c r="H199" s="89" t="s">
        <v>1260</v>
      </c>
      <c r="I199" s="89" t="s">
        <v>57</v>
      </c>
      <c r="J199" s="89" t="s">
        <v>48</v>
      </c>
      <c r="K199" s="93" t="s">
        <v>1261</v>
      </c>
      <c r="L199" s="93" t="s">
        <v>1262</v>
      </c>
      <c r="M199" s="92">
        <v>45748</v>
      </c>
      <c r="N199" s="92" t="s">
        <v>216</v>
      </c>
      <c r="O199" s="62">
        <v>0</v>
      </c>
      <c r="P199" s="62">
        <v>0.25</v>
      </c>
      <c r="Q199" s="62">
        <v>0.5</v>
      </c>
      <c r="R199" s="62">
        <v>0.9</v>
      </c>
      <c r="S199" s="26" t="s">
        <v>49</v>
      </c>
      <c r="T199" s="174">
        <v>0</v>
      </c>
      <c r="U199" s="10" t="s">
        <v>1254</v>
      </c>
      <c r="V199" s="85" t="s">
        <v>49</v>
      </c>
      <c r="W199" s="257">
        <v>0</v>
      </c>
      <c r="X199" s="10" t="s">
        <v>74</v>
      </c>
      <c r="Y199" s="10" t="s">
        <v>49</v>
      </c>
      <c r="Z199" s="10" t="s">
        <v>68</v>
      </c>
      <c r="AA199" s="10" t="s">
        <v>53</v>
      </c>
      <c r="AB199" s="129"/>
      <c r="AC199" s="169"/>
      <c r="AD199" s="170" t="str">
        <f t="shared" si="31"/>
        <v>No Aplica</v>
      </c>
      <c r="AE199" s="171" t="str">
        <f t="shared" si="32"/>
        <v>No reporta avance en el periodo</v>
      </c>
      <c r="AF199" s="172" t="s">
        <v>297</v>
      </c>
      <c r="AG199" s="172" t="s">
        <v>49</v>
      </c>
      <c r="AH199" s="172" t="s">
        <v>49</v>
      </c>
      <c r="AI199" s="173" t="str">
        <f t="shared" si="28"/>
        <v>Sin iniciar</v>
      </c>
      <c r="AJ199" s="174">
        <v>0</v>
      </c>
      <c r="AK199" s="176">
        <v>0</v>
      </c>
      <c r="AL199" s="252">
        <v>0</v>
      </c>
      <c r="AM199" s="252">
        <v>0</v>
      </c>
      <c r="AN199" s="252">
        <v>0</v>
      </c>
    </row>
    <row r="200" spans="2:40" ht="66" x14ac:dyDescent="0.3">
      <c r="B200" s="88" t="s">
        <v>22</v>
      </c>
      <c r="C200" s="46" t="s">
        <v>1263</v>
      </c>
      <c r="D200" s="89" t="s">
        <v>44</v>
      </c>
      <c r="E200" s="89" t="s">
        <v>276</v>
      </c>
      <c r="F200" s="89" t="s">
        <v>64</v>
      </c>
      <c r="G200" s="62">
        <v>0.9</v>
      </c>
      <c r="H200" s="89" t="s">
        <v>1264</v>
      </c>
      <c r="I200" s="89" t="s">
        <v>57</v>
      </c>
      <c r="J200" s="89" t="s">
        <v>48</v>
      </c>
      <c r="K200" s="93" t="s">
        <v>1265</v>
      </c>
      <c r="L200" s="93" t="s">
        <v>1262</v>
      </c>
      <c r="M200" s="92">
        <v>45931</v>
      </c>
      <c r="N200" s="92" t="s">
        <v>216</v>
      </c>
      <c r="O200" s="62">
        <v>0</v>
      </c>
      <c r="P200" s="62">
        <v>0</v>
      </c>
      <c r="Q200" s="62">
        <v>0</v>
      </c>
      <c r="R200" s="62">
        <v>0.9</v>
      </c>
      <c r="S200" s="26" t="s">
        <v>49</v>
      </c>
      <c r="T200" s="174">
        <v>0</v>
      </c>
      <c r="U200" s="10" t="s">
        <v>1254</v>
      </c>
      <c r="V200" s="85" t="s">
        <v>49</v>
      </c>
      <c r="W200" s="257">
        <v>0</v>
      </c>
      <c r="X200" s="10" t="s">
        <v>74</v>
      </c>
      <c r="Y200" s="10" t="s">
        <v>49</v>
      </c>
      <c r="Z200" s="10" t="s">
        <v>68</v>
      </c>
      <c r="AA200" s="10" t="s">
        <v>53</v>
      </c>
      <c r="AB200" s="129"/>
      <c r="AC200" s="169"/>
      <c r="AD200" s="170" t="str">
        <f t="shared" si="31"/>
        <v>No Aplica</v>
      </c>
      <c r="AE200" s="171" t="str">
        <f t="shared" si="32"/>
        <v>No reporta avance en el periodo</v>
      </c>
      <c r="AF200" s="172" t="s">
        <v>739</v>
      </c>
      <c r="AG200" s="172" t="s">
        <v>49</v>
      </c>
      <c r="AH200" s="172" t="s">
        <v>49</v>
      </c>
      <c r="AI200" s="173" t="str">
        <f t="shared" si="28"/>
        <v>Sin iniciar</v>
      </c>
      <c r="AJ200" s="174">
        <v>0</v>
      </c>
      <c r="AK200" s="176">
        <v>0</v>
      </c>
      <c r="AL200" s="252">
        <v>0</v>
      </c>
      <c r="AM200" s="252">
        <v>0</v>
      </c>
      <c r="AN200" s="252">
        <v>0</v>
      </c>
    </row>
    <row r="201" spans="2:40" ht="264" x14ac:dyDescent="0.3">
      <c r="B201" s="45" t="s">
        <v>8</v>
      </c>
      <c r="C201" s="46" t="s">
        <v>1266</v>
      </c>
      <c r="D201" s="26" t="s">
        <v>62</v>
      </c>
      <c r="E201" s="26" t="s">
        <v>135</v>
      </c>
      <c r="F201" s="26" t="s">
        <v>56</v>
      </c>
      <c r="G201" s="62">
        <v>1</v>
      </c>
      <c r="H201" s="26" t="s">
        <v>1267</v>
      </c>
      <c r="I201" s="26" t="s">
        <v>57</v>
      </c>
      <c r="J201" s="26" t="s">
        <v>38</v>
      </c>
      <c r="K201" s="10" t="s">
        <v>1268</v>
      </c>
      <c r="L201" s="10" t="s">
        <v>1269</v>
      </c>
      <c r="M201" s="48" t="s">
        <v>449</v>
      </c>
      <c r="N201" s="10" t="s">
        <v>216</v>
      </c>
      <c r="O201" s="62">
        <v>0.25</v>
      </c>
      <c r="P201" s="62">
        <v>0.5</v>
      </c>
      <c r="Q201" s="62">
        <v>0.75</v>
      </c>
      <c r="R201" s="62">
        <v>1</v>
      </c>
      <c r="S201" s="26" t="s">
        <v>39</v>
      </c>
      <c r="T201" s="51">
        <v>23000663</v>
      </c>
      <c r="U201" s="10" t="s">
        <v>267</v>
      </c>
      <c r="V201" s="26" t="s">
        <v>477</v>
      </c>
      <c r="W201" s="308">
        <v>63600000</v>
      </c>
      <c r="X201" s="10" t="s">
        <v>82</v>
      </c>
      <c r="Y201" s="10" t="s">
        <v>98</v>
      </c>
      <c r="Z201" s="10" t="s">
        <v>121</v>
      </c>
      <c r="AA201" s="10" t="s">
        <v>85</v>
      </c>
      <c r="AB201" s="129"/>
      <c r="AC201" s="169">
        <v>0.25</v>
      </c>
      <c r="AD201" s="170">
        <f t="shared" si="31"/>
        <v>1</v>
      </c>
      <c r="AE201" s="171" t="str">
        <f t="shared" si="32"/>
        <v>Avance satisfactorio</v>
      </c>
      <c r="AF201" s="172" t="s">
        <v>1270</v>
      </c>
      <c r="AG201" s="172" t="s">
        <v>1271</v>
      </c>
      <c r="AH201" s="172" t="s">
        <v>49</v>
      </c>
      <c r="AI201" s="173" t="str">
        <f t="shared" si="28"/>
        <v>En gestión</v>
      </c>
      <c r="AJ201" s="220">
        <v>23000363</v>
      </c>
      <c r="AK201" s="221">
        <f>+AJ201/4</f>
        <v>5750090.75</v>
      </c>
      <c r="AL201" s="284">
        <v>63600000</v>
      </c>
      <c r="AM201" s="284">
        <v>50000000</v>
      </c>
      <c r="AN201" s="284">
        <v>4500000</v>
      </c>
    </row>
    <row r="202" spans="2:40" ht="198" x14ac:dyDescent="0.3">
      <c r="B202" s="45" t="s">
        <v>8</v>
      </c>
      <c r="C202" s="46" t="s">
        <v>1272</v>
      </c>
      <c r="D202" s="26" t="s">
        <v>62</v>
      </c>
      <c r="E202" s="26" t="s">
        <v>135</v>
      </c>
      <c r="F202" s="26" t="s">
        <v>56</v>
      </c>
      <c r="G202" s="62">
        <v>1</v>
      </c>
      <c r="H202" s="26" t="s">
        <v>1273</v>
      </c>
      <c r="I202" s="26" t="s">
        <v>57</v>
      </c>
      <c r="J202" s="26" t="s">
        <v>38</v>
      </c>
      <c r="K202" s="10" t="s">
        <v>1268</v>
      </c>
      <c r="L202" s="10" t="s">
        <v>1274</v>
      </c>
      <c r="M202" s="48">
        <v>45661</v>
      </c>
      <c r="N202" s="10" t="s">
        <v>216</v>
      </c>
      <c r="O202" s="62">
        <v>0.25</v>
      </c>
      <c r="P202" s="62">
        <v>0.5</v>
      </c>
      <c r="Q202" s="62">
        <v>0.75</v>
      </c>
      <c r="R202" s="62">
        <v>1</v>
      </c>
      <c r="S202" s="26" t="s">
        <v>39</v>
      </c>
      <c r="T202" s="51">
        <v>23000663</v>
      </c>
      <c r="U202" s="10" t="s">
        <v>267</v>
      </c>
      <c r="V202" s="26" t="s">
        <v>477</v>
      </c>
      <c r="W202" s="308"/>
      <c r="X202" s="10" t="s">
        <v>82</v>
      </c>
      <c r="Y202" s="10" t="s">
        <v>98</v>
      </c>
      <c r="Z202" s="10" t="s">
        <v>121</v>
      </c>
      <c r="AA202" s="10" t="s">
        <v>85</v>
      </c>
      <c r="AB202" s="129"/>
      <c r="AC202" s="169">
        <v>0.25</v>
      </c>
      <c r="AD202" s="170">
        <f t="shared" si="31"/>
        <v>1</v>
      </c>
      <c r="AE202" s="171" t="str">
        <f t="shared" ref="AE202:AE204" si="33">IF(ISTEXT(AD202),"No reporta avance en el periodo",IF(AD202&lt;=69%,"Avance insuficiente",IF(AD202&gt;95%,"Avance satisfactorio",IF(AD202&gt;70%,"Avance suficiente",IF(AD202&lt;94%,"Avance suficiente",0)))))</f>
        <v>Avance satisfactorio</v>
      </c>
      <c r="AF202" s="172" t="s">
        <v>1275</v>
      </c>
      <c r="AG202" s="172" t="s">
        <v>1276</v>
      </c>
      <c r="AH202" s="172" t="s">
        <v>49</v>
      </c>
      <c r="AI202" s="173" t="str">
        <f t="shared" si="28"/>
        <v>En gestión</v>
      </c>
      <c r="AJ202" s="220">
        <v>23000363</v>
      </c>
      <c r="AK202" s="221">
        <f>+AJ202/4</f>
        <v>5750090.75</v>
      </c>
      <c r="AL202" s="284"/>
      <c r="AM202" s="284"/>
      <c r="AN202" s="284"/>
    </row>
    <row r="203" spans="2:40" ht="132" x14ac:dyDescent="0.3">
      <c r="B203" s="45" t="s">
        <v>8</v>
      </c>
      <c r="C203" s="46" t="s">
        <v>1277</v>
      </c>
      <c r="D203" s="26" t="s">
        <v>62</v>
      </c>
      <c r="E203" s="26" t="s">
        <v>141</v>
      </c>
      <c r="F203" s="26" t="s">
        <v>56</v>
      </c>
      <c r="G203" s="62">
        <v>1</v>
      </c>
      <c r="H203" s="26" t="s">
        <v>1278</v>
      </c>
      <c r="I203" s="26" t="s">
        <v>57</v>
      </c>
      <c r="J203" s="26" t="s">
        <v>48</v>
      </c>
      <c r="K203" s="10" t="s">
        <v>1279</v>
      </c>
      <c r="L203" s="10" t="s">
        <v>1280</v>
      </c>
      <c r="M203" s="48">
        <v>45659</v>
      </c>
      <c r="N203" s="10" t="s">
        <v>216</v>
      </c>
      <c r="O203" s="62">
        <v>0.25</v>
      </c>
      <c r="P203" s="62">
        <v>0.5</v>
      </c>
      <c r="Q203" s="62">
        <v>0.75</v>
      </c>
      <c r="R203" s="62">
        <v>1</v>
      </c>
      <c r="S203" s="26" t="s">
        <v>39</v>
      </c>
      <c r="T203" s="51">
        <v>23000663</v>
      </c>
      <c r="U203" s="10" t="s">
        <v>267</v>
      </c>
      <c r="V203" s="26" t="s">
        <v>477</v>
      </c>
      <c r="W203" s="308"/>
      <c r="X203" s="10" t="s">
        <v>82</v>
      </c>
      <c r="Y203" s="10" t="s">
        <v>98</v>
      </c>
      <c r="Z203" s="10" t="s">
        <v>121</v>
      </c>
      <c r="AA203" s="10" t="s">
        <v>85</v>
      </c>
      <c r="AB203" s="129"/>
      <c r="AC203" s="169">
        <v>0.25</v>
      </c>
      <c r="AD203" s="170">
        <f t="shared" si="31"/>
        <v>1</v>
      </c>
      <c r="AE203" s="171" t="str">
        <f t="shared" si="33"/>
        <v>Avance satisfactorio</v>
      </c>
      <c r="AF203" s="172" t="s">
        <v>1281</v>
      </c>
      <c r="AG203" s="222" t="s">
        <v>1282</v>
      </c>
      <c r="AH203" s="172" t="s">
        <v>49</v>
      </c>
      <c r="AI203" s="173" t="str">
        <f t="shared" si="28"/>
        <v>En gestión</v>
      </c>
      <c r="AJ203" s="220">
        <v>23000363</v>
      </c>
      <c r="AK203" s="221">
        <f>+AJ203/4</f>
        <v>5750090.75</v>
      </c>
      <c r="AL203" s="284"/>
      <c r="AM203" s="284"/>
      <c r="AN203" s="284"/>
    </row>
    <row r="204" spans="2:40" ht="115.5" x14ac:dyDescent="0.3">
      <c r="B204" s="45" t="s">
        <v>8</v>
      </c>
      <c r="C204" s="46" t="s">
        <v>1283</v>
      </c>
      <c r="D204" s="26" t="s">
        <v>62</v>
      </c>
      <c r="E204" s="26" t="s">
        <v>141</v>
      </c>
      <c r="F204" s="26" t="s">
        <v>56</v>
      </c>
      <c r="G204" s="62">
        <v>1</v>
      </c>
      <c r="H204" s="26" t="s">
        <v>1284</v>
      </c>
      <c r="I204" s="26" t="s">
        <v>57</v>
      </c>
      <c r="J204" s="26" t="s">
        <v>48</v>
      </c>
      <c r="K204" s="10" t="s">
        <v>1279</v>
      </c>
      <c r="L204" s="10" t="s">
        <v>1280</v>
      </c>
      <c r="M204" s="48">
        <v>45661</v>
      </c>
      <c r="N204" s="10" t="s">
        <v>216</v>
      </c>
      <c r="O204" s="62">
        <v>0.25</v>
      </c>
      <c r="P204" s="62">
        <v>0.5</v>
      </c>
      <c r="Q204" s="62">
        <v>0.75</v>
      </c>
      <c r="R204" s="62">
        <v>1</v>
      </c>
      <c r="S204" s="26" t="s">
        <v>39</v>
      </c>
      <c r="T204" s="51">
        <v>23000663</v>
      </c>
      <c r="U204" s="10" t="s">
        <v>267</v>
      </c>
      <c r="V204" s="26" t="s">
        <v>477</v>
      </c>
      <c r="W204" s="308"/>
      <c r="X204" s="10" t="s">
        <v>82</v>
      </c>
      <c r="Y204" s="10" t="s">
        <v>98</v>
      </c>
      <c r="Z204" s="10" t="s">
        <v>121</v>
      </c>
      <c r="AA204" s="10" t="s">
        <v>85</v>
      </c>
      <c r="AB204" s="129"/>
      <c r="AC204" s="169">
        <v>0.25</v>
      </c>
      <c r="AD204" s="170">
        <f t="shared" si="31"/>
        <v>1</v>
      </c>
      <c r="AE204" s="171" t="str">
        <f t="shared" si="33"/>
        <v>Avance satisfactorio</v>
      </c>
      <c r="AF204" s="172" t="s">
        <v>1285</v>
      </c>
      <c r="AG204" s="172" t="s">
        <v>1286</v>
      </c>
      <c r="AH204" s="172" t="s">
        <v>49</v>
      </c>
      <c r="AI204" s="173" t="str">
        <f t="shared" si="28"/>
        <v>En gestión</v>
      </c>
      <c r="AJ204" s="220">
        <v>23000363</v>
      </c>
      <c r="AK204" s="221">
        <f>+AJ204/4</f>
        <v>5750090.75</v>
      </c>
      <c r="AL204" s="284"/>
      <c r="AM204" s="284"/>
      <c r="AN204" s="284"/>
    </row>
    <row r="205" spans="2:40" ht="16.5" customHeight="1" x14ac:dyDescent="0.3">
      <c r="W205" s="162">
        <f>SUM(W8:W204)</f>
        <v>192416628113.76996</v>
      </c>
      <c r="AL205" s="162"/>
      <c r="AM205" s="162"/>
      <c r="AN205" s="162"/>
    </row>
    <row r="207" spans="2:40" ht="16.5" customHeight="1" x14ac:dyDescent="0.3">
      <c r="AL207" s="162"/>
      <c r="AM207" s="162"/>
      <c r="AN207" s="162"/>
    </row>
    <row r="209" spans="38:40" ht="16.5" customHeight="1" x14ac:dyDescent="0.3">
      <c r="AL209" s="162"/>
      <c r="AM209" s="162"/>
      <c r="AN209" s="162"/>
    </row>
  </sheetData>
  <sheetProtection formatCells="0" formatColumns="0" formatRows="0"/>
  <mergeCells count="111">
    <mergeCell ref="W115:W119"/>
    <mergeCell ref="AL146:AL148"/>
    <mergeCell ref="AM146:AM148"/>
    <mergeCell ref="AN146:AN148"/>
    <mergeCell ref="W146:W148"/>
    <mergeCell ref="W201:W204"/>
    <mergeCell ref="AN85:AN87"/>
    <mergeCell ref="AL88:AL91"/>
    <mergeCell ref="AM88:AM91"/>
    <mergeCell ref="AN88:AN91"/>
    <mergeCell ref="AL92:AL94"/>
    <mergeCell ref="AM92:AM94"/>
    <mergeCell ref="AN92:AN94"/>
    <mergeCell ref="W85:W87"/>
    <mergeCell ref="W88:W91"/>
    <mergeCell ref="W92:W94"/>
    <mergeCell ref="AM115:AM119"/>
    <mergeCell ref="AN115:AN119"/>
    <mergeCell ref="AL201:AL204"/>
    <mergeCell ref="AM201:AM204"/>
    <mergeCell ref="AN201:AN204"/>
    <mergeCell ref="AL165:AL166"/>
    <mergeCell ref="AM165:AM166"/>
    <mergeCell ref="AN165:AN166"/>
    <mergeCell ref="AN82:AN84"/>
    <mergeCell ref="AL85:AL87"/>
    <mergeCell ref="AM85:AM87"/>
    <mergeCell ref="W57:W58"/>
    <mergeCell ref="AL59:AL61"/>
    <mergeCell ref="AM59:AM61"/>
    <mergeCell ref="AL67:AL69"/>
    <mergeCell ref="AM67:AM69"/>
    <mergeCell ref="AL82:AL84"/>
    <mergeCell ref="AM82:AM84"/>
    <mergeCell ref="AN39:AN41"/>
    <mergeCell ref="W39:W41"/>
    <mergeCell ref="AN59:AN61"/>
    <mergeCell ref="AL62:AL64"/>
    <mergeCell ref="AM62:AM64"/>
    <mergeCell ref="AN62:AN64"/>
    <mergeCell ref="W59:W61"/>
    <mergeCell ref="W62:W64"/>
    <mergeCell ref="AL45:AL50"/>
    <mergeCell ref="W45:W50"/>
    <mergeCell ref="W51:W54"/>
    <mergeCell ref="AL31:AL35"/>
    <mergeCell ref="W65:W66"/>
    <mergeCell ref="W67:W69"/>
    <mergeCell ref="W79:W81"/>
    <mergeCell ref="W82:W84"/>
    <mergeCell ref="W70:W74"/>
    <mergeCell ref="AL65:AL66"/>
    <mergeCell ref="AL39:AL41"/>
    <mergeCell ref="B2:B3"/>
    <mergeCell ref="B5:C5"/>
    <mergeCell ref="D5:F5"/>
    <mergeCell ref="G5:R5"/>
    <mergeCell ref="D6:E6"/>
    <mergeCell ref="O6:R6"/>
    <mergeCell ref="AL36:AL38"/>
    <mergeCell ref="AM36:AM38"/>
    <mergeCell ref="AN36:AN38"/>
    <mergeCell ref="W17:W19"/>
    <mergeCell ref="W8:W11"/>
    <mergeCell ref="W12:W16"/>
    <mergeCell ref="W20:W21"/>
    <mergeCell ref="W24:W26"/>
    <mergeCell ref="W36:W38"/>
    <mergeCell ref="W31:W35"/>
    <mergeCell ref="AC5:AN5"/>
    <mergeCell ref="S5:W5"/>
    <mergeCell ref="X5:AA5"/>
    <mergeCell ref="C2:K3"/>
    <mergeCell ref="L2:N2"/>
    <mergeCell ref="L3:N3"/>
    <mergeCell ref="AL20:AL21"/>
    <mergeCell ref="AM20:AM21"/>
    <mergeCell ref="AN20:AN21"/>
    <mergeCell ref="AL12:AL16"/>
    <mergeCell ref="AM12:AM16"/>
    <mergeCell ref="AN12:AN16"/>
    <mergeCell ref="AL8:AL11"/>
    <mergeCell ref="AM8:AM11"/>
    <mergeCell ref="AN8:AN11"/>
    <mergeCell ref="AL17:AL19"/>
    <mergeCell ref="AM17:AM19"/>
    <mergeCell ref="AN17:AN19"/>
    <mergeCell ref="AL24:AL26"/>
    <mergeCell ref="AM24:AM26"/>
    <mergeCell ref="AN24:AN26"/>
    <mergeCell ref="AM31:AM35"/>
    <mergeCell ref="AN31:AN35"/>
    <mergeCell ref="AL115:AL119"/>
    <mergeCell ref="AL51:AL54"/>
    <mergeCell ref="AM51:AM54"/>
    <mergeCell ref="AN67:AN69"/>
    <mergeCell ref="AL70:AL74"/>
    <mergeCell ref="AM70:AM74"/>
    <mergeCell ref="AN70:AN74"/>
    <mergeCell ref="AL79:AL81"/>
    <mergeCell ref="AN51:AN54"/>
    <mergeCell ref="AL57:AL58"/>
    <mergeCell ref="AM57:AM58"/>
    <mergeCell ref="AN57:AN58"/>
    <mergeCell ref="AM79:AM81"/>
    <mergeCell ref="AN79:AN81"/>
    <mergeCell ref="AM45:AM50"/>
    <mergeCell ref="AN45:AN50"/>
    <mergeCell ref="AM65:AM66"/>
    <mergeCell ref="AN65:AN66"/>
    <mergeCell ref="AM39:AM41"/>
  </mergeCells>
  <conditionalFormatting sqref="AE8:AE204">
    <cfRule type="containsText" dxfId="6" priority="8" operator="containsText" text="No reporta avance en el periodo">
      <formula>NOT(ISERROR(SEARCH("No reporta avance en el periodo",AE8)))</formula>
    </cfRule>
    <cfRule type="containsText" dxfId="5" priority="9" operator="containsText" text="Avance insuficiente">
      <formula>NOT(ISERROR(SEARCH("Avance insuficiente",AE8)))</formula>
    </cfRule>
    <cfRule type="containsText" dxfId="4" priority="10" operator="containsText" text="Avance suficiente">
      <formula>NOT(ISERROR(SEARCH("Avance suficiente",AE8)))</formula>
    </cfRule>
    <cfRule type="containsText" dxfId="3" priority="11" operator="containsText" text="Avance satisfactorio">
      <formula>NOT(ISERROR(SEARCH("Avance satisfactorio",AE8)))</formula>
    </cfRule>
  </conditionalFormatting>
  <conditionalFormatting sqref="AI8:AI204">
    <cfRule type="containsText" dxfId="2" priority="5" operator="containsText" text="Sin iniciar">
      <formula>NOT(ISERROR(SEARCH("Sin iniciar",AI8)))</formula>
    </cfRule>
    <cfRule type="containsText" dxfId="1" priority="6" operator="containsText" text="Terminado">
      <formula>NOT(ISERROR(SEARCH("Terminado",AI8)))</formula>
    </cfRule>
    <cfRule type="containsText" dxfId="0" priority="7" operator="containsText" text="En gestión">
      <formula>NOT(ISERROR(SEARCH("En gestión",AI8)))</formula>
    </cfRule>
  </conditionalFormatting>
  <dataValidations disablePrompts="1" count="6">
    <dataValidation type="decimal" allowBlank="1" showInputMessage="1" showErrorMessage="1" sqref="AC113 AC60:AC63 AC66:AC67 AC118 AC83:AC84 AC74:AC77 AC70 AC109:AC110 AC47 AC101:AC106 AC45 AC52:AC58 AC86:AC95 AC18:AC23 AC8:AC10 AC15" xr:uid="{6F145B63-91F4-4C89-AE13-002502AFD03E}">
      <formula1>0</formula1>
      <formula2>100</formula2>
    </dataValidation>
    <dataValidation type="custom" allowBlank="1" showInputMessage="1" showErrorMessage="1" errorTitle="Dato no permitido" error="Meta terminada o no programada. No se requiere diligenciar este campo" sqref="AC85 AC119:AC149 AC64:AC65 AC82 AC71:AC73 AC78 AC80 AC24 AC161:AC204 AC44 AC48 AC46 AC51 AC59 AC96:AC100 AC107:AC108 AC111:AC112 AC114:AC117 AC14 AC11:AC12" xr:uid="{07AF182A-07F5-459B-9787-B9B15C5D0CEE}">
      <formula1>AND(O11&lt;&gt;0, ISNUMBER(O11))</formula1>
    </dataValidation>
    <dataValidation type="whole" allowBlank="1" showInputMessage="1" showErrorMessage="1" sqref="AC68:AC69 AC79 AC81" xr:uid="{7E38F12C-3889-4ACF-839A-9F1DA882ACA1}">
      <formula1>1</formula1>
      <formula2>100</formula2>
    </dataValidation>
    <dataValidation type="custom" allowBlank="1" showInputMessage="1" showErrorMessage="1" errorTitle="Dato no permitido" error="Meta terminada o no programada. No se requiere diligenciar este campo" sqref="AC49:AC50" xr:uid="{C7574CA7-5A16-474F-87B3-F64537B89F62}">
      <formula1>NOT(O49=0)</formula1>
    </dataValidation>
    <dataValidation type="custom" allowBlank="1" showInputMessage="1" showErrorMessage="1" sqref="AC16" xr:uid="{E0855FA4-8BB6-408A-9CBE-2D64B8B8C5C2}">
      <formula1>AND(O16&lt;&gt;0, ISNUMBER(O16))</formula1>
    </dataValidation>
    <dataValidation type="whole" allowBlank="1" showInputMessage="1" showErrorMessage="1" sqref="AC17 AC13" xr:uid="{5A7FB605-1AF8-4BDF-B83D-98C8E3291778}">
      <formula1>0</formula1>
      <formula2>100</formula2>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5015264-b836-4e6b-a248-3170a7fc29ea" xsi:nil="true"/>
    <lcf76f155ced4ddcb4097134ff3c332f xmlns="85c65460-15cb-41ab-9f47-e85759d6d61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78D05387FB2BA44A2D6C95F7ED0F4D4" ma:contentTypeVersion="14" ma:contentTypeDescription="Crear nuevo documento." ma:contentTypeScope="" ma:versionID="1d16309fc4af1125ca04d3a619e8fbcb">
  <xsd:schema xmlns:xsd="http://www.w3.org/2001/XMLSchema" xmlns:xs="http://www.w3.org/2001/XMLSchema" xmlns:p="http://schemas.microsoft.com/office/2006/metadata/properties" xmlns:ns2="85c65460-15cb-41ab-9f47-e85759d6d61a" xmlns:ns3="95015264-b836-4e6b-a248-3170a7fc29ea" targetNamespace="http://schemas.microsoft.com/office/2006/metadata/properties" ma:root="true" ma:fieldsID="7a7b894106d50732d3c69b2abf007ae0" ns2:_="" ns3:_="">
    <xsd:import namespace="85c65460-15cb-41ab-9f47-e85759d6d61a"/>
    <xsd:import namespace="95015264-b836-4e6b-a248-3170a7fc29ea"/>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c65460-15cb-41ab-9f47-e85759d6d6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015264-b836-4e6b-a248-3170a7fc29ea"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8416a14-a302-4399-ae29-b9da590576f6}" ma:internalName="TaxCatchAll" ma:showField="CatchAllData" ma:web="95015264-b836-4e6b-a248-3170a7fc29e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5F427E-B2DE-4569-86F3-17BDCA924B9A}">
  <ds:schemaRefs>
    <ds:schemaRef ds:uri="http://schemas.microsoft.com/office/2006/metadata/properties"/>
    <ds:schemaRef ds:uri="http://schemas.microsoft.com/office/infopath/2007/PartnerControls"/>
    <ds:schemaRef ds:uri="95015264-b836-4e6b-a248-3170a7fc29ea"/>
    <ds:schemaRef ds:uri="85c65460-15cb-41ab-9f47-e85759d6d61a"/>
  </ds:schemaRefs>
</ds:datastoreItem>
</file>

<file path=customXml/itemProps2.xml><?xml version="1.0" encoding="utf-8"?>
<ds:datastoreItem xmlns:ds="http://schemas.openxmlformats.org/officeDocument/2006/customXml" ds:itemID="{E555CD76-4F7A-4BE5-BCFC-67E642763F64}">
  <ds:schemaRefs>
    <ds:schemaRef ds:uri="http://schemas.microsoft.com/sharepoint/v3/contenttype/forms"/>
  </ds:schemaRefs>
</ds:datastoreItem>
</file>

<file path=customXml/itemProps3.xml><?xml version="1.0" encoding="utf-8"?>
<ds:datastoreItem xmlns:ds="http://schemas.openxmlformats.org/officeDocument/2006/customXml" ds:itemID="{65EB28DA-DEC6-43D5-96A5-B0A66D73E4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c65460-15cb-41ab-9f47-e85759d6d61a"/>
    <ds:schemaRef ds:uri="95015264-b836-4e6b-a248-3170a7fc2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Hoja5</vt:lpstr>
      <vt:lpstr>Plan de Acción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Jimmy Alexander Higuera Sacristan</dc:creator>
  <cp:keywords/>
  <dc:description/>
  <cp:lastModifiedBy>Diana Patricia Caro Ventura</cp:lastModifiedBy>
  <cp:revision/>
  <dcterms:created xsi:type="dcterms:W3CDTF">2025-03-26T13:59:14Z</dcterms:created>
  <dcterms:modified xsi:type="dcterms:W3CDTF">2025-08-01T16:03:28Z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0x010100C78D05387FB2BA44A2D6C95F7ED0F4D4</vt:lpwstr>
  </property>
  <property fmtid="{D5CDD505-2E9C-101B-9397-08002B2CF9AE}" pid="3" name="MediaServiceImageTags">
    <vt:lpwstr/>
  </property>
</Properties>
</file>