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DANE\INFORMACIÓN OPLAN\2_PLANES_INSTITUCIONALES\2_PLAN_DE_ACCION\2026\Seguimiento\I TRIM\"/>
    </mc:Choice>
  </mc:AlternateContent>
  <xr:revisionPtr revIDLastSave="0" documentId="13_ncr:1_{56CF969D-D149-4361-B823-DFB83DABB8B1}" xr6:coauthVersionLast="47" xr6:coauthVersionMax="47" xr10:uidLastSave="{00000000-0000-0000-0000-000000000000}"/>
  <bookViews>
    <workbookView xWindow="-120" yWindow="-120" windowWidth="20730" windowHeight="11040" xr2:uid="{879C843B-9CCC-494B-9755-172F20308549}"/>
  </bookViews>
  <sheets>
    <sheet name="Plan de Acción" sheetId="1" r:id="rId1"/>
  </sheets>
  <externalReferences>
    <externalReference r:id="rId2"/>
    <externalReference r:id="rId3"/>
    <externalReference r:id="rId4"/>
    <externalReference r:id="rId5"/>
  </externalReferences>
  <definedNames>
    <definedName name="_xlnm._FilterDatabase" localSheetId="0" hidden="1">'Plan de Acción'!$A$7:$AT$337</definedName>
    <definedName name="A">#REF!</definedName>
    <definedName name="ADMINISTRADORASPUBLICO">#REF!</definedName>
    <definedName name="ANMINISTRADORASPRIVADO">#REF!</definedName>
    <definedName name="APORTESESCUELAS">#REF!</definedName>
    <definedName name="AREA">[1]BASE!$N$3:$AP$3</definedName>
    <definedName name="ARRENDAMIENTO">#REF!</definedName>
    <definedName name="ARRENDAMIENTOS">#REF!</definedName>
    <definedName name="BARRANQUILLA">#REF!</definedName>
    <definedName name="BOGOTÁ">#REF!</definedName>
    <definedName name="BUCARAMANGA">#REF!</definedName>
    <definedName name="CAL_2021_EVAL_CAL">#REF!</definedName>
    <definedName name="CALI">#REF!</definedName>
    <definedName name="CAPA_TEC">#REF!</definedName>
    <definedName name="CAPACITACION">#REF!</definedName>
    <definedName name="CAPACITACIÓN">#REF!</definedName>
    <definedName name="CARACTER_SOCIO">#REF!</definedName>
    <definedName name="caractersoc">#REF!</definedName>
    <definedName name="CENSOE">#REF!</definedName>
    <definedName name="censoec">#REF!</definedName>
    <definedName name="CENSOECONOMICO">#REF!</definedName>
    <definedName name="COMPRADEEQUIPO">#REF!</definedName>
    <definedName name="COMPRAEQUIPO">#REF!</definedName>
    <definedName name="COMUNICACIONESYTRANS">#REF!</definedName>
    <definedName name="Concepto">[1]BASE!$BA$2:$BA$11</definedName>
    <definedName name="COOP">#REF!</definedName>
    <definedName name="COOR_REG_SEN">#REF!</definedName>
    <definedName name="coordregsen">#REF!</definedName>
    <definedName name="ctasnales">#REF!</definedName>
    <definedName name="CUENTAS_N">#REF!</definedName>
    <definedName name="DANE_CENTRAL">#REF!</definedName>
    <definedName name="DCD">#REF!</definedName>
    <definedName name="DDHH">#REF!</definedName>
    <definedName name="Derecho_a_la__justicia_seguridad_integtridad">#REF!</definedName>
    <definedName name="Derecho_a_la_educación_Educación_para_el_desarrollo_a_la_libre_personalidad_Educación_para_el_mantenimiento_de_la_paz">#REF!</definedName>
    <definedName name="Derecho_a_la_igualdad_libertad_justicia">#REF!</definedName>
    <definedName name="Derecho_a_la_Integridad_y_la_protección">#REF!</definedName>
    <definedName name="Derecho_a_la_libertad">#REF!</definedName>
    <definedName name="Derecho_a_la_libertad_de_conciencia_Derecho_a_la_libertad_de_culto">#REF!</definedName>
    <definedName name="Derecho_a_la_libertad_de_expresión_Derecho_a_la_rectificación_en_condisiones_de_equidad">#REF!</definedName>
    <definedName name="Derecho_a_la_libertad_Igualdad">#REF!</definedName>
    <definedName name="Derecho_a_la_libertad_justicia_e_Integridad">#REF!</definedName>
    <definedName name="Derecho_a_la_libertad_justicia_seguridad_y_defensa">#REF!</definedName>
    <definedName name="Derecho_a_la_libertad_y_justicia">#REF!</definedName>
    <definedName name="Derecho_a_la_no_discriminación_no_estimatización_no_invisibilización">#REF!</definedName>
    <definedName name="Derecho_a_la_Paz">#REF!</definedName>
    <definedName name="Derecho_a_la_personalidad_jurídica">#REF!</definedName>
    <definedName name="Derecho_a_la_Privacidad_Derecho_a_la_intimidad_Derecho_al_libre_desarrollo_de_la_personalidad">#REF!</definedName>
    <definedName name="Derecho_a_la_propiedad_privada">#REF!</definedName>
    <definedName name="Derecho_a_una_vida_digna_Derecho_al_bienestar_Derecho_de_la_infancia">#REF!</definedName>
    <definedName name="Derecho_al_ambiente_sano">#REF!</definedName>
    <definedName name="Derecho_al_establecimiento_de_un_Estado_de_derecho__Deberes_respecto_a_la_comunidad_en_un_sistema_democrático_Derecho_a_la_proteccion_defensa_seguridad_y_justicia">#REF!</definedName>
    <definedName name="Derecho_al_trabajo_proteccion_contra_el_desempleo_salario_en_equidad_igualdad_Derecho_al_bienestar_trato_digno">#REF!</definedName>
    <definedName name="Derecho_cultural_Derecho_a_gozar_o_disfrutar__de_las_artes__Derecho_a_participar__y_beneficiarse_del_desarrollo_científico_Derechos_morales_y_materiales_de_autor">#REF!</definedName>
    <definedName name="Derecho_y_deber_ciudadano_a_propender_al_logro_y_mantenimiento_de_la_paz">#REF!</definedName>
    <definedName name="Derechos_civiles">#REF!</definedName>
    <definedName name="Derechos_civiles_economicos_culturales_politicos_y_seguridad_social">#REF!</definedName>
    <definedName name="Derechos_civiles_y_políticos">#REF!</definedName>
    <definedName name="Derechos_civiles_y_politicos_nacionalidad">#REF!</definedName>
    <definedName name="Derechos_de_información_y_acceso_libre_a_la_documentación_pública">#REF!</definedName>
    <definedName name="DICE">#REF!</definedName>
    <definedName name="DIFUSION">#REF!</definedName>
    <definedName name="DIG">#REF!</definedName>
    <definedName name="DIMPE">#REF!</definedName>
    <definedName name="DIRPEN">#REF!</definedName>
    <definedName name="DIRSEN">#REF!</definedName>
    <definedName name="DP">[2]LISTAS!$B$5:$B$8</definedName>
    <definedName name="DSCN">#REF!</definedName>
    <definedName name="ENSERESYEQUIPOSDEOFICINA">#REF!</definedName>
    <definedName name="ESAP">#REF!</definedName>
    <definedName name="Etapa">[3]DATOS!$BH$2:$BH$7</definedName>
    <definedName name="FINANCIEROS">#REF!</definedName>
    <definedName name="FOCOS">#REF!</definedName>
    <definedName name="FONDANE_SEN">#REF!</definedName>
    <definedName name="fondanesen">#REF!</definedName>
    <definedName name="fortcapad">#REF!</definedName>
    <definedName name="fortdifusion">#REF!</definedName>
    <definedName name="fortics">#REF!</definedName>
    <definedName name="funocde">#REF!</definedName>
    <definedName name="GASTOSFINANCIEROS">#REF!</definedName>
    <definedName name="GEOESPACIAL">#REF!</definedName>
    <definedName name="GESTION_DOC">#REF!</definedName>
    <definedName name="GESTIONDOC">#REF!</definedName>
    <definedName name="Hardware">#REF!</definedName>
    <definedName name="HORASEXTRASFESTVAC">#REF!</definedName>
    <definedName name="ICBF">#REF!</definedName>
    <definedName name="ID_SPGI">#REF!</definedName>
    <definedName name="Implementacion">#REF!</definedName>
    <definedName name="Implementacion_Acuerdo_de_Paz">#REF!</definedName>
    <definedName name="Impresos">#REF!</definedName>
    <definedName name="IMPRESOSYPUBLICACIONES">#REF!</definedName>
    <definedName name="IMPREVISTOS">#REF!</definedName>
    <definedName name="IMPUESTOS">#REF!</definedName>
    <definedName name="infogeo">#REF!</definedName>
    <definedName name="INFRAESTRUCTURA">#REF!</definedName>
    <definedName name="Insumos">#REF!</definedName>
    <definedName name="JOTA">#REF!</definedName>
    <definedName name="JUDICIALES">#REF!</definedName>
    <definedName name="JURIDICA">#REF!</definedName>
    <definedName name="Ley">#REF!</definedName>
    <definedName name="Ley_1757">#REF!</definedName>
    <definedName name="LINEAS">#REF!</definedName>
    <definedName name="LOGIST">#REF!</definedName>
    <definedName name="LOGISTICA">#REF!</definedName>
    <definedName name="Los_derechos_ciudadanos_el_derecho_de_petición_y_la_acción_de_tutela">#REF!</definedName>
    <definedName name="MANIZALES">#REF!</definedName>
    <definedName name="MANTENIMIENTO">#REF!</definedName>
    <definedName name="MATERIALESYSUMINISTROS">#REF!</definedName>
    <definedName name="MEDELLÍN">#REF!</definedName>
    <definedName name="mejinfraestructura">#REF!</definedName>
    <definedName name="MULTAS">#REF!</definedName>
    <definedName name="MULTASYSANCIONES">#REF!</definedName>
    <definedName name="No_Aplica_Por_favor_justifique_su_respuesta_en_el_campo_de_observaciones">#REF!</definedName>
    <definedName name="OCI">#REF!</definedName>
    <definedName name="OPLAN">#REF!</definedName>
    <definedName name="Otros">#REF!</definedName>
    <definedName name="Otros_gastos_operativos">#REF!</definedName>
    <definedName name="OTROSGASTOSBIENES">#REF!</definedName>
    <definedName name="OTROSGASTOSSERVICIOS">#REF!</definedName>
    <definedName name="OTROSPORBIENES">#REF!</definedName>
    <definedName name="OTROSPORSERVICIOS">#REF!</definedName>
    <definedName name="Participacion">#REF!</definedName>
    <definedName name="Participacion_ciudadana_en_la_gestion_publica">#REF!</definedName>
    <definedName name="PRIMATECNICA">#REF!</definedName>
    <definedName name="PROYECTO">[1]BASE!#REF!</definedName>
    <definedName name="PROYECTO_INV">[3]DATOS!$H$2:$H$25</definedName>
    <definedName name="PROYECTOS2021">#REF!</definedName>
    <definedName name="proylogistica">#REF!</definedName>
    <definedName name="RUBRO">#REF!</definedName>
    <definedName name="RUBROFUN">'[4]BASE FUNC'!$A$3:$AB$3</definedName>
    <definedName name="SECRETARIA">#REF!</definedName>
    <definedName name="SEGUROS">#REF!</definedName>
    <definedName name="SENA">#REF!</definedName>
    <definedName name="Servicios_TIC">#REF!</definedName>
    <definedName name="SERVICIOSPUBLICOS">#REF!</definedName>
    <definedName name="SERVICIOSPÚBLICOS">#REF!</definedName>
    <definedName name="SISTEM">[1]BASE!#REF!</definedName>
    <definedName name="SISTEMAS">#REF!</definedName>
    <definedName name="Software">#REF!</definedName>
    <definedName name="SUBDIRECCION">#REF!</definedName>
    <definedName name="SUELDOSNOMINA">#REF!</definedName>
    <definedName name="T_ECONOMICOS">[1]BASE!#REF!</definedName>
    <definedName name="T_SOCIALES">[1]BASE!#REF!</definedName>
    <definedName name="Talento_Humano">#REF!</definedName>
    <definedName name="temaseconomicos">#REF!</definedName>
    <definedName name="temassociales">#REF!</definedName>
    <definedName name="TERIITORIAL">[1]BASE!$CG$1:$CM$1</definedName>
    <definedName name="TERRITORIAL">#REF!</definedName>
    <definedName name="Tipo_Producto">[3]DATOS!$BI$2:$BI$8</definedName>
    <definedName name="Tipo_Reprogramacion_Actividad">[3]DATOS!$BG$2:$BG$6</definedName>
    <definedName name="Tiquetes">#REF!</definedName>
    <definedName name="Transporte">#REF!</definedName>
    <definedName name="VIATICOS">#REF!</definedName>
    <definedName name="VIÁTIC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V132" i="1" l="1"/>
  <c r="V133" i="1"/>
  <c r="V136" i="1"/>
  <c r="V138" i="1"/>
  <c r="V140" i="1"/>
  <c r="V142" i="1"/>
  <c r="V144" i="1"/>
  <c r="V145" i="1"/>
  <c r="V148" i="1"/>
  <c r="V153" i="1"/>
  <c r="V156" i="1"/>
  <c r="V157" i="1"/>
  <c r="V158" i="1"/>
  <c r="V160" i="1"/>
  <c r="V162" i="1"/>
  <c r="AB340" i="1"/>
  <c r="AB341" i="1"/>
  <c r="AT341" i="1"/>
  <c r="AS341" i="1"/>
  <c r="AR341" i="1"/>
  <c r="AT340" i="1"/>
  <c r="AS340" i="1"/>
  <c r="AR340" i="1"/>
  <c r="AO337" i="1"/>
  <c r="AJ337" i="1"/>
  <c r="AK337" i="1" s="1"/>
  <c r="AO336" i="1"/>
  <c r="AJ336" i="1"/>
  <c r="AK336" i="1" s="1"/>
  <c r="AO335" i="1"/>
  <c r="AJ335" i="1"/>
  <c r="AK335" i="1" s="1"/>
  <c r="AO334" i="1"/>
  <c r="AO333" i="1"/>
  <c r="AJ333" i="1"/>
  <c r="AK333" i="1" s="1"/>
  <c r="AO332" i="1"/>
  <c r="AJ332" i="1"/>
  <c r="AK332" i="1" s="1"/>
  <c r="AO331" i="1"/>
  <c r="AJ331" i="1"/>
  <c r="AK331" i="1" s="1"/>
  <c r="AO330" i="1"/>
  <c r="AJ330" i="1"/>
  <c r="AK330" i="1" s="1"/>
  <c r="AO329" i="1"/>
  <c r="AJ329" i="1"/>
  <c r="AK329" i="1" s="1"/>
  <c r="AI328" i="1"/>
  <c r="AO328" i="1" s="1"/>
  <c r="AO327" i="1"/>
  <c r="AJ327" i="1"/>
  <c r="AK327" i="1" s="1"/>
  <c r="AO325" i="1"/>
  <c r="AJ325" i="1"/>
  <c r="AK325" i="1" s="1"/>
  <c r="AI323" i="1"/>
  <c r="AO323" i="1" s="1"/>
  <c r="AO322" i="1"/>
  <c r="AJ322" i="1"/>
  <c r="AK322" i="1" s="1"/>
  <c r="AO321" i="1"/>
  <c r="AJ321" i="1"/>
  <c r="AK321" i="1" s="1"/>
  <c r="AI319" i="1"/>
  <c r="AO319" i="1" s="1"/>
  <c r="AO318" i="1"/>
  <c r="AJ318" i="1"/>
  <c r="AK318" i="1" s="1"/>
  <c r="AO317" i="1"/>
  <c r="AJ317" i="1"/>
  <c r="AK317" i="1" s="1"/>
  <c r="AO316" i="1"/>
  <c r="AJ316" i="1"/>
  <c r="AK316" i="1" s="1"/>
  <c r="AO315" i="1"/>
  <c r="AJ315" i="1"/>
  <c r="AK315" i="1" s="1"/>
  <c r="AO314" i="1"/>
  <c r="AJ314" i="1"/>
  <c r="AK314" i="1" s="1"/>
  <c r="AO313" i="1"/>
  <c r="AJ313" i="1"/>
  <c r="AK313" i="1" s="1"/>
  <c r="AO311" i="1"/>
  <c r="AJ311" i="1"/>
  <c r="AK311" i="1" s="1"/>
  <c r="AI310" i="1"/>
  <c r="AJ310" i="1" s="1"/>
  <c r="AK310" i="1" s="1"/>
  <c r="AO308" i="1"/>
  <c r="AJ308" i="1"/>
  <c r="AK308" i="1" s="1"/>
  <c r="AO307" i="1"/>
  <c r="AJ307" i="1"/>
  <c r="AK307" i="1" s="1"/>
  <c r="AO306" i="1"/>
  <c r="AJ306" i="1"/>
  <c r="AK306" i="1" s="1"/>
  <c r="AO304" i="1"/>
  <c r="AJ304" i="1"/>
  <c r="AK304" i="1" s="1"/>
  <c r="AO303" i="1"/>
  <c r="AJ303" i="1"/>
  <c r="AK303" i="1" s="1"/>
  <c r="AO301" i="1"/>
  <c r="AJ301" i="1"/>
  <c r="AK301" i="1" s="1"/>
  <c r="AO300" i="1"/>
  <c r="AJ300" i="1"/>
  <c r="AK300" i="1" s="1"/>
  <c r="AO299" i="1"/>
  <c r="AJ299" i="1"/>
  <c r="AK299" i="1" s="1"/>
  <c r="AO298" i="1"/>
  <c r="AJ298" i="1"/>
  <c r="AK298" i="1" s="1"/>
  <c r="AI297" i="1"/>
  <c r="AO297" i="1" s="1"/>
  <c r="AO296" i="1"/>
  <c r="AJ296" i="1"/>
  <c r="AK296" i="1" s="1"/>
  <c r="AI295" i="1"/>
  <c r="AJ295" i="1" s="1"/>
  <c r="AK295" i="1" s="1"/>
  <c r="AO294" i="1"/>
  <c r="AJ294" i="1"/>
  <c r="AK294" i="1" s="1"/>
  <c r="AO293" i="1"/>
  <c r="AJ293" i="1"/>
  <c r="AK293" i="1" s="1"/>
  <c r="AO292" i="1"/>
  <c r="AJ292" i="1"/>
  <c r="AK292" i="1" s="1"/>
  <c r="AO291" i="1"/>
  <c r="AJ291" i="1"/>
  <c r="AK291" i="1" s="1"/>
  <c r="AO290" i="1"/>
  <c r="AJ290" i="1"/>
  <c r="AK290" i="1" s="1"/>
  <c r="AO289" i="1"/>
  <c r="AJ289" i="1"/>
  <c r="AK289" i="1" s="1"/>
  <c r="AO288" i="1"/>
  <c r="AJ288" i="1"/>
  <c r="AK288" i="1" s="1"/>
  <c r="AO287" i="1"/>
  <c r="AJ287" i="1"/>
  <c r="AK287" i="1" s="1"/>
  <c r="AO286" i="1"/>
  <c r="AJ286" i="1"/>
  <c r="AK286" i="1" s="1"/>
  <c r="AO285" i="1"/>
  <c r="AJ285" i="1"/>
  <c r="AK285" i="1" s="1"/>
  <c r="AO284" i="1"/>
  <c r="AJ284" i="1"/>
  <c r="AK284" i="1" s="1"/>
  <c r="AO283" i="1"/>
  <c r="AJ283" i="1"/>
  <c r="AK283" i="1" s="1"/>
  <c r="AO282" i="1"/>
  <c r="AJ282" i="1"/>
  <c r="AK282" i="1" s="1"/>
  <c r="AO281" i="1"/>
  <c r="AJ281" i="1"/>
  <c r="AK281" i="1" s="1"/>
  <c r="AO280" i="1"/>
  <c r="AJ280" i="1"/>
  <c r="AK280" i="1" s="1"/>
  <c r="AO279" i="1"/>
  <c r="AJ279" i="1"/>
  <c r="AK279" i="1" s="1"/>
  <c r="AO278" i="1"/>
  <c r="AJ278" i="1"/>
  <c r="AK278" i="1" s="1"/>
  <c r="AO277" i="1"/>
  <c r="AJ277" i="1"/>
  <c r="AK277" i="1" s="1"/>
  <c r="AO276" i="1"/>
  <c r="AJ276" i="1"/>
  <c r="AK276" i="1" s="1"/>
  <c r="AO275" i="1"/>
  <c r="AJ275" i="1"/>
  <c r="AK275" i="1" s="1"/>
  <c r="AO274" i="1"/>
  <c r="AJ274" i="1"/>
  <c r="AK274" i="1" s="1"/>
  <c r="AO273" i="1"/>
  <c r="AJ273" i="1"/>
  <c r="AK273" i="1" s="1"/>
  <c r="AO269" i="1"/>
  <c r="AJ269" i="1"/>
  <c r="AK269" i="1" s="1"/>
  <c r="AO268" i="1"/>
  <c r="AJ268" i="1"/>
  <c r="AK268" i="1" s="1"/>
  <c r="AO267" i="1"/>
  <c r="AJ267" i="1"/>
  <c r="AK267" i="1" s="1"/>
  <c r="AO266" i="1"/>
  <c r="AJ266" i="1"/>
  <c r="AK266" i="1" s="1"/>
  <c r="AO265" i="1"/>
  <c r="AJ265" i="1"/>
  <c r="AK265" i="1" s="1"/>
  <c r="AO264" i="1"/>
  <c r="AJ264" i="1"/>
  <c r="AK264" i="1" s="1"/>
  <c r="AO263" i="1"/>
  <c r="AJ263" i="1"/>
  <c r="AK263" i="1" s="1"/>
  <c r="AO262" i="1"/>
  <c r="AJ262" i="1"/>
  <c r="AK262" i="1" s="1"/>
  <c r="AO261" i="1"/>
  <c r="AJ261" i="1"/>
  <c r="AK261" i="1" s="1"/>
  <c r="AO260" i="1"/>
  <c r="AJ260" i="1"/>
  <c r="AK260" i="1" s="1"/>
  <c r="AO256" i="1"/>
  <c r="AJ256" i="1"/>
  <c r="AK256" i="1" s="1"/>
  <c r="AO254" i="1"/>
  <c r="AJ254" i="1"/>
  <c r="AK254" i="1" s="1"/>
  <c r="AO251" i="1"/>
  <c r="AJ251" i="1"/>
  <c r="AK251" i="1" s="1"/>
  <c r="AO249" i="1"/>
  <c r="AJ249" i="1"/>
  <c r="AK249" i="1" s="1"/>
  <c r="AO247" i="1"/>
  <c r="AJ247" i="1"/>
  <c r="AK247" i="1" s="1"/>
  <c r="AO245" i="1"/>
  <c r="AJ245" i="1"/>
  <c r="AK245" i="1" s="1"/>
  <c r="AO243" i="1"/>
  <c r="AJ243" i="1"/>
  <c r="AK243" i="1" s="1"/>
  <c r="AO242" i="1"/>
  <c r="AJ242" i="1"/>
  <c r="AK242" i="1" s="1"/>
  <c r="AO239" i="1"/>
  <c r="AJ239" i="1"/>
  <c r="AK239" i="1" s="1"/>
  <c r="AO236" i="1"/>
  <c r="AJ236" i="1"/>
  <c r="AK236" i="1" s="1"/>
  <c r="AO235" i="1"/>
  <c r="AJ235" i="1"/>
  <c r="AK235" i="1" s="1"/>
  <c r="AO234" i="1"/>
  <c r="AJ234" i="1"/>
  <c r="AK234" i="1" s="1"/>
  <c r="AO231" i="1"/>
  <c r="AJ231" i="1"/>
  <c r="AK231" i="1" s="1"/>
  <c r="AO228" i="1"/>
  <c r="AJ228" i="1"/>
  <c r="AK228" i="1" s="1"/>
  <c r="AO227" i="1"/>
  <c r="AJ227" i="1"/>
  <c r="AK227" i="1" s="1"/>
  <c r="AO226" i="1"/>
  <c r="AJ226" i="1"/>
  <c r="AK226" i="1" s="1"/>
  <c r="AQ225" i="1"/>
  <c r="AO225" i="1"/>
  <c r="AK225" i="1"/>
  <c r="AO224" i="1"/>
  <c r="AK224" i="1"/>
  <c r="AO223" i="1"/>
  <c r="AJ223" i="1"/>
  <c r="AK223" i="1" s="1"/>
  <c r="AO222" i="1"/>
  <c r="AJ222" i="1"/>
  <c r="AK222" i="1" s="1"/>
  <c r="AO221" i="1"/>
  <c r="AJ221" i="1"/>
  <c r="AK221" i="1" s="1"/>
  <c r="AO220" i="1"/>
  <c r="AJ220" i="1"/>
  <c r="AK220" i="1" s="1"/>
  <c r="AO219" i="1"/>
  <c r="AJ219" i="1"/>
  <c r="AK219" i="1" s="1"/>
  <c r="AO218" i="1"/>
  <c r="AJ218" i="1"/>
  <c r="AK218" i="1" s="1"/>
  <c r="AO217" i="1"/>
  <c r="AJ217" i="1"/>
  <c r="AK217" i="1" s="1"/>
  <c r="AO216" i="1"/>
  <c r="AJ216" i="1"/>
  <c r="AK216" i="1" s="1"/>
  <c r="AO215" i="1"/>
  <c r="AJ215" i="1"/>
  <c r="AK215" i="1" s="1"/>
  <c r="AO214" i="1"/>
  <c r="AJ214" i="1"/>
  <c r="AK214" i="1" s="1"/>
  <c r="AO213" i="1"/>
  <c r="AJ213" i="1"/>
  <c r="AK213" i="1" s="1"/>
  <c r="AO212" i="1"/>
  <c r="AJ212" i="1"/>
  <c r="AK212" i="1" s="1"/>
  <c r="AO211" i="1"/>
  <c r="AJ211" i="1"/>
  <c r="AK211" i="1" s="1"/>
  <c r="AO210" i="1"/>
  <c r="AJ210" i="1"/>
  <c r="AK210" i="1" s="1"/>
  <c r="AO208" i="1"/>
  <c r="AJ208" i="1"/>
  <c r="AK208" i="1" s="1"/>
  <c r="AO206" i="1"/>
  <c r="AJ206" i="1"/>
  <c r="AK206" i="1" s="1"/>
  <c r="AO205" i="1"/>
  <c r="AJ205" i="1"/>
  <c r="AK205" i="1" s="1"/>
  <c r="AO204" i="1"/>
  <c r="AJ204" i="1"/>
  <c r="AK204" i="1" s="1"/>
  <c r="AO200" i="1"/>
  <c r="AJ200" i="1"/>
  <c r="AK200" i="1" s="1"/>
  <c r="AO199" i="1"/>
  <c r="AJ199" i="1"/>
  <c r="AK199" i="1" s="1"/>
  <c r="AO198" i="1"/>
  <c r="AJ198" i="1"/>
  <c r="AK198" i="1" s="1"/>
  <c r="AO194" i="1"/>
  <c r="AJ194" i="1"/>
  <c r="AK194" i="1" s="1"/>
  <c r="AO193" i="1"/>
  <c r="AJ193" i="1"/>
  <c r="AK193" i="1" s="1"/>
  <c r="AO190" i="1"/>
  <c r="AJ190" i="1"/>
  <c r="AK190" i="1" s="1"/>
  <c r="AO189" i="1"/>
  <c r="AJ189" i="1"/>
  <c r="AK189" i="1" s="1"/>
  <c r="AO188" i="1"/>
  <c r="AJ188" i="1"/>
  <c r="AK188" i="1" s="1"/>
  <c r="AO187" i="1"/>
  <c r="AJ187" i="1"/>
  <c r="AK187" i="1" s="1"/>
  <c r="AO186" i="1"/>
  <c r="AJ186" i="1"/>
  <c r="AK186" i="1" s="1"/>
  <c r="AO185" i="1"/>
  <c r="AJ185" i="1"/>
  <c r="AK185" i="1" s="1"/>
  <c r="AO182" i="1"/>
  <c r="AJ182" i="1"/>
  <c r="AK182" i="1" s="1"/>
  <c r="AO180" i="1"/>
  <c r="AJ180" i="1"/>
  <c r="AK180" i="1" s="1"/>
  <c r="AO178" i="1"/>
  <c r="AJ178" i="1"/>
  <c r="AK178" i="1" s="1"/>
  <c r="AO176" i="1"/>
  <c r="AJ176" i="1"/>
  <c r="AK176" i="1" s="1"/>
  <c r="AO174" i="1"/>
  <c r="AJ174" i="1"/>
  <c r="AK174" i="1" s="1"/>
  <c r="AO173" i="1"/>
  <c r="AJ173" i="1"/>
  <c r="AK173" i="1" s="1"/>
  <c r="AO172" i="1"/>
  <c r="AJ172" i="1"/>
  <c r="AK172" i="1" s="1"/>
  <c r="AO171" i="1"/>
  <c r="AJ171" i="1"/>
  <c r="AK171" i="1" s="1"/>
  <c r="AO170" i="1"/>
  <c r="AJ170" i="1"/>
  <c r="AK170" i="1" s="1"/>
  <c r="AO168" i="1"/>
  <c r="AJ168" i="1"/>
  <c r="AK168" i="1" s="1"/>
  <c r="AO166" i="1"/>
  <c r="AJ166" i="1"/>
  <c r="AK166" i="1" s="1"/>
  <c r="AP162" i="1"/>
  <c r="AQ162" i="1" s="1"/>
  <c r="AO162" i="1"/>
  <c r="AJ162" i="1"/>
  <c r="AK162" i="1" s="1"/>
  <c r="AP160" i="1"/>
  <c r="AQ160" i="1" s="1"/>
  <c r="AO160" i="1"/>
  <c r="AJ160" i="1"/>
  <c r="AK160" i="1" s="1"/>
  <c r="AP158" i="1"/>
  <c r="AQ158" i="1" s="1"/>
  <c r="AO158" i="1"/>
  <c r="AJ158" i="1"/>
  <c r="AK158" i="1" s="1"/>
  <c r="AP157" i="1"/>
  <c r="AQ157" i="1" s="1"/>
  <c r="AO157" i="1"/>
  <c r="AJ157" i="1"/>
  <c r="AK157" i="1" s="1"/>
  <c r="AP156" i="1"/>
  <c r="AQ156" i="1" s="1"/>
  <c r="AO156" i="1"/>
  <c r="AJ156" i="1"/>
  <c r="AK156" i="1" s="1"/>
  <c r="AP153" i="1"/>
  <c r="AQ153" i="1" s="1"/>
  <c r="AO153" i="1"/>
  <c r="AJ153" i="1"/>
  <c r="AK153" i="1" s="1"/>
  <c r="AP148" i="1"/>
  <c r="AQ148" i="1" s="1"/>
  <c r="AO148" i="1"/>
  <c r="AJ148" i="1"/>
  <c r="AK148" i="1" s="1"/>
  <c r="AP145" i="1"/>
  <c r="AQ145" i="1" s="1"/>
  <c r="AO145" i="1"/>
  <c r="AJ145" i="1"/>
  <c r="AK145" i="1" s="1"/>
  <c r="AP144" i="1"/>
  <c r="AQ144" i="1" s="1"/>
  <c r="AO144" i="1"/>
  <c r="AJ144" i="1"/>
  <c r="AK144" i="1" s="1"/>
  <c r="AP142" i="1"/>
  <c r="AQ142" i="1" s="1"/>
  <c r="AO142" i="1"/>
  <c r="AJ142" i="1"/>
  <c r="AK142" i="1" s="1"/>
  <c r="AP140" i="1"/>
  <c r="AQ140" i="1" s="1"/>
  <c r="AO140" i="1"/>
  <c r="AJ140" i="1"/>
  <c r="AK140" i="1" s="1"/>
  <c r="AP138" i="1"/>
  <c r="AQ138" i="1" s="1"/>
  <c r="AO138" i="1"/>
  <c r="AJ138" i="1"/>
  <c r="AK138" i="1" s="1"/>
  <c r="AP136" i="1"/>
  <c r="AQ136" i="1" s="1"/>
  <c r="AO136" i="1"/>
  <c r="AJ136" i="1"/>
  <c r="AK136" i="1" s="1"/>
  <c r="AP133" i="1"/>
  <c r="AQ133" i="1" s="1"/>
  <c r="AO133" i="1"/>
  <c r="AJ133" i="1"/>
  <c r="AK133" i="1" s="1"/>
  <c r="AP132" i="1"/>
  <c r="AQ132" i="1" s="1"/>
  <c r="AO132" i="1"/>
  <c r="AJ132" i="1"/>
  <c r="AK132" i="1" s="1"/>
  <c r="AO130" i="1"/>
  <c r="AJ130" i="1"/>
  <c r="AK130" i="1" s="1"/>
  <c r="AO127" i="1"/>
  <c r="AJ127" i="1"/>
  <c r="AK127" i="1" s="1"/>
  <c r="AO124" i="1"/>
  <c r="AJ124" i="1"/>
  <c r="AK124" i="1" s="1"/>
  <c r="AO123" i="1"/>
  <c r="AJ123" i="1"/>
  <c r="AK123" i="1" s="1"/>
  <c r="AO122" i="1"/>
  <c r="AJ122" i="1"/>
  <c r="AK122" i="1" s="1"/>
  <c r="AO121" i="1"/>
  <c r="AJ121" i="1"/>
  <c r="AK121" i="1" s="1"/>
  <c r="AO120" i="1"/>
  <c r="AJ120" i="1"/>
  <c r="AK120" i="1" s="1"/>
  <c r="AO119" i="1"/>
  <c r="AJ119" i="1"/>
  <c r="AK119" i="1" s="1"/>
  <c r="AO118" i="1"/>
  <c r="AJ118" i="1"/>
  <c r="AK118" i="1" s="1"/>
  <c r="AQ117" i="1"/>
  <c r="AO117" i="1"/>
  <c r="AJ117" i="1"/>
  <c r="AK117" i="1" s="1"/>
  <c r="AQ114" i="1"/>
  <c r="AO114" i="1"/>
  <c r="AJ114" i="1"/>
  <c r="AK114" i="1" s="1"/>
  <c r="AO113" i="1"/>
  <c r="AJ113" i="1"/>
  <c r="AK113" i="1" s="1"/>
  <c r="AQ111" i="1"/>
  <c r="AO111" i="1"/>
  <c r="AJ111" i="1"/>
  <c r="AK111" i="1" s="1"/>
  <c r="AQ109" i="1"/>
  <c r="AO109" i="1"/>
  <c r="AJ109" i="1"/>
  <c r="AK109" i="1" s="1"/>
  <c r="AO108" i="1"/>
  <c r="AJ108" i="1"/>
  <c r="AK108" i="1" s="1"/>
  <c r="AQ106" i="1"/>
  <c r="AO106" i="1"/>
  <c r="AJ106" i="1"/>
  <c r="AK106" i="1" s="1"/>
  <c r="AQ104" i="1"/>
  <c r="AO104" i="1"/>
  <c r="AJ104" i="1"/>
  <c r="AK104" i="1" s="1"/>
  <c r="AO103" i="1"/>
  <c r="AJ103" i="1"/>
  <c r="AK103" i="1" s="1"/>
  <c r="AQ102" i="1"/>
  <c r="AO102" i="1"/>
  <c r="AJ102" i="1"/>
  <c r="AK102" i="1" s="1"/>
  <c r="AO100" i="1"/>
  <c r="AJ100" i="1"/>
  <c r="AK100" i="1" s="1"/>
  <c r="AQ99" i="1"/>
  <c r="AO99" i="1"/>
  <c r="AJ99" i="1"/>
  <c r="AK99" i="1" s="1"/>
  <c r="AO98" i="1"/>
  <c r="AJ98" i="1"/>
  <c r="AK98" i="1" s="1"/>
  <c r="AQ97" i="1"/>
  <c r="AO97" i="1"/>
  <c r="AJ97" i="1"/>
  <c r="AK97" i="1" s="1"/>
  <c r="AQ96" i="1"/>
  <c r="AO96" i="1"/>
  <c r="AK96" i="1"/>
  <c r="AQ95" i="1"/>
  <c r="AO95" i="1"/>
  <c r="AJ95" i="1"/>
  <c r="AK95" i="1" s="1"/>
  <c r="AQ94" i="1"/>
  <c r="AO94" i="1"/>
  <c r="AJ94" i="1"/>
  <c r="AK94" i="1" s="1"/>
  <c r="AQ93" i="1"/>
  <c r="AO93" i="1"/>
  <c r="AJ93" i="1"/>
  <c r="AK93" i="1" s="1"/>
  <c r="AQ91" i="1"/>
  <c r="AO91" i="1"/>
  <c r="AJ91" i="1"/>
  <c r="AK91" i="1" s="1"/>
  <c r="AQ90" i="1"/>
  <c r="AO90" i="1"/>
  <c r="AJ90" i="1"/>
  <c r="AK90" i="1" s="1"/>
  <c r="AQ89" i="1"/>
  <c r="AO89" i="1"/>
  <c r="AJ89" i="1"/>
  <c r="AK89" i="1" s="1"/>
  <c r="AQ86" i="1"/>
  <c r="AO86" i="1"/>
  <c r="AJ86" i="1"/>
  <c r="AK86" i="1" s="1"/>
  <c r="AQ83" i="1"/>
  <c r="AO83" i="1"/>
  <c r="AJ83" i="1"/>
  <c r="AK83" i="1" s="1"/>
  <c r="AQ81" i="1"/>
  <c r="AO81" i="1"/>
  <c r="AJ81" i="1"/>
  <c r="AK81" i="1" s="1"/>
  <c r="AO80" i="1"/>
  <c r="AJ80" i="1"/>
  <c r="AK80" i="1" s="1"/>
  <c r="AQ79" i="1"/>
  <c r="AO79" i="1"/>
  <c r="AJ79" i="1"/>
  <c r="AK79" i="1" s="1"/>
  <c r="AQ77" i="1"/>
  <c r="AO77" i="1"/>
  <c r="AJ77" i="1"/>
  <c r="AK77" i="1" s="1"/>
  <c r="AO75" i="1"/>
  <c r="AJ75" i="1"/>
  <c r="AK75" i="1" s="1"/>
  <c r="AO73" i="1"/>
  <c r="AJ73" i="1"/>
  <c r="AK73" i="1" s="1"/>
  <c r="AO72" i="1"/>
  <c r="AJ72" i="1"/>
  <c r="AK72" i="1" s="1"/>
  <c r="AO70" i="1"/>
  <c r="AJ70" i="1"/>
  <c r="AK70" i="1" s="1"/>
  <c r="AO66" i="1"/>
  <c r="AJ66" i="1"/>
  <c r="AK66" i="1" s="1"/>
  <c r="AO65" i="1"/>
  <c r="AJ65" i="1"/>
  <c r="AK65" i="1" s="1"/>
  <c r="AO63" i="1"/>
  <c r="AJ63" i="1"/>
  <c r="AK63" i="1" s="1"/>
  <c r="AO62" i="1"/>
  <c r="AJ62" i="1"/>
  <c r="AK62" i="1" s="1"/>
  <c r="AO61" i="1"/>
  <c r="AJ61" i="1"/>
  <c r="AK61" i="1" s="1"/>
  <c r="AO58" i="1"/>
  <c r="AJ58" i="1"/>
  <c r="AK58" i="1" s="1"/>
  <c r="AO56" i="1"/>
  <c r="AJ56" i="1"/>
  <c r="AK56" i="1" s="1"/>
  <c r="AO54" i="1"/>
  <c r="AJ54" i="1"/>
  <c r="AK54" i="1" s="1"/>
  <c r="AO51" i="1"/>
  <c r="AJ51" i="1"/>
  <c r="AK51" i="1" s="1"/>
  <c r="AO50" i="1"/>
  <c r="AJ50" i="1"/>
  <c r="AK50" i="1" s="1"/>
  <c r="AO49" i="1"/>
  <c r="AJ49" i="1"/>
  <c r="AK49" i="1" s="1"/>
  <c r="AO48" i="1"/>
  <c r="AJ48" i="1"/>
  <c r="AK48" i="1" s="1"/>
  <c r="AI47" i="1"/>
  <c r="AO47" i="1" s="1"/>
  <c r="AO46" i="1"/>
  <c r="AJ46" i="1"/>
  <c r="AK46" i="1" s="1"/>
  <c r="AO45" i="1"/>
  <c r="AI44" i="1"/>
  <c r="AO44" i="1" s="1"/>
  <c r="AI43" i="1"/>
  <c r="AO43" i="1" s="1"/>
  <c r="AO42" i="1"/>
  <c r="AJ42" i="1"/>
  <c r="AK42" i="1" s="1"/>
  <c r="AO41" i="1"/>
  <c r="AJ41" i="1"/>
  <c r="AK41" i="1" s="1"/>
  <c r="AI40" i="1"/>
  <c r="AJ40" i="1" s="1"/>
  <c r="AK40" i="1" s="1"/>
  <c r="AO39" i="1"/>
  <c r="AJ39" i="1"/>
  <c r="AK39" i="1" s="1"/>
  <c r="AI37" i="1"/>
  <c r="AO37" i="1" s="1"/>
  <c r="AI36" i="1"/>
  <c r="AO36" i="1" s="1"/>
  <c r="AI35" i="1"/>
  <c r="AJ35" i="1" s="1"/>
  <c r="AK35" i="1" s="1"/>
  <c r="AI33" i="1"/>
  <c r="AJ33" i="1" s="1"/>
  <c r="AK33" i="1" s="1"/>
  <c r="AI32" i="1"/>
  <c r="AO32" i="1" s="1"/>
  <c r="AI31" i="1"/>
  <c r="AJ31" i="1" s="1"/>
  <c r="AK31" i="1" s="1"/>
  <c r="AI30" i="1"/>
  <c r="AO30" i="1" s="1"/>
  <c r="AO29" i="1"/>
  <c r="AJ29" i="1"/>
  <c r="AK29" i="1" s="1"/>
  <c r="AO27" i="1"/>
  <c r="AJ27" i="1"/>
  <c r="AK27" i="1" s="1"/>
  <c r="AO25" i="1"/>
  <c r="AJ25" i="1"/>
  <c r="AK25" i="1" s="1"/>
  <c r="AO23" i="1"/>
  <c r="AJ23" i="1"/>
  <c r="AK23" i="1" s="1"/>
  <c r="AO22" i="1"/>
  <c r="AJ22" i="1"/>
  <c r="AK22" i="1" s="1"/>
  <c r="AO20" i="1"/>
  <c r="AJ20" i="1"/>
  <c r="AK20" i="1" s="1"/>
  <c r="AO19" i="1"/>
  <c r="AJ19" i="1"/>
  <c r="AK19" i="1" s="1"/>
  <c r="AO18" i="1"/>
  <c r="AJ18" i="1"/>
  <c r="AK18" i="1" s="1"/>
  <c r="AO17" i="1"/>
  <c r="AJ17" i="1"/>
  <c r="AK17" i="1" s="1"/>
  <c r="AQ16" i="1"/>
  <c r="AO16" i="1"/>
  <c r="AJ16" i="1"/>
  <c r="AK16" i="1" s="1"/>
  <c r="AQ14" i="1"/>
  <c r="AO14" i="1"/>
  <c r="AJ14" i="1"/>
  <c r="AK14" i="1" s="1"/>
  <c r="AQ12" i="1"/>
  <c r="AO12" i="1"/>
  <c r="AJ12" i="1"/>
  <c r="AK12" i="1" s="1"/>
  <c r="AQ8" i="1"/>
  <c r="AO8" i="1"/>
  <c r="AJ8" i="1"/>
  <c r="AK8" i="1" s="1"/>
  <c r="AT342" i="1" l="1"/>
  <c r="AR342" i="1"/>
  <c r="AS342" i="1"/>
  <c r="AB342" i="1"/>
  <c r="AO33" i="1"/>
  <c r="AJ319" i="1"/>
  <c r="AK319" i="1" s="1"/>
  <c r="AJ297" i="1"/>
  <c r="AK297" i="1" s="1"/>
  <c r="AJ43" i="1"/>
  <c r="AK43" i="1" s="1"/>
  <c r="AO35" i="1"/>
  <c r="AJ45" i="1"/>
  <c r="AK45" i="1" s="1"/>
  <c r="AJ30" i="1"/>
  <c r="AK30" i="1" s="1"/>
  <c r="AO40" i="1"/>
  <c r="AO310" i="1"/>
  <c r="AJ36" i="1"/>
  <c r="AK36" i="1" s="1"/>
  <c r="AJ328" i="1"/>
  <c r="AK328" i="1" s="1"/>
  <c r="AO31" i="1"/>
  <c r="AO295" i="1"/>
  <c r="AJ32" i="1"/>
  <c r="AK32" i="1" s="1"/>
  <c r="AJ37" i="1"/>
  <c r="AK37" i="1" s="1"/>
  <c r="AJ47" i="1"/>
  <c r="AK47" i="1" s="1"/>
  <c r="AJ44" i="1"/>
  <c r="AK44" i="1" s="1"/>
  <c r="AJ323" i="1"/>
  <c r="AK323" i="1" s="1"/>
</calcChain>
</file>

<file path=xl/sharedStrings.xml><?xml version="1.0" encoding="utf-8"?>
<sst xmlns="http://schemas.openxmlformats.org/spreadsheetml/2006/main" count="6303" uniqueCount="1460">
  <si>
    <t>DEPARTAMENTO ADMINISTRATIVO NACIONAL DE ESTADÍSTICA (DANE)
 PLAN DE ACCIÓN INSTITUCIONAL
Versión 2</t>
  </si>
  <si>
    <t>CÓDIGO: DES-020-PDT-001-f-002</t>
  </si>
  <si>
    <t>VERSIÓN: 04</t>
  </si>
  <si>
    <t>INFORMACIÓN RESPONSABLES</t>
  </si>
  <si>
    <t>ALINEACIÓN ESTRATEGICA</t>
  </si>
  <si>
    <t>PROGRAMACIÓN DE METAS</t>
  </si>
  <si>
    <t>PROGRAMACIÓN PRESUPUESTAL</t>
  </si>
  <si>
    <t>ALINEACIÓN CON PROCESOS</t>
  </si>
  <si>
    <t xml:space="preserve">SEGUIMIENTO TRIMESTRE - 1                                            </t>
  </si>
  <si>
    <t>Instrumento de planeación</t>
  </si>
  <si>
    <t>Área</t>
  </si>
  <si>
    <t>[ID META]</t>
  </si>
  <si>
    <t>LINEA ESTRATÉGICA PEI</t>
  </si>
  <si>
    <t xml:space="preserve">TEMÁTICA
</t>
  </si>
  <si>
    <t>META TOTAL</t>
  </si>
  <si>
    <t>META DESCRIPTIVA</t>
  </si>
  <si>
    <t>TIPO DE INDICADOR</t>
  </si>
  <si>
    <t>UNIDAD DE MEDIDA</t>
  </si>
  <si>
    <t>FÓRMULA DEL INDICADOR</t>
  </si>
  <si>
    <t>ENTREGABLE</t>
  </si>
  <si>
    <t xml:space="preserve">FECHA DE INICIO </t>
  </si>
  <si>
    <t xml:space="preserve">FECHA FINAL </t>
  </si>
  <si>
    <t>AVANCE TRIMESTRAL
ACUMULADO</t>
  </si>
  <si>
    <t>FUNCIONAMIENTO</t>
  </si>
  <si>
    <t>VALOR FUNCIONAMIENTO</t>
  </si>
  <si>
    <t>PROYECTO DE INVERSIÓN</t>
  </si>
  <si>
    <t>PRODUCTO</t>
  </si>
  <si>
    <t>PROCESO DEL SIGI ASOCIADO</t>
  </si>
  <si>
    <t xml:space="preserve">PLANES ADMINISTRATIVOS </t>
  </si>
  <si>
    <t>POLÍTICA MIPG RELACIONADA</t>
  </si>
  <si>
    <t>TRANSFORMACIONES DEL PLAN NACIONAL DE DESARROLLO</t>
  </si>
  <si>
    <t>PROGRAMA DE TRANSPARENCIA Y ÉTICA PÚBLICA - PTEP</t>
  </si>
  <si>
    <t>AVANCE CUANTITATIVO</t>
  </si>
  <si>
    <t>NIVEL DE CUMPLIMIENTO EN EL TRIMESTRE</t>
  </si>
  <si>
    <t>AVANCE CUALITATIVO</t>
  </si>
  <si>
    <t>EVIDENCIA</t>
  </si>
  <si>
    <t>JUSTIFICACIÓN NO CUMPLIMIENTO</t>
  </si>
  <si>
    <t>ESTADO REAL DE LA META EN EL TRIMESTRE</t>
  </si>
  <si>
    <t xml:space="preserve">Valor recursos de FUNCIONAMIENTO (pesos) </t>
  </si>
  <si>
    <t xml:space="preserve">Ejecución recursos de FUNCIONAMIENTO (pesos) </t>
  </si>
  <si>
    <t>Valor recursos de INVERSIÓN
(pesos)</t>
  </si>
  <si>
    <t xml:space="preserve">Ejecución recursos de INVERSIÓN EN COMPROMISOS
(pesos) </t>
  </si>
  <si>
    <t xml:space="preserve">Ejecución recursos de INVERSIÓN EN OBLIGACIONES
(pesos) </t>
  </si>
  <si>
    <t>Plan / Programa</t>
  </si>
  <si>
    <t>Nivel jerárquico</t>
  </si>
  <si>
    <t>Área o dependencia responsable de la meta</t>
  </si>
  <si>
    <t>Sigla del área_# meta
Ejemplo: AAI_1</t>
  </si>
  <si>
    <t>Líneas estratégicas establecidas el marco de la entidad durante el cuatrienio</t>
  </si>
  <si>
    <t>Seleccione la meta estratégica asociada al área</t>
  </si>
  <si>
    <t>De  dónde proviene la temática de la meta</t>
  </si>
  <si>
    <t>Número entero o porcentaje</t>
  </si>
  <si>
    <t xml:space="preserve">Descripción de la meta: 
Verbo en infinitivo (que represente la acción principal) + Sujeto + Condición específica de logro </t>
  </si>
  <si>
    <t>Tipo de indicador de acuerdo al Procedimiento de Formulación y monitoreo de indicadores de gestión de la Entidad en su versión 11</t>
  </si>
  <si>
    <t>Parámetro o unidad de referencia para determinar la  magnitud de medición del indicador</t>
  </si>
  <si>
    <t>Representación matemática del cálculo del indicador que medirá la meta.</t>
  </si>
  <si>
    <t>Documento o producto entregable final de la meta.</t>
  </si>
  <si>
    <t>dd/mm/aaaa</t>
  </si>
  <si>
    <t>I TRIMESTRE</t>
  </si>
  <si>
    <t>II TRIMESTRE</t>
  </si>
  <si>
    <t>III TRIMESTRE</t>
  </si>
  <si>
    <t>IV TRIMESTRE</t>
  </si>
  <si>
    <t>Seleccione: Si aplica o no aplica</t>
  </si>
  <si>
    <t>Indique el valor asociado para funcionamiento</t>
  </si>
  <si>
    <t>Proceso del Sistema Integrado de Gestión Institucional de la entidad que se alinea con la meta</t>
  </si>
  <si>
    <t>Plan Administrativo asociado con la meta de acuerdo con lo dispuesto en el
Decreto 612 de 2018.</t>
  </si>
  <si>
    <t>Política de Gestión y Desempeño del Modelo Integrado de Planeación y Gestión relacionada con la meta.</t>
  </si>
  <si>
    <t>Transformaciones del PND al que la meta contribuye</t>
  </si>
  <si>
    <t>Componente Programático</t>
  </si>
  <si>
    <t>Se debe aplicar la formula del indicador de la meta</t>
  </si>
  <si>
    <t>Indica el porcentaje de avance logrado en el trimestre de acuerdo con lo programado</t>
  </si>
  <si>
    <t>Nivel alcanzado</t>
  </si>
  <si>
    <t>Se debe realizar una descripción cualitativa del avance o logro de la meta.</t>
  </si>
  <si>
    <t>Se debe escribir el nombre de los documentos o soportes que son evidencia de la meta es importante que coincidan con el nombre de los archivos cargados en el repositorio.</t>
  </si>
  <si>
    <t>En caso de que el  avance real sea menor  al esperado por favor justifique las razones del incumplimiento</t>
  </si>
  <si>
    <t>Indica el estado de gestión de la meta de acuerdo con el reporte realizado en el trimestre</t>
  </si>
  <si>
    <t>Hace referencia al valor de funcionamiento y en caso de que sea actualizado reporte el nuevo valor frente al valor inicial programado</t>
  </si>
  <si>
    <t>Indique el valor ejecutado con corte al mes del reporte teniendo en cuenta el porcentaje de avance de la meta. (Este valor es acumulado)</t>
  </si>
  <si>
    <t xml:space="preserve">Esta información será reportada por la Oficina Asesora de Planeación. </t>
  </si>
  <si>
    <t>Plan de acción</t>
  </si>
  <si>
    <t>Dirección</t>
  </si>
  <si>
    <t>GIT Estadísticas Inclusivas</t>
  </si>
  <si>
    <t>DIR_01</t>
  </si>
  <si>
    <t xml:space="preserve">L3 - Fortalecimiento de la producción estadística a partir de la innovación y la gestión tecnológica. </t>
  </si>
  <si>
    <t>L3.3 Generar de manera sistemática información estadística entorno a la política nacional de cuidado.</t>
  </si>
  <si>
    <t>13. Enfoque diferencial y Violencia basada en género</t>
  </si>
  <si>
    <t>Elaborar un documento metodológico con lineamientos técnicos dirigido a las direcciones técnicas y territoriales del DANE para la incorporación integral y progresiva del enfoque diferencial e interseccionalidad en todas las fases de la producción estadística del DANE.</t>
  </si>
  <si>
    <t>Eficacia</t>
  </si>
  <si>
    <t>Porcentual</t>
  </si>
  <si>
    <t>Hito 1. Mesas de trabajo y recolección de insumos con direcciones técnicas y territoriales y con otras dependencias del DANE (25%)
Hito 2. Elaboración del documento versión preliminar para revisiones (25%)
Hito 3. Revisión y ajustes con direcciones técnicas territoriales y otras dependencias del DANE (25%)
Hito 4. Documento final socialización y plan de implementación (25%)</t>
  </si>
  <si>
    <t>1.1 Listas de asistencias
1.2 Actas de reunión
1.3. Documento metodológico</t>
  </si>
  <si>
    <t>10_Gestión de Información y documental</t>
  </si>
  <si>
    <t>No aplíca</t>
  </si>
  <si>
    <t>POL_06: Fortalecimiento Organizacional y simplificación de procesos</t>
  </si>
  <si>
    <t>2_Seguridad humana y justicia social</t>
  </si>
  <si>
    <t xml:space="preserve">Se realizaron reuniones al interior del GIT Estadisticas Inclusivas así como con las direcciones de DIMPE DICEDRADSCNDCD DIG y DIRPEN con el propósito de socializar y definir lineas de trabajo actividades y estrategias de articulación en el marco de la misionalidad de cada una y la inclusión del enfoque diferencial e Interseccional en las fases del proceso estadístico. 
En los encuentros se estableció un conjunto de acciones como propuesta del GIT Estadísticas Inclusivas que están siendo revisadas y validadas por las distintas coordinaciones y equipos técnicos de las direcciones anteriormente mencionadas. De igual manera se avanzó en la identificación conjunta de acciones progresivas definidas por iniciativa institucional para el fortalecimiento de los enfoques especialmente el enfoque diferencial étnico-racial. Se entregó la matriz a las direcciones técnicas y desde el GIT Estadísticas Inclusivas estamos a la espera de la retroalimentación y aporte de cada una de ellas. 
 </t>
  </si>
  <si>
    <t>Hito 1 Listas de asistencias
y Actas de reunión</t>
  </si>
  <si>
    <t xml:space="preserve">No Aplica </t>
  </si>
  <si>
    <t>DIR_02</t>
  </si>
  <si>
    <t>01. PND 2023 - 2026</t>
  </si>
  <si>
    <t>Realizar aprovechamiento estadístico para generar información en el marco de la Política Nacional de Cuidado.</t>
  </si>
  <si>
    <t>Hito 1. Asistencias a espacios de seguimiento (interno y externo) (40%)
Hito 2. Elaboración de informe que de cuenta del aprovechamiento estadístico de información de cuidado (60%)</t>
  </si>
  <si>
    <t>1.1 Listas de asistencias
1.2 Documento con los resultados del aprovechamiento estadístico</t>
  </si>
  <si>
    <t xml:space="preserve">Se registraron avances en temas relacionados con la Política Nacional de Cuidado asociados a la participación en espacios internos y externos. Así como la preparación de insumos claves para la elaboración del informe que de cuenta del aprovechamiento estadístico de información de cuidado de la siguiente manera:
1.	Socialización mapa de cuidado:
El DANE participó en la primera Comisión Intersectorial de la Política Nacional de Cuidado del año realizada el 17 de marzo así como en el evento virtual “Georreferenciación y mapas de cuidado: la experiencia de Colombia” organizado por la CEPAL el 24 de marzo. En estos espacios se presentó el Geovisor de Centros de Cuidados Públicos en Colombia desarrollado durante 2025 en alianza con la CEPAL y el Ministerio de Igualdad y Equidad. Esta herramienta se encuentra disponible desde diciembre de 2025 en el portal de geovisores del DANE para su consulta por parte de la ciudadanía la academia organizaciones sociales y entidades públicas. El Geovisor constituye un instrumento de acceso público que ofrece información georreferenciada sobre la oferta de servicios públicos de cuidado en el país desplegada por los niveles nacional departamental y municipal. Asimismo busca apoyar el diseño e implementación del Sistema Nacional de Cuidados y orientar a la ciudadanía en la identificación de centros públicos de cuidado a nivel nacional. Adicionalmente el GIT de Estadísticas Inclusivas y la Dirección de Geoestadística se encuentran revisando la primera versión del documento técnico del proyecto del mapa de cuidado entregado por la CEPAL.
2.	Avances ENUT 2024-2025:
Actualmente el DANE se encuentra en proceso de análisis de la información recolectada en la Encuesta Nacional de Uso del Tiempo 2024–2025. Se realizaron dos sesiones de trabajo los días 12 y 19 de marzo en conjunto con DIMPE para la revisión y elaboración de los cuadros de salida que se presentarán en la rueda de prensa oficial. Lo anterior teniendo en cuenta las innovaciones metodológicas y conceptuales de la cuarta edición los cuales incluyen: análisis del uso del tiempo a nivel de algunos departamentos; incorporación de variables sobre cuidado comunitario; análisis para las nuevas regiones recolectadas (Orinoquía y Amazonía); exploración del nuevo componente de migración; y mejoras en la presentación de los cuadros de salida manteniendo el enfoque diferencial e interseccional.
3.	Estandarización de conceptos:
Actualmente el DANE adelanta el proceso de estandarización de los conceptos asociados a la temática de cuidado entre los que se incluyen: cuidado cuidado pasivo cuidado indirecto cuidado directo trabajo de cuidado trabajo doméstico trabajo doméstico y de cuidado trabajo no remunerado trabajo doméstico y de cuidado no remunerado actividades conexas de trabajo no remunerado actividades de cuidado personal actividades personales (fuera de la frontera general de la producción del SCN) actividades personales o no productivas y autocuidado.
Este proceso se realiza en articulación con las áreas temáticas y la Dirección de Regulación Planeación Estandarización y Normalización (DIRPEN) con el propósito de lograr la estandarización conceptual de la operación estadística Cuentas Nacionales de Transferencia de Tiempo y poner estos conceptos a disposición del Sistema Estadístico Nacional (SEN) conforme a los lineamientos establecidos por el DANE. A la fecha se han llevado a cabo dos reuniones los días 13 y 27 de marzo.
4.	Informe semestral Ley 1413:
Se remitieron los insumos correspondientes al Grupo Interno de Trabajo de Cuentas Nacionales Sociodemográficas del DANE para la elaboración del informe de gestión semestral en cumplimiento de la Ley 1413 de 2010.
</t>
  </si>
  <si>
    <t>Hito 1 Evidencia asistencia a reuiones
Hito 2 Insumos para la elaboración del documento resultados aprovechamiento estadistico</t>
  </si>
  <si>
    <t>No aplica</t>
  </si>
  <si>
    <t>DIR_03</t>
  </si>
  <si>
    <t>L5 - Un Sistema Estadístico Nacional - SEN coordinado</t>
  </si>
  <si>
    <t>L5.1 Implementar una estrategia de sensibilización e integración de las variables de género diversidad y enfoque diferencial e interseccional en los producto de difusión en el marco de las entidades productoras de información estadística y registros administrativos del SEN que permita unificar categorías para una mejor y justa caracterización de la población.</t>
  </si>
  <si>
    <t>11. Sistema Estadístico Nacional - SEN</t>
  </si>
  <si>
    <t>Implementar las estrategias de sensibilización sobre el uso de enfoque diferencial e interseccional en las entidades del SEN en el marco del proceso de actualización la Guía EDI</t>
  </si>
  <si>
    <t>Hito 1. Plan de implementación (50%)
Hito 2. Informe de seguimiento a la implementación de las estrategias de sensibilización en el marco de la Guía EDI (50%)</t>
  </si>
  <si>
    <t xml:space="preserve">1.1 Plan de implementación
1.2 Documento de seguimiento </t>
  </si>
  <si>
    <t xml:space="preserve">Actualmente se cuenta con el  documento versión 12 de la "Guía para la Inclusión del Enfoque Diferencial e Interseccional en la Producción Estadística del SEN" la cual se encuentra en la fase de aprobación interna para su publicación y adopción. Una vez agotada esta fase se continuará con el Plan de Implementación de la misma. De igual manera se llevaron a cabo reuniones con el equipo de DICE para avanzar en el plan de comunicaciones en el marco de la consulta pública y la difusión de la Guía actualizada.
En el proceso de consulta se recibieron 23 respuestas de 11 entidades y se elaboró una matriz donde se evaluó su pertinencia para realizar los ajustes correspondientes en el documento. 
Para el diseño y diagramación del documento se realizaron reuniones con DICE para definir las piezas comunicativas de difusión. </t>
  </si>
  <si>
    <t>Hito 1 Plan de implementación Insumos</t>
  </si>
  <si>
    <t>DIR_04</t>
  </si>
  <si>
    <t>L2 - Estadísticas_para_la_visibilización_de_las_inequidades</t>
  </si>
  <si>
    <t>Aporte_directo_a_la_linea_estratégica</t>
  </si>
  <si>
    <t>Implementar la prueba piloto de la encuesta sobre violencias basadas en género</t>
  </si>
  <si>
    <t>Hito 1. Elaboración de documentos técnicos relacionados con el diseño de la encuesta (50%)
Hito 2. Elaboración de un informe de seguimiento de la prueba piloto</t>
  </si>
  <si>
    <t xml:space="preserve">1.1 Documentos técnicos del diseño de la prueba piloto 
1.2 Documento con el informe de la aplicación de la prueba piloto </t>
  </si>
  <si>
    <t>5_Producción Estadística</t>
  </si>
  <si>
    <t xml:space="preserve">POL_17: Gestión de la información estadística </t>
  </si>
  <si>
    <t xml:space="preserve">Hito 1 Cierre prueba piloto:  se avanzó en la elaboración del acta para la liquidación del Acuerdo de Asociados PA006644COL suscrito con ONU Mujeres entidad con la que se consolidó la alianza para la implementación y ejecución de la prueba piloto ejecutada en el 2025.  
Adicionalmente se cuenta con el plan general actualizado y el informe final operativo de campo. En este sentido el hito 1 se encuentra cumplido al 100 %.
Hito 2 Avances Pospiloto: Actualmente el DANE se encuentra en la fase pospiloto que comprende la revisión de inconsistencias en las bases de datos el procesamiento de la información recolectada durante el operativo y la elaboración del informe de evaluación.
Se realizaron seis reuniones internas de seguimiento y monitoreo entre las áreas temáticas del GIT de Estadísticas Inclusivas y DIMPE los días 11 18 y 26 de febrero y 11 18 y 25 de marzo. Se avanzó en la primera versión del informe de evaluación que incluye los apartados correspondientes a los componentes del operativo y de campo así como un primer insumo del procesamiento (frecuencias) y una propuesta inicial de los cuadros de salida. 
</t>
  </si>
  <si>
    <t xml:space="preserve">Hito 1 Acta de liquidación y documentos técnicos del diseño de la prueba piloto 
Hito 2 Borrador Documento con el informe de la aplicación de la prueba piloto </t>
  </si>
  <si>
    <t>GIT Indicadores de los Objetivos de Desarrollo Sostenible - ODS para Seguimiento de Agenda 2030</t>
  </si>
  <si>
    <t>DIR_05</t>
  </si>
  <si>
    <t>L3.4 Fortalecer la producción de información estadística para el seguimiento de los Objetivos de Desarrollo Sostenible - ODS.</t>
  </si>
  <si>
    <t xml:space="preserve">09_ Fortalecimiento de la producción estadística a partir de la innovación y la gestión tecnológica. </t>
  </si>
  <si>
    <t>Finalizar los indicadores pendientes de ficha técnica y series de datos para envío a validación del DNP.</t>
  </si>
  <si>
    <t>Numérico</t>
  </si>
  <si>
    <t>Número de indicadores pendientes de ficha y serie de datos.</t>
  </si>
  <si>
    <t>Fichas técnicas y series de datos</t>
  </si>
  <si>
    <t xml:space="preserve">Durante el primer trimestre del año se realizaron las fichas técnicas de los siguientes indicadores: 
-	2.3.1 Volumen de producción por unidad de trabajo desglosado por tamaño y tipo de explotación (agropecuaria/ganadera/forestal)
-	2.4.1 Proporción de la superficie agrícola en que se practica una agricultura productiva y sostenible
-	6.4.1 Cambio en el uso eficiente de los recursos hídricos con el paso del tiempo
-	6.4.2 Nivel de estrés hídrico: extracción de agua dulce en proporción a los recursos de agua dulce disponibles
-	6.b.1 Proporción de dependencias administrativas locales que han establecido políticas y procedimientos operacionales para la participación de las comunidades locales en la gestión del agua y el saneamiento
Lo que permitió avanzar correctamente en el cumplimiento de la meta
</t>
  </si>
  <si>
    <t>Fichas para datos 2.3.1
Fichas para datos 2.4.1
Fichas para datos 6.4.1
Fichas para datos 6.4.2
Fichas para datos 6.b.1
FT Indicador ODS 2.3.1
FT Indicador ODS 2.4.1
FT Indicador ODS 6.4.1
FT Indicador ODS 6.4.2
FT Indicador ODS 6.b.1</t>
  </si>
  <si>
    <t>DIR_06</t>
  </si>
  <si>
    <t>Desarrollar un informe de lecciones aprendidas sobre el monitoreo y seguimiento de los indicadores ODS en Colombia.</t>
  </si>
  <si>
    <t>Efectividad</t>
  </si>
  <si>
    <t>Sumatoria porcentajes de hitos de las secciones presentadas para la construcción final del informe sobre lecciones aprendidas</t>
  </si>
  <si>
    <t>Diagnóstico sobre el reporte y seguimiento de indicadores ODS (20%)
Matriz de Lecciones aprendidas recolectadas en el DANE el Sistema Estadístico Nacional y el Sistema de Naciones Unidas sobre el seguimiento a la Agenda 2030 (50%)
Pasos a seguir en relación con el monitoreo de los indicadores ODS (20%)
Documento final con el informe sobre las lecciones aprendidas sobre el monitoreo y seguimiento de los indicadores ODS (10%)</t>
  </si>
  <si>
    <t>POL_18: Gestión del Conocimiento y la Innovación</t>
  </si>
  <si>
    <t>4_Transformación productiva internacionalización y acción climática</t>
  </si>
  <si>
    <t>En el primer trimestre de 2026 se reporta un avance del 30% en el desarrollo del informe de lecciones aprendidas sobre el monitoreo y seguimiento de los indicadores ODS en Colombia. Durante este periodo se avanzó en la elaboración del diagnóstico sobre el reporte y seguimiento de los indicadores ODS y en la construcción de la matriz de lecciones aprendidas lo cual permitió sustentar y avanzar en la redacción de los capítulos 2 y 3 del documento. La matriz incluye a la fecha información del DANE y referentes internacionales; sin embargo se encuentra pendiente la incorporación de los aportes del Sistema de Naciones Unidas y de las entidades nacionales los cuales serán abordados en las siguientes fases del proceso.</t>
  </si>
  <si>
    <t>Balance Indicadores Marco de Seguimiento Global 2026
Matriz Lecciones Aprendidas ODS
2026_03_30_Lecciones aprendidas ODS</t>
  </si>
  <si>
    <t>DIR_07</t>
  </si>
  <si>
    <t>Consolidar una estrategia de relacionamiento alineada con la estrategia general de cooperación internacional enfocada en agencias fondos y programas de las Naciones Unidas para el desarrollo sostenible</t>
  </si>
  <si>
    <t xml:space="preserve">Sumatoria de porcentajes de hitos de productos requeridos para la implementación de la estrategia de relacionamiento con las agencias programas y fondos del Sistema de Naciones Unidas. </t>
  </si>
  <si>
    <t>Documento de diseño de la estrategia de relacionamiento con las agencias fondos y programas de las Naciones Unidas (20%).
Productos derivados de la implementación de la estrategia de relacionamiento (80%).</t>
  </si>
  <si>
    <t>13_Gestión de Capacidades e Innovación</t>
  </si>
  <si>
    <t>Durante el primer trimestre se avanzó en la delimitación del alcance de la estrategia de relacionamiento del DANE con el Sistema de Naciones Unidas como parte de la Estrategia de Cooperación Internacional en formulación. Se inició la recopilación y centralización de información sobre proyectos y líneas de trabajo con las agencias con mayor interacción y se desarrolló un ejercicio piloto con UNFPA que incluyó la construcción de una matriz consolidada y un perfil de cooperante con el fin de generar un instrumento replicable para otras agencias prioritarias (UNICEF ONU Mujeres FAO PNUMA OIT ONU-Hábitat y OPS/OMS). Asimismo se realizó un análisis de las dinámicas previas de trabajo desde el Grupo de ODS y alianzas y se avanza en la validación del instrumento metodológico.</t>
  </si>
  <si>
    <t>Sistema ONU - DANE
UNFPA_Perfil Ejecutivo
20260401_Draft_Estrategia de Relacionamiento SNU-DANE</t>
  </si>
  <si>
    <t>GIT Alianzas y Asuntos Internacionales</t>
  </si>
  <si>
    <t>AAI_01</t>
  </si>
  <si>
    <t>L1 - Difusión y acceso a la información</t>
  </si>
  <si>
    <t>L1.1 Desarrollar una estrategia de cooperación y movilización internacional</t>
  </si>
  <si>
    <t>08_ Estrategias de Difusión y acceso a la información</t>
  </si>
  <si>
    <t>Celebrar convenios Nacionales o Internacionales que contribuyan al fortalecimiento institucional del DANE a través de acciones de posicionamiento</t>
  </si>
  <si>
    <t>Sumatoria del número convenios Nacionales o Internacionales celebrados que contribuyan al fortalecimiento institucional del DANE a través de acciones de posicionamiento</t>
  </si>
  <si>
    <t xml:space="preserve">Convenios </t>
  </si>
  <si>
    <t>1_Direccionamiento Estratégico</t>
  </si>
  <si>
    <t>No aplica reporte para estre trimestre</t>
  </si>
  <si>
    <t>AAI_02</t>
  </si>
  <si>
    <t>Construir las ayudas de memorias y/o documentos de preparación para la participación de la dirección del DANE en reuniones y eventos que aporten al fortalecimiento de las actividades desarrolladas por el DANE.</t>
  </si>
  <si>
    <t>Sumatoria del número de ayudas de memorias y/o documentos de preparación para la participación de la dirección del DANE en reuniones y eventos que aporten al fortalecimiento de las actividades desarrolladas por el DANE.</t>
  </si>
  <si>
    <t>Ayudas de Memoria</t>
  </si>
  <si>
    <t>Durante el presente trimestre se elaboraron un total de veinte (20) ayudas de memoria las cuales constituyeron un insumo fundamental para la preparación desarrollo y exposición del posicionamiento técnico del DANE de Colombia en diversos escenarios internacionales.
En este periodo se destaca la participación del DANE en la 57ª sesión de la Comisión de Estadística de las Naciones Unidas un espacio de alto nivel en el que la entidad intervino tanto en las sesiones formales como en eventos paralelos. En este contexto las ayudas de memoria elaboradas sirvieron como insumo principal para sustentar las intervenciones y asegurar la coherencia del posicionamiento institucional.</t>
  </si>
  <si>
    <t xml:space="preserve">Ayudas de Memoria </t>
  </si>
  <si>
    <t>AAI_03</t>
  </si>
  <si>
    <t>Elaborar el documento diagnostico que permita identificar las principales líneas estratégicas de cooperación para el DANE</t>
  </si>
  <si>
    <t>(Avance del documento / Documento final)*100</t>
  </si>
  <si>
    <t>Estrategia de Cooperación Internacional final y aprobada por el jefe la OAIDS</t>
  </si>
  <si>
    <t>AAI_04</t>
  </si>
  <si>
    <t>Atender las solicitudes de oferta y demanda a requerimientos misiones eventos videoconferencias.</t>
  </si>
  <si>
    <t>(No. de solicitudes atendidas/total de solicitudes proyectadas a recibir en el año)*100</t>
  </si>
  <si>
    <t>Matriz de Requerimientos de Oferta y Demanda junto con los soportes respectivos</t>
  </si>
  <si>
    <t>Durante el presente trimestre se avanzó en la gestión y atención de trescientos treinta (330) requerimientos asociados a la oferta y demanda de cooperación consolidando así el seguimiento a solicitudes internas y externas así como la articulación institucional para su adecuada canalización. Estos avances permitieron fortalecer la identificación de necesidades la priorización de acciones y la respuesta oportuna en el marco de la estrategia de cooperación.</t>
  </si>
  <si>
    <t xml:space="preserve">Tablero de requerimientos de Oferta y Demanda </t>
  </si>
  <si>
    <t>AAI_05</t>
  </si>
  <si>
    <t xml:space="preserve">Desarrollar del segundo Foro Nacional de Datos y Estadística
</t>
  </si>
  <si>
    <t>(Avance del documento / Documento proyectado)*100</t>
  </si>
  <si>
    <t>Documento de resultados del Foro Nacional de Datos y Estadística</t>
  </si>
  <si>
    <t>Subdirección</t>
  </si>
  <si>
    <t>SUB_01</t>
  </si>
  <si>
    <t>L4 - Fortalecimiento de la gestión institucional y el modelo organizacional</t>
  </si>
  <si>
    <t>10_ Fortalecimiento de la gestión institucional y el modelo organizacional</t>
  </si>
  <si>
    <t>Articular las prioridades en materia de producción estadística relacionamiento y gestión.</t>
  </si>
  <si>
    <t>Número de prioridades articuladas / número de prioridades definidas *100</t>
  </si>
  <si>
    <t>Documentos o actas para la gestión de la producción estadística revisadas / elaboradas.</t>
  </si>
  <si>
    <t xml:space="preserve">Se revisaron y aprobaron los componentes técnicos emitiendo conceptos técnicos sobre documentos entre propuestas técnico-económicas y solicitudes de revisión. Asimismo se llevaron a cabo las sesiones del comité técnico para el trimestre en referencia. (3 propuestas acta de comité técnico y 5 revisiones en el componente jurídico) </t>
  </si>
  <si>
    <t>El listado de propuestas y los documentos correspondientes se encuentran disponibles en el OneDrive del Despacho de la Subdirección.</t>
  </si>
  <si>
    <t>Direcciones operativas y tecnicas</t>
  </si>
  <si>
    <t>Dirección de Difusión y Cultura Estadística</t>
  </si>
  <si>
    <t>DCE_01</t>
  </si>
  <si>
    <t>L1.3 Mejorar el acceso y visualización  de los contenidos del portal web del DANE</t>
  </si>
  <si>
    <t>Elaborar los documentos técnicos que contemplen el diseño e implementación de la estrategia de desarrollos web y aplicaciones móviles para facilitar el uso y consumo de la información estadística.</t>
  </si>
  <si>
    <t>(Numero de documentos sobre diseño e implementación realizados/ 12 documentos de diseño e implementación  del año)*100</t>
  </si>
  <si>
    <t>Once  (11) documentos mensuales sobre la implementación de la estrategia de desarrollos web y aplicaciones móviles para facilitar el uso y consumo de la información estadística.
Un (1) documento con el diseño de la estrategia de desarrollos web y aplicaciones móviles para facilitar el uso y consumo de la información estadística</t>
  </si>
  <si>
    <t>2_Comunicación</t>
  </si>
  <si>
    <t>POL_15:Transparencia acceso a la información pública y lucha contra la corrupción</t>
  </si>
  <si>
    <t>Durante el I trimestre de 2026 (Enero - Marzo) se realizaron las siguientes acciones:
- Elaboración de un (1) documento correspondiente al diseño de la estrategia de desarrollos web y aplicaciones móviles
- Elaboración de tres (3) documentos correspondientes a la Implementación de la estrategia de desarrollos web y aplicaciones móviles</t>
  </si>
  <si>
    <t>01-Enero-Informe Seg_ Dis_Imple_ Estra. Desarrollos
02-Febrero-Informe Seg_ Dis_Imple_ Estra. Desarrollos.pdf
03-marzo-Informe Seg_ Dis_Imple_ Estra. Desarrollos.pdf
Estrategia-desarrollo-web-2026_Version_II_Febrero.pdf</t>
  </si>
  <si>
    <t>DCE_02</t>
  </si>
  <si>
    <t>Elaborar los documentos técnicos que contemplen el diseño e implementación de la estrategia de accesibilidad del portal web que permita el cumplimiento  de la clasificación del nivel AA de conformidad con la norma NTC 5854</t>
  </si>
  <si>
    <t>(Numero de documentos sobre diseño e implementación realizados/ 12 documentos de diseño e implementación  vigencia 2026)*100</t>
  </si>
  <si>
    <t>Once  (11) documentos mensuales sobre la  implementación de la estrategia de accesibilidad del portal web que permita el cumplimiento  de la clasificación del nivel AA de conformidad con la norma NTC 5854
Un (1) documento con el diseño de la estrategia  de accesibilidad del portal web que permita el cumplimiento  de la clasificación del nivel AA de conformidad con la norma NTC 5854</t>
  </si>
  <si>
    <t>Durante el I trimestre de 2026 (Enero - Marzo) se realizaron las siguientes acciones:
- Elaboración de un (1) documento correspondiente al diseño de la estrategia de accesibilidad del portal web que permita el cumplimiento  de la clasificación del nivel AA de conformidad con la norma NTC 5854
- Elaboración de tres (3) documentos correspondientes a los Informes de seguimiento a la implementación de la estrategia de accesibilidad del portal web que permita el cumplimiento  de la clasificación del nivel AA de conformidad con la norma NTC 5854</t>
  </si>
  <si>
    <t>01-Enero-Informe Seg_ Dis_Imple_ Estrategia_ Accesibilidad
02-Febrero-Informe Seg_ Imple_ Estra_ Accesibilidad.pdf
03-Marzo-Informe Seg_ Imple_ Estra_ Accesibilidad.pdf
Estrategia-accesibilidad-web-2026_Version_II_Febrero.pdf</t>
  </si>
  <si>
    <t>DCE_03</t>
  </si>
  <si>
    <t xml:space="preserve">L1.4 Desarrollar una estrategia de comunicación y difusión de la información estadística que permita la visualización de brechas sociales económicas y ambientales. </t>
  </si>
  <si>
    <t xml:space="preserve">Elaborar los documentos técnicos que contemplen el diseño e implementación de la estrategia de servicio al ciudadano </t>
  </si>
  <si>
    <t>Once  (11) documentos mensuales sobre la  implementación de la estrategia de servicio al ciudadano.
Un (1) documento con el diseño de la estrategia de servicio al ciudadano.</t>
  </si>
  <si>
    <t>Durante el I trimestre de 2026 (Enero - Marzo) se realizaron las siguientes acciones:
- Elaboración de un (1) documento correspondiente al diseño de la estrategia de servicio al ciudadano.
- Elaboración de tres (3) documentos correspondientes a los Informes de seguimiento a la implementación de la estrategia de servicio al ciudadano.</t>
  </si>
  <si>
    <t>Estrategia_ Servicio al Ciudadano_2026_10022026_
Enero_ Inf_ SEG- EST_ SERV_CIUDADANO 2026
Febrero_ Inf_ SEG- EST_ SERV_CIUDADANO 2026
Marzo_ Inf_ SEG- EST_ SERV_CIUDADANO 2026</t>
  </si>
  <si>
    <t>DCE_04</t>
  </si>
  <si>
    <t>Elaborar los documentos técnicos que contemplen el diseño e implementación de la estrategia de relacionamiento con los grupos de interés que utilizan la información estadística y recursos pedagógicos</t>
  </si>
  <si>
    <t>Once  (11) documentos mensuales sobre la implementación de la estrategia de relacionamiento con los Grupos de interés que utilizan la información estadística y recursos pedagógicos
Un (1) documento con el diseño de la estrategia de relacionamiento con los Grupos de interés que utilizan la información estadística y recursos pedagógicos</t>
  </si>
  <si>
    <t>Durante el I trimestre de 2026 (Enero - Marzo) se realizaron las siguientes acciones:
- Elaboración de un (1) documento correspondiente al diseño de la estrategia de relacionamiento con los Grupos de interés
- Elaboración de tres (3) documentos correspondientes a la Implementación de la estrategia de relacionamiento con los Grupos de interés</t>
  </si>
  <si>
    <t>DF_Estrategia de relacionamiento institucional
Enero_Informe Seg_ Dis_Imple_ Estrategias_VF
Febrero Informe Seg_ Dis_Imple_ Estrategias_VF
Marzo Seg_ Dis_Imple_ Estrategias_VF</t>
  </si>
  <si>
    <t>DCE_05</t>
  </si>
  <si>
    <t xml:space="preserve">Elaborar los documentos técnicos que contemplen el diseño e implementación de la estrategia digital y de medios con el fin del que el DANE sea reconocida como un referente nacional e internacional técnica rigurosa y de bien público por su información estadística </t>
  </si>
  <si>
    <t>(Numero de documentos sobre diseño e implementación realizados/ 12 documentos de diseño e implementación  vigencia 2026)*1000</t>
  </si>
  <si>
    <t>Once  (11) documentos de implementación de la estrategia digital y de medios con el fin del que el DANE sea reconocida como un referente nacional e internacional técnica rigurosa y de bien público por su información estadística.
Un (1) documento con el diseño de la estrategia digital y de medios con el fin del que el DANE sea reconocida como un referente nacional e internacional técnica rigurosa y de bien público por su información estadística.</t>
  </si>
  <si>
    <t xml:space="preserve">Durante el I trimestre de 2026 (Enero - Marzo) se realizaron las siguientes acciones:
- Elaboración de un (1) documento correspondiente al diseño de la estrategia digital y de medios
- Elaboración de tres (3) documentos correspondientes a la Implementación de la estrategia digital y de medios </t>
  </si>
  <si>
    <t>ESTRATEGIA DIGITAL 2026
Enero Informe Seg_ Dis_Imple_ Estrategias
Febrero Informe Seg_ Dis_Imple_ Estrategias
Marzo Informe Seg_ Dis_Imple_ Estrategias</t>
  </si>
  <si>
    <t>DCE_06</t>
  </si>
  <si>
    <t>L4.2 Implementar una estrategia de comunicación interna que promueva el cuidado y trabajo en equipo en la entidad</t>
  </si>
  <si>
    <t xml:space="preserve">100%
</t>
  </si>
  <si>
    <t>Elaborar los documentos técnicos que contemplen el diseño e implementación de la estrategia de comunicación interna que promueva el cuidado y trabajo en equipo en la entidad</t>
  </si>
  <si>
    <t xml:space="preserve">Once  (11) documentos de implementación de la estrategia de comunicación interna que promueva el cuidado y trabajo en equipo en la entidad 
Un (1) documento con el diseño de la estrategia de comunicación interna que promueva el cuidado y trabajo en equipo en la entidad </t>
  </si>
  <si>
    <t>Durante el I trimestre de 2026 (Enero - Marzo) se realizaron las siguientes acciones:
- Elaboración de un (1) documento correspondiente al diseño de la estrategia de comunicación interna
- Elaboración de tres (3) documentos correspondientes a la Implementación de la estrategia de comunicación interna</t>
  </si>
  <si>
    <t>Estrategia_ComunicacionesInternas_2026
Enero_Informe Seg_ Dis_Imple_ Estrategias
Febrero_Informe Seg_ Dis_Imple_ Estrategias
Marzo_Informe Seg_ Dis_Imple_ Estrategias</t>
  </si>
  <si>
    <t>DCE_07</t>
  </si>
  <si>
    <t>L2.8 Realizar el Censo Económico Nacional en el año 2024  y sus resultados analizados evaluados y publicados en el 2025.</t>
  </si>
  <si>
    <t>Generar informes de la implementación de la estrategia de difusión del Censo Económico</t>
  </si>
  <si>
    <t>(Numero de documentos sobre diseño e implementación realizados/ 6 documentos de diseño e implementación  vigencia 2026)*100</t>
  </si>
  <si>
    <t>Seis (6) documentos de implementación de la estrategia de difusión del Censo Económico</t>
  </si>
  <si>
    <t>Durante el I trimestre de 2026 (Enero - Marzo) se realizaron las siguientes acciones:
- Elaboración de un (1) documento correspondiente al diseño de la estrategia de difusión del Censo Económico
- Elaboración de un  (1) documentos correspondientes a la Implementación de la estrategia de difusión del Censo Económico</t>
  </si>
  <si>
    <t>Informe Censo Económico Ene-Feb 2026
Informe Seg_ Dis_Imple_ Estrategia difusión_CENU
Estrategia de divulgación_CENUppt</t>
  </si>
  <si>
    <t>Programa de Transparencia</t>
  </si>
  <si>
    <t>DCE_08</t>
  </si>
  <si>
    <t>18. Programa de Transparencia y Etica Pública</t>
  </si>
  <si>
    <t>Crear y socializar un procedimiento que garantice el cumplimiento de lo establecido en la Ley 1712 de 2014 con apoyo de las dependencias de la entidad que se requieran involucrar para el cumplimiento de las obligaciones derivadas de la mencionada ley</t>
  </si>
  <si>
    <t>Número de procedimientos socializados</t>
  </si>
  <si>
    <t>Procedimientos publicados en el gestor documental de Isolucion</t>
  </si>
  <si>
    <t>3. Modelo de Estado Abierto</t>
  </si>
  <si>
    <t>DCE_09</t>
  </si>
  <si>
    <t>Sensibilizar a los grupos de valor internos sobre cómo crear contenidos accesibles y usables.</t>
  </si>
  <si>
    <t>(Total de sensibilizaciones realizadas/Total de sensibilizaciones requeridas)*100</t>
  </si>
  <si>
    <t>1. Productos audiovisuales y gráficos presentaciones videos actas de asistencias entre otros para difundir en los canales internos de la entidad.
 2. Matriz con la relación de las publicaciones realizadas en el portal web  de acuerdo con los criterios de accesibilidad  y usabilidad (1519 de 2020) que establece estándares y directrices para la publicación de información pública y que define requisitos en materia de acceso a la información accesibilidad web seguridad digital y datos abiertos.</t>
  </si>
  <si>
    <t>En el marco del fortalecimiento de la transparencia institucional en cumplimiento de la normativa aplicable a las entidades del Estado se dio inicio a una línea de trabajo orientada al posicionamiento del lenguaje claro como una herramienta transversal para garantizar el acceso efectivo a la información por parte de los diferentes grupos de valor tanto internos como externos.
Este proceso se originó como una iniciativa del equipo de rediseño del portal web a partir de la identificación de la necesidad de asegurar que los contenidos producidos por la entidad fueran comprensibles accesibles y útiles para la ciudadanía. Este enfoque se desarrolló de manera complementaria a los avances que la entidad ya venía adelantando en la materia. En este contexto el lenguaje claro se consolidó como un elemento esencial para materializar principios como la transparencia disponibilidad y acceso efectivo a la información pública.
Como parte del avance cualitativo se priorizó la sensibilización del público interno bajo el reconocimiento de que la transformación en la forma de comunicar inicia desde el fortalecimiento de las capacidades internas institucionales. Para ello se implementaron estrategias pedagógicas que incluyeron la elaboración y difusión de piezas informativas como infografías así como espacios de socialización diseñados para presentar el concepto de lenguaje claro de manera cercana práctica y aplicable al contexto laboral de la entidad.
Estas acciones se articularon con las áreas pertinentes lo que facilitó su validación y difusión y permitió aprovechar hitos institucionales relevantes como la conmemoración del Día Internacional del Lenguaje Claro para fortalecer el reconocimiento y la apropiación del tema al interior de la entidad.
En particular se implementó una serie de infografías distribuidas a la comunidad DANE mediante las cuales se abordaron aspectos fundamentales como la definición del lenguaje claro su importancia su propósito y las principales recomendaciones para la producción de contenidos. Este enfoque progresivo permitió una aproximación pedagógica que facilitó la comprensión y apropiación del tema por parte de los colaboradores.
Si bien estas acciones constituyeron un primer paso dentro de una estrategia más amplia representaron un avance significativo en la consolidación de una cultura organizacional orientada a la claridad la accesibilidad y la transparencia. Lo anterior reconociendo que aunque la entidad produce información técnica y especializada resulta fundamental garantizar su comprensión por parte de todos los públicos en coherencia con los principios de un Estado abierto y al servicio de la ciudadanía.</t>
  </si>
  <si>
    <t>Semana del Seo – Como redactar Seo en la era digital.pdf
SEO técnico rastreo indexación y medición en la era de  la IA.pdf
20260330_Comentarios-ajustes_Tablero-Sicode.pdf
20260406_Retroalimentacion-ajustes_Tablero-Sicode.pdf
Análisis de datos y toma de decisiones en SEO.pdf
10-Presentacion-accesibilidad-wayuu.pdf
20022026-Prueba-tecnica.pdf
Informe-publicaciones-operaciones-mar.pdf
Informe-otras-publicaciones-mar2026.pdf
Informe-publicaciones-operaciones-feb.pdf
Informe-otras-publicaciones-feb2026.pdf
Informe-publicaciones-operaciones-enero.pdf
Informe-otras-publicaciones-enero.pdf</t>
  </si>
  <si>
    <t>DCE_10</t>
  </si>
  <si>
    <t>Establecer los criterios necesarios para informar de manera obligatoria y clara en las PQRSD  los mecanismos disponibles para cuestionar la decisión  en aquellos casos donde se niegue el acceso a información pública por estar clasificada o reservada.</t>
  </si>
  <si>
    <t xml:space="preserve">(Número total de  documentos revisados con los criterios establecidos que informan al peticionario los mecanismos  para cuestionar decisión de negación de acceso a la información/ Número de solicitudes recibidas)* 100 </t>
  </si>
  <si>
    <t>Actualización de procedimiento plantillas de respuesta tipo incluyendo los criterios establecidos para informar de manera obligatoria y clara en las PQRSD  los mecanismos disponibles para cuestionar la decisión  en aquellos casos donde se niegue el acceso a información pública por estar clasificada o reservada.</t>
  </si>
  <si>
    <t xml:space="preserve">El GIT. Información y Servicio al Ciudadano actualizó la plantilla de respuesta tipo para las solicitudes que remiten los grupos de valor y que por tener información clasificada o reservada no se puede entregar dando cumplimiento a la Ley de Estadísticas Oficiales.  </t>
  </si>
  <si>
    <t>Plantilla tipo actualizada 
https://danegovco.sharepoint.com/:f:/r/sites/PlanesInstitucionales-MetasHisttricasporrea2018-2022/Documentos%20compartidos/DICE/Evidencias%20Planes%20Institucionales%202026/PAI/DCE_10?csf=1&amp;web=1&amp;e=fZGvAR</t>
  </si>
  <si>
    <t>DCE_11</t>
  </si>
  <si>
    <t>Establecer directrices claras definidas y formalizadas dentro de los procedimientos institucionales de  gestión de las PQRSD en la entidad.</t>
  </si>
  <si>
    <t xml:space="preserve">Número total de  documentos revisados que informan al peticionario los mecanismos  para cuestionar decisión de negación de acceso a la información </t>
  </si>
  <si>
    <t xml:space="preserve">Actualización de procedimiento carta trato digno y protocolo de atención </t>
  </si>
  <si>
    <t>DCE_12</t>
  </si>
  <si>
    <t>Publicar contenidos en formatos alternativos y de lenguaje claro y optimizados para  motores de búsqueda</t>
  </si>
  <si>
    <t>(Publicaciones con lenguaje claro y componentes SEO/Total de publicaciones)*100</t>
  </si>
  <si>
    <t>Matriz con la relación de las publicaciones realizadas que cumplan con los parámetros de lenguaje claro y componentes de SEO.</t>
  </si>
  <si>
    <t>Como parte de la planeación y del trabajo adelantado por el Grupo Interno de Trabajo de Información Sistemas y Tecnologías para la Difusión Estadística se ha identificado la necesidad de fortalecer la relación con los públicos externos de la entidad no solo en cumplimiento de lineamientos normativos sino también como parte de una apuesta institucional por facilitar el acceso a la información y mejorar la experiencia de los usuarios.
En este contexto se ha venido avanzando en la revisión organización y proyección de contenidos orientados a ser publicados en el portal web incorporando criterios de lenguaje claro accesibilidad y optimización para motores de búsqueda (SEO). Este ejercicio se materializa entre otros instrumentos en la construcción y uso de la matriz de publicaciones la cual permite planificar priorizar y estructurar los contenidos de manera estratégica. Por ello el enfoque adoptado reconoce dos dimensiones fundamentales en la generación de contenidos: por un lado el uso de un lenguaje comprensible que facilite la apropiación de la información por parte de los diferentes grupos de interés; y por otro la garantía de condiciones de accesibilidad que permitan a los usuarios consultar los contenidos de forma efectiva. De esta manera se busca no solo ampliar el alcance de la información sino también asegurar que esta sea realmente útil y usable para la ciudadanía.</t>
  </si>
  <si>
    <t>Matriz-publicaciones-lenguaje-claro-SEO.pdf</t>
  </si>
  <si>
    <t>DCE_13</t>
  </si>
  <si>
    <t>Diseñar la plantilla base para el home que cumpla con los criterios de accesibilidad</t>
  </si>
  <si>
    <t>(Número de plantillas diseñadas/Número de platillas requerida)*100</t>
  </si>
  <si>
    <t>Documentos:
Plantilla instalada en ambiente de prueba configurada con su documentación técnica con componente / plugins.</t>
  </si>
  <si>
    <t>El Grupo Interno de Trabajo de Información Sistemas y Tecnologías para la Difusión Estadística teniendo en cuenta el procedimiento de desarrollo y mantenimiento de sistemas de información de la OSIS inició la implementación de la plantilla T4 en ambiente de pruebas sobre el CMS Joomla mediante un proceso estructurado de desarrollo y validación técnica.
Esta actividad incluye la elaboración de documentación asociada como la solicitud de desarrollo plan de trabajo plan de pruebas e historias de usuario.
Lo anterior permite asegurar la trazabilidad control y calidad en la adopción de la nueva plantilla dentro del portal institucional.</t>
  </si>
  <si>
    <t>GTD-030-PDT-002-f-001_MatrizEjecucionPruebas.pdf
GTD-030-PDT-002-f-003_SolicitudDesarrollo.pdf
GTD-030-PDT-002-f-007_PlanDePruebas 1.pdf
HU-10AjustarIdentidad.pdf
HU-07ExperienciaMovil.pdf
HU-08Accesibilidad.pdf
HU-09SEO.pdf
HU-04OverridesComponentes.pdf
HU-05UsoDelMegaMenu.pdf
HU-06gestionBloquesDinamicos.pdf
HU-01ConfiguracionInicial.pdf
HU-02GestionLayouts.pdf
HU-03PersonalizacionLESS-CSS.pdf
GTD-030-PDT-002-f-007_PlanDePruebas.pdf</t>
  </si>
  <si>
    <t>DCE_14</t>
  </si>
  <si>
    <t xml:space="preserve">Actualizar el documento anexo para la atención de solicitudes de información estadística presentadas en lenguas nativas o dialectos oficiales de Colombia del procedimiento Atención a Solicitudes De Información Estadística Presentadas Por La Ciudadanía </t>
  </si>
  <si>
    <t>(Total documentos anexos existentes/Total documentos anexos requeridos)*100</t>
  </si>
  <si>
    <t xml:space="preserve">Documento anexo actualizado del procedimiento Atención a Solicitudes De Información Estadística Presentadas Por La Ciudadanía </t>
  </si>
  <si>
    <t>La Dirección de Difusión Comunicación y Cultura Estadística (DICE) inició el proceso de identificación de lineamientos relacionados con la atención de solicitudes en lenguas nativas evidenciando que a la fecha existe un anexo vinculado al procedimiento de atención a solicitudes de información estadística presentadas por la ciudadanía.
El 2 de marzo de 2026 se llevó a cabo una reunión presencial con la directora de la DICE y los Grupos Internos de Trabajo de Servicio a la Ciudadanía e Información Sistemas y Tecnologías para la Difusión Estadística en la cual se definieron las siguientes acciones: actualizar la meta del PTEP sustituyendo la creación de un protocolo por la actualización del anexo existente; gestionar un derecho de petición ante el Ministerio de las Culturas las Artes y los Saberes para obtener el listado de traductores o intérpretes en lenguas nativas; y someter el borrador del documento a revisión para observaciones y comentarios en concordancia con la normatividad vigente.
En cumplimiento de lo anterior el mismo 2 de marzo se radicó el derecho de petición y se remitió el borrador para revisión incorporando posteriormente las observaciones recibidas en la versión final del documento adjunto.</t>
  </si>
  <si>
    <t>2026-03-25-Protocolo-ajustado.pdf
2026-03-02-Derecho de peticion MINCultulta.pdf
2026-03-25-Base_traductores_e_interpretes_lenguas_nativas.pdf
2026-03-25-Respuesta_Mincultura.pdf</t>
  </si>
  <si>
    <t>DCE_15</t>
  </si>
  <si>
    <t>Establecer la política de diálogo y corresponsabilidad dentro del Programa de Transparencia que contemple los lineamientos para fortalecer el control social garantizar la participación ciudadana incidente y asegurar una rendición de cuentas eficaz en todas las áreas de la entidad.</t>
  </si>
  <si>
    <t xml:space="preserve">Número de documentos donde e se establecen las directrices sobre dialogo y corresponsabilidad como parte de la Política da participación ciudadana </t>
  </si>
  <si>
    <t xml:space="preserve">Política da participación ciudadana  con las directrices sobre diálogo y corresponsabilidad </t>
  </si>
  <si>
    <t>DCE_16</t>
  </si>
  <si>
    <t xml:space="preserve"> Reportes de ruedas y boletines de prensa realizados para presentar los resultados e información de las operaciones estadísticas.</t>
  </si>
  <si>
    <t>Eficiencia</t>
  </si>
  <si>
    <t>(Número de ruedas de prensa y comunicados de prensa publicados / Número de ruedas de prensa y comunicados de prensa planeados)*100</t>
  </si>
  <si>
    <t xml:space="preserve">Enlaces a la publicación en los canales oficiales de la entidad </t>
  </si>
  <si>
    <t>4. Iniciativas adicionales</t>
  </si>
  <si>
    <t>Para el I trimestre se realizaron un total de 22 ruedas y comunicados de prensa</t>
  </si>
  <si>
    <t>Comunicados y ruedas de prensa</t>
  </si>
  <si>
    <t>DCE_17</t>
  </si>
  <si>
    <t>Realizar la estrategia de participación ciudadana para el año 2025 - 2026 desarrollada</t>
  </si>
  <si>
    <t>Porcentaje de avance en el documento de política de participación ciudadana aprobadas</t>
  </si>
  <si>
    <t>Documento de la política de participación aprobada por el comité de gestión y desempeño institucional / Documentos programados*100</t>
  </si>
  <si>
    <t>No aplica reporte para el I trimestre</t>
  </si>
  <si>
    <t>Dirección de Geoestadística</t>
  </si>
  <si>
    <t>DIG_01</t>
  </si>
  <si>
    <t>L3.2 Crear el Sistema de Gestión de Estratificación y Coberturas (SIGESCO) el cual tendrá un módulo de control de la estratificación socioeconómica a cargo del DANE</t>
  </si>
  <si>
    <t>Implementar un Sistema del servicio de información de Gestión de Estratificación y Coberturas (SIGESCO)</t>
  </si>
  <si>
    <t>Una base de datos actualizada / una base de datos programada</t>
  </si>
  <si>
    <t>Base de datos del sistema SIGESCO actualizada en 50 municipios para la estabilización del módulo en el calculo de la estratificación</t>
  </si>
  <si>
    <t>3_Regulación</t>
  </si>
  <si>
    <t>9_Plan Anticorrupción y de Atención al Ciudadano</t>
  </si>
  <si>
    <t>1_Ordenamiento territorial del agua y justicia ambiental</t>
  </si>
  <si>
    <t>DIG_02</t>
  </si>
  <si>
    <t xml:space="preserve">Actualizar y ajustar los documentos técnicos de estratificación </t>
  </si>
  <si>
    <t>Documento finalizado generado / Un documento finalizado programado</t>
  </si>
  <si>
    <t>Documento de lineamientos técnicos para utilizar información de catastro multipropósito en las metodologías de estratificación finalizado</t>
  </si>
  <si>
    <t>DIG_03</t>
  </si>
  <si>
    <t>L6 - Un catastro multipropósito que aporte a la creación de valor público</t>
  </si>
  <si>
    <t>15. Metas asociadas al Plan Estratégico Sectorial (PES)</t>
  </si>
  <si>
    <t>Actualizar las Bases de Datos del Marco Geoestadístico Nacional en su versión 2026</t>
  </si>
  <si>
    <t>Sumatoria de dos (2) Bases de Datos  del Marco Geoestadístico Nacional actualizado con el uso de nuevas tecnologías</t>
  </si>
  <si>
    <t>Dos (2) Bases de Datos  del Marco Geoestadístico Nacional actualizadas</t>
  </si>
  <si>
    <t>DIG_04</t>
  </si>
  <si>
    <t>Desarrollar e integrar los servicios de intercambio de información geoestadística a partir de la del fortalecimiento de la infraestructura tecnológica del SIGE.</t>
  </si>
  <si>
    <t>(Número de servicios implementados / Total de servicios planificados)*100</t>
  </si>
  <si>
    <t xml:space="preserve">Servicios del modelo de operación y gobierno del SIGE implementado </t>
  </si>
  <si>
    <t>Durante el periodo se adelantaron diversas actividades orientadas a fortalecer la gestión integración y divulgación de la información geoestadística del DANE especialmente la asociada al Marco Geoestadístico Nacional (MGN) el Geoportal y el Centro de Datos Geoestadístico (CDGE). Igual se trabajo en el documento de optimización de servicios del Centro de Datos Geoestadístico y Geoportal se llevó a cabo el levantamiento y análisis integral de los requerimientos para la implementación de la plataforma de gestión del lago de datos e inició la evaluación de alternativas tecnológicas open source para un lago de datos ON‑premise.</t>
  </si>
  <si>
    <t>Documento optimización</t>
  </si>
  <si>
    <t>DIG_05</t>
  </si>
  <si>
    <t>Generar documentos metodológicos para el aprovechamiento de la información territorial en el fortalecimiento de la integración de la información estadística y geoespacial en el marco de los lineamientos SEN – ICDE</t>
  </si>
  <si>
    <t>Sumatoria de documentos metodológicos realizados</t>
  </si>
  <si>
    <t>Dos (2) Documentos  metodológicos para el aprovechamiento de la información territorial para la implementación de los  proyectos del SEN - ICDE</t>
  </si>
  <si>
    <t>DIG_06</t>
  </si>
  <si>
    <t>Generar los documentos metodológicos informes de resultados y reportes derivados de proyectos e iniciativas orientadas a fortalecer la integración y el análisis de datos estadísticos y geoespaciales</t>
  </si>
  <si>
    <t>Dos (2) documentos metodológicos con el diseño de la investigación geoestadística</t>
  </si>
  <si>
    <t>DIG_07</t>
  </si>
  <si>
    <t>Elaborar los mapas temáticos en diferentes formatos requeridos para dar soporte a las diferentes fases del proceso estadístico</t>
  </si>
  <si>
    <t>(Productos geoespaciales temáticos realizados / Productos geoespaciales temáticos solicitados)*100</t>
  </si>
  <si>
    <t>Generar los productos geoespaciales a partir de datos temáticos que soporten diferentes fases del proceso de producción estadística requeridos</t>
  </si>
  <si>
    <t>Se genero los mapas requeridos por las operaciones estadísticas</t>
  </si>
  <si>
    <t>Info_Tematica</t>
  </si>
  <si>
    <t>DIG_08</t>
  </si>
  <si>
    <t>Elaborar los documentos generados de acuerdo con los requerimientos de los entes territoriales sobre la estratificación socioeconómica</t>
  </si>
  <si>
    <t>(Documentos generados/ documentos solicitados)*100</t>
  </si>
  <si>
    <t>Documentos de atención de requerimientos de entes territoriales sobre la estratificación socioeconómica.</t>
  </si>
  <si>
    <t>Se genero los productos de geovisualización solicitados</t>
  </si>
  <si>
    <t>Prod_Geoespacial</t>
  </si>
  <si>
    <t>Dirección de Metodología y Producción Estadística</t>
  </si>
  <si>
    <t>DME_01</t>
  </si>
  <si>
    <t>L3.5 Fortalecer las capacidades tecnológicas que habilitan las operaciones estadísticas y la gestión institucional asegurando la prestación de los servicios de tecnologías de la información y comunicaciones  de la entidad.</t>
  </si>
  <si>
    <t>Automatizar los cuadros de resultados de dos (2) operaciones estadísticas .</t>
  </si>
  <si>
    <t>Sumatoria  de hito 1 (Mesas de trabajo 30%)+hito 2 ( Plan de pruebas 20%)+ hito 3 ( códigos de programación 50%)</t>
  </si>
  <si>
    <t>Código de programación con la automatización de los cuadros de resultados.</t>
  </si>
  <si>
    <r>
      <rPr>
        <b/>
        <sz val="10"/>
        <color rgb="FF000000"/>
        <rFont val="Segoe UI Light"/>
        <family val="2"/>
      </rPr>
      <t>ECV</t>
    </r>
    <r>
      <rPr>
        <sz val="10"/>
        <color rgb="FF000000"/>
        <rFont val="Segoe UI Light"/>
        <family val="2"/>
      </rPr>
      <t xml:space="preserve"> y </t>
    </r>
    <r>
      <rPr>
        <b/>
        <sz val="10"/>
        <color rgb="FF000000"/>
        <rFont val="Segoe UI Light"/>
        <family val="2"/>
      </rPr>
      <t>EMICRON</t>
    </r>
    <r>
      <rPr>
        <sz val="10"/>
        <color rgb="FF000000"/>
        <rFont val="Segoe UI Light"/>
        <family val="2"/>
      </rPr>
      <t>: Se realiza la construcción de códigos para la generación de cuadros de manera automática a partir de un parámeters</t>
    </r>
  </si>
  <si>
    <t>Códigos de estimación del proyecto</t>
  </si>
  <si>
    <t>DME_02</t>
  </si>
  <si>
    <t>L2.4 Elaborar y publicar nuevas mediciones de desigualdad en torno a la tierra la propiedad inmueble la tenencia de activos financieros y la riqueza en el país</t>
  </si>
  <si>
    <t>Realizar el cálculo preliminar de al menos dos nuevas medidas de desigualdad en torno a la tierra la propiedad inmueble la tenencia de activos financieros o la riqueza en el país</t>
  </si>
  <si>
    <t>Sumatoria de porcentajes de avance en los cálculos preliminares</t>
  </si>
  <si>
    <t>Publicación del cálculo de las nuevas medidas de desigualdad en torno a la tierra la propiedad inmueble la tenencia de activos financieros o la riqueza en el país</t>
  </si>
  <si>
    <t>Se avanzó en la consolidación de bases para tierra y propiedad inmueble.</t>
  </si>
  <si>
    <t>Bases finales de trabajo Desigualdad tierras y propiedad inmueble</t>
  </si>
  <si>
    <t>DME_03</t>
  </si>
  <si>
    <t>05. Productos difusión DSCN DIMPE y DCD</t>
  </si>
  <si>
    <t>Entregar boletines técnicos y cuadro de resultados de las operaciones estadísticas para publicación</t>
  </si>
  <si>
    <t>(Total de  boletines técnicos y cuadro de resultados entregados/Total de  boletines técnicos y cuadro de resultados) programados *100</t>
  </si>
  <si>
    <t>Boletines técnicos
Cuadros de resultados</t>
  </si>
  <si>
    <t>La Dirección de Metodología y Producción Estadística durante el I trimestre realizó la entrega de boletines técnicos y cuadros de resultados programados para su respectiva publicación como evidencia de ello se relaciona registro de revisión de productos de difusión</t>
  </si>
  <si>
    <t>PRODUCTOS_DIMPE_ I_TRIMESTRE</t>
  </si>
  <si>
    <t>DME_04</t>
  </si>
  <si>
    <t>02. Cambio de año base</t>
  </si>
  <si>
    <t>Elaborar un documento interno de trabajo con el resultado definitivo de la adaptación CIIU revisión 5 de las encuestas económicas y sociales</t>
  </si>
  <si>
    <t>Documento interno de trabajo con el resultado definitivo de la adaptación CIIU revisión 5 de las encuestas económicas y sociales</t>
  </si>
  <si>
    <t>Presentación con el resultado definitivo</t>
  </si>
  <si>
    <r>
      <rPr>
        <b/>
        <sz val="10"/>
        <color rgb="FF000000"/>
        <rFont val="Segoe UI Light"/>
        <family val="2"/>
      </rPr>
      <t xml:space="preserve">Comercio: </t>
    </r>
    <r>
      <rPr>
        <sz val="10"/>
        <color rgb="FF000000"/>
        <rFont val="Segoe UI Light"/>
        <family val="2"/>
      </rPr>
      <t xml:space="preserve">El equipo temático de las dos operaciones de comercio interno (EMC y EAC) está revisando y analizando las recomendaciones y observaciones a la adaptación de la CIIU5 que se enviaron a DIRPEN y que finalmente fueron tenidas en cuenta. Proximamente se realizarán mesas de trabajo internas para evaluar los impactos que la adaptación de la CIIU5 tendrá en la conformación de las líneas de mercancías. 
</t>
    </r>
    <r>
      <rPr>
        <b/>
        <sz val="10"/>
        <color rgb="FF000000"/>
        <rFont val="Segoe UI Light"/>
        <family val="2"/>
      </rPr>
      <t>Industria:</t>
    </r>
    <r>
      <rPr>
        <sz val="10"/>
        <color rgb="FF000000"/>
        <rFont val="Segoe UI Light"/>
        <family val="2"/>
      </rPr>
      <t xml:space="preserve"> se avanzó con la  actualización  del directorio de la EAM y ajustes de la variable de  priorización para la recolección  
</t>
    </r>
    <r>
      <rPr>
        <b/>
        <sz val="10"/>
        <color rgb="FF000000"/>
        <rFont val="Segoe UI Light"/>
        <family val="2"/>
      </rPr>
      <t>Servicios:</t>
    </r>
    <r>
      <rPr>
        <sz val="10"/>
        <color rgb="FF000000"/>
        <rFont val="Segoe UI Light"/>
        <family val="2"/>
      </rPr>
      <t xml:space="preserve"> Se están elaborando los cuadros de impacto por subsector para tener controladas las actividades que son nuevas y las que se agrupan para el caso del sector Servicios.</t>
    </r>
  </si>
  <si>
    <t>• Correo_Revisión ajustes finales CIIU 5 A.C_Propuesta de Comercio
• Correo actualización directorio
• Correo directorio EAM
• Correo  Solicitudes CENU y programación de rediseño
• IMPACTO EN OOEE SERVICIOS ADAPTACIÓN CIIU 5</t>
  </si>
  <si>
    <t>DME_05</t>
  </si>
  <si>
    <t>L1.5 Realizar la publicación de la variación anual del Índice de Precios al Consumidor (IPC) sin alimentos ni regulados.</t>
  </si>
  <si>
    <t>Realizar la publicación de la variación anual del Índice de Precios al Consumidor (IPC) sin alimentos ni regulados.</t>
  </si>
  <si>
    <t>Numero de cuadros de resultados publicados de la variación anual del Índice de Precios al Consumidor (IPC) sin alimentos ni regulados.</t>
  </si>
  <si>
    <t>Cuadro de resultados de la variación anual del Índice de Precios al Consumidor (IPC) sin alimentos ni regulados publicados.</t>
  </si>
  <si>
    <t>DME_06</t>
  </si>
  <si>
    <t>L2.5 Realizar la Publicaci+on de Mediciones de Pobreza</t>
  </si>
  <si>
    <t>Realizar la publicación de mediciones de pobreza 2026</t>
  </si>
  <si>
    <t>Número de publicaciones de mediciones de pobreza 2026</t>
  </si>
  <si>
    <t>Publicaciones de mediciones de pobreza 2026</t>
  </si>
  <si>
    <t>DME_07</t>
  </si>
  <si>
    <t>Realizar la publicación de una nueva operaciones estadísticas de explotación sexual  comercial de Niños Niñas y Adolescentes</t>
  </si>
  <si>
    <t>Número de publicaciones de explotación sexual  comercial de Niños Niñas y Adolescentes</t>
  </si>
  <si>
    <t>Publicación de explotación sexual  comercial de Niños Niñas y Adolescentes</t>
  </si>
  <si>
    <t>Dirección de Regulación Planeación Estandarización y Normalización</t>
  </si>
  <si>
    <t>DRP_01</t>
  </si>
  <si>
    <t>L5.2 Formular e implementar el Plan Estadístico Nacional (PEN)</t>
  </si>
  <si>
    <t>Realizar la evaluación de la calidad estadística conforme a la NTC PE 1000:2020 considerando los componentes de seguimiento vinculados al proceso.</t>
  </si>
  <si>
    <t>Sumatoria del número de operaciones estadísticas objeto de evaluación y/o seguimiento</t>
  </si>
  <si>
    <t>1. Formatos de vigilancia diligenciados
2. Informes finales de evaluación
3. Matriz de control de uso del logo</t>
  </si>
  <si>
    <t>15_Calidad Estadística</t>
  </si>
  <si>
    <t>En el marco de la meta de evaluación de la calidad estadística conforme a la NTC PE 1000:2020 se adelantaron procesos de vigilancia sobre las operaciones estadísticas Estadística de Tráfico y Recaudo del Modo Carretero (OETR)Tasa de Cambio Representativa del Mercado (TRM) Índicador de Mezcla Asfaltica (IMA) Gasto Social Público y Privado (SOCX) y Cuenta Ambiental y Económica de Flujos de Agua (CAE- FA) con base en formatos de vigilancia diligenciados e informes finales de evaluación que permitieron verificar la trazabilidad de no conformidades y acciones correctivas.
Como resultado se evidenció la subsanación de los hallazgos y la implementación efectiva de las acciones correctivas lo que permitió declarar el cierre oficial de la vigilancia y de los planes de mejoramiento en estas operaciones  aportando al cumplimiento de la meta en términos de operaciones evaluadas y/o con seguimiento.</t>
  </si>
  <si>
    <t xml:space="preserve">Formato_Vigilancia_CAE-FA_Finalizado
Formato de vigilancia 24-PE-E6-OE44 OETR Final
Formato Vigilancia 25-PE-E102-OE220 TRM Finalizado
Formato_Vigilancia_IMA_Finalizado
Formato_Vigilancia_SOCX_Finalizado
</t>
  </si>
  <si>
    <t>DRP_02</t>
  </si>
  <si>
    <t>Actualizar el documento del Marco de Aseguramiento de la Calidad Estadística</t>
  </si>
  <si>
    <t>Porcentaje de avance del Documento MAC</t>
  </si>
  <si>
    <t>Documento del MAC actualizado</t>
  </si>
  <si>
    <t>Como etapa inicial para la actualización del Marco de Aseguramiento de la Calidad estadística (MAC) se identificó la necesidad de establecer su correlación con el Marco Ético del SEN como base para la articulación entre ambos instrumentos.
En este marco se desarrolló una actividad de trabajo conjunto con el equipo responsable del Marco Ético en la cual dicho equipo presentó una primera interrelación entre el MAC y el Marco Ético. Este ejercicio permitió contar con una visión general de los puntos de conexión entre ambos marcos y definir el esquema metodológico para avanzar en el proceso de correlación.
A partir de este primer paso se desarrolló un segundo análisis por parte del GIT de Calidad Estadística en el que se elaboró un documento que sistematiza y profundiza la relación entre los niveles del MAC y los ejes del Marco Ético. En este desarrollo se abordó el nivel A del MAC correspondiente a “Gestión del SEN” específicamente sus tres principios estableciendo una correspondencia directa entre cada uno de ellos y los ejes del Marco Ético.
Este ejercicio contribuye a la actualización del MAC al fortalecer su coherencia con el Marco Ético orientar ajustes en su estructura y asegurar la incorporación del enfoque ético en sus principios y niveles.</t>
  </si>
  <si>
    <t>Relación MAC Marco Etico</t>
  </si>
  <si>
    <t>DRP_03</t>
  </si>
  <si>
    <t>Gestionar la actualización periódica del sistema de información de oferta y demanda estadística (SICODE) incluyendo el desarrollo de espacios de divulgación promoción y fomento del uso de la oferta estadística del SEN</t>
  </si>
  <si>
    <t>(Número de Entidades que reportan en el SICODE/Numero de entidades requeridas para actualizaciones del periodo) * 100</t>
  </si>
  <si>
    <t xml:space="preserve">1. Reporte de entidades requeridas para actualización del inventario anual de oferta y demanda de información estadística. 
2.Reporte de entidades que actualizaron los inventarios de oferta y/o demanda de información estadística.
3. Material de apoyo empleado en los espacios de divulgación promoción y fomento del uso de la oferta estadística del SEN. </t>
  </si>
  <si>
    <t>No aplica reporte para estre trimestre sin embargo se iniciaron las acciones de contacto y sensibilizacion con las entidades.</t>
  </si>
  <si>
    <t>DRP_04</t>
  </si>
  <si>
    <t>Promover el desarrollo de las estrategias acciones y metas del Plan Estadístico Nacional 2023 - 2027 para la vigencia 2026 mediante el seguimiento a su implementación.</t>
  </si>
  <si>
    <t>Numero de metas del Plan Estadístico Nacional 2023 - 2027 con reporte de avance para el periodo requerido/ Numero de metas del  Plan Estadístico Nacional 2023 - 2027 programadas para el periodo requerido</t>
  </si>
  <si>
    <t>1. Informe de seguimiento al Plan Estadístico Nacional 2023 - 2027 para el segundo semestre 2025 y primer semestre 2026
2. Matriz de seguimiento del PEN para el segundo semestre 2025 y primer semestre 2026</t>
  </si>
  <si>
    <t>En el primer trimestre respecto a los avances del Plan Estadístico Nacional PEN 2023-2027 se culmino el informe definitivo y la matriz de seguimiento de las metas del PEN para el segundo semestres del 2025. Estos documentos se presentaron ante el director técmico de DIRPEN quien los reviso y aprobo. Meta de cumplio un mes antes de lo planeado</t>
  </si>
  <si>
    <t>1. Abr07_Anexo F seguimiento_2025 II_def
2. Abr07_Informe_avance_PEN_2do_sem_2025</t>
  </si>
  <si>
    <t>DRP_05</t>
  </si>
  <si>
    <t xml:space="preserve">Promover el intercambio de experiencias y buenas prácticas productos y resultados que fomenten la cultura estadística para dinamizar el ecosistema de datos del SEN y sus instancias de coordinación. 
</t>
  </si>
  <si>
    <t>Sumatoria de espacios generados</t>
  </si>
  <si>
    <t xml:space="preserve">1. Memorias de reunión material empleado en las mesas de trabajo encuentros y reuniones y productos de las instancias de coordinación del SEN dinamizadas.
2.  Material empleado en espacios de diálogo  intercambio de experiencias y conversatorios entre actores del ecosistema del SEN que fomenten la cultura estadística. </t>
  </si>
  <si>
    <t xml:space="preserve">En la Mesa de Estadísticas de Tecnologías de la Información y las Comunicaciones (TIC) se destaca la transición efectiva de la planeación a la ejecución con avances en la formulación del PESTIC 2026–2030 y la estructuración de la agenda técnica. Se realizaron plenarias los días 10 y 19 de marzo de 2026 lo que evidencia una mesa activa y en consolidación.
La Mesa de Educación Ciencia Tecnología e Innovación (ECTI) presenta avances relevantes en la consolidación de indicadores del CONPES 4069 y en la estructuración de su plan de trabajo 2026. Se realizó plenaria el 27 de marzo de 2026 marcando el inicio formal de la vigencia operativa.
En la Mesa Agropecuaria se evidencian avances significativos en producción estadística fortalecimiento territorial publicación de productos sectoriales y articulación interinstitucional consolidándose como una de las mesas más maduras. Se reporta la  realización de la plenaria inicial en el periodo aunque se desarrollaron múltiples espacios técnicos.
La Mesa Ambiental avanzó en su consolidación institucional estructuración del plan de acción y estandarización conceptual mediante submesas técnicas. Se realizó plenaria el 26 de marzo de 2026 y una submesa especifica con entidades para fortalecer la coordinación entre entidades.
En la Mesa Minero-Energética se resalta el acompañamiento técnico en la formulación del PES y la consolidación de acuerdos de interoperabilidad. Se realizó plenaria el 27 de marzo de 2026 representando un hito clave para la articulación sectorial.
La Mesa de Economía Cultural y Creativa avanzó en su reactivación y articulación institucional así como en la definición de necesidades de información y planificación de la vigencia. Se realizó plenaria en febrero de 2026.
En la Mesa de Economía Popular pese a dificultades iniciales por la ausencia de secretaría técnica se logró reactivar la dinámica de la mesa y definir su continuidad. Se realizó plenaria el 19 de marzo de 2026 consolidando su permanencia como espacio estratégico.
La Mesa del Campesinado presenta un avance limitado centrado en la redefinición de su gobernanza y secretaría técnica. No se realizó plenaria en el periodo; sin embargo se proyecta una sesión clave en mayo de 2026 para definir su continuidad.
En la Mesa de Salud se consolidó la planeación de la vigencia y la articulación sectorial. Se realizó plenaria el 26 de marzo de 2026 estableciendo lineamientos técnicos y agenda de trabajo.
La Mesa de Migración presenta avances en coordinación interinstitucional y definición de su agenda en un contexto de reestructuración institucional. Se realizó plenaria el 19 de marzo de 2026 abordando temas de interoperabilidad y ecosistema de datos.
La Mesa de Transporte muestra una adecuada planeación y ejecución inicial de la vigencia con avances en calidad estadística e indicadores sectoriales. Se realizó plenaria el 18 de marzo de 2026.
La Mesa de Servicios Públicos avanzó en la definición de su plan de acción y fortalecimiento de estándares estadísticos. Se realizó plenaria el 26 de marzo de 2026 evidenciando una mesa activa.
La Mesa de Turismo se encuentra en proceso de reactivación con avances en capacitación y revisión de su funcionamiento. No se ha realizado plenaria en el periodo dependiendo su activación de la secretaría técnica.
La Mesa de Justicia Seguridad y Convivencia evidencia un avance significativo en su consolidación abordando temas estratégicos del sector y fortalecimiento de registros administrativos. Se realizó plenaria el 5 de marzo de 2026 con amplia participación institucional.
Por otro lado la Mesa para la Población Víctima de Desplazamiento Forzado se encuentra en fase de alistamiento en el marco del CONPES 4181 de 2025 con avances en su estructuración y coordinación. No se ha realizado plenaria.
Finalmente el 16 de marzo se realizó una sesión de capacitación a las entidades que pertenencen a las mesas de estadísticas sectoriales en las que se les explico la naturaleza del SEN las instancias de coordinación y el fin último de estos. </t>
  </si>
  <si>
    <t>1. OBLIGACION04-MARZO- Acta de memoria reunión del 16 de marzo del 2026.docx
2. OBLIGACION04-MARZO- Banco de preguntas reunión 16 de marzo de 2026 - socialización del SEN.xlsx
3. OBLIGACION04-MARZO- Presentación 16 de marzo.pptx
4. OBLIGACION04-MARZO- REGISTRO DE ASISTENCIA A CAPACITACIÓN 16032026.xlsx
5. Feb26_AYUDMEMORIA_170226.pdf
6. Feb26_Listado de asistencia_190226.pdf
7. Feb26_LISTA_ASISTENCIA_170226.pdf
8. Feb26_Presentacion inicial_170226.pdf
9. Feb26_Presentacion_Secretaria_190226.pdf
10. Feb26_Presentación DANE_190226.pdf
11. Mar26_ListadoAsistencia_MES_Ambiental.pdf
12. Mar26_Presentacion_MES_Ambiental.pdf
13. Mar26_Submesa_Acta2.pdf
14. Mar26_Submesa_Listado2.pdf
15. Mar26_Submesa_Seguimiento.pdf
16. 2. Mar26_Temas y fechas plenarias.pdf
17. Feb26 Acta plenaria.pdf
18. Feb26 Cronograma_MES_ECC.xlsx
19. Feb26 Preguntas_Orientadoras_Taller_GC.pdf
20. Feb26 Presentacion_Primera_Sesion_MES_ECC.pptx
21. Feb26_Invitación Plenaria Marzo.pdf
22. Mar26_Asistencia.pdf
23. Mar26_Ayuda de memoria.pdf
24. Mar26_Plan de trabajo 2026.xlsx
25. Mar26_ppt 1era Plenaria.pdf
26. Feb26_ Acta seguimiento MEM.docx
27. Feb26_ PPT- plan de trabajo_190226.pptx
28. Feb26_Correo - Delegacion secretaria tecnica MEM.eml
29. Feb26_listado de asistencia plan de trabajo_190226.csv
30. Mar26_Interoperabilidad_SIEM_BID.pptx
31. Mar26_MEM_19032026.pptx
32. Mar26_PPT_SIEM_MEM.pdf
33. Feb26_PPT- plan de trabajo_060226.pptx
34. Mar26_PPT_MES.pptx
35. Feb26 Informe de asistencia_10_FEB_2026.xltx
36. Feb26 Invitación reunión programación plenarias_27_FEB_2026.docx
37. Feb26 plan de acción Mesa Estadística de Servicios Públicos_2026 (Construcción).xlsx
38. Mar26_asistencia_26032026.xlsx
39. Mar26_Plan de acción 2026.xlsx
40. Mar26_ppt Regulación_26032026.pptx
41. Mar26_pptCalidad_26032026.pptx
42. Mar26_presentación_26032026.pptx
43. Feb26 Cronograma desarrollo plan PEST 2026.xlsm
44. Feb26 Envío cronograma PEST 2025-2028_9_FEB_2026.pdf
45. Feb26 Estructuración plan de trabajo mesa_9_FEB_2026.pdf
46. Feb26 Informe de asistencia_25_02_2026.xltx
47. Feb26 Informe de asistencia_25_FEB_2026.xltx
48. Feb26 Informe de asistencia_9_FEB_2026.xltx
49. Feb26 Planeación primera plenaria MEST 2026.pdf
50. Mar26_ActaPrimeraPlenariaMest2026.pdf
51. Mar26_Agenda_18032026.pdf
52. Mar26_Asistencia.xlsx
53. Mar26_Oficio.pdf
54. Mar26_ppt Calidad.pptx
55. Mar26_ppt_17032026.pptx
56. Mar26_ppt_18032026.pptx
57. Mar26_Presentacion_18032026.pdf
58. Mar27_PPT_MEECTEL.pptx
1. Mar26_Seguimiento semanal.pdf
2. Mar26_Temas y fechas plenarias.pdf
59. Mar26_ Informe de asistencia 10-03-26.xlsx
60. Mar26_asistencia.xlsx
61. Mar26_Ayuda de memoria 10-03-26.docx
62. Mar26_ppt_10-03-2026.pptx
63. Mar26_presentación.pptx
64.</t>
  </si>
  <si>
    <t>DRP_06</t>
  </si>
  <si>
    <t>Ejecutar el plan de capacitación del Sistema Estadístico Nacional SEN 2026 para la promoción de los lineamientos normas y estándares estadísticos.</t>
  </si>
  <si>
    <t>(Actividades de formación realizadas / Actividades de formación programadas)*100%</t>
  </si>
  <si>
    <t>1. Listas de asistencia de participantes miembros de las entidades SEN a las actividades de formación realizadas y material utilizado en las sesiones. 
2. Evidencia de cursos virtuales mantenidos actualizados y/o desarrollados en el periodo</t>
  </si>
  <si>
    <t>Actualización y fortalecimiento de la oferta de cursos virtuales del SEN; apertura de inscripciones del ciclo 1 e implementación de mejoras pedagógicas a partir del diagnóstico de 2025. Consolidación de 6.338 inscritos y avance en revisión ajuste y aprobación de contenidos guiones de video ajustes modulares y adecuación a microcursos. En marzo se fortaleció la oferta virtual con desarrollo y actualización de contenidos articulación con expertos para actualización de OVAs y diseño de actividades plan de aprendizaje y pruebas de usabilidad del curso Educación Financiera con Enfoque de Género. Del 16 al 20 de marzo de 2026 se realizó el curso de formación de Auditores Internos NTC PE 1000:2020 modalidad híbrida con 6 módulos temáticos y 21 asistentes.
Para el 2026 se tienen proyectadas 14 capacitaciones de los talleres virtuales PAE. Durante el primer trimestre se desarrollaron 5 de la siguiente manera:
1. Socialización sobre la Política de Gestión de Información Estadística en el Marco del Modelo Integrado de Planeación y Gestión (MIPG) realizada el 4 de febrero.
2. Socialización del Sistema de Identficiación y Caracterización de Oferta y Demanada Estadística (SICODE) realizada 24 de febrero.
3. Taller de diselo construcción interpretación de indicadores y metodología de formulación de una linea base de indicadores realizada el 25 de febrero.
4. Metodología de formulación de un Plan Estadístico realizada el 12 de marzo.
5. Socialización sobre la Política de Gestión de Información Estadística en el Marco de Modelo Integrado de Planeación y Gestión (MIPG) realizada el 18 de marzo.</t>
  </si>
  <si>
    <t>1. Listado de asistencia 2026.xlsx
2. PPT_Política_GES_4 feb 2026 (1).pptx
3. Socialización sobre la Política de Gestión de Información Estadística en el Marco del Modelo Integra-20260204_083710-Grabación de la reunión.mp4
4. Formulación planes estadísticos 12-03-2026.pptx
5. Registro de asistencia a capacitaciones 2026(1-366).xlsx
6. Socialización sobre la metodología de formulación de un plan estadístico.-20260312_083529-Grabación de la reunión (2).mp4
7. Lista asistencia_18032026.xlsx
8. PPT_Política_GES_18-03-2026.pdf
9. PPT_Política_GES_18-03-2026.pptx
10. Socialización sobre la Política de Gestión de Información Estadística en el Marco del Modelo Integra-20260318_083715-Grabación de la reunión (1).mp4
11. SICODE_PRESENTACION_24_FEBRERO_2024.pptx
12. Socialización del Sistema de Identificación y Caracterización de Oferta y Demanda Estadística (SICOD-20260224_083647-Grabación de la reunión.mp4
13. Lista asistencia Taller Diseño y Construcción Indicadores_25022026.xlsx
14. Taller indicadores y LBI 25022026.pptx
Para cursos virtuales evidencias agrupadas en: formularios de inscripción; ajustes y actualización de contenidos; guiones OVAs y presentaciones; planes de trabajo y cronogramas; adecuación a microcursos/microlecciones; pruebas de usabilidad y mejoras UX/UI; respuestas a radicados y seguimiento; y para el curso de Auditor Interno materiales modulares y registros de asistencia.</t>
  </si>
  <si>
    <t>DRP_07</t>
  </si>
  <si>
    <t>Elaborar los documentos para la regulación estadística actualización del sistema de conceptos y Documentación DDI</t>
  </si>
  <si>
    <t>Sumatoria de Hitos ((documentos de regulación*70%)+(sistema de conceptos*15%)+(Asistencias DDI*15%))
(Porcentajes a cada entregable)</t>
  </si>
  <si>
    <t>1. Documento de mantenimiento a Clasificación CUOC  
2. Documento de adaptación de clasificación CIIU 5
3. 7 documentos correlativas de regulación
4.  Documento de actualización Lineamientos de Proceso estadístico en el Sistema Estadístico Nacional
5.   Documento preliminar Norma Técnica de la Calidad Estadística
6. Sistema de consulta de Conceptos actualizado
7. 80 Listas de asistencias y hojas de ruta documentación DDI</t>
  </si>
  <si>
    <t>1. Se realizaron mesas de trabajo para la consolidación del mantenimiento de la CUOC.
2. Se realizó la consolidación de documento CIIU 5 A.C.; se elaboraron los documentos para la consulta pública.
3. Se avanzó en la elaboración de las correlativas: TC_CIIU4AC_vs_CIIU5AC TC_CIIU4AC_vs_CIIU5Int TC_CIIU5AC_vs_CIIU4AC TC_CIIU5Int_vs_CIIU4AC.
4. Se avanzó en la consolidación del documento actualizado Lineamientos de Proceso estadístico en el Sistema Estadístico Nacional.
5.  Se realizaron mesas de trabajo  con GIT Calidad Para la consolidación de cambios al  Documento preliminar Norma Técnica de la Calidad Estadística.
6. Se realizaron mesas de trabajo para estandarización de conceptos.
7. Se realizaron 37 acompañamientos  para documentación DDI</t>
  </si>
  <si>
    <t>1. Documento de mantenimiento a Clasificación CUOC 
2. Documento de adaptación de clasificación CIIU 5
3. 7 documentos correlativas de regulación
4.  Documento de actualización Lineamientos de Proceso estadístico en el Sistema Estadístico Nacional
5.   Documento preliminar Norma Técnica de la Calidad Estadística
6. Sistema de consulta de Conceptos actualizado
7.  Listas de asistencias y hojas de ruta documentación DDI</t>
  </si>
  <si>
    <t>DRP_08</t>
  </si>
  <si>
    <t>Elaborar versión preliminar del documento de adaptación para Colombia de la Clasificación Central de Productos (CPC) Versión 3 en el marco del proyecto de cambio de año base.</t>
  </si>
  <si>
    <t>Porcentaje de avance de la propuesta de adaptación para Colombia de la Clasificación Central de Productos (CPC)= (Avance de la propuesta de adaptación para Colombia de la Clasificación Central de Productos (CPC) / Total del avance de la propuesta de adaptación para Colombia de la Clasificación Central de Productos (CPC))*100</t>
  </si>
  <si>
    <t xml:space="preserve">  Un documento en versión preliminar de la  adaptación para Colombia de la CPC Ver. 3 </t>
  </si>
  <si>
    <t>Se avanzó en la construcción de la correlativa entre la CPC 2.1 y las CPC 3 Internacional</t>
  </si>
  <si>
    <t>TC_CPC 2.1 vs CPC 3.0_Estructura en ingles</t>
  </si>
  <si>
    <t>DRP_09</t>
  </si>
  <si>
    <t>Documentar la estrategia de acompañamiento técnico a las áreas productoras del DANE en el cumplimiento del lineamiento interno para el cumplimiento de los estándares normas marcos y demás para la producción de calidad de las operaciones estadísticas.</t>
  </si>
  <si>
    <t>Porcentaje de avance de la estrategia de acompañamiento técnico a las áreas productoras del DANE = (Tareas o documentos elaborados para la estrategia de acompañamiento técnico a las áreas productoras del DANE / Tareas o documentos solicitados de la estrategia de acompañamiento técnico a las áreas productoras del DANE)*100</t>
  </si>
  <si>
    <t>Instrumentos de la estrategia de acompañamiento técnico a las áreas productoras del DANE
Listas de asistencia
Grabaciones de las mesas de trabajo y acompañamientos
Materiales desarrollados</t>
  </si>
  <si>
    <t>Se realiza la revisión del PES se identifica la estructura y el inventario de documentos requeridos se asiste y convoca a reuniones de caracterización y simplicación documental</t>
  </si>
  <si>
    <t xml:space="preserve">
Correo electrónico de estructura del PES
Inventario del PES
Instrumentos de retroalimentadion de las fases DAN y DSO
Listados de asistencia
PPT Criterios de la fase de evaluación propuesta PES 
</t>
  </si>
  <si>
    <t>DRP_10</t>
  </si>
  <si>
    <t>Documentar el plan de sensibilización en ética estadística orientado a la apropiación del Sistema de Ética Estadística (SETE) a través de estrategias de socialización formación y comunicación dirigidas a servidores contratistas y actores del SEN que acompañen el seguimiento de las operaciones estadísticas y promuevan la toma de decisiones éticas en la producción y uso de la información estadística.</t>
  </si>
  <si>
    <t>Porcentaje de avance de la estrategia de sensibilización = (Tareas o documentos elaborados para la estrategia de sensibilización / Tareas o documentos solicitados elaborados para la estrategia de sensibilización)*100</t>
  </si>
  <si>
    <t>Plan de Sensibilización - Instrumentos de la estrategia de sensibilización del SETE
Listas de asistencia
Grabaciones de las mesas de trabajo y conceptos
Materiales desarrollados</t>
  </si>
  <si>
    <t>Se realiza la preparación de los materiales de sensibilizaciòn para la presentación del marco ético de las operaciones estadísticas y el marco ético de los datos el cual se presenta para la gobernación del valle del cauca además se realiza la presparación de la actualización del curso virtual del SETE</t>
  </si>
  <si>
    <t xml:space="preserve">PPT materiales de sensibilización
PPT perfiles presentación
Documento de modulos estructurados
Excel comparatio de lo actual vs los cambios curso SETE
Presentación nueva estructura del SETE </t>
  </si>
  <si>
    <t>DRP_11</t>
  </si>
  <si>
    <t xml:space="preserve"> Desarrollar asistencias técnicas  en la vigencia</t>
  </si>
  <si>
    <t>Asistencias técnicas = 
 ((Número de entidades asistidas / Número de entidades que enviaron solicitud) *3333% +
(Asistencias de planes estadísticos realizadas / (asistencias programadas) * 3333 % + ( Numero de entidades asistidas en documentación metodológica/Número de entidades programadas) *33.33%)</t>
  </si>
  <si>
    <t>Listas de asistencia
Grabaciones
Material desarrollado
Programador (Teams)</t>
  </si>
  <si>
    <t xml:space="preserve">En el primer trimestre frente se han desarrollado asistencias asi: 
i)	Asistencias por solicitud en temas de política y fortalecimiento: Se atendió la totalidad de solicitudes. Secretaria Jurídica ANLA Gobernación de Nariño gobernación de Casanare y alcaldía de Pereira.
ii)	Asistencia para planes estadísticos: el 20 de febrero se publicó convocatoria en los canales virtuales del DANE y se remitió invitación por correo electrónico a alcaldías y gobernaciones. Asimismo se definieron las 12 entidades para realizar ejercicios de retroalimentación teniendo en cuenta los criterios de priorización diseñados y se enviaron los correos electrónicos a todas las entidades con los resultados de la convocatoria. En primer trimestre se cuenta con carta de intención y acta de alcaldía de Valledupar gobernación de Nariño.
iii)	Asistencias para documentación: se consolidó cronograma a desarrollar se remitió invitación a seis entidades territoriales de invitación a asistencia de las cuales ha confirmado gobernación de Cundinamarca Alcaldía de Mosquera  gobernación de Norte de Santander.
</t>
  </si>
  <si>
    <t>i) Evidencia de reuniones en Teams acta de reunión ANLA.
ii) Enlace convocatoria; excel de inscripción excel criterior de priorización correos remitidos de entidades priorizadas y no priorizadas cartas de intención de entidades priorizadas recibidos.
iii)Cronograma correos electrónicos de remisión invitación y respuesta entidades</t>
  </si>
  <si>
    <t>DRP_12</t>
  </si>
  <si>
    <t>Actualizar la política de Gestión de la Información Estadística de MIPG de acuerdo a los requerimientos o lineamientos del DAFP</t>
  </si>
  <si>
    <t>Porcentaje de avance de actualización de la Política de Gestión de la Información Estadística en el periodo conforme a los lineamientos del DAFP = (Tareas o documentos elaborados para la actualización de la política / Tareas o documentos solicitados por el DAFP para la implementación de la política)*100</t>
  </si>
  <si>
    <t>Instrumentos de Política de Información Estadística actualizados de acuerdo con los lineamientos o requerimientos del DAFP</t>
  </si>
  <si>
    <t>Según los requerimientos del DAFP en el primer trimestre se realizó la revisión y ajuste a los índices de la política y a sus preguntas asociadas y se llevó a cabo una reunión con el equipo del DAFP para definir las actividades a desarrollar en el marco de la actualización de la política. ((Manual operativo confirmación de los criterios diferenciales y cambio de dimensión en el modelo).</t>
  </si>
  <si>
    <t>Oficio remisorio de respuesta al DAFP con revisión de preguntas e indices
Matriz excel con la revisión de preguntas e indices
Evidencia de reunión con DAFP</t>
  </si>
  <si>
    <t>DRP_13</t>
  </si>
  <si>
    <t>Generar los productos de difusión del Índice de Capacidad Estadística(2024) y medir (2025)</t>
  </si>
  <si>
    <t>Porcentaje de avance por hitos de publicación y medición preliminar=Procesamiento y análisis de 2024*0.25+Difusión resultados del 2024*0.25+recolección 2025*0.25+procesamiento preliminar 2025*0.25</t>
  </si>
  <si>
    <t>Enlace web con los productos de difusión ICET 2024
Productos asociados a las fases del proceso estadístico ICET 2024 y 2025</t>
  </si>
  <si>
    <t>En cumplimiento a las fase de procesamiento y análisis del proceso estadístico para la medición ICET 2024 Pr en el primer trimestre: i) se construyó el Diccionario de Datos de procesamiento 2024 e ICET Ciudades ii) se corrió el código R para generar resultados preliminares iii) se elaboró el ejercicio espejo para validar programación y bases de datos resultantes iv) se realizó ejercicio de análisis con gráficas de boxsplot datos atípicos y variaciones v) se realizaron validaciones web de 40 entidades territoriales y su respectivo cargue en la base de datos. vi) se solicitó información del cuestionario de “Disponibilidad de la batería base de indicadores” a los municipios de Vélez y Puerto Guzmán  vii)  se elaboró el plan general 2025-2026 y viii) se realizó versión preliminar de visor en BI con análisis de la batería base de indicadores.</t>
  </si>
  <si>
    <t xml:space="preserve"> nh</t>
  </si>
  <si>
    <t>DRP_14</t>
  </si>
  <si>
    <t xml:space="preserve">Elaborar los contenidos para alimentar el portafolio de herramientas </t>
  </si>
  <si>
    <t>(Contenidos del portafolio elaborados en la vigencia/ Contenidos del portafolio programados en la vigencia ) *100</t>
  </si>
  <si>
    <t>Contenidos cargados en el portafolio de herramientas ( Caja de herramientas y buenas practicas</t>
  </si>
  <si>
    <t>Se elaboraron tres (3) contenidos orientados al fortalecimiento del portafolio de herramientas. Dos de estos corresponden al diseño y estructuración del formulario de identificación de buenas prácticas estadísticas y casos de éxito tanto para entidades del Sistema Estadístico Nacional (SEN) como para uso interno del DANE. Adicionalmente se desarrolló un contenido en formato video sobre la tipología y aplicabilidad de los indicadores con el propósito de facilitar la comprensión y apropiación de estos conceptos por parte de los usuarios.</t>
  </si>
  <si>
    <t>Enlaces de accesos a materiales de portafolio desarrolladas
Video indicadores
Formularios de buenas prácticas</t>
  </si>
  <si>
    <t>DRP_15</t>
  </si>
  <si>
    <t>Elaborar el documento técnico con los resultados de la evaluación del Censo Económico</t>
  </si>
  <si>
    <t>Número de documentos finales correspondientes al informe de evaluación del CENU</t>
  </si>
  <si>
    <t>Documento final informe de evaluación del CENU</t>
  </si>
  <si>
    <t>DRP_16</t>
  </si>
  <si>
    <t>04. Ley 2335 - Ciclo Censal</t>
  </si>
  <si>
    <t>Implementar un proceso integral de planeación del ciclo censal que contemple la definición documentación y validación de procesos procedimientos y manuales así como la identificación y seguimiento de hitos críticos para garantizar su ejecución ordenada y eficiente</t>
  </si>
  <si>
    <t>Porcentaje de avance por hitos del procedimiento de planeación del ciclo censal= %avanve hito 1 de aprobación del marco metodológico del ciclo censal; %avance hito 2 validación del cronograma y asignaciones presupuestales; %avance hito 3 publicación de manuales y procedimientos</t>
  </si>
  <si>
    <t>* Documentación metodológica para la planeación del ciclo censal
  - Manuales
  - Procedimientos
  - Bitácoras</t>
  </si>
  <si>
    <t>Se generó la presentación del plan general del CNA a marzo 2026; Se generó el avance en documento de planeación de operaciones censales</t>
  </si>
  <si>
    <t>* Documento de plan general CNA
* Primera versión documento de planeación de operaciones censales</t>
  </si>
  <si>
    <t>Dirección de Síntesis y Cuentas Nacionales</t>
  </si>
  <si>
    <t>SCN_01</t>
  </si>
  <si>
    <t xml:space="preserve">L1.6 Realizar la publicación de boletines técnicos de las cuentas satélites que contribuyan en la difusión y acceso a la información promoviendo el uso y la toma de decisión de los grupos de interés de la entidad. </t>
  </si>
  <si>
    <t>Publicar los resultados de la Contabilidad Ambiental y Económica.</t>
  </si>
  <si>
    <t>∑ de boletines técnicos de las cuentas ambientales publicados en la página web de la entidad en la vigencia + dos (2) documentos metodológicos para: i) Cuenta Ambiental y Económica de Flujo de los Servicios Ecosistémicos y ii) Cuenta Ambiental y Económica de Extensión de los Ecosistemas.</t>
  </si>
  <si>
    <t>Diez (10) boletines técnicos y sus anexos estadísticos con los resultados de: 
i. Cuenta Ambiental y Económica de Flujos de Energía (CAE-FE) 2024pr 
ii. Cuenta Ambiental y Económica de Flujos del Bosque (CAE-FB) 2024pr 
iii. Cuenta Ambiental y Económica de Activos de los Recursos Minerales y Energéticos (CAE-ARME) 2025pr 
iv. Cuenta Ambiental y Económica de Flujos de Materiales de Residuos Sólidos (CAEFM-RS) 2024pr 
v. Cuenta Ambiental y Económica de Flujos de Agua (CAE-FA) 2024pr 
vi. Cuenta Ambiental y Económica de Actividades Ambientales y Transacciones Asociadas (CAE-AATA) 2025pr 
vii. Cuenta Ambiental y Económica de Flujos de Materiales de Emisiones al Aire (CAEFM-EA) 2024pr 
viii. Cuenta de Flujos de Materiales de toda la Economía (CFME) 2025pr 
ix.  Cuenta de Bioeconomía (CB) 2025pr y
x. Cuenta de Economía Circular (CECI) 2025pr.
y dos (2) documentos metodológicos para: i) Cuenta Ambiental y Económica de Flujo de los Servicios Ecosistémicos y ii)  Cuenta Ambiental y Económica de Extensión de los Ecosistemas.</t>
  </si>
  <si>
    <t>SCN_02</t>
  </si>
  <si>
    <t>Publicar los resultados de las cuentas satélites por sectores claves.</t>
  </si>
  <si>
    <t xml:space="preserve">∑ de boletines técnicos de las Cuenta Satélite de Economía Cultural y Creativa de Bogotá (CSECCB) Cuenta Satélite de Economía Cultural y Creativa (CSECC) Cuenta Satélite de las Tecnologías de la Información y las Comunicaciones (CSTIC) y Cuenta Satélite de Turismo (CST).  </t>
  </si>
  <si>
    <t xml:space="preserve">Cuatro (4) boletines técnicos y sus anexos estadísticos con los resultados de: 
 i. Cuenta Satélite de Economía Cultural y Creativa de Bogotá (CSECCB) 2023 - 2025pr 
ii. Cuenta Satélite de Economía Cultural y Creativa (CSECC) 2023-2025pr
 iii. Cuenta Satélite de las Tecnologías de la Información y las Comunicaciones (CSTIC) 2023-2025pr y 
iv. Cuenta Satélite de Turismo (CST) 2024p-2025pr.  </t>
  </si>
  <si>
    <t>En el marco del avance de la meta SCN_02 establecida en el Plan de Acción Institucional (PAI) 2026 como “Publicar los resultados de las cuentas satélite por sectores clave” se informa que durante el mes de marzo de 2026 se ejecutó la siguiente actividad:
Marzo: El 27 de marzo de 2026 en cumplimiento de lo programado en el calendario web del Departamento Administrativo Nacional de Estadística (DANE) se realizó la publicación de los resultados de la Cuenta Satélite de Tecnologías de la Información y las Comunicaciones (CSTIC) correspondientes al período estadístico 2023–2025pr.</t>
  </si>
  <si>
    <t>En el marco del cumplimiento de la meta se presentan los siguientes soportes como evidencia de su ejecución para el período comprendido entre enero y marzo de 2026:
Marzo de 2026: Se consolidan los soportes correspondientes a la publicación de los resultados de la Cuenta Satélite de Tecnologías de la Información y las Comunicaciones (CSTIC) para el período estadístico 2023–2025pr así:
1. bol-CSTIC-2025pr
2. anex-CSTIC-MatrizProduccion-2014-2024p
3. anex-CSTIC-Ingreso-2014-2025pr
4. anex-CSTIC-Trabajo-2021-2025p
5. anex-CSTIC-BalancesOfertaUtilizacion-2014-2024p
Los soportes relacionados se encuentran disponibles para consulta en el siguiente enlace: https://www.dane.gov.co/index.php/estadisticas-por-tema/cuentas-nacionales/cuentas-satelite/cuenta-satelite-de-las-tecnologias-de-la-informacion-y-las-comunicaciones-cstic</t>
  </si>
  <si>
    <t>SCN_03</t>
  </si>
  <si>
    <t>Elaborar documento  para el rediseño metodológico del boletín y los anexos técnicos de resultados de la Cuenta Satélite de la Agroindustria de la Caña de Azúcar  CSACA y de la Cuenta Satélite Agroindustrial del Ganado Porcino (CSAGP) en el marco de los trabajos del cambio de año base.</t>
  </si>
  <si>
    <t>Documento técnico elaborado con el rediseño de la Cuenta Satélite de la Agroindustria de la Caña de Azúcar (CSACA) y de la Cuenta Satélite de la Agroindustria del Ganado Porcino (CSAGP) en desarrollo de los trabajos de la nueva base de las cuentas nacionales/Documento técnico programado con el rediseño de la Cuenta Satélite de la Agroindustria de la Caña de Azúcar (CSACA) y de la Cuenta Satélite de la Agroindustria del Ganado Porcino (CSAGP) en desarrollo de los trabajos de la nueva base de las cuentas nacionales</t>
  </si>
  <si>
    <t>Documento técnico de rediseño de la Cuenta Satélite de la Agroindustria de la Caña de Azúcar (CSACA) y de la Cuenta Satélite de la Agroindustria del Ganado Porcino (CSAGP) en desarrollo de los trabajos de la nueva base de las cuentas nacionales.</t>
  </si>
  <si>
    <t>SCN_04</t>
  </si>
  <si>
    <t>Publicar los boletines técnicos y su(s) y anexo(s) estadísticos con los resultados correspondientes al IV Trimestre 2025 y del I II y III Trimestre 2026 del PIB trimestral desde los enfoques de la producción y el gasto.</t>
  </si>
  <si>
    <t>∑ de boletines técnicos del PIB trimestral desde los enfoques de la producción y el gasto publicados en la página web de la entidad en la vigencia.</t>
  </si>
  <si>
    <t>Cuatro (4) boletines técnicos y sus anexos estadísticos con los resultados correspondientes al IV Trimestre 2025 y del I II y III Trimestre 2026 del PIB trimestral desde los enfoques de la producción y el gasto publicados en la página web de la entidad en la vigencia.</t>
  </si>
  <si>
    <t>En el marco del avance de la meta SCN_04 definida en el PAI 2026 como “Publicar los boletines técnicos y su(s) y anexo(s) estadísticos con los resultados correspondientes al IV Trimestre 2025 y del I II y III Trimestre 2026 del PIB trimestral desde los enfoques de la producción y el gasto.” se informa que durante la mensualidad de febrero de 2026 se llevó a cabo la siguiente acción:
febrero: el 16 de febrero de 2026 en cumplimiento de lo establecido en el calendario web del Departamento Administrativo Nacional de Estadística (DANE) se efectuó la publicación de los resultados del Producto Interno Bruto - PIB correspondientes al período estadístico IV Trimestre 2025.</t>
  </si>
  <si>
    <r>
      <t xml:space="preserve">En el marco del cumplimiento de esta meta se allegan los siguientes elementos como soporte de su ejecución el período comprendido entre </t>
    </r>
    <r>
      <rPr>
        <b/>
        <sz val="10"/>
        <color rgb="FF000000"/>
        <rFont val="Arial"/>
        <family val="2"/>
      </rPr>
      <t xml:space="preserve">enero </t>
    </r>
    <r>
      <rPr>
        <sz val="10"/>
        <color rgb="FF000000"/>
        <rFont val="Arial"/>
        <family val="2"/>
      </rPr>
      <t xml:space="preserve">y </t>
    </r>
    <r>
      <rPr>
        <b/>
        <sz val="10"/>
        <color rgb="FF000000"/>
        <rFont val="Arial"/>
        <family val="2"/>
      </rPr>
      <t xml:space="preserve">marzo de 2026: </t>
    </r>
    <r>
      <rPr>
        <b/>
        <sz val="10"/>
        <color rgb="FF000000"/>
        <rFont val="Arial"/>
        <family val="2"/>
      </rPr>
      <t xml:space="preserve">
</t>
    </r>
    <r>
      <rPr>
        <b/>
        <sz val="10"/>
        <color rgb="FF000000"/>
        <rFont val="Arial"/>
        <family val="2"/>
      </rPr>
      <t xml:space="preserve">
Febrero 2026: </t>
    </r>
    <r>
      <rPr>
        <sz val="10"/>
        <color rgb="FF000000"/>
        <rFont val="Arial"/>
        <family val="2"/>
      </rPr>
      <t xml:space="preserve">soportes correspondientes a los resultados del </t>
    </r>
    <r>
      <rPr>
        <b/>
        <sz val="10"/>
        <color rgb="FF000000"/>
        <rFont val="Arial"/>
        <family val="2"/>
      </rPr>
      <t>Producto Interno Bruto - PIB</t>
    </r>
    <r>
      <rPr>
        <sz val="10"/>
        <color rgb="FF000000"/>
        <rFont val="Arial"/>
        <family val="2"/>
      </rPr>
      <t xml:space="preserve"> correspondientes al período estadístico </t>
    </r>
    <r>
      <rPr>
        <b/>
        <sz val="10"/>
        <color rgb="FF000000"/>
        <rFont val="Arial"/>
        <family val="2"/>
      </rPr>
      <t>IV Trimestre 2025</t>
    </r>
    <r>
      <rPr>
        <sz val="10"/>
        <color rgb="FF000000"/>
        <rFont val="Arial"/>
        <family val="2"/>
      </rPr>
      <t xml:space="preserve">:
</t>
    </r>
    <r>
      <rPr>
        <b/>
        <sz val="10"/>
        <color rgb="FF000000"/>
        <rFont val="Arial"/>
        <family val="2"/>
      </rPr>
      <t xml:space="preserve">
1. </t>
    </r>
    <r>
      <rPr>
        <sz val="10"/>
        <color rgb="FF000000"/>
        <rFont val="Arial"/>
        <family val="2"/>
      </rPr>
      <t xml:space="preserve">bol-PIB-IVtrim2025
</t>
    </r>
    <r>
      <rPr>
        <b/>
        <sz val="10"/>
        <color rgb="FF000000"/>
        <rFont val="Arial"/>
        <family val="2"/>
      </rPr>
      <t xml:space="preserve">2. </t>
    </r>
    <r>
      <rPr>
        <sz val="10"/>
        <color rgb="FF000000"/>
        <rFont val="Arial"/>
        <family val="2"/>
      </rPr>
      <t xml:space="preserve">cp-PIB-IVtrim2025
</t>
    </r>
    <r>
      <rPr>
        <b/>
        <sz val="10"/>
        <color rgb="FF000000"/>
        <rFont val="Arial"/>
        <family val="2"/>
      </rPr>
      <t xml:space="preserve">3. </t>
    </r>
    <r>
      <rPr>
        <sz val="10"/>
        <color rgb="FF000000"/>
        <rFont val="Arial"/>
        <family val="2"/>
      </rPr>
      <t xml:space="preserve">pres-PIB-IVtrim2025
</t>
    </r>
    <r>
      <rPr>
        <b/>
        <sz val="10"/>
        <color rgb="FF000000"/>
        <rFont val="Arial"/>
        <family val="2"/>
      </rPr>
      <t>4.</t>
    </r>
    <r>
      <rPr>
        <sz val="10"/>
        <color rgb="FF000000"/>
        <rFont val="Arial"/>
        <family val="2"/>
      </rPr>
      <t xml:space="preserve"> doc-PIB-EspecifiAjusEstacional-IVtrim2025
</t>
    </r>
    <r>
      <rPr>
        <b/>
        <sz val="10"/>
        <color rgb="FF000000"/>
        <rFont val="Arial"/>
        <family val="2"/>
      </rPr>
      <t>5.</t>
    </r>
    <r>
      <rPr>
        <sz val="10"/>
        <color rgb="FF000000"/>
        <rFont val="Arial"/>
        <family val="2"/>
      </rPr>
      <t xml:space="preserve"> anex-ProduccionConstantes-IVtrim2025
</t>
    </r>
    <r>
      <rPr>
        <b/>
        <sz val="10"/>
        <color rgb="FF000000"/>
        <rFont val="Arial"/>
        <family val="2"/>
      </rPr>
      <t xml:space="preserve">6. </t>
    </r>
    <r>
      <rPr>
        <sz val="10"/>
        <color rgb="FF000000"/>
        <rFont val="Arial"/>
        <family val="2"/>
      </rPr>
      <t xml:space="preserve">anex-ProduccionCorriente-IVtrim2025
</t>
    </r>
    <r>
      <rPr>
        <b/>
        <sz val="10"/>
        <color rgb="FF000000"/>
        <rFont val="Arial"/>
        <family val="2"/>
      </rPr>
      <t>7.</t>
    </r>
    <r>
      <rPr>
        <sz val="10"/>
        <color rgb="FF000000"/>
        <rFont val="Arial"/>
        <family val="2"/>
      </rPr>
      <t xml:space="preserve"> anex-GastoConstantes-IVtrim2025
</t>
    </r>
    <r>
      <rPr>
        <b/>
        <sz val="10"/>
        <color rgb="FF000000"/>
        <rFont val="Arial"/>
        <family val="2"/>
      </rPr>
      <t xml:space="preserve">8. </t>
    </r>
    <r>
      <rPr>
        <sz val="10"/>
        <color rgb="FF000000"/>
        <rFont val="Arial"/>
        <family val="2"/>
      </rPr>
      <t>anex-GastoCorriente-IVtrim2025
Todos los soportes aquí relacionados se encuentran publicado en el siguiente enlace: https://www.dane.gov.co/index.php/estadisticas-por-tema/cuentas-nacionales/cuentas-nacionales-trimestrales</t>
    </r>
  </si>
  <si>
    <t>SCN_05</t>
  </si>
  <si>
    <t>Publicar os resultados correspondientes al IV Trimestre 2025 y del I II y III Trimestre de 2026 del PIB trimestral desde el enfoque del ingreso y de las cuentas por sector institucional.</t>
  </si>
  <si>
    <t>∑ boletines técnicos del PIB trimestral desde el enfoque del ingreso publicados en la página web de la entidad en la vigencia.</t>
  </si>
  <si>
    <t>Cuatro (4) boletines técnicos y sus anexos estadísticos de publicación de los resultados correspondientes al IV Trimestre 2025 y del I II y III Trimestre de 2026 del PIB trimestral desde el enfoque del ingreso publicados en la página web de la entidad en la vigencia.</t>
  </si>
  <si>
    <t>En el marco del avance de la meta SCN_05 establecida en el Plan de Acción Institucional (PAI) 2026 como “Publicar los resultados correspondientes al IV Trimestre 2025 y del I II y III Trimestre de 2026 del PIB trimestral desde el enfoque del ingreso y de las cuentas por sector institucional” se informa que durante el mes de marzo de 2026 se ejecutó la siguiente actividad:
Marzo: El 27 de marzo de 2026 en cumplimiento de lo programado en el calendario web del Departamento Administrativo Nacional de Estadística (DANE) se realizó la publicación de los resultados del PIB trimestral desde el enfoque del ingreso y de las cuentas por sector institucional correspondientes al período estadístico IV Trimestre 2025pr.</t>
  </si>
  <si>
    <t>En el marco del cumplimiento de la meta se presentan los siguientes soportes como evidencia de su ejecución para el período comprendido entre enero y marzo de 2026:
Marzo de 2026: Se consolidan los soportes correspondientes a la publicación de los resultados del PIB trimestral desde el enfoque del ingreso y de las cuentas por sector institucional para el período estadístico IV Trimestre 2025pr así:
1. bol-CNTSI-IVtrim2025
2. anex-CNTSI-Serie-IVtrim2025
3. anex-CNTSI-ConciCuentaNoFinayFina-IVtrim2025
Los soportes relacionados se encuentran disponibles para consulta en el siguiente enlace: https://www.dane.gov.co/index.php/estadisticas-por-tema/cuentas-nacionales/cuentas-nacionales-trimestrales-por-sector-institucional-cntsi</t>
  </si>
  <si>
    <t>SCN_06</t>
  </si>
  <si>
    <t>Publicar el boletín técnico y su(s) anexo(s) con los resultados 2023 definitivo 2024 provisional y 2025 preliminar de la operación estadística PIB por departamentos - PIBDEP y 2023 definitivo y 2024 provisional del Valor agregado por municipios – VAM.</t>
  </si>
  <si>
    <t>Boletín técnico del PIB por departamentos publicado en la página web de la entidad/Boletín técnico del PIB por Departamentos programado</t>
  </si>
  <si>
    <t>Un (1) boletín técnico y su(s) anexo(s) estadístico(s) que contienen los resultados 2023 definitivo 2024 provisional y 2025 preliminar de la operación estadística PIB por departamentos - PIBDEP y 2023 definitivo y 2024 provisional del Valor agregado por municipios - VAM publicados en la página web de la entidad.</t>
  </si>
  <si>
    <t>SCN_07</t>
  </si>
  <si>
    <t>Publicar los boletines técnicos y sus anexos estadísticos correspondientes a los resultados del Indicador de Seguimiento a la Economía - ISE.</t>
  </si>
  <si>
    <t>∑ de boletines técnicos del Indicador de Seguimiento a la Economía - ISE publicados en la página web de la entidad en la vigencia.</t>
  </si>
  <si>
    <t>Doce (12) boletines técnicos y sus anexos estadísticos del Indicador de Seguimiento a la Economía - ISE publicados en la página web de la entidad correspondientes a los períodos de referencia: noviembre 2025pr diciembre 2025pr enero 2026pr febrero  2026pr marzo  2026pr abril  2026pr mayo  2026pr junio  2026pr julio 2026pr agostos  2026pr septiembre  2026pr y octubre  2026pr.</t>
  </si>
  <si>
    <t>En el marco del avance de la meta SCN_07 definida en el PAI 2026 como “Publicar los boletines técnicos y sus anexos estadísticos correspondientes a los resultados del Indicador de Seguimiento a la Economía - ISE.” se informa que durante las mensualidades comprendidas entre enero y marzo de 2026 se llevaron a cabo las siguientes acciones:
Enero: el 23 de enero de 2026 en cumplimiento de lo establecido en el calendario web del Departamento Administrativo Nacional de Estadística (DANE) se efectuó la publicación de los resultados del Indicador de Seguimiento a la Economía (ISE) correspondientes al período estadístico noviembre 2025pr.
Febrero: el 16 de febrero de 2026 en cumplimiento de los establecido en el calendario web del DANE se efectuó la publicación de los resultados del ISE correspondientes al período estadístico diciembre 2025pr.
marzo: el 18 de marzo de 2026 en cumplimiento de los establecido en el calendario web del DANE se efectuó la publicación de los resultados del ISE correspondientes al período estadístico enero 2026pr.</t>
  </si>
  <si>
    <r>
      <t xml:space="preserve">En el marco del cumplimiento de esta meta se allegan los siguientes elementos como soporte de su ejecución el período comprendido entre </t>
    </r>
    <r>
      <rPr>
        <b/>
        <sz val="10"/>
        <color rgb="FF000000"/>
        <rFont val="Arial"/>
        <family val="2"/>
      </rPr>
      <t xml:space="preserve">enero </t>
    </r>
    <r>
      <rPr>
        <sz val="10"/>
        <color rgb="FF000000"/>
        <rFont val="Arial"/>
        <family val="2"/>
      </rPr>
      <t xml:space="preserve">y </t>
    </r>
    <r>
      <rPr>
        <b/>
        <sz val="10"/>
        <color rgb="FF000000"/>
        <rFont val="Arial"/>
        <family val="2"/>
      </rPr>
      <t xml:space="preserve">marzo de 2026: </t>
    </r>
    <r>
      <rPr>
        <b/>
        <sz val="10"/>
        <color rgb="FF000000"/>
        <rFont val="Arial"/>
        <family val="2"/>
      </rPr>
      <t xml:space="preserve">
</t>
    </r>
    <r>
      <rPr>
        <b/>
        <sz val="10"/>
        <color rgb="FF000000"/>
        <rFont val="Arial"/>
        <family val="2"/>
      </rPr>
      <t xml:space="preserve">
Enero 2026: </t>
    </r>
    <r>
      <rPr>
        <sz val="10"/>
        <color rgb="FF000000"/>
        <rFont val="Arial"/>
        <family val="2"/>
      </rPr>
      <t xml:space="preserve">soportes correspondientes a los resultados del </t>
    </r>
    <r>
      <rPr>
        <b/>
        <sz val="10"/>
        <color rgb="FF000000"/>
        <rFont val="Arial"/>
        <family val="2"/>
      </rPr>
      <t>Indicador de Seguimiento a la Economía (ISE)</t>
    </r>
    <r>
      <rPr>
        <sz val="10"/>
        <color rgb="FF000000"/>
        <rFont val="Arial"/>
        <family val="2"/>
      </rPr>
      <t xml:space="preserve"> de </t>
    </r>
    <r>
      <rPr>
        <b/>
        <sz val="10"/>
        <color rgb="FF000000"/>
        <rFont val="Arial"/>
        <family val="2"/>
      </rPr>
      <t>noviembre 2025pr</t>
    </r>
    <r>
      <rPr>
        <sz val="10"/>
        <color rgb="FF000000"/>
        <rFont val="Arial"/>
        <family val="2"/>
      </rPr>
      <t xml:space="preserve">:
</t>
    </r>
    <r>
      <rPr>
        <b/>
        <sz val="10"/>
        <color rgb="FF000000"/>
        <rFont val="Arial"/>
        <family val="2"/>
      </rPr>
      <t xml:space="preserve">
1. </t>
    </r>
    <r>
      <rPr>
        <sz val="10"/>
        <color rgb="FF000000"/>
        <rFont val="Arial"/>
        <family val="2"/>
      </rPr>
      <t>bol-ISE-nov2025</t>
    </r>
    <r>
      <rPr>
        <b/>
        <sz val="10"/>
        <color rgb="FF000000"/>
        <rFont val="Arial"/>
        <family val="2"/>
      </rPr>
      <t xml:space="preserve">
2. </t>
    </r>
    <r>
      <rPr>
        <sz val="10"/>
        <color rgb="FF000000"/>
        <rFont val="Arial"/>
        <family val="2"/>
      </rPr>
      <t>anex-ISE-9actividades-nov2025</t>
    </r>
    <r>
      <rPr>
        <b/>
        <sz val="10"/>
        <color rgb="FF000000"/>
        <rFont val="Arial"/>
        <family val="2"/>
      </rPr>
      <t xml:space="preserve">
3. </t>
    </r>
    <r>
      <rPr>
        <sz val="10"/>
        <color rgb="FF000000"/>
        <rFont val="Arial"/>
        <family val="2"/>
      </rPr>
      <t xml:space="preserve">anex-ISE-EspecificacionesModelos-nov2025
</t>
    </r>
    <r>
      <rPr>
        <b/>
        <sz val="10"/>
        <color rgb="FF000000"/>
        <rFont val="Arial"/>
        <family val="2"/>
      </rPr>
      <t xml:space="preserve">Febrero 2026: </t>
    </r>
    <r>
      <rPr>
        <sz val="10"/>
        <color rgb="FF000000"/>
        <rFont val="Arial"/>
        <family val="2"/>
      </rPr>
      <t xml:space="preserve">soportes correspondientes a los resultados del </t>
    </r>
    <r>
      <rPr>
        <b/>
        <sz val="10"/>
        <color rgb="FF000000"/>
        <rFont val="Arial"/>
        <family val="2"/>
      </rPr>
      <t xml:space="preserve">Indicador de Seguimiento a la Economía (ISE) </t>
    </r>
    <r>
      <rPr>
        <sz val="10"/>
        <color rgb="FF000000"/>
        <rFont val="Arial"/>
        <family val="2"/>
      </rPr>
      <t xml:space="preserve">de </t>
    </r>
    <r>
      <rPr>
        <b/>
        <sz val="10"/>
        <color rgb="FF000000"/>
        <rFont val="Arial"/>
        <family val="2"/>
      </rPr>
      <t>diciembre 2025pr</t>
    </r>
    <r>
      <rPr>
        <sz val="10"/>
        <color rgb="FF000000"/>
        <rFont val="Arial"/>
        <family val="2"/>
      </rPr>
      <t>:</t>
    </r>
    <r>
      <rPr>
        <b/>
        <sz val="10"/>
        <color rgb="FF000000"/>
        <rFont val="Arial"/>
        <family val="2"/>
      </rPr>
      <t xml:space="preserve">
</t>
    </r>
    <r>
      <rPr>
        <b/>
        <sz val="10"/>
        <color rgb="FF000000"/>
        <rFont val="Arial"/>
        <family val="2"/>
      </rPr>
      <t xml:space="preserve">
1. </t>
    </r>
    <r>
      <rPr>
        <sz val="10"/>
        <color rgb="FF000000"/>
        <rFont val="Arial"/>
        <family val="2"/>
      </rPr>
      <t xml:space="preserve">bol-ISE-dic2025
</t>
    </r>
    <r>
      <rPr>
        <b/>
        <sz val="10"/>
        <color rgb="FF000000"/>
        <rFont val="Arial"/>
        <family val="2"/>
      </rPr>
      <t xml:space="preserve">2. </t>
    </r>
    <r>
      <rPr>
        <sz val="10"/>
        <color rgb="FF000000"/>
        <rFont val="Arial"/>
        <family val="2"/>
      </rPr>
      <t xml:space="preserve">anex-ISE-9actividades-dic2025
</t>
    </r>
    <r>
      <rPr>
        <b/>
        <sz val="10"/>
        <color rgb="FF000000"/>
        <rFont val="Arial"/>
        <family val="2"/>
      </rPr>
      <t>3.</t>
    </r>
    <r>
      <rPr>
        <sz val="10"/>
        <color rgb="FF000000"/>
        <rFont val="Arial"/>
        <family val="2"/>
      </rPr>
      <t xml:space="preserve"> anex-ISE-12actividades-dic2025
</t>
    </r>
    <r>
      <rPr>
        <b/>
        <sz val="10"/>
        <color rgb="FF000000"/>
        <rFont val="Arial"/>
        <family val="2"/>
      </rPr>
      <t xml:space="preserve">4. </t>
    </r>
    <r>
      <rPr>
        <sz val="10"/>
        <color rgb="FF000000"/>
        <rFont val="Arial"/>
        <family val="2"/>
      </rPr>
      <t xml:space="preserve">anex-ISE-EspecificacionesModelos-dic2025
</t>
    </r>
    <r>
      <rPr>
        <b/>
        <sz val="10"/>
        <color rgb="FF000000"/>
        <rFont val="Arial"/>
        <family val="2"/>
      </rPr>
      <t>Marzo</t>
    </r>
    <r>
      <rPr>
        <sz val="10"/>
        <color rgb="FF000000"/>
        <rFont val="Arial"/>
        <family val="2"/>
      </rPr>
      <t xml:space="preserve"> </t>
    </r>
    <r>
      <rPr>
        <b/>
        <sz val="10"/>
        <color rgb="FF000000"/>
        <rFont val="Arial"/>
        <family val="2"/>
      </rPr>
      <t>2026:</t>
    </r>
    <r>
      <rPr>
        <sz val="10"/>
        <color rgb="FF000000"/>
        <rFont val="Arial"/>
        <family val="2"/>
      </rPr>
      <t xml:space="preserve"> soportes correspondientes a los resultados del </t>
    </r>
    <r>
      <rPr>
        <b/>
        <sz val="10"/>
        <color rgb="FF000000"/>
        <rFont val="Arial"/>
        <family val="2"/>
      </rPr>
      <t xml:space="preserve">Indicador de Seguimiento a la Economía (ISE) </t>
    </r>
    <r>
      <rPr>
        <sz val="10"/>
        <color rgb="FF000000"/>
        <rFont val="Arial"/>
        <family val="2"/>
      </rPr>
      <t xml:space="preserve">correspondientes al período estadístico de </t>
    </r>
    <r>
      <rPr>
        <b/>
        <sz val="10"/>
        <color rgb="FF000000"/>
        <rFont val="Arial"/>
        <family val="2"/>
      </rPr>
      <t>enero</t>
    </r>
    <r>
      <rPr>
        <sz val="10"/>
        <color rgb="FF000000"/>
        <rFont val="Arial"/>
        <family val="2"/>
      </rPr>
      <t xml:space="preserve"> </t>
    </r>
    <r>
      <rPr>
        <b/>
        <sz val="10"/>
        <color rgb="FF000000"/>
        <rFont val="Arial"/>
        <family val="2"/>
      </rPr>
      <t>2026pr:</t>
    </r>
    <r>
      <rPr>
        <b/>
        <sz val="10"/>
        <color rgb="FF000000"/>
        <rFont val="Arial"/>
        <family val="2"/>
      </rPr>
      <t xml:space="preserve">
</t>
    </r>
    <r>
      <rPr>
        <sz val="10"/>
        <color rgb="FF000000"/>
        <rFont val="Arial"/>
        <family val="2"/>
      </rPr>
      <t xml:space="preserve">
</t>
    </r>
    <r>
      <rPr>
        <b/>
        <sz val="10"/>
        <color rgb="FF000000"/>
        <rFont val="Arial"/>
        <family val="2"/>
      </rPr>
      <t xml:space="preserve">1. </t>
    </r>
    <r>
      <rPr>
        <sz val="10"/>
        <color rgb="FF000000"/>
        <rFont val="Arial"/>
        <family val="2"/>
      </rPr>
      <t xml:space="preserve">bol-ISE-ene2026
</t>
    </r>
    <r>
      <rPr>
        <b/>
        <sz val="10"/>
        <color rgb="FF000000"/>
        <rFont val="Arial"/>
        <family val="2"/>
      </rPr>
      <t>2.</t>
    </r>
    <r>
      <rPr>
        <sz val="10"/>
        <color rgb="FF000000"/>
        <rFont val="Arial"/>
        <family val="2"/>
      </rPr>
      <t xml:space="preserve"> anex-ISE-9actividades-ene2026
</t>
    </r>
    <r>
      <rPr>
        <b/>
        <sz val="10"/>
        <color rgb="FF000000"/>
        <rFont val="Arial"/>
        <family val="2"/>
      </rPr>
      <t>3.</t>
    </r>
    <r>
      <rPr>
        <sz val="10"/>
        <color rgb="FF000000"/>
        <rFont val="Arial"/>
        <family val="2"/>
      </rPr>
      <t xml:space="preserve"> anex-ISE-12actividades-dic2025
</t>
    </r>
    <r>
      <rPr>
        <b/>
        <sz val="10"/>
        <color rgb="FF000000"/>
        <rFont val="Arial"/>
        <family val="2"/>
      </rPr>
      <t>4.</t>
    </r>
    <r>
      <rPr>
        <sz val="10"/>
        <color rgb="FF000000"/>
        <rFont val="Arial"/>
        <family val="2"/>
      </rPr>
      <t xml:space="preserve"> anex-ISE-EspecificacionesModelos-ene2026
Todos los soportes aquí relacionados se encuentran publicado en el siguiente enlace: https://www.dane.gov.co/index.php/estadisticas-por-tema/cuentas-nacionales/indicador-de-seguimiento-a-la-economia-ise</t>
    </r>
  </si>
  <si>
    <t>SCN_08</t>
  </si>
  <si>
    <t>Publicar el boletín y su(s) anexo(s) estadístico(s) con los resultados 2025pr - 2024p de la operación estadística Productividad Total de Factores - PTF.</t>
  </si>
  <si>
    <t>Boletín técnico de la Productividad Total de Factores - PTF publicado en la página web de la entidad/Boletín técnico de la Productividad Total de Factores - PTF programado para la vigencia</t>
  </si>
  <si>
    <t>Boletín y su(s) anexo(s) estadístico(s) con los resultados 2025pr - 2024p de la operación estadística Productividad Total de Factores - PTF publicado en la página web de la entidad.</t>
  </si>
  <si>
    <t>En el marco del avance de la meta SCN_08 definida en el PAI 2026 como “Publicar el boletín y su(s) anexo(s) estadístico(s) con los resultados 2025pr - 2024p de la operación estadística Productividad Total de Factores - PTF.” se informa que durante las mensualidades comprendidas entre enero y marzo de 2026 se llevaron a cabo las siguientes acciones:
Marzo: el 31 de marzo de 2026 en cumplimiento de lo establecido en el calendario web del Departamento Administrativo Nacional de Estadística (DANE) se efectuó la publicación de los resultados de la operación estadística Productividad Total de los Factores - PTF correspondientes al período estadístico 2025pr - 2024p.</t>
  </si>
  <si>
    <r>
      <t xml:space="preserve">En el marco del cumplimiento de esta meta se allegan los siguientes elementos como soporte de su ejecución el período comprendido entre </t>
    </r>
    <r>
      <rPr>
        <b/>
        <sz val="10"/>
        <color rgb="FF000000"/>
        <rFont val="Arial"/>
        <family val="2"/>
      </rPr>
      <t xml:space="preserve">enero </t>
    </r>
    <r>
      <rPr>
        <sz val="10"/>
        <color rgb="FF000000"/>
        <rFont val="Arial"/>
        <family val="2"/>
      </rPr>
      <t xml:space="preserve">y </t>
    </r>
    <r>
      <rPr>
        <b/>
        <sz val="10"/>
        <color rgb="FF000000"/>
        <rFont val="Arial"/>
        <family val="2"/>
      </rPr>
      <t xml:space="preserve">marzo de 2026: 
Marzo 2026: </t>
    </r>
    <r>
      <rPr>
        <sz val="10"/>
        <color rgb="FF000000"/>
        <rFont val="Arial"/>
        <family val="2"/>
      </rPr>
      <t xml:space="preserve">soportes correspondientes a los resultados de la </t>
    </r>
    <r>
      <rPr>
        <b/>
        <sz val="10"/>
        <color rgb="FF000000"/>
        <rFont val="Arial"/>
        <family val="2"/>
      </rPr>
      <t>operación estadística Productividad Total de los Factores - PTF correspondientes al período estadístico 2025pr - 2024p</t>
    </r>
    <r>
      <rPr>
        <sz val="10"/>
        <color rgb="FF000000"/>
        <rFont val="Arial"/>
        <family val="2"/>
      </rPr>
      <t>:</t>
    </r>
    <r>
      <rPr>
        <b/>
        <sz val="10"/>
        <color rgb="FF000000"/>
        <rFont val="Arial"/>
        <family val="2"/>
      </rPr>
      <t xml:space="preserve">
1. </t>
    </r>
    <r>
      <rPr>
        <sz val="10"/>
        <color rgb="FF000000"/>
        <rFont val="Arial"/>
        <family val="2"/>
      </rPr>
      <t xml:space="preserve">bol-PTF-2025
</t>
    </r>
    <r>
      <rPr>
        <b/>
        <sz val="10"/>
        <color rgb="FF000000"/>
        <rFont val="Arial"/>
        <family val="2"/>
      </rPr>
      <t xml:space="preserve">2. </t>
    </r>
    <r>
      <rPr>
        <sz val="10"/>
        <color rgb="FF000000"/>
        <rFont val="Arial"/>
        <family val="2"/>
      </rPr>
      <t xml:space="preserve">anex-PTF-Productividad-2025
</t>
    </r>
    <r>
      <rPr>
        <b/>
        <sz val="10"/>
        <color rgb="FF000000"/>
        <rFont val="Arial"/>
        <family val="2"/>
      </rPr>
      <t xml:space="preserve">3. </t>
    </r>
    <r>
      <rPr>
        <sz val="10"/>
        <color rgb="FF000000"/>
        <rFont val="Arial"/>
        <family val="2"/>
      </rPr>
      <t xml:space="preserve">anex-PTF-ProductividadLaboral-2025
</t>
    </r>
    <r>
      <rPr>
        <b/>
        <sz val="10"/>
        <color rgb="FF000000"/>
        <rFont val="Arial"/>
        <family val="2"/>
      </rPr>
      <t>4.</t>
    </r>
    <r>
      <rPr>
        <sz val="10"/>
        <color rgb="FF000000"/>
        <rFont val="Arial"/>
        <family val="2"/>
      </rPr>
      <t xml:space="preserve"> anex-PTF-StockCapital-acervos-2024
Todos los soportes aquí relacionados se encuentran publicado en el siguiente enlace: https://www.dane.gov.co/index.php/calendario/icalrepeat.detail/2026/03/31/11128/-/productividad-total-de-los-factores-ptf</t>
    </r>
  </si>
  <si>
    <t>SCN_09</t>
  </si>
  <si>
    <t>Publicar boletines técnico y su anexo estadístico de los resultados 2025 provisional de la Matriz de trabajo.</t>
  </si>
  <si>
    <t>Boletín técnico de la operación estadística Matriz de Trabajo - MT publicado en la página web de la entidad/Boletín técnico de la operación estadística Matriz de Trabajo - MT programado para la vigencia</t>
  </si>
  <si>
    <t>Un (1) boletín técnico y su anexo estadístico que contienen los resultados 2025 provisional de la Matriz de trabajo publicados en la página web de la entidad.</t>
  </si>
  <si>
    <t>SCN_10</t>
  </si>
  <si>
    <t>Publicar los boletines técnico y sus anexos estadísticos con los resultados  de las Cuentas Anuales de Bienes y Servicios - CABYS  y de las Cuentas anuales de Sectores Institucionales- CASI para los años 2023 definitivo y 2024 provisional.</t>
  </si>
  <si>
    <t>∑ Boletines técnicos y sus anexos estadísticos de las Cuentas Anuales de Bienes y Servicios - CABYS y las Cuentas Anuales de Sectores Institucional - CASI publicados en la página web de la entidad en la vigencia.</t>
  </si>
  <si>
    <t>Boletín técnico y sus anexos estadísticos con los resultados 2023 definitivo y 2024 provisional de las Cuentas Anuales de Bienes y Servicios - CABYS  y de las Cuentas Anuales de Sectores Institucionales - CASI publicados en la página web de la entidad.</t>
  </si>
  <si>
    <t>En el marco del avance de la meta SCN_10 definida en el PAI 2026 como “Publica los boletines técnico y sus anexos estadísticos con los resultados  de las Cuentas Anuales de Bienes y Servicios - CABYS  y de las Cuentas anuales de Sectores Institucionales- CASI para los años 2023 definitivo y 2024 provisional.” se informa que durante las mensualidades comprendidas entre enero y marzo de 2026 se llevaron a cabo las siguientes acciones:
Febrero: el 16 de febrero de 2026 en cumplimiento de lo establecido en el calendario web del Departamento Administrativo Nacional de Estadística (DANE) se efectuó la publicación de los resultados de las Cuentas Anuales de Bienes y Servicios - CABYS  y de las Cuentas anuales de Sectores Institucionales- CASI para los años 2024p  y 2023 definitivo respectivamente.</t>
  </si>
  <si>
    <r>
      <t xml:space="preserve">En el marco del cumplimiento de esta meta se allegan los siguientes elementos como soporte de su ejecución el período comprendido entre </t>
    </r>
    <r>
      <rPr>
        <b/>
        <sz val="10"/>
        <color rgb="FF000000"/>
        <rFont val="Arial"/>
        <family val="2"/>
      </rPr>
      <t xml:space="preserve">enero </t>
    </r>
    <r>
      <rPr>
        <sz val="10"/>
        <color rgb="FF000000"/>
        <rFont val="Arial"/>
        <family val="2"/>
      </rPr>
      <t xml:space="preserve">y </t>
    </r>
    <r>
      <rPr>
        <b/>
        <sz val="10"/>
        <color rgb="FF000000"/>
        <rFont val="Arial"/>
        <family val="2"/>
      </rPr>
      <t xml:space="preserve">marzo de 2026: </t>
    </r>
    <r>
      <rPr>
        <b/>
        <sz val="10"/>
        <color rgb="FF000000"/>
        <rFont val="Arial"/>
        <family val="2"/>
      </rPr>
      <t xml:space="preserve">
</t>
    </r>
    <r>
      <rPr>
        <b/>
        <sz val="10"/>
        <color rgb="FF000000"/>
        <rFont val="Arial"/>
        <family val="2"/>
      </rPr>
      <t xml:space="preserve">
Febrero 2026: </t>
    </r>
    <r>
      <rPr>
        <sz val="10"/>
        <color rgb="FF000000"/>
        <rFont val="Arial"/>
        <family val="2"/>
      </rPr>
      <t xml:space="preserve">soportes correspondientes a los resultados de las </t>
    </r>
    <r>
      <rPr>
        <b/>
        <sz val="10"/>
        <color rgb="FF000000"/>
        <rFont val="Arial"/>
        <family val="2"/>
      </rPr>
      <t xml:space="preserve">Cuentas Anuales de Bienes y Servicios - CABYS </t>
    </r>
    <r>
      <rPr>
        <sz val="10"/>
        <color rgb="FF000000"/>
        <rFont val="Arial"/>
        <family val="2"/>
      </rPr>
      <t xml:space="preserve">y de las </t>
    </r>
    <r>
      <rPr>
        <b/>
        <sz val="10"/>
        <color rgb="FF000000"/>
        <rFont val="Arial"/>
        <family val="2"/>
      </rPr>
      <t>Cuentas anuales de Sectores Institucionales- CASI</t>
    </r>
    <r>
      <rPr>
        <sz val="10"/>
        <color rgb="FF000000"/>
        <rFont val="Arial"/>
        <family val="2"/>
      </rPr>
      <t xml:space="preserve"> para los años </t>
    </r>
    <r>
      <rPr>
        <b/>
        <sz val="10"/>
        <color rgb="FF000000"/>
        <rFont val="Arial"/>
        <family val="2"/>
      </rPr>
      <t>2023 definitivo y 2024 provisional</t>
    </r>
    <r>
      <rPr>
        <sz val="10"/>
        <color rgb="FF000000"/>
        <rFont val="Arial"/>
        <family val="2"/>
      </rPr>
      <t>:</t>
    </r>
    <r>
      <rPr>
        <b/>
        <sz val="10"/>
        <color rgb="FF000000"/>
        <rFont val="Arial"/>
        <family val="2"/>
      </rPr>
      <t xml:space="preserve">
</t>
    </r>
    <r>
      <rPr>
        <b/>
        <sz val="10"/>
        <color rgb="FF000000"/>
        <rFont val="Arial"/>
        <family val="2"/>
      </rPr>
      <t xml:space="preserve">
1. </t>
    </r>
    <r>
      <rPr>
        <sz val="10"/>
        <color rgb="FF000000"/>
        <rFont val="Arial"/>
        <family val="2"/>
      </rPr>
      <t xml:space="preserve">bol-CuentasNalANuales-2024p
</t>
    </r>
    <r>
      <rPr>
        <b/>
        <sz val="10"/>
        <color rgb="FF000000"/>
        <rFont val="Arial"/>
        <family val="2"/>
      </rPr>
      <t>2.</t>
    </r>
    <r>
      <rPr>
        <sz val="10"/>
        <color rgb="FF000000"/>
        <rFont val="Arial"/>
        <family val="2"/>
      </rPr>
      <t xml:space="preserve"> anex-CuentasNalANuales-AgreMacroeconomicos-2024p
</t>
    </r>
    <r>
      <rPr>
        <b/>
        <sz val="10"/>
        <color rgb="FF000000"/>
        <rFont val="Arial"/>
        <family val="2"/>
      </rPr>
      <t>3.</t>
    </r>
    <r>
      <rPr>
        <sz val="10"/>
        <color rgb="FF000000"/>
        <rFont val="Arial"/>
        <family val="2"/>
      </rPr>
      <t xml:space="preserve"> anex-CuentasNalANuales-OfertaUtilizacionPreciosCorrientes-2024p
</t>
    </r>
    <r>
      <rPr>
        <b/>
        <sz val="10"/>
        <color rgb="FF000000"/>
        <rFont val="Arial"/>
        <family val="2"/>
      </rPr>
      <t>4.</t>
    </r>
    <r>
      <rPr>
        <sz val="10"/>
        <color rgb="FF000000"/>
        <rFont val="Arial"/>
        <family val="2"/>
      </rPr>
      <t xml:space="preserve"> anex-CuentasNalANuales-OfertaUtilizacionPreciosConstantes-2024p
</t>
    </r>
    <r>
      <rPr>
        <b/>
        <sz val="10"/>
        <color rgb="FF000000"/>
        <rFont val="Arial"/>
        <family val="2"/>
      </rPr>
      <t xml:space="preserve">5. </t>
    </r>
    <r>
      <rPr>
        <sz val="10"/>
        <color rgb="FF000000"/>
        <rFont val="Arial"/>
        <family val="2"/>
      </rPr>
      <t xml:space="preserve">anex-CuentasNalAnuales-CuentasEconomicasIntegradas-2024p
</t>
    </r>
    <r>
      <rPr>
        <b/>
        <sz val="10"/>
        <color rgb="FF000000"/>
        <rFont val="Arial"/>
        <family val="2"/>
      </rPr>
      <t>6.</t>
    </r>
    <r>
      <rPr>
        <sz val="10"/>
        <color rgb="FF000000"/>
        <rFont val="Arial"/>
        <family val="2"/>
      </rPr>
      <t xml:space="preserve"> anex-CuentasNalAnuales-CuentasEconomicasRetroIntegradas-2013
</t>
    </r>
    <r>
      <rPr>
        <b/>
        <sz val="10"/>
        <color rgb="FF000000"/>
        <rFont val="Arial"/>
        <family val="2"/>
      </rPr>
      <t>7.</t>
    </r>
    <r>
      <rPr>
        <sz val="10"/>
        <color rgb="FF000000"/>
        <rFont val="Arial"/>
        <family val="2"/>
      </rPr>
      <t xml:space="preserve"> anex-CuentasNalAnuales-SecuenciaCuentasSectorSubsector-2024p
</t>
    </r>
    <r>
      <rPr>
        <b/>
        <sz val="10"/>
        <color rgb="FF000000"/>
        <rFont val="Arial"/>
        <family val="2"/>
      </rPr>
      <t>8.</t>
    </r>
    <r>
      <rPr>
        <sz val="10"/>
        <color rgb="FF000000"/>
        <rFont val="Arial"/>
        <family val="2"/>
      </rPr>
      <t xml:space="preserve"> anex-CuentasNalAnuales-ConciliacionNofinanciera-2024p
</t>
    </r>
    <r>
      <rPr>
        <b/>
        <sz val="10"/>
        <color rgb="FF000000"/>
        <rFont val="Arial"/>
        <family val="2"/>
      </rPr>
      <t>9.</t>
    </r>
    <r>
      <rPr>
        <sz val="10"/>
        <color rgb="FF000000"/>
        <rFont val="Arial"/>
        <family val="2"/>
      </rPr>
      <t xml:space="preserve"> nomenclatura-act-productos
Todos los soportes aquí relacionados se encuentran publicado en el siguiente enlace: https://www.dane.gov.co/index.php/estadisticas-por-tema/cuentas-nacionales/cuentas-nacionales-anuales</t>
    </r>
  </si>
  <si>
    <t>SCN_11</t>
  </si>
  <si>
    <t>Publicar los resultados del III y IV trimestre de 2025 del Indicador Trimestral de Actividad Económica por Departamentos - ITAED y los resultados correspondientes al I y II trimestre de 2026 de esta operación estadística.</t>
  </si>
  <si>
    <t>∑ Boletines técnicos del Indicador Trimestral de Actividad Económica por Departamentos - ITAED publicados en la vigencia</t>
  </si>
  <si>
    <t>Cuatro (4) boletines técnicos y sus anexos estadísticos del Indicador Trimestral de Actividad Económica por Departamentos - ITAED publicados en la página web de la entidad.</t>
  </si>
  <si>
    <t>En el marco del avance de la meta SCN_11 definida en el PAI 2026 como “Publicar los resultados del III y IV trimestre de 2025 del Indicador Trimestral de Actividad Económica por Departamentos - ITAED y los resultados correspondientes al I y II trimestre de 2026 de esta operación estadística.” se informa que durante las mensualidades comprendidas entre enero y marzo de 2026 se llevaron a cabo las siguientes acciones:
Febrero: el 6 de febrero de 2026 en cumplimiento de lo establecido en el calendario web del Departamento Administrativo Nacional de Estadística (DANE) se efectuó la publicación de los resultados del Indicador Trimestral de Actividad Económica por Departamentos - ITAED correspondientes al período estadístico III Trimestre 2025pr.</t>
  </si>
  <si>
    <r>
      <t xml:space="preserve">En el marco del cumplimiento de esta meta se allegan los siguientes elementos como soporte de su ejecución el período comprendido entre </t>
    </r>
    <r>
      <rPr>
        <b/>
        <sz val="10"/>
        <color rgb="FF000000"/>
        <rFont val="Arial"/>
        <family val="2"/>
      </rPr>
      <t xml:space="preserve">enero </t>
    </r>
    <r>
      <rPr>
        <sz val="10"/>
        <color rgb="FF000000"/>
        <rFont val="Arial"/>
        <family val="2"/>
      </rPr>
      <t xml:space="preserve">y </t>
    </r>
    <r>
      <rPr>
        <b/>
        <sz val="10"/>
        <color rgb="FF000000"/>
        <rFont val="Arial"/>
        <family val="2"/>
      </rPr>
      <t xml:space="preserve">marzo de 2026: </t>
    </r>
    <r>
      <rPr>
        <b/>
        <sz val="10"/>
        <color rgb="FF000000"/>
        <rFont val="Arial"/>
        <family val="2"/>
      </rPr>
      <t xml:space="preserve">
</t>
    </r>
    <r>
      <rPr>
        <b/>
        <sz val="10"/>
        <color rgb="FF000000"/>
        <rFont val="Arial"/>
        <family val="2"/>
      </rPr>
      <t xml:space="preserve">
Febrero 2026: </t>
    </r>
    <r>
      <rPr>
        <sz val="10"/>
        <color rgb="FF000000"/>
        <rFont val="Arial"/>
        <family val="2"/>
      </rPr>
      <t xml:space="preserve">soportes correspondientes a los resultados del </t>
    </r>
    <r>
      <rPr>
        <b/>
        <sz val="10"/>
        <color rgb="FF000000"/>
        <rFont val="Arial"/>
        <family val="2"/>
      </rPr>
      <t>Indicador Trimestral de Actividad Económica por Departamentos - ITAED</t>
    </r>
    <r>
      <rPr>
        <sz val="10"/>
        <color rgb="FF000000"/>
        <rFont val="Arial"/>
        <family val="2"/>
      </rPr>
      <t xml:space="preserve"> correspondientes al período estadístico </t>
    </r>
    <r>
      <rPr>
        <b/>
        <sz val="10"/>
        <color rgb="FF000000"/>
        <rFont val="Arial"/>
        <family val="2"/>
      </rPr>
      <t>III Trimestre 2025pr</t>
    </r>
    <r>
      <rPr>
        <sz val="10"/>
        <color rgb="FF000000"/>
        <rFont val="Arial"/>
        <family val="2"/>
      </rPr>
      <t>:</t>
    </r>
    <r>
      <rPr>
        <b/>
        <sz val="10"/>
        <color rgb="FF000000"/>
        <rFont val="Arial"/>
        <family val="2"/>
      </rPr>
      <t xml:space="preserve">
</t>
    </r>
    <r>
      <rPr>
        <b/>
        <sz val="10"/>
        <color rgb="FF000000"/>
        <rFont val="Arial"/>
        <family val="2"/>
      </rPr>
      <t xml:space="preserve">
1. </t>
    </r>
    <r>
      <rPr>
        <sz val="10"/>
        <color rgb="FF000000"/>
        <rFont val="Arial"/>
        <family val="2"/>
      </rPr>
      <t xml:space="preserve">bol-ITAED-IIItrim2025
</t>
    </r>
    <r>
      <rPr>
        <b/>
        <sz val="10"/>
        <color rgb="FF000000"/>
        <rFont val="Arial"/>
        <family val="2"/>
      </rPr>
      <t xml:space="preserve">2. </t>
    </r>
    <r>
      <rPr>
        <sz val="10"/>
        <color rgb="FF000000"/>
        <rFont val="Arial"/>
        <family val="2"/>
      </rPr>
      <t>anex-ITAED-IIItrim2025
Todos los soportes aquí relacionados se encuentran publicado en el siguiente enlace: https://www.dane.gov.co/index.php/estadisticas-por-tema/cuentas-nacionales/indicador-trimestral-de-actividad-economica-departamental-itaed</t>
    </r>
  </si>
  <si>
    <t>SCN_12</t>
  </si>
  <si>
    <t>Publicar los boletines y sus anexos estadísticos correspondientes a los resultados 2025pr operaciones estadísticas Gasto por Finalidad del Gobierno General - GGF y Gasto Público y Privado - SOCX.</t>
  </si>
  <si>
    <t>∑ boletines técnicos del Gasto por Finalidad del Gobierno General - GGF y Gasto Público y Privado - SOCX publicados en la página web de la entidad en la vigencia</t>
  </si>
  <si>
    <t>Dos (2) boletines técnicos y sus anexos estadísticos de los resultados 2025pr de las operaciones estadísticas Gasto por Finalidad del Gobierno General - GGF y Gasto Público y Privado - SOCX publicados en la página web de la entidad.</t>
  </si>
  <si>
    <t>SCN_13</t>
  </si>
  <si>
    <t>Publicar boletín técnico y su anexo estadístico con los resultados 2025 preliminar de la Cuenta Satélite de Salud - CSS.</t>
  </si>
  <si>
    <t>Boletín técnico y anexo de la Cuenta Satélite de Salud - CSS publicados en la página web de la entidad en la vigencia/Boletín técnico y anexo de la Cuenta Satélite de Salud - CSS programado para la vigencia</t>
  </si>
  <si>
    <t>Boletín y su anexo estadístico de los resultados la Cuenta Satélite de Salud - CSS publicados en la página web de la entidad.</t>
  </si>
  <si>
    <t>SCN_14</t>
  </si>
  <si>
    <t>Elaborar los documentos técnicos concernientes al cambio de año base de las Cuentas Nacionales de Colombia en un marco estratégico para la modernización y actualización de la estructura económica del país en línea con el modelo de producción estadística GSBPM. Estos documentos integrarán los principales resultados de la Fase II: Diseño (DSO).</t>
  </si>
  <si>
    <t>∑ documentos técnicos concernientes al cambio de año base.</t>
  </si>
  <si>
    <t xml:space="preserve">Un (1) documento definitivo tipo ficha metodológica.
Un (1) documento definitivo tipo metodología del cambio de Año Base.
Un (1) documento provisional tipo procedimiento de desarrollo y mantenimiento de Sistemas de Información del cambio de Año Base. </t>
  </si>
  <si>
    <t>SCN_15</t>
  </si>
  <si>
    <t xml:space="preserve">Publicar boletines técnicos y sus anexos estadísticos de los resultados 2024 de las operaciones estadísticas Cuentas Nacionales de Trasferencia Cuentas Nacionales de Transferencia de Tiempo y Cuentas Nacionales de Inclusión y elaborar los documentos metodológicos correspondientes a la Cuentas Nacionales de Transferencia de Tiempo y a la Cuentas Nacionales de Inclusión. </t>
  </si>
  <si>
    <t xml:space="preserve">∑ de boletines técnicos y anexos de resultados de las operaciones estadísticas Cuentas Nacionales de Trasferencia Cuentas Nacionales de Transferencia de Tiempo y Cuentas Nacionales de Inclusión publicados en la página web de la entidad en la vigencia  + ∑  documentos metodológicos de la Cuentas Nacionales de Transferencia de Tiempo y a la Cuentas Nacionales de Inclusión. </t>
  </si>
  <si>
    <t xml:space="preserve">Tres (3) boletines técnicos y su anexo estadístico con los resultados 2024 de Cuentas Nacionales de Trasferencia Cuentas Nacionales de Transferencia de Tiempo y Cuentas Nacionales de Inclusión y dos (2) documentos metodológicos de la Cuentas Nacionales de Transferencia de Tiempo y a la Cuentas Nacionales de Inclusión. </t>
  </si>
  <si>
    <t>SCN_16</t>
  </si>
  <si>
    <t>Publicar boletín técnico y su anexo estadístico con los resultados 2025 de la Cuenta Satélite de Economía del Cuidado - CSEC.</t>
  </si>
  <si>
    <t>Boletín técnico y anexo de la Cuenta Satélite de Economía del Cuidado - CSEC publicados en la página web de la entidad en la vigencia/Boletín técnico y anexo de la Cuenta Satélite de Economía del Cuidado - CSEC programado para la vigencia</t>
  </si>
  <si>
    <t>Un (1) boletín y su anexo estadístico de los resultados 2025 de la Cuenta Satélite de Economía del Cuidado - CSEC publicados en la página web de la entidad.</t>
  </si>
  <si>
    <t>No Aplica</t>
  </si>
  <si>
    <t>SCN_17</t>
  </si>
  <si>
    <t>Publicar boletín técnico y su anexo estadístico con los resultados 2021 de la Matriz de Contabilidad Social - MCS.</t>
  </si>
  <si>
    <t>Boletín técnico y anexo de la Matriz de Contabilidad Social - MCS publicados en la página web de la entidad en la vigencia/Boletín técnico y anexo de la Matriz de Contabilidad Social - MCS programado para la vigencia</t>
  </si>
  <si>
    <t>Un (1) boletín y su anexo estadístico de los resultados 2021 de la Matriz de Contabilidad Social - MCS publicados en la página web de la entidad.</t>
  </si>
  <si>
    <t>Dirección de Recolección y Acopio</t>
  </si>
  <si>
    <t>DRA_01</t>
  </si>
  <si>
    <t>L3.7 Articular el alcance de las direcciones territoriales con el seguimiento y control en la producción de las operaciones estadísticas de fuente primaria.</t>
  </si>
  <si>
    <t>06. Productos recolección DRA</t>
  </si>
  <si>
    <t xml:space="preserve">Entregar las bases de datos de recolección de acuerdo a la programación en los tiempos establecidos. </t>
  </si>
  <si>
    <t>(No. de bases entregadas en el trimestre/ No. total de bases programadas) * 100</t>
  </si>
  <si>
    <t>Cronograma con la programación y comunicaciones de entrega de bases de datos recolectadas.</t>
  </si>
  <si>
    <t xml:space="preserve">La dirección de recolección y acopio durante el primer trimestre reportó 220  bases de un total programado de 222. </t>
  </si>
  <si>
    <t>Carpetas con las comunicaciones del reporte de la entrega de bases de  AGROPECUARIO COMERCIO HOGARES Y MICRONEGOCIOS INDUSTRIA Y AMBIENTE INFRAESTRUCTURA PRECIOS Y COSTOS Y SERVICIOS
y archivo de excel por cada GIT con el Cronograma de entrega bases_2026.</t>
  </si>
  <si>
    <t>DRA_02</t>
  </si>
  <si>
    <t>Realizar entrenamientos reentrenamientos y/o capacitaciones durante el periodo a los equipos operativos directos o indirectos para la recolección de las operaciones estadísticas.</t>
  </si>
  <si>
    <t>(Numero de aprendizajes entrenamientos  y reentrenamientos realizados / Total de aprendizajes entrenamientos y reentrenamientos programados) *100</t>
  </si>
  <si>
    <t>Programación de invitaciones públicas para el proceso de aprendizaje.
Soportes de aprendizajes entrenamientos reentrenamientos (Presentaciones Listas de Asistencia etc.)</t>
  </si>
  <si>
    <t>La Dirección de Recolección y Acopio durante el primer trimestre realizó 8 entrenamientos de las Operaciones Estadísticas superando el total de los 5  programados.</t>
  </si>
  <si>
    <t xml:space="preserve">Carpetas con informes de los entrenamientos por operación estadística: ESAG ETUP EDI EDID EAM ECP ECG e IMA. </t>
  </si>
  <si>
    <t>DRA_03</t>
  </si>
  <si>
    <t>Generar documentación técnica para cargue en ISOlución requerida  para la recolección de las operaciones estadísticas programadas (nueva o para actualizar)</t>
  </si>
  <si>
    <t>Sumatoria de documentos cargados y aprobados en Isolucion durante el periodo.</t>
  </si>
  <si>
    <t>Documentos generados con trazabilidad de revisión y aprobación</t>
  </si>
  <si>
    <t>La Dirección de Recolección y Acopio actualizó 22 documentos técnicos de un total de 24 programados requeridos para la recolección de las operaciones estadísticas.</t>
  </si>
  <si>
    <t>Carpeta con la documentación técnica aprobada en Isolución por operación estadística: Encuesta de Micronegocios Gran Encuesta Integrada de Hogares (GEIH) Operativo Transversal Encuesta Nacional de Calidad de Vida (ECV) Encuesta de Sacrificio de Ganado (ESAG) Encuesta Anual Manufacturera (EAM) Encuesta Anual de Servicios (EAS) y Encuesta Mensual de Alojamiento (EMA).</t>
  </si>
  <si>
    <t>De los 24 documentos programados se actualizaron 20 y se adicionaron 2 documentos técnicos que no se encontraban contemplados en la programación inicial. Por otra parte los documentos correspondientes a las operaciones estadísticas EMA y EMS aún se encuentran pendientes debido a que el aplicativo requerido para su actualización permanece en fase de pruebas.</t>
  </si>
  <si>
    <t>GIT de Registros Estadísticos</t>
  </si>
  <si>
    <t>DRE_01</t>
  </si>
  <si>
    <t>07. Registros Estadísticos</t>
  </si>
  <si>
    <t xml:space="preserve"> Estructurar el Registro Estadístico Base de Empresas (REBE) con la actualización de la variable CIIU a revisión 5 a partir del procesamiento e integración de las fuentes de información que lo conforman.</t>
  </si>
  <si>
    <t>Número de bases de datos referentes a los registros estadísticos actualizados</t>
  </si>
  <si>
    <t>Base de datos semestral resultado de la integración y actualización de las fuentes de información para el Registro Estadístico Base de Empresas</t>
  </si>
  <si>
    <t>Se iniciaron las actualizaciones de las fuentes de información para el Registro Estadístico Base de Empresas</t>
  </si>
  <si>
    <t>DRE_02</t>
  </si>
  <si>
    <t xml:space="preserve"> Actualizar los Registros Estadísticos Satélite en sus variables de identificación ubicación contacto y temáticas conforme a los ejercicios de integración de bases de datos realizados.</t>
  </si>
  <si>
    <t>Número de bases de datos actualizadas de registros estadísticos satélite de acuerdo con el número de registros estadísticos satélite.</t>
  </si>
  <si>
    <t>Cuatro (4) bases de datos de registros estadísticos satélite actualizados en sus variables de identificación ubicación contacto y temáticas.</t>
  </si>
  <si>
    <t>Durante el primer trimestre de 2026 se avanzó en la actualización de los Registros Estadísticos Satélite mediante procesos de integración depuración validación y estandarización de múltiples fuentes de información fortaleciendo las variables de identificación ubicación contacto y temáticas.
En este marco:
- Se consolidó el universo contable del Registro Estadístico del Sector Público integrando fuentes como el Directorio de Cuentas Contables y el CUIN con validación de estado activo de unidades.
- Se realizó el cruce y validación de 8.509 registros del sector forestal con fuentes administrativas y registros estadísticos fortaleciendo la consistencia de la información.
- Se avanzó en la depuración estandarización y georreferenciación de registros de productores agropecuarios (algodón maíz fríjol y panela) logrando bases de datos con identificación validada codificación territorial (DIVIPOLA) y mejora en calidad de datos.
Estos avances contribuyen directamente a la conformación y actualización progresiva de las bases de datos de registros estadísticos satélite.</t>
  </si>
  <si>
    <t>1. Base_Integrada_Registro_Sector_Publico_SIE_Actualizacion_2026T1.csv
2. Base_Forestal_Cruce_Validacion_Fuentes_BDUA_REBE_REBP_2026T1.xlsx
3. CRUCE_Algodon_Depuracion_Validacion_REBE_2026T1
4. Diagnostico-analisis-FENALCE 02_02_2026
5. Diagnostico-analisis-FEDEPANELA 05_02_2026</t>
  </si>
  <si>
    <t>DRE_03</t>
  </si>
  <si>
    <t>Difundir los productos derivados del Registro Estadístico Base de Relaciones Laborales (RELAB)</t>
  </si>
  <si>
    <t>Total de publicaciones trimestrales/total de publicaciones al año * 100</t>
  </si>
  <si>
    <t>Presentaciones y anexos sobre las publicaciones realizadas</t>
  </si>
  <si>
    <t>Durante el primer trimestre de 2026 se avanzó en la generación y consolidación de insumos técnicos para la difusión de los productos derivados del Registro Estadístico Base de Relaciones Laborales (RELAB) mediante la elaboración de tablas documentos y resultados actualizados.
En este marco:
Se elaboraron las tablas anexo del RELAB para la Economía Creativa y Cultural con información actualizada a octubre de 2025.
Se desarrolló el documento de actualización de las desagregaciones por sexo y edad fortaleciendo la claridad y consistencia de la información a difundir.
Se consolidaron tablas y resultados del RELAB con corte a diciembre de 2025 y enero de 2026 garantizando información reciente y validada.
Estos productos constituyen insumos clave para la elaboración de presentaciones y anexos contribuyendo al proceso de difusión de los resultados del RELAB</t>
  </si>
  <si>
    <t>1. Anexo_RELAB_Economia_Creativa_Resultados_Oct2025.xlsx
2. Documento_RELAB_Actualizacion_Desagregaciones_Sexo_Edad_2026T1.pdf 
3. Anexo_RELAB_Empleo_Resultados_Dic2025.xlsx
4. Presentacion_RELAB_Resultados_Dic2025_Usuarios.pdf</t>
  </si>
  <si>
    <t>DRE_04</t>
  </si>
  <si>
    <t>Realizar estudios técnicos de diagnóstico de registros administrativos de acuerdo con metodologías vigentes.</t>
  </si>
  <si>
    <t>Sumatoria de estudios técnicos de diagnóstico de registros administrativos realizados durante el periodo</t>
  </si>
  <si>
    <t>Estudios técnicos de diagnóstico de registros administrativos de acuerdo con metodologías vigentes.</t>
  </si>
  <si>
    <t>Durante el primer trimestre de 2026 se avanzó en la elaboración de estudios técnicos de diagnóstico de registros administrativos mediante la continuidad de procesos iniciados en la vigencia anterior y el establecimiento de nuevos ejercicios de articulación institucional.
En este marco:
Se dio continuidad al desarrollo de los diagnósticos técnicos iniciados en 2025 avanzando en su análisis y consolidación conforme a las metodologías vigentes.
Se adelantaron acciones de articulación con entidades externas para la identificación de nuevos registros administrativos susceptibles de diagnóstico logrando el acercamiento con dos (2) entidades para el inicio de futuros ejercicios.
Estos avances permiten dar continuidad a la producción de estudios técnicos de diagnóstico y ampliar progresivamente la cobertura de registros administrativos analizados</t>
  </si>
  <si>
    <t>DRE_05</t>
  </si>
  <si>
    <t xml:space="preserve">L2.3 Un documento metodológico para el diagnóstico y fortalecimiento del Registro Social de Hogares desde la perspectiva estadística. </t>
  </si>
  <si>
    <t xml:space="preserve">Elaborar un documento metodológico para el diagnóstico y fortalecimiento del Registro Social de Hogares desde la perspectiva estadística. </t>
  </si>
  <si>
    <t>Porcentaje de avance del documento elaborado</t>
  </si>
  <si>
    <t>Documento metodológico que define los criterios ténicos y herramientas para el diagnóstico y el fortalecimiento del Registro Social de Hogares desde la perspectiva estadística.</t>
  </si>
  <si>
    <t>Durante el primer trimestre de 2026 se avanzó en la estructuración del documento metodológico para el diagnóstico y fortalecimiento del Registro Social de Hogares (RSH) particularmente en la revisión de antecedentes y la definición de insumos conceptuales y metodológicos.
En este marco:
-Se realizó la revisión de documentos elaborados en vigencias anteriores con el fin de identificar elementos metodológicos susceptibles de actualización y mejora.
-Se analizaron los instrumentos de diagnóstico a ser incorporados en el documento considerando las particularidades del RSH y los aspectos clave para la formulación del plan de fortalecimiento del registro.
Estas actividades corresponden a la fase inicial de construcción del documento sentando las bases técnicas para el desarrollo de los componentes metodológicos y operativos</t>
  </si>
  <si>
    <t>1. Documento_RSH_Apuntes_Diagnostico y Fortalecimiento_2026T1
2. Conceptos para Registros_Definiciones_2026T1xlsx
3. Revision_Conceptual_RSH_Registros_Estadisticos_Sistemas_Informacion_2026T1</t>
  </si>
  <si>
    <t>DRE_06</t>
  </si>
  <si>
    <t>Desarrollar la exploración metodológica y conceptual necesaria para la conformación del Registro Estadístico de Actividades (REA) asegurando su alineación con estándares estadísticos nacionales e internacionales.</t>
  </si>
  <si>
    <t>(Numero de actividades ejecutadas / numero total de actividades a ejecutar) x 100.</t>
  </si>
  <si>
    <t>Documento de exploración metodológica y conceptual para la conformación del Registro Estadístico de Actividades (REA).</t>
  </si>
  <si>
    <t>DRE_07</t>
  </si>
  <si>
    <t>Realizar la  integración y transformación de los Registros Administrativos (RRAA) a las transacciones de cuentas nacionales para el Cambio de Año Base</t>
  </si>
  <si>
    <t>Insumo del Registro Administrativo transformado a Sistema de Cuentas Nacionales</t>
  </si>
  <si>
    <t>Durante el primer trimestre de 2026 se avanzó en las actividades de alistamiento técnico para la integración de los Registros Administrativos (RRAA) a las transacciones del Sistema de Cuentas Nacionales en el marco del proceso de cambio de año base.
En este contexto:
-Se Definió el marco de lista del directorio de empresas requerido por la DSCN incluyendo las variables solicitadas y definidas en las mesas de trabajo
-Se adelantó la gestión para transferencia y la disposición de la información entre las dos áreas tecnicas</t>
  </si>
  <si>
    <t>Correo gestiones técnicas REBE - Cuentas nacionales</t>
  </si>
  <si>
    <t>DRE_08</t>
  </si>
  <si>
    <t>Ejecutar las actividades para la construcción de un documento de lineamientos para el modelo genérico de ETL (Extraer: extracta. Transformar: transformó. Cargar: load) de bases de datos de RR.AA.</t>
  </si>
  <si>
    <t xml:space="preserve">(Numero de actividades ejecutadas / numero total de actividades a ejecutar) x 100; donde el denominador es 4 de acuerdo con numero de actividades en proyecto de inversión que son las siguientes:
1. Plan de trabajo.
2. Diagnóstico.
3. Análisis metodológico.
4. Documento validado.
</t>
  </si>
  <si>
    <t>Documento de lineamientos para el modelo genérico de ETL (Extraer: extracta. Transformar: transformó. Cargar: load) de bases de datos de RR.AA.</t>
  </si>
  <si>
    <t>Durante el primer trimestre de 2026 se avanzó en la elaboración de un documento técnico de lineamientos para el modelo genérico de procesos ETL aplicados a bases de datos de registros administrativos en el marco del Sistema Integrado de Registros Estadísticos – SIRE. En este sentido se estructuró un manual operativo que define el enfoque conceptual la arquitectura de datos los estándares de ingeniería los mecanismos de validación de calidad y el modelo de orquestación de pipelines mediante Apache Airflow incorporando principios como idempotencia trazabilidad integración y reproducibilidad de los procesos.
Este documento corresponde a un avance técnico que consolida una primera versión estructurada de los lineamientos la cual constituye una base para discusión validación y ajuste con los equipos técnicos y funcionales. En consecuencia su contenido podrá ser objeto de modificaciones en función de su implementación en casos reales retroalimentación institucional y procesos de maduración del modelo previos a su adopción como versión definitiva.</t>
  </si>
  <si>
    <t>Documento_Lineamientos_Modelo_ETL_Registros_Administrativos_2026T1_Borrador</t>
  </si>
  <si>
    <t>DRE_09</t>
  </si>
  <si>
    <t>Ejecutar las actividades relacionadas con el desarrollo de los instrumentos para el seguimiento a los servicios de fortalecimiento de RRAA.</t>
  </si>
  <si>
    <t xml:space="preserve"> Instrumentos para el seguimiento a los servicios de fortalecimiento de RRAA.</t>
  </si>
  <si>
    <t>Durante el primer trimestre de 2026 se avanzó en el desarrollo de los instrumentos para el seguimiento a los servicios de fortalecimiento de registros administrativos (RRAA) mediante la construcción de herramientas preliminares y la definición de sus elementos conceptuales y metodológicos.
En este marco:
-Se diseñó una versión preliminar de matriz de seguimiento orientada a organizar la información de los registros administrativos según los avances en las diferentes líneas del Programa de Fortalecimiento de Registros Administrativos facilitando la trazabilidad del proceso y el monitoreo de resultados.
-Se avanzó en la revisión conceptual y metodológica de los instrumentos a partir del documento “Esquema de seguimiento a los servicios de fortalecimiento de registros administrativos” particularmente en la definición de las etapas del proceso el seguimiento a los productos generados (planes de fortalecimiento y planes de implementación) y la identificación de criterios para la verificación de evidencias y medición del avance.</t>
  </si>
  <si>
    <t>1. MatrizSgmtoenConstrucciónFRA.xlsx
2. DCTOSeguimientoServiciosFortalecimiento_AvanceMarzo.pdf</t>
  </si>
  <si>
    <t>DRE_10</t>
  </si>
  <si>
    <t>Brindar dos asesorías a entidades pertenecientes al Sistema Estadístico Nacional para el autodiagnóstico ó la configuración ó la anonimización de RR.AA</t>
  </si>
  <si>
    <t>Sumatoria de asesorías brindadas a entidades del Sistema Estadístico Nacional para el autodiagnóstico o la configuración o la anonimización de RR.AA</t>
  </si>
  <si>
    <t>Actas de las asesorías a las entidades del SEN para el autodiagnóstico o la configuración o la anonimización de RR.AA de acuerdo con las metodologías vigentes.</t>
  </si>
  <si>
    <t>Se realizaron los primeros acercamientos del año con las entidades.para brindar el servicio</t>
  </si>
  <si>
    <t>DRE_11</t>
  </si>
  <si>
    <t>17. Metas rezagadas - PAI 2025</t>
  </si>
  <si>
    <t xml:space="preserve"> Consolidar el Registro Estadístico Base de Población (REBP) mediante el procesamiento depuración e integración de los registros administrativos que lo conforman para el aprovechamiento estadístico.</t>
  </si>
  <si>
    <t>Base de datos anual a partir de la integración y actualización de las fuentes de información estandarizada y validada para el Registro Estadístico Base de Población que incluya un identificador seudo-anonimizado por persona y variables demográficas.</t>
  </si>
  <si>
    <t>Durante el primer trimestre de 2026 se avanzó en la consolidación del Registro Estadístico Base de Población (REBP) mediante la revisión y fortalecimiento de los procesos de integración depuración y ampliación de las fuentes de información que lo conforman.
En este marco:
Se realizó la revisión del proceso de incorporación de registros civiles en el Registro Estadístico de Personas identificando oportunidades de mejora orientadas a optimizar la integración y calidad de la información.
Se avanzó en la definición de estrategias para ampliar la cobertura del registro mediante la incorporación de un mayor número de registros especialmente de nacidos vivos provenientes del sistema de Estadísticas Vitales.
Se iniciaron gestiones para la integración de nuevas fuentes de información incluyendo datos de población extranjera en condición regular provenientes de Migración Colombia con el fin de fortalecer la integralidad y consistencia del registro.
Se adelantaron acciones para la implementación del identificador estadístico seudo-anonimizado por persona mediante la articulación con OSIS para el uso y adaptación de la plataforma requerida.
Estos avances corresponden a la fase de fortalecimiento e integración de insumos para la consolidación del REBP sentando las bases para la construcción de la base de datos integrada y validada en las siguientes etapas.</t>
  </si>
  <si>
    <t>DRE_12</t>
  </si>
  <si>
    <t>L2.6 Aprovechamiento estadístico de fuentes tradicionales no tradicionales y registros administrativos que permitan caracterizar a la población con enfoques diferenciales.</t>
  </si>
  <si>
    <t>03. Sentencia T302</t>
  </si>
  <si>
    <t>Realizar la actualización anual del Sistema de Información Wayuu con fuentes secundarias e indicadores.</t>
  </si>
  <si>
    <t>Numero de informes entregados referentes al Sistema de Información Wayuu</t>
  </si>
  <si>
    <t>Informe anual de actualización del Sistema de Información Wayuu.</t>
  </si>
  <si>
    <t>Durante el primer trimestre de 2026 se avanzó en la actualización del Sistema de Información Wayuu mediante la integración de nuevas fuentes de información y la publicación de indicadores en los tableros del sistema.
En este marco:
-Se completó la publicación de indicadores de Necesidades Básicas Insatisfechas (NBI) y Seguridad Alimentaria en el tablero del RMW.
-Se integraron y publicaron indicadores provenientes de la Registraduría Nacional del Estado Civil (RNEC) en el tablero de información general.
-Se actualizaron indicadores como el IRCA (Instituto Nacional de Salud) y los reportados por el Departamento de Prosperidad Social (DPS).
-Se consolidó el tablero de “Actualización de la información” integrando datos de las entidades del Comité Técnico de Información del MESEPP.
Se avanzó en la gestión de nuevas fuentes incluyendo la recepción de información de la segunda fase de caracterización de Uribia actualmente en proceso de revisión para su incorporación.
Estos avances contribuyen a la actualización progresiva del sistema en línea con la construcción del informe anual de actualización.</t>
  </si>
  <si>
    <t>Actualizacion_Indicadores_SIW_Tablero_RMW_2026T1
Integracion_Fuentes_RNEC_INS_DPS_SIW_2026T1
 Soporte_Caracterizacion_Uribia_FaseII_2026T1</t>
  </si>
  <si>
    <t>DRE_13</t>
  </si>
  <si>
    <t>L2.2 Un Sistema de Información estadístico para la economía popular diseñado e implementado.</t>
  </si>
  <si>
    <t>Ejecutar las actividades de optimización y evaluación del Sistema de Información Estadístico para la Economía Popular (SIEP) y su sitio especializado mediante la implementación de mejoras técnicas funcionales y de contenido que aseguren su estabilidad accesibilidad y pertinencia para los usuarios internos y externos</t>
  </si>
  <si>
    <t>(Número de actividades ejecutadas/ Número total de actividades a ejecutar)*100 donde el denominador es 8 (Revisión de códigos Reporte de actualización Documentos de reporte de cambios implementados en el sistema Actualización de Bases de Datos Requerimientos de usuarios externos inclusión de nuevas herramientas para mejorar la experiencia de usuario Revisión de los flujos de proceso revisión y actualización de manuales técnicos)</t>
  </si>
  <si>
    <t>Sistema de información y sitio especializado accesibles y funcionales para los usuarios internos y externos.</t>
  </si>
  <si>
    <t>Durante el primer trimestre de 2026 se avanzó en la ejecución de actividades orientadas a la optimización y evaluación del Sistema de Información Estadístico para la Economía Popular (SIEP) particularmente en componentes asociados a la identificación de requerimientos mejora de contenidos y fortalecimiento de la articulación interinstitucional.
En este marco:
- Se llevó a cabo la Mesa Estadística Sectorial de Economía Popular espacio en el cual se revisaron las necesidades de información de los usuarios y los avances del sistema. Este ejercicio permitió identificar nuevos requerimientos de información revisar flujos de interacción entre actores y fortalecer la gobernanza del sistema con la designación del Departamento Nacional de Planeación como Secretaría Técnica.
- Se elaboró y aprobó la Nota Estadística del SIEP consolidando resultados actualizados y garantizando la calidad estandarización y claridad de la información. Este producto contribuye a la mejora de contenidos y a la experiencia de los usuarios del sistema y su sitio especializado. La nota fue avalada por el Comité Editorial del DANE en su tercera sesión de 2025 y aprobada para publicación en marzo de 2026. 
Estas acciones representan avances en la ejecución de actividades programadas para la vigencia contribuyendo al fortalecimiento funcional la accesibilidad y la pertinencia del sistema.</t>
  </si>
  <si>
    <t>1. Acta_Mesa_Estadistica_Economia_Popular_SIEP_Requerimientos_Usuarios_2026T1
2. Nota_Estadistica_SIEP_Economia_Popular_Resultados_2026T1</t>
  </si>
  <si>
    <t>DRE_14</t>
  </si>
  <si>
    <t>Ejecutar las actividades de mantenimiento y actualización de los diferentes indicadores que hacen parte del Sistema de Información Estadístico para la Economía Popular (SIEP) y su sitio especializado a partir de la integración de las diversas fuentes de datos.</t>
  </si>
  <si>
    <t>(Número de actividades ejecutadas/ Número total de actividades a ejecutar)*100 donde el denominador es 6 (Acopio de la información a actualizar generación de indicadores por fuente de información análisis de información por fuente de información pruebas de consistencia estadística generación de esquemas SDMX documentación de códigos de actualización y procesamiento)</t>
  </si>
  <si>
    <t>Sistema de información y sitio especializado con información actualizada de acuerdo a disponibilidad de datos sobre la Economía Popular.</t>
  </si>
  <si>
    <t>Durante el primer trimestre de 2026 se avanzó en la ejecución de actividades orientadas al mantenimiento y actualización de los indicadores del Sistema de Información Estadístico para la Economía Popular (SIEP) particularmente en el componente de acopio organización e integración de información proveniente de diferentes fuentes.
En este marco:
- Se consolidó el listado de indicadores de demografía empresarial para la vigencia 2025 estructurando la información base para su posterior actualización en el sistema.
- Se avanzó en la identificación y organización de indicadores relacionados con población LGBTI para las vigencias 2022 a 2024 integrando información relevante para su incorporación en el SIEP.
- Se consolidó el listado de indicadores del SIEP a partir de la Gran Encuesta Integrada de Hogares (GEIH) para la vigencia 2025 fortaleciendo la integración de esta fuente estratégica dentro del sistema.</t>
  </si>
  <si>
    <t>1. Indicadores_SIEP_Demografia_Empresarial_Depuracion_2025_2026T1
2. Indicadores_SIEP_LGBTI_Consolidacion_2022_2024_2026T1
3. Indicadores_SIEP_GEIH_Integracion_2025_2026T1</t>
  </si>
  <si>
    <t>DRE_15</t>
  </si>
  <si>
    <t>Realizar mantenimiento y sostenibilidad del Sistema de Información Wayuu</t>
  </si>
  <si>
    <t>(Número de indicadores o fuentes de información del Sistema de Información Wayuu publicadas en la vigencia / número de indicadores o fuentes de información del Sistema de Información Wayuu recibidas en la vigencia) * 100</t>
  </si>
  <si>
    <t>Cronograma de Publicación  
Sistema de información Wayuu funcionando</t>
  </si>
  <si>
    <t>Durante el primer trimestre de 2026 se avanzó en las actividades de mantenimiento y sostenibilidad del Sistema de Información Wayuu mediante acciones orientadas al fortalecimiento de la articulación interinstitucional la accesibilidad de la información y la pertinencia cultural de los contenidos.
En este marco:
-Se fortaleció la articulación interinstitucional a través de la integración de información proveniente de las entidades que conforman el CTI del MESEPP lo cual se refleja en la actualización de indicadores y en la revisión de sus periodos de reporte en el tablero de “Actualización de la información”.
-Se mejoró el acceso a la información mediante la incorporación de contenidos pedagógicos incluyendo notas explicativas sobre los indicadores del sistema así como ajustes en la organización y redacción de los contenidos para facilitar su comprensión por parte de los usuarios.
-Se avanzó en la pertinencia cultural del sistema mediante la incorporación de contenidos en lengua wayuunaiki a través de la funcionalidad multidioma junto con revisiones orientadas a mejorar su comprensión. No obstante estos desarrollos se encuentran en una fase institucional por lo que se requiere fortalecer su uso y apropiación en territorio.
Estos avances contribuyen al mantenimiento funcionamiento y mejora continua del sistema.</t>
  </si>
  <si>
    <t>Soporte_Articulacion_Interinstitucional_SIW_2026T1
Soporte_Mejoras_Acceso_Informacion_SIW_2026T1
Soporte_Pertinencia_Cultural_Wayuunaiki_SIW_2026T1</t>
  </si>
  <si>
    <t>Dirección de Censos y Demografía</t>
  </si>
  <si>
    <t>DCD_01</t>
  </si>
  <si>
    <t>L2.9 Desarrollar las acciones de cumplimiento de los compromisos concertados en las instancias de participación y consulta con grupos poblacionales</t>
  </si>
  <si>
    <t>Elaborar documentos técnicos con orientaciones para definir la visibilización de la población campesina indígena Negra Afrodescendiente raizal y palenquera y Rrom en las operaciones censales</t>
  </si>
  <si>
    <t>Sumatoria de documentos elaborados</t>
  </si>
  <si>
    <t xml:space="preserve">1 Documento de orientaciones para definir la visibilización de la población campesina en las operaciones censales (III trimestre)
1 Documento de orientaciones para definir la visibilización de la población indígena en las operaciones censales (IV trimestre)
1 Documento de orientaciones para definir la visibilización de la población Negra Afrodescendiente raizal y palenquera en las operaciones censales (IV trimestre)
1 Documento de orientaciones para definir la visibilización de la población Rrom en las operaciones censales (IV trimestre)
</t>
  </si>
  <si>
    <t>6_Bases PND - Actores diferenciales para el cambio</t>
  </si>
  <si>
    <t>DCD_02</t>
  </si>
  <si>
    <t>L2.1 Una hoja de ruta con Parques Nacionales Naturales en la que se caracterice las condiciones socio-económicas de las familias habitantes de las áreas del Sistema de Parques Nacionales Naturales.</t>
  </si>
  <si>
    <t xml:space="preserve">Elaborar informe sobre la socialización del documento con el diseño metodológico y conceptual relacionado con el instrumento desarrollado en el hito 4 para los SIRAP de acuerdo con el CONPES 4050 de 2021 </t>
  </si>
  <si>
    <t>Porcentaje de avance del documento</t>
  </si>
  <si>
    <t>1. Informe sobre la socialización del documento con el diseño metodológico y conceptual relacionado con el instrumento desarrollado en el hito 4 para los SIRAP de acuerdo con el CONPES 4050 de 2021</t>
  </si>
  <si>
    <t>Durante el primer trimestre de 2026 la Dirección de Censos y Demografía avanzó en la elaboración del informe de socialización del instrumento de medición ante los Sistemas Regionales de Áreas Protegidas (SIRAP) en el marco de los compromisos interinstitucionales y del CONPES 4050 de 2021.
En este periodo se desarrollaron las siguientes actividades: i) Contacto con Parques Nacionales Naturales de Colombia (PNNC);  ii) la realización de reuniones el 10 y 17 de marzo de 2026 y  iii) La definición de compromisos para la socialización del instrumento.
Asimismo se elaboraron reportes semanales de actividades en el marco de la Directiva Presidencial N.° 5 del Plan Nacional de Desarrollo (PND).</t>
  </si>
  <si>
    <t>INFORME DE SOCIALIZACIÓN DEL INSTRUMENTO  DE MEDICIÓN ANTE LOS SIRAP. (Avance I trimestre 2026)</t>
  </si>
  <si>
    <t>DCD_03</t>
  </si>
  <si>
    <t xml:space="preserve">L2.9 Desarrollar las acciones de cumplimiento de los compromisos concertados en las instancias de participación y consulta con grupos poblacionales </t>
  </si>
  <si>
    <t>Elaborar documento técnico con el planteamiento de la planeación y ejecución del próximo Censo Nacional de Población y Vivienda donde se recojan las experiencias del CNPV 2018 y las innovaciones y buenas prácticas de otros países.</t>
  </si>
  <si>
    <t>Porcentaje del documento elaborado</t>
  </si>
  <si>
    <t>1. Documento técnico con el planteamiento de la planeación y ejecución del próximo CNPV</t>
  </si>
  <si>
    <t>Durante el primer trimestre de 2026 la Dirección de Censos y Demografía avanzó en la elaboración del documento técnico con el planteamiento de la planeación y ejecución del próximo Censo Nacional de Población y Vivienda (CNPV).
En este periodo se abordaron elementos iniciales de tipo conceptual operativo e institucional para la planeación del CNPV.
Asimismo se estructuraron contenidos relacionados con la organización del proceso censal conforme al Modelo de Producción Estadística incluyendo la definición de fases del proceso estadístico.
Adicionalmente se incorporaron contenidos asociados a la articulación institucional y la cooperación internacional incluyendo la identificación de referentes internacionales</t>
  </si>
  <si>
    <t xml:space="preserve">Documento técnico planeación y ejecución próximo CNPV-Avance I trimestre </t>
  </si>
  <si>
    <t>DCD_04</t>
  </si>
  <si>
    <t>Elaborar documento técnico con la propuesta de Gobernanza del próximo CNPV</t>
  </si>
  <si>
    <t>Documento con la propuesta de Gobernanza del próximo CNPV</t>
  </si>
  <si>
    <t>Durante el primer trimestre de 2026 la Dirección de Censos y Demografía avanzó en la elaboración del documento técnico con la propuesta de gobernanza del próximo Censo Nacional de Población y Vivienda (CNPV).
En este periodo se adelantaron actividades orientadas a la recopilación análisis y organización de insumos técnicos.
Estas actividades incluyeron la revisión de modelos de gobernanza de censos anteriores (1993 2005 y 2018) documentos institucionales del DANE y referentes internacionales en materia de gobernanza censal.</t>
  </si>
  <si>
    <t xml:space="preserve">Documento técnico propuesta gobernanza CNPV - Avance I trimestre </t>
  </si>
  <si>
    <t>DCD_05</t>
  </si>
  <si>
    <t>Elaborar documento con recomendaciones para la incorporación del censo de los habitantes tradicionales del páramo en el Censo de Población Vivienda en el marco del cumplimiento del artículo 12 de la Ley 1930 de 2018</t>
  </si>
  <si>
    <t>Documento técnico con recomendaciones para la incorporación del censo de los habitantes tradicionales del páramo en el Censo de Población Vivienda</t>
  </si>
  <si>
    <t>Durante el primer trimestre de 2026 la Dirección de Censos y Demografía avanzó en la elaboración del documento de recomendaciones para la incorporación de los habitantes tradicionales de páramo en el Censo de Población y Vivienda en cumplimiento del artículo 12 de la Ley 1930 de 2018.
En este periodo se desarrollaron actividades de rediseño de instrumentos para la recolección de información en campo considerando insumos derivados de ejercicios previos.
Asimismo se realizó la selección de escenarios para pruebas focalizadas y la definición de criterios técnicos para su implementación.</t>
  </si>
  <si>
    <t>Informe recomendaciones la incorporación del CHTP en el CNPV- Avance I trimestre 2026</t>
  </si>
  <si>
    <t>DCD_06</t>
  </si>
  <si>
    <t xml:space="preserve">Desarrollar talleres de reinducción para el sostenimiento de la estrategia de notificación y registro de los nacimientos en las asociaciones de parteras del pacífico </t>
  </si>
  <si>
    <t xml:space="preserve">Sumatoria de talleres desarrollados </t>
  </si>
  <si>
    <t xml:space="preserve">Evidencias del desarrollo de talleres de reinducción para el sostenimiento de la estrategia de notificación y registro de los nacimientos en las asociaciones de parteras del pacífico </t>
  </si>
  <si>
    <t>DCD_07</t>
  </si>
  <si>
    <t xml:space="preserve">12. Actualización metodologias demograficas y herramientas de seguimiento </t>
  </si>
  <si>
    <t>Realizar el Análisis de comparabilidad y calidad de los datos en el proceso preparatorio para la transición de CIE10 a CIE11 desarrollado a través del uso de las herramientas tecnológicas para la codificación automática de causas de defunción en CIE11: 1. IRIS 6 - con primera versión para producción. 2. Desarrollo In House: SIGEV Módulo de codificación CIE-11</t>
  </si>
  <si>
    <t>Documento técnico con el análisis de comparabilidad y calidad de los datos en el proceso preparatorio para la transición de CIE10 a CIE11 desarrollado a través del uso de las herramientas tecnológicas para la codificación automática de causas de defunción en CIE11 "1. Desarrollo In House: SIGEV Módulo de codificación y 2. IRIS 6 - con nuevas versiones de pruebas".</t>
  </si>
  <si>
    <t>DCD_08</t>
  </si>
  <si>
    <t>Publicar información de estadística de nacimientos y defunciones a nivel nacional producidos para el registro de hechos vitales en Colombia.</t>
  </si>
  <si>
    <t>Sumatoria de publicaciones realizadas</t>
  </si>
  <si>
    <t>Información estadística de nacimientos y defunciones a nivel nacional publicados</t>
  </si>
  <si>
    <t>Durante el mes de marzo se logró el cumplimiento de la meta relacionada con la publicación de la información de estadísticas de nacimientos y defunciones a nivel nacional correspondiente al registro de hechos vitales en Colombia.
e realizó la publicación del boletín técnico de nacimientos y defunciones el comunicado de prensa y la presentación interactiva correspondiente a estas estadísticas. Asimismo se dispusieron los anexos con la información base para el seguimiento al exceso de mortalidad a nivel nacional departamental y por sexo así como el seguimiento a la mortalidad en los principales departamentos y regiones.
Adicionalmente se publicaron los anexos correspondientes a nacimientos y a defunciones fetales y no fetales.</t>
  </si>
  <si>
    <t>anex-EEVV-DefuncionesFetalesCuadroAnoAcumulado-2025pr
anex-EEVV-DefuncionesNoFetalesCuadroAnoAcumulado-2025pr
anex-EEVV-NacimientosCuadroAnoAcumulado-2025pr (3)
anex-EEVV-SeguimientoExcesoMortalidadDepartamentoSexo-2025pr
anex-EEVV-SeguimientoExcesoMortalidadTotalNacional-2025pr
Carpeta: anex-EEVV-SeguimientoMortalidadDepartamentos-2025pr
Boletín técnico
Comunicado de prensa</t>
  </si>
  <si>
    <t>DCD_09</t>
  </si>
  <si>
    <t>14. Compromisos de política social en relación con migración</t>
  </si>
  <si>
    <t>Elaborar documento metodológico para la aplicación de la guía de sistemas de información en la implementación del Sistema de Información Estadística Migratoria</t>
  </si>
  <si>
    <t>Sumatoria del porcentaje de avance de los entregables</t>
  </si>
  <si>
    <t xml:space="preserve">Documentación Metodológica para la aplicación de la guía de sistemas de información en la implementación del Sistema de Información Estadística Migratoria.
Trimestre I: (20%)
1.) Documento con el diccionario de datos
2.) Documento con la descripción del modelo funcional
Trimestre II: (20%)
1.) Avance preliminar del plan de pruebas
2.) Descripción del modelo funcional
Trimestre III: (30%)
1.)Plan de difusión y comunicación.
2.) Especificaciones DSO
Trimestre IV: (30%)
1.) Plan de pruebas
</t>
  </si>
  <si>
    <t xml:space="preserve">Como parte de la construcción del documento metodológico para la implementación del Sistema de Información de Estadísticas Migratorias-SIEM la Dirección de Censos y Demografía cuenta con un grupo de profesionales expertos contratados por el Banco Interamericano de Desarrollo-BID quienes desarrollarán un modelo de gobernanza y sostenibilidad del SIEM. En el primer trimestre los consultores entregaron los documentos correspondientes al producto 2 denominado Esquema de caracterización e identificación del SIEM. Estos producros fueron fueron revisados por parte del Grupo Interno de Trabajo de Proyecciones y Análisis Demográfico para asegurar su calidad así como para sugerir cambios y adiciones que harían de los documentos más útiles y aplicables. </t>
  </si>
  <si>
    <t>Revisión 1 - Productos consultoría SIEM
Revisión 2 - Productos consultoría SIEM</t>
  </si>
  <si>
    <t>DCD_10</t>
  </si>
  <si>
    <t>Generar boletines técnicos de las estimaciones y proyecciones de la población incluyendo el enfoque étnico racial a nivel subnacional</t>
  </si>
  <si>
    <t>Boletines técnicos de las estimaciones y proyecciones de la población incluyendo el enfoque étnico racial a nivel subnacional.
Trimestre II: (50%)
1.) Avance preliminar de las pruebas técnicas del mejoramiento continuo de PPED con enfoque diferencial
Trimestre IV: (50%)
1.) Pruebas técnicas del mejoramiento continuo de PPED con enfoque diferencial</t>
  </si>
  <si>
    <t>DCD_11</t>
  </si>
  <si>
    <t>Elaborar documento metodológico de las estimaciones y proyecciones de la población incluyendo el enfoque étnico racial a nivel subnacional</t>
  </si>
  <si>
    <t>Documentación metodológica de las estimaciones y proyecciones de la población incluyendo el enfoque étnico racial a nivel subnacional
Trimestre III: (50%)
1.) Ficha metodológica
2.) Metodología.
3.) Plan de pruebas
Trimestre IV: (50%)
1.) Manual</t>
  </si>
  <si>
    <t>DCD_12</t>
  </si>
  <si>
    <t>Generar cuadros de resultados con las pruebas técnicas de la propuesta de reestructuración del modelo funcional de la operación estadística de Proyecciones de Población y Estudios Demográficos - PPED</t>
  </si>
  <si>
    <t>Documentación de la elaboración de cuadros de resultados con las pruebas técnicas de la propuesta de reestructuración del modelo funcional de la operación estadística de Proyecciones de Población y Estudios Demográficos - PPED
Trimestre II: (50%)
1.) Entrega preliminar de los cuadros de resultados con las pruebas de reestructuración del modelo funcional de Proyecciones de Población y Estudios Demográficos - PPED
Trimestre IV: (50%)
1.) Cuadros de resultados con las pruebas de reestructuración del modelo funcional de Proyecciones de Población y Estudios Demográficos - PPED</t>
  </si>
  <si>
    <t>DCD_13</t>
  </si>
  <si>
    <t>Elaborar documento metodológico de las pruebas técnicas de la propuesta de reestructuración del modelo funcional de la operación estadística de Proyecciones de Población y Estudios Demográficos - PPED</t>
  </si>
  <si>
    <t>Documento Metodológico de las pruebas técnicas de la propuesta de reestructuración del modelo funcional de la operación estadística de Proyecciones de Población y Estudios Demográficos - PPED.
Trimestre I: (20%)
1.) Descripción del Modelo Funcional
2.) Especificaciones DSO
Trimestre II: (20%)
1.) Ficha metodológica
Trimestre III: (30%) 
1.) Metodología
2.) Plan de pruebas
Trimestre IV: (30%)
1.) Manual</t>
  </si>
  <si>
    <t>Revisión socialización y diágnostico del documento del modelo funcional de la operación estadística de proyecciones de población para identificar áreas de mejora líneas a actualizar y consideraciones metódologicas para la implementación de pruebas técnicas futuras previas a la estructuración de un modelo actualizado para las proyecciones de población</t>
  </si>
  <si>
    <t>Descripción Modelo funcional_enproceso</t>
  </si>
  <si>
    <t>DCD_14</t>
  </si>
  <si>
    <t>Desarrollar el Geovisor de turismo con los resultados finales del Censo Económico</t>
  </si>
  <si>
    <t xml:space="preserve">Sumatoria de herramientas de visualización puestas en funcionamiento para el sector turismo </t>
  </si>
  <si>
    <t xml:space="preserve">Geovisor puesto en funcionamiento para el sector turismo </t>
  </si>
  <si>
    <t>DCD_15</t>
  </si>
  <si>
    <t>Generar boletines técnicos sobre la informalidad empresarial en el sector turismo</t>
  </si>
  <si>
    <t>Sumatoria de boletines elaborados</t>
  </si>
  <si>
    <t>Boletín técnico sobre la informalidad empresarial en el sector turismo</t>
  </si>
  <si>
    <t>DCD_16</t>
  </si>
  <si>
    <t>Generar el boletín técnico final y presentación con resultados finales y anexos estadísticos del sector turismo</t>
  </si>
  <si>
    <t xml:space="preserve">Boletín técnico final y presentación con resultados finales y anexos estadísticos del sector turismo
</t>
  </si>
  <si>
    <t>DCD_17</t>
  </si>
  <si>
    <t>Desarrollar el documento técnico que consolide el Plan General del Censo Nacional Agropecuario</t>
  </si>
  <si>
    <t>Plan General CNA</t>
  </si>
  <si>
    <t>DCD_18</t>
  </si>
  <si>
    <t>Desarrollar jornadas de confirmación de necesidades y socialización del Censo Nacional Agropecuario</t>
  </si>
  <si>
    <t>Sumatoria de jornadas de identificación de necesidades y socialización desarrolladas</t>
  </si>
  <si>
    <t>Evidencias del desarrollo de jornadas de identificación de necesidades y socialización del Censo Nacional Agropecuario</t>
  </si>
  <si>
    <t>DCD_19</t>
  </si>
  <si>
    <t>Desarrollar el documentación metodológica del Censo Nacional Agropecuario</t>
  </si>
  <si>
    <t>Documento metodológico del Censo Nacional Agropecuario</t>
  </si>
  <si>
    <t>DCD_20</t>
  </si>
  <si>
    <t>Desarrollar el primer ejercicio de simulación y pruebas de los programas procesos y productos necesarios para la generación de los productos de publicación bajo la CIE-11</t>
  </si>
  <si>
    <t>Informe de Resultados</t>
  </si>
  <si>
    <t>DCD_21</t>
  </si>
  <si>
    <t>Brindar asistencia técnica y temática a la elaboración y puesta en marcha del Plan Estructural para el cumplimiento de la Sentencia T-302 de 2017 en el marco de las acciones de la Dirección de Censos y Demografía.</t>
  </si>
  <si>
    <t>Número de reportes trimestrales</t>
  </si>
  <si>
    <t>Reportes trimestrales</t>
  </si>
  <si>
    <t>Durante el primer trimestre de 2026 la Dirección de Censos y Demografía adelantó acciones en el marco del seguimiento de compromisos del Plan Estructural de Acción de la Sentencia T-302 de 2017.
En este periodo se atendieron requerimientos de información realizados por la Consejería Presidencial para las Regiones mediante oficios fechados el 5 y 9 de febrero de 2026 relacionados con la consolidación del plan.
Asimismo se participó en una mesa técnica de trabajo convocada el 5 de marzo de 2026 para avanzar en la etapa final de construcción del Plan Estructural de Acción atendiendo inquietudes de las entidades participantes</t>
  </si>
  <si>
    <t>Reporte trimestral Plan Estructural _ sentencia wayuu (Avance I 2026)</t>
  </si>
  <si>
    <t>DCD_22</t>
  </si>
  <si>
    <t>Generar publicaciones de los resultados del CENU a partir de los avances de la fase de procesamiento y análisis</t>
  </si>
  <si>
    <t>Número de publicaciones</t>
  </si>
  <si>
    <t>Publicación 1: Variables de personas - ocupados desagregación por CIIU (Sección división grupo y clase)
Publicación 2: Variables de económicas 
Publicación 3: Variables formalidad empresarial (CONPES 3956) y medios de pago.
Publicación 4: Publicación de Visor 
Publicación 5: Integración de la solución API´s_x000D_</t>
  </si>
  <si>
    <t>Se avanzó en la construcción de visor del Censo Económico Nacional Urbano en el cual se publica  información referida a dicha operación estadística presentando los resultados preliminares que incluyen los conteos a nivel nacional de toda la operación clasificados por departamentos y municipios. Durante el primer trimestre se avanzó en las siguientes publicaciones: 
•⁠  ⁠Publicación 1: Variables de personas -  desagregación por CIIU (Sección división grupo y clase)
•⁠  ⁠Publicación 3: Variables formalidad empresarial (CONPES 3956) y medios de pago.</t>
  </si>
  <si>
    <t>Captura de pantalla de publicaciones realizadas en el Geovisor</t>
  </si>
  <si>
    <t>DCD_23</t>
  </si>
  <si>
    <t>Realizar acompañamiento para el fortalecimiento de las operaciones censales en la temática étnico racial y de género de acuerdo con los lineamientos estratégicos de la entidad</t>
  </si>
  <si>
    <t>(Número de acompañamientos atendidos en el trimestre/ Número de requerimientos relacionados a la Dirección en el trimestre)*100</t>
  </si>
  <si>
    <t xml:space="preserve">Informes respuestas o ayudas de memoria que den evidencia del acompañamiento </t>
  </si>
  <si>
    <t>Para el primer trimestre de 2026 el equipo de la Dirección de Censos y Demografías diseño una herramienta de seguimiento tipo tablero de control para poder llevar el control de requerimientos de temas diferenciales asignados a esta Dirección dicha herramienta cuenta con un total de 16 variables de reporte: código solicitud/radicado medio de entrada tipo de solicitud fecha de ingreso fecha de reparto termino en días fecha respuesta entidad o persona solicitante asunto/ tema equipo responsable profesional asignado estado tramite  fecha de respuesta estado final radicado de salida observaciones/comentarios: así como un semáforo de alertas visuales y el tablero de control gráfico que permite realizar visualizaciones por estado final de la tarea vs. tipo de requerimiento vs. equipo de trabajo responsable con base en el seguimiento realizado cuenta con un total de 17 requerimientos atendidos para el primer trimestre</t>
  </si>
  <si>
    <t>TABLERO_SEGUIMIENTO_REQUERIMIENTOS_DCD_DIFERENCIAL_VF 1er trimestre</t>
  </si>
  <si>
    <t>DCD_24</t>
  </si>
  <si>
    <t>Realizar acompañamiento técnico en el marco del PND sentencias compromisos de política pública y dialogo social relacionado con los aspectos de gestión administrativa competencia de la Dirección</t>
  </si>
  <si>
    <t>(Número de acompañamientos jurídicos atendidos en el trimestre/ Número de requerimientos relacionados con las funciones misionales competencia de la Dirección en el trimestre)*100</t>
  </si>
  <si>
    <t xml:space="preserve">Informes respuestas conceptos o ayudas de memoria que den evidencia del acompañamiento </t>
  </si>
  <si>
    <t>Durante el período enero–marzo de 2026 la Dirección de Censos y Demografía contó con acompañamiento técnico jurídico continuo para el cumplimiento del Plan Nacional de Desarrollo sentencias judiciales estructurales y compromisos de política pública así como para la gestión administrativa asociada a procesos de diálogo social. Dicho acompañamiento permitió fortalecer la articulación interinstitucional el seguimiento administrativo a indicadores la atención oportuna a requerimientos judiciales y el desarrollo de acciones administrativas necesarias para la implementación efectiva de enfoques diferenciales. Dentro de las principales acciones se destacan: 
•	Acompañamiento en espacios y comités institucionales para el desarrollo del plan de trabajo del PND orientado al cumplimiento de los indicadores en articulación con equipos técnicos y administrativos de la Dirección.
•	Participación en reuniones los días 3 y 11 de febrero de 2026 enfocadas en la planeación de acciones administrativas necesarias para la implementación de compromisos institucionales.
•	Proyección de respuestas administrativas a solicitudes de ajuste de pago asociadas a compromisos derivados del PND
Frente a el Acompañamiento técnico en cumplimiento de sentencias judiciales se avanzó en la gestión administrativa y de coordinación institucional para el cumplimiento de órdenes judiciales principalmente:
Sentencia T 302 de 2017 (La Guajira)
•	Consolidación y revisión de solicitudes de información remitidas por la Contraloría General de la República relacionadas con el seguimiento administrativo al cumplimiento de la sentencia.
•	Análisis de requerimientos de la Veeduría ciudadana sobre acciones institucionales.
•	Revisión y remisión de observaciones administrativas al Reglamento Interno del MESEPP (Acuerdo 01 de 2024).
•	Remisión de insumos administrativos para responder solicitudes frente a la orden tercera del Auto 1284 de 2025. 
•	poyo a la respuesta administrativa a solicitud de la Defensoría del Pueblo relacionada con informes de cumplimiento.
 Sentencia T 276 de 2022
•	Seguimiento administrativo al envío del Plan de Socialización de la orden segunda.
•	Participación en reuniones interinstitucionales y administrativas con MinInterior y DANE para dar cumplimiento al Auto del 15 de diciembre de 2025.
•	Preparación del evento de socialización incluyendo coordinación logística y técnica.
•	Participación en comités y mesas técnicas internas para seguimiento administrativo de avances de la sentencia.
•	Apoyo a la elaboración de informes administrativos de avance para control y seguimiento.
Otras sentencias 
•	Sentencia 083 de 2025 – Morales (Cauca): Elaboración y remisión de respuesta a solicitud de avances en el cumplimiento de órdenes judiciales relacionada con requerimientos administrativos dirigidos al DANE.
•	Sentencia T 606 de 2015 – Plan Maestro PNN Tayrona: Acompañamiento en la audiencia de seguimiento del Plan Maestro. Elaboración y revisión de insumos administrativos y técnicos para responder autos judiciales relacionados con medidas cautelares y seguimiento interinstitucional.
•	Apoyo al informe DCD en el marco de una acción de cumplimiento contra el DANE y Parques Nacionales. 
•	Censo de pescadores artesanales y unidades económicas.
•	Elaboración de informes para vinculación e impugnación de sentencias de tutela.
•	Remisión de informe técnico en proceso de restitución de tierras del Resguardo Indígena Bochoroma – Bochoromacito. 
Durante los tres meses se adelantaron acciones de acompañamiento técnico para el cumplimiento de compromisos de política pública especialmente en materia de:
•	Implementación de enfoques diferenciales (étnico y campesino) en instrumentos estadísticos.
•	Articulación administrativa interna con las direcciones en el marco del enfoque para el Censo Nacional Agropecuario 
Y para finalizar se brindó apoyo técnico jurídico con impacto en la gestión administrativa de procesos de diálogo social particularmente con la Participación en mesas de trabajo y espacios de concertación la revisión y proyección de respuestas administrativas a memoriales y solicitudes de organizaciones representativas.</t>
  </si>
  <si>
    <t>Carpeta: GESTIÓN SENTENCIAS
Carpeta: Reunions PND-DIALOGO</t>
  </si>
  <si>
    <t>DCD_25</t>
  </si>
  <si>
    <t>Fortalecer la estructura del Sistema de Censos mejorando las capacidades de programación seguimiento y control que soportan la adecuada ejecución de los procesos de producción estadística</t>
  </si>
  <si>
    <t>Porcentaje de avance en la consolidación de los entregables</t>
  </si>
  <si>
    <t>•	Insumos anteproyecto de presupuesto de la DCD
•	Informes de seguimiento a la ejecución presupuestal</t>
  </si>
  <si>
    <t>En el periodo de seguimiento se realizó la formulación y presentación del Anteproyecto de Presupuesto de la vigencia 2027 y se realizaron los seguimiento de ejecución mensuales asociados al proyecto de inversión Producción de Información Estructural y seguimiento a a la ejecución presupuestal de los recursos de la DCD</t>
  </si>
  <si>
    <t>1. Presentacion Anteproyecto DCD
Carpeta: 1.1 Anteproyecto Analizada_DCD
Carpeta: 1.2 Anteproyecto Estructural
Carpeta: 2. Seguimiento Eje</t>
  </si>
  <si>
    <t>DCD_26</t>
  </si>
  <si>
    <t>Adelantar el seguimiento a los compromisos metas indicadores y planeación estratégica de la Dirección de Censos y Demografía orientados a fortalecer la estructura del Sistema de Censos</t>
  </si>
  <si>
    <t>Durante el periodo mensual se adelantó el seguimiento a los compromisos metas e indicadores de la planeación estratégica de la Dirección de Censos y Demografía mediante la realización de reuniones de seguimiento la revisión de informes y reportes de avance así como la  actualización de matrices de seguimiento. Estas acciones permitieron monitorear el estado de cumplimiento de los objetivos institucionales contribuyendo así al fortalecimiento continuo de la estructura del Sistema de Censos y al logro de los resultados estratégicos de la Dirección.</t>
  </si>
  <si>
    <t>Correo solicitud reporte.
Matriz reporte I trimestre</t>
  </si>
  <si>
    <t>DCD_27</t>
  </si>
  <si>
    <t>Estructurar insumos para la planeación estratégica y la financiación del ciclo censal</t>
  </si>
  <si>
    <t>Documento con el detalle de la planeación estratégica y la financiación del ciclo censal</t>
  </si>
  <si>
    <t>De cara a la estructuración del documento que detalla la planificación del ciclo censal durante el primer trimestre se avanzó en la consolidación de los insumos necesarios para la financiación del fortalecimiento de capacidades orientadas a la integración de los registros estadísticos con cada uno de los censos en el marco del ciclo censal. Este proceso incluyó la definición de la matriz de resultados así como la formulación del plan de adquisiciones de la estrategia.</t>
  </si>
  <si>
    <t>Adquisiciones_ajustadas_BID
Matriz de Resultado</t>
  </si>
  <si>
    <t>DCD_28</t>
  </si>
  <si>
    <t>Construir y actualizar herramientas para el seguimiento estratégico de la Dirección de Censos y Demografía integrando la información administrativa presupuestal y de compromisos</t>
  </si>
  <si>
    <t>Herramientas de visualización construidas y actualizadas</t>
  </si>
  <si>
    <t>Se elaboraron herramientas de seguimiento financiero contractual y de planeación diseñadas en powerbi</t>
  </si>
  <si>
    <t>Visor_3.pbix
Alertas.pbix
CENU.ipynb
CENU.pbix
CENU_.pbix
Cierre_cto.pbix
DCD.pbix
Ejecución_dane.ipynb
Seguimiento_cierre_contractual.ipynb</t>
  </si>
  <si>
    <t>DCD_29</t>
  </si>
  <si>
    <t>Consolidar recomendaciones técnicas y de gestión para fortalecer la calidad de las operaciones estadísticas demográficas de Colombia incluido el próximo censo mediante la articulación de los GIT de la DCD el uso intensivo de registros y la incorporación sistemática de enfoques de género curso de vida e interseccional/étnico en coherencia con el modelo de producción estadística del DANE.</t>
  </si>
  <si>
    <t>Documento técnico con recomendaciones técnicas y de gestión para fortalecer la calidad de las operaciones estadísticas demográficas de Colombia.</t>
  </si>
  <si>
    <t>En este periodo frente a este compromiso se avanzó en la búsqueda y revisión sistemática de literatura y de documentos técnicos orientados a los métodos diagnósticos y buenas prácticas para la elaboración de censos tradicionales así como de carácter continuo y vinculados al uso de registros administrativos. Estos documentos corresponden tanto a Institutos de Estadísticas de diferentes países así como de lineamientos de la ONU. A partir de esta revisión se consolidó una primera sistematización bibliográfica la creación de matrices resumen sobre metodologias de elaboración de censos y la elaboración de un documento que integra este avance de revisión en perspectiva comparada</t>
  </si>
  <si>
    <t>Referentes Internacionales Modelos Censos Continuos</t>
  </si>
  <si>
    <t>DCD_30</t>
  </si>
  <si>
    <t>Elaborar el documento de Arquitectura y Lineamientos Técnicos del Sistema Centralizado de Bases de Datos de la DCD (versión 1.0).</t>
  </si>
  <si>
    <t>1.Levantamiento de requerimientos diagnóstico inicial revisión de insumos de OSIS y GITs (20%)
2.Construcción del modelo conceptual dominio de información por cada GIT  borrador preliminar de lineamientos (45%)
3.Arquitectura propuesta roles matrices de acceso flujos proceso de gobernanza (70%)
4.Socialización institucional ajustes finales y publicación de la versión 1.0 (100%)</t>
  </si>
  <si>
    <t>Se avanzó en la fase de levantamiento de requerimientos y diagnóstico inicial para la estructuración del sistema centralizado de gestión de datos de la DCD mediante la realización de mesas de trabajo con los GIT la identificación y consolidación de necesidades en materia de TIC la articulación institucional con la Oficina de Sistemas (OSIS) y la revisión de insumos técnicos existentes.
Adicionalmente se consolidó el inventario de procesos desarrollados en SAS y se actualizó el catálogo de registros administrativos de la DCD como insumos fundamentales para la caracterización del estado actual (AS-IS) de las fuentes de información procesos y capacidades de gestión de datos.</t>
  </si>
  <si>
    <t>1- Reuniones_GIT_DCD_y_OSIS
2- Matriz_Necesidades_TIC_DCD
3- Presentacion_DCD_TIC-OSIS
4- Catalogo_RRAA_DCD_Validado_GIT
5- Inventario_Procesos_SAS_en_DCD</t>
  </si>
  <si>
    <t>DCD_31</t>
  </si>
  <si>
    <t>Actualizar la herramienta de visualización  de datos a partir del procesamiento para la difusión de resultados de los operativos censales iniciando con los preliminares CENU del 2025 y con los datos finales 2026.</t>
  </si>
  <si>
    <t>(Número de fases cumplidas para el desarrollo del visor / número de fases programadas para el desarrollo del visor) *100</t>
  </si>
  <si>
    <t>Visor desarrollado con información preliminar 2025 y final 2026.</t>
  </si>
  <si>
    <t>Durante el primer trimestre la herramienta de visualización se actualizó ampliando la presentación de resultados en los módulos del visor: datos sociodemográficos datos de años de referencia 2023 actividad económica y caracterización dentro de los cuales se evidencian además de los resultados previamente publicados las variables de distribución y de personas.</t>
  </si>
  <si>
    <t>Publicación de resultados preliminares del Geovisor en la página oficial del DANE</t>
  </si>
  <si>
    <t>Direcciones territoriales</t>
  </si>
  <si>
    <t>Dirección Territorial Centro</t>
  </si>
  <si>
    <t>DTR_01</t>
  </si>
  <si>
    <t>19_ Direcciones Territoriales</t>
  </si>
  <si>
    <t>Revisar y proponer mejoras a los procesos administrativos ( automatización de los procesos administrativos para la implementación de la plataforma Mercurio) en la Dirección Territorial Centro.</t>
  </si>
  <si>
    <t>(Propuestas de simplificación realizadas / Propuestas de simplificación programadas)*100</t>
  </si>
  <si>
    <t>Documento final con las propuestas de simplificación de los procesos administrativos</t>
  </si>
  <si>
    <t>Se  elaboró la primera fase del documento identificand as necesidades de las actividads que se deben sistematizar para dan cumplimiento al SGDA asi como  la definición de los objetivos y el alcance</t>
  </si>
  <si>
    <t>https://danegovco.sharepoint.com/sites/PlanesInstitucionales-MetasHisttricasporrea2018-2022/Documentos%20compartidos/Forms/AllItems.aspx?id=%2Fsites%2FPlanesInstitucionales%2DMetasHisttricasporrea2018%2D2022%2FDocumentos%20compartidos%2FDIRECCIONES%20TERRITORIALES%2FEvidencias%20Planes%20Institucionales%202026%2FPAI%2FDTR%5F01%2FI%20TRIM&amp;viewid=4898ae3e%2D639a%2D41ac%2Db718%2D8f47bbb2b81e&amp;csf=1&amp;CID=c2b7efdf%2D3a3e%2D4bf4%2D980b%2D595877a9455c&amp;FolderCTID=0x01200068B652A970EA5247877AFDBA525B8505</t>
  </si>
  <si>
    <t>Dirección Territorial Centro Sur Oriente y Sur Occidente</t>
  </si>
  <si>
    <t>DTR_02</t>
  </si>
  <si>
    <t>Capacitar  al  personal nuevo y actualizar al personal antiguo perteneciente al grupo operativo y que tiene a cargo la asistencia técnica  y son lideres operativos en las territoriales   mediante el curso de aprender haciendo  que contiene temas administrativos operativos supervisión de contratos proceso sancionatorio habilidades blandas y formador de formadores en las direcciones territoriales Centro Suroriente y Suroccidente</t>
  </si>
  <si>
    <t>(Personal capacitado / Personal convocado)*100</t>
  </si>
  <si>
    <t>Documento  "Memorias aprender haciendo 2026 "
Listas de asistencia</t>
  </si>
  <si>
    <t>Se elaboró la agenda para realizar el curso "aprender haciendo 2026"</t>
  </si>
  <si>
    <t>https://danegovco.sharepoint.com/sites/PlanesInstitucionales-MetasHisttricasporrea2018-2022/Documentos%20compartidos/Forms/AllItems.aspx?id=%2Fsites%2FPlanesInstitucionales%2DMetasHisttricasporrea2018%2D2022%2FDocumentos%20compartidos%2FDIRECCIONES%20TERRITORIALES%2FEvidencias%20Planes%20Institucionales%202026%2FPAI%2FDTR%5F02%2FTRIMESTRE%20I&amp;viewid=4898ae3e%2D639a%2D41ac%2Db718%2D8f47bbb2b81e&amp;csf=1&amp;CID=c2b7efdf%2D3a3e%2D4bf4%2D980b%2D595877a9455c&amp;FolderCTID=0x01200068B652A970EA5247877AFDBA525B8505</t>
  </si>
  <si>
    <t>Dirección Territorial Norte Centro Oriente y Nor Occidente</t>
  </si>
  <si>
    <t>DTR_03</t>
  </si>
  <si>
    <t>(Personal preparado / Personal convocado)*100</t>
  </si>
  <si>
    <t>DTR_04</t>
  </si>
  <si>
    <t>Promover  espacios territoriales que permita conectar a los ciudadanos con los datos con los diferentes actores en el territorio que hacen  parte de las territoriales Centro  Suroriente y Suroccidente.</t>
  </si>
  <si>
    <t>Sumatoria espacios promovidos</t>
  </si>
  <si>
    <t>presentaciones utilizadas y lista de asistencia</t>
  </si>
  <si>
    <t xml:space="preserve">Durante el primer trimestre de 2026 se desarrollaron  10 actividades en las 3 direcciones territoriales donde se socializaron los resultados de las diferentes operaciones estadisticas con los diferentes actores claves.
</t>
  </si>
  <si>
    <t>https://danegovco.sharepoint.com/sites/PlanesInstitucionales-MetasHisttricasporrea2018-2022/Documentos%20compartidos/Forms/AllItems.aspx?id=%2Fsites%2FPlanesInstitucionales%2DMetasHisttricasporrea2018%2D2022%2FDocumentos%20compartidos%2FDIRECCIONES%20TERRITORIALES%2FEvidencias%20Planes%20Institucionales%202026%2FPAI%2FDTR%5F04&amp;viewid=4898ae3e%2D639a%2D41ac%2Db718%2D8f47bbb2b81e&amp;csf=1&amp;CID=c2b7efdf%2D3a3e%2D4bf4%2D980b%2D595877a9455c&amp;FolderCTID=0x01200068B652A970EA5247877AFDBA525B8505</t>
  </si>
  <si>
    <t>Dirección Territorial Centro Oriente</t>
  </si>
  <si>
    <t>DTR_05</t>
  </si>
  <si>
    <t>Diseñar una presentación que exponga la oferta más relevante de información estadística territorial para el Departamento Norte de Santander en la Dirección Territorial Centro Oriente</t>
  </si>
  <si>
    <t>(Número de documentos generados/ Número de documentos planificados) *100</t>
  </si>
  <si>
    <t>Documento presentación con la oferta más relevante de información estadística territorial para el departamento de Norte de Santander</t>
  </si>
  <si>
    <t xml:space="preserve">Durante el primer trimestrese realizó reunión el 16 de febrero con la sede Cúcuta quien manifestó su interes para desarrollar la meta:  Diseñar una presentación que exponga la oferta más relevante de información estadística territorial para el Departamento de Norte de Santander por la Dirección Territorial Centro Oriente en dicha reunión se definieron los pasos a seguir y cronograma de trabajo que permita la consecución de la meta descrita. En ese sentido se adjunta ayuda de memoria de la reunión realizada correo con la trazabilidad de los documentos enviados según compromiso de la reunión y se cargan de igual manera dichos documentos. </t>
  </si>
  <si>
    <t>https://danegovco.sharepoint.com/:f:/r/sites/PlanesInstitucionales-MetasHisttricasporrea2018-2022/Documentos%20compartidos/DIRECCIONES%20TERRITORIALES/Evidencias%20Planes%20Institucionales%202026/PAI/DTR_05/TRIMESTE%20I?csf=1&amp;web=1&amp;e=GDkAzV</t>
  </si>
  <si>
    <t>no aplica</t>
  </si>
  <si>
    <t>DTR_06</t>
  </si>
  <si>
    <t>Realizar  4 talleres de "Microdatos datos y actores"  por la Dirección Territorial Centro Oriente</t>
  </si>
  <si>
    <t># de talleres realizados/ # de talleres planificados</t>
  </si>
  <si>
    <t>Ayudas de memoria de los 4 talleres realizados</t>
  </si>
  <si>
    <t xml:space="preserve">Durante el primer trimestre entre los meses de febrero y marzo se realizó contacto entre el equipo DANE y la academia UNAB con el fin de afinar detalles como hora fecha temáticas y lugar de los talleres. También se desarrollaron acciones tendientes a realizar los preparativos logísticos y temáticos. En ese sentido se adjunta ayuda de memoria de las gestiones realizadas correo electrónico con las comunicaciones sostenidas con la UNAB el documento de Guía Metodológica del taller de MDA y la presentación a implementar en los talleres. </t>
  </si>
  <si>
    <t>https://danegovco.sharepoint.com/:f:/r/sites/PlanesInstitucionales-MetasHisttricasporrea2018-2022/Documentos%20compartidos/DIRECCIONES%20TERRITORIALES/Evidencias%20Planes%20Institucionales%202026/PAI/DTR_06/TRIMESTRE%20I?csf=1&amp;web=1&amp;e=YyxPaf</t>
  </si>
  <si>
    <t>DTR_07</t>
  </si>
  <si>
    <t>L4.4 Implementar una estrategia con enfoque preventivo que permita mejorar la gestión interna de los procesos de la entidad.</t>
  </si>
  <si>
    <t xml:space="preserve">Aplicar un método de verificación de procesos en una (1) operación estadística y en el proceso financiero central de cuentas de la  Dirección Territorial Centro Oriente. </t>
  </si>
  <si>
    <t># de procesos verificados/ # de procesos planificados</t>
  </si>
  <si>
    <t>Informe de revisión de procesos de una (1) operación estadística y un (1) proceso financiero.</t>
  </si>
  <si>
    <t xml:space="preserve">Durante el primer trimestre se realizó reunión de acercamiento orientada a la socialización y muestra de experencias previas relacionadas con la aplicación de métodos de verificación de procesos en operaciones estadísticas. Como resultado se determinó que el ejercicio de verificación se aplicará en la operación estadística EMICRON se acordó avanzar en la delimitación del alcance criterios y herramientas a emplear. En ese sentido se adjunta ayuda de memoria de la reunión realizada el 22 de enero y trazabilidad de correo con el envío de los insumos al profesionaL supervisor de la operación EMICRON. 
</t>
  </si>
  <si>
    <t>https://danegovco.sharepoint.com/:f:/r/sites/PlanesInstitucionales-MetasHisttricasporrea2018-2022/Documentos%20compartidos/DIRECCIONES%20TERRITORIALES/Evidencias%20Planes%20Institucionales%202026/PAI/DTR_07/TRIMESTE%20I?csf=1&amp;web=1&amp;e=2NFp4A</t>
  </si>
  <si>
    <t>Dirección Territorial Norte</t>
  </si>
  <si>
    <t>DTR_08</t>
  </si>
  <si>
    <t>Realizar capacitaciones sobre la responsabilidad y obligaciones especificas de un supervisor público lineamientos administrativos y operativos con el fin de fortalecer sus conocimientos; realizadas por la Dirección Territorial Norte</t>
  </si>
  <si>
    <t>Sumatoria de capacitaciones</t>
  </si>
  <si>
    <t>Ayuda de memoria o grabaciones
Listas de asistencia
Presentaciones</t>
  </si>
  <si>
    <t>Se inicio durante el mes de febrero con las primeras capacitaciones realizadas al personal de planta con personal contratista a cargo con el fin de fortalecer su conocimiento respecto a las supervisiones de contrato revisión de cuentas y modificaciones contractuales donde se explican las responsabilidades que debe tener un funcionario que tenga supervisiones de contratos en la Dirección Territorial Norte  cumpliendo a satisfacción con el  logro de la meta.</t>
  </si>
  <si>
    <t>https://danegovco.sharepoint.com/sites/PlanesInstitucionales-MetasHisttricasporrea2018-2022/Documentos%20compartidos/Forms/AllItems.aspx?id=%2Fsites%2FPlanesInstitucionales%2DMetasHisttricasporrea2018%2D2022%2FDocumentos%20compartidos%2FDIRECCIONES%20TERRITORIALES%2FEvidencias%20Planes%20Institucionales%202026%2FPAI%2FDTR%5F08%2FDT%20NORTE%2FTRIMESTRE%20I&amp;viewid=4898ae3e%2D639a%2D41ac%2Db718%2D8f47bbb2b81e</t>
  </si>
  <si>
    <t>Dirección Territorial Nor Occidente</t>
  </si>
  <si>
    <t>DTR_09</t>
  </si>
  <si>
    <t>Optimizar los procesos administrativos de la Dirección Territorial Noroccidente mediante la implementación de soluciones sistematizadas que articulen las actividades administrativas y operativas generen alertas y permitan realizar seguimiento y obtener resultados oportunos.</t>
  </si>
  <si>
    <t>Avance (%)=(N° total de entregables programados / N° de entregables realizados)​×100
Sumatoria de hitos</t>
  </si>
  <si>
    <t>Solución sistematizada implementada para la articulación de actividades administrativas y operativas generación de alertas seguimiento y reporte oportuno</t>
  </si>
  <si>
    <t>Durante el primer trimestre de 2026 el proyecto SIGECO-DT avanzó en la implementación del módulo de Contratación y Presupuesto el rediseño parcial de la base de datos y la actualización del entorno visual. Se estructuraron los procesos contractuales conforme a su ejecución actual se ajustaron los tiempos de registro y se centralizó la información en una sola plataforma reduciendo el uso de archivos Excel.
Se mantienen dificultades en la integración con SECOP II y en la automatización del cargue de EDP’s debido a la falta de estandarización de estos documentos en las sedes territoriales.</t>
  </si>
  <si>
    <t>Ayuda_de_Memoria_PAI_Alcance_Gestión_Contractual_10022026
Ayuda_de_Memoria_PAI_Analista_GCO_23022026
Ayuda_de_Memoria_PAI_Levantamiento_Necesidades_02022026
Correo carpeta _ARTICULACIÓN Y MESAS DE TRABAJO EQP PAI
Especificación de Requerimientos de Software - SIGECO-DT
INFORME CUALITATIVO DE DESARROLLO DE SOFTWARE SIGECO-DT
LEVANTAMIENTO DE NECESIDADES CONTRACTUALES</t>
  </si>
  <si>
    <t>Todas las Direcciones Territoriales</t>
  </si>
  <si>
    <t>DTR_10</t>
  </si>
  <si>
    <t>Realizar Rendición de Cuentas anual con enfoque territorial</t>
  </si>
  <si>
    <t>Número de Rendición de cuentas realizada por cada dirección territorial
 (Una rendición de cuentas anual por cada dirección territorial)</t>
  </si>
  <si>
    <t>Presentación de la Rendición de cuentas
Lista de asistencia de participantes</t>
  </si>
  <si>
    <t>las seis (6) direcciones territoriales realizan la rendición de cuentas invitando a todo el personal que hace parte de las  territoriales donde se muestra el desarrollo de las activiades de las DTs del 1 de enero al 21 de diciembre 2025 en cada uno de sus componentes asi como los retos que tiene cada territorial para el 2026.</t>
  </si>
  <si>
    <t>https://danegovco.sharepoint.com/sites/PlanesInstitucionales-MetasHisttricasporrea2018-2022/Documentos%20compartidos/Forms/AllItems.aspx?id=%2Fsites%2FPlanesInstitucionales%2DMetasHisttricasporrea2018%2D2022%2FDocumentos%20compartidos%2FDIRECCIONES%20TERRITORIALES%2FEvidencias%20Planes%20Institucionales%202026%2FPTEP%2FDTR%5F10&amp;viewid=4898ae3e%2D639a%2D41ac%2Db718%2D8f47bbb2b81e&amp;csf=1&amp;CID=c2b7efdf%2D3a3e%2D4bf4%2D980b%2D595877a9455c&amp;FolderCTID=0x01200068B652A970EA5247877AFDBA525B8505</t>
  </si>
  <si>
    <t>DTR_11</t>
  </si>
  <si>
    <t>Socializar las publicaciones oficiales a  los actores del ecosistema de datos contribuyendo a la promoción y  transparencia.</t>
  </si>
  <si>
    <t>(Número de acciones de socialización de los resultados   oficiales de las diferentes operaciones estadísticas para los actores del ecosistema de datos) X 6 Direcciones territoriales
 (Una publicación mensual por cada dirección territorial)</t>
  </si>
  <si>
    <t xml:space="preserve">Correos electrónicos con los envíos de información de las publicaciones oficiales realizadas por el DANE para las alcaldías gobernaciones y actores claves para la entidad. </t>
  </si>
  <si>
    <t>las seis (6) direcciones territoriales realizaron  envíos de información de las publicaciones oficiales realizadas por el DANE para las alcaldías gobernaciones y actores claves de acuerdo a lo establecido en la meta</t>
  </si>
  <si>
    <t>https://danegovco.sharepoint.com/sites/PlanesInstitucionales-MetasHisttricasporrea2018-2022/Documentos%20compartidos/Forms/AllItems.aspx?id=%2Fsites%2FPlanesInstitucionales%2DMetasHisttricasporrea2018%2D2022%2FDocumentos%20compartidos%2FDIRECCIONES%20TERRITORIALES%2FEvidencias%20Planes%20Institucionales%202026%2FPTEP%2FDTR%5F11&amp;viewid=4898ae3e%2D639a%2D41ac%2Db718%2D8f47bbb2b81e&amp;csf=1&amp;CID=c2b7efdf%2D3a3e%2D4bf4%2D980b%2D595877a9455c&amp;FolderCTID=0x01200068B652A970EA5247877AFDBA525B8505</t>
  </si>
  <si>
    <t>Secretaría General</t>
  </si>
  <si>
    <t>GIT Área Gestión Administrativa</t>
  </si>
  <si>
    <t>ADM_01</t>
  </si>
  <si>
    <t>L4.6 Implementar acciones que permitan el fortalecimiento de la gestión estratégica del talento humano de la gestión documental administrativa financiera y contractual en la entidad</t>
  </si>
  <si>
    <t>Actualizar y ejecutar el Plan de Trabajo de Gestión Ambiental para mejorar la eficiencia energética hídrica y la sostenibilidad ambiental de la Entidad.</t>
  </si>
  <si>
    <t>(Número de actividades ejecutadas durante el trimestre / Total de actividades programadas para el trimestre) × 100%</t>
  </si>
  <si>
    <t>Informe de seguimiento a la ejecución de las actividades del Plan de Trabajo de Gestión Ambiental</t>
  </si>
  <si>
    <t>9_Gestión de Bienes y Servicios</t>
  </si>
  <si>
    <t>Durante el primer trimestre de 2026 el Grupo Interno de Trabajo Soporte Administrativo e Infraestructura adelantó la actualización y ejecución del Plan de Trabajo de Gestión Ambiental orientado a mejorar la eficiencia energética hídrica y la sostenibilidad ambiental de la Entidad alcanzando un nivel de avance acorde con lo programado para el periodo.
En el marco de su implementación se destacan las siguientes acciones en desarrollo de las seis (6) actividades programadas para el trimestre:
• Formulación y puesta en marcha del Plan de Trabajo de Gestión Ambiental 2026 estableciendo las actividades metas e indicadores para la vigencia.
• Seguimiento a los consumos de agua energía y papel mediante la recolección validación y consolidación de información reportada por las sedes así como la actualización de tableros de control institucionales.
• Elaboración del informe de seguimiento a los consumos de agua y energía correspondiente al cuarto trimestre de 2025 como insumo para la toma de decisiones en el uso eficiente de los recursos.
• Implementación de acciones de sensibilización orientadas al uso eficiente del agua y la energía el consumo responsable y la adecuada gestión de residuos en el marco de la campaña institucional de cultura ambiental.
• Difusión de lineamientos para la adecuada separación de residuos y promoción de prácticas sostenibles contribuyendo al fortalecimiento de la cultura ambiental institucional.
• Seguimiento a la gestión de residuos aprovechables peligrosos especiales y posconsumo mediante la consolidación de información reportada por las sedes y la verificación de su disposición a través de gestores autorizados.
• Inicio de las actividades de seguimiento a la separación de residuos en sedes mediante la inspección de puntos ecológicos en DANE Central Cúcuta y Armenia.
• Consolidación de soportes de la gestión de residuos a nivel nacional mediante la organización de la información por territorial y sede así como el diligenciamiento de instrumentos de control y seguimiento.
• Seguimiento a los riesgos de gestión asociados al componente ambiental y formulados en el proceso Sinergia Organizacional correspondiente al cuarto cuatrimestre de 2025.
• Monitoreo del indicador de ejecución del Plan de Gestión Ambiental correspondiente al cuarto trimestre de 2025.
• Avance en la estructuración de documentos asociados al proceso contractual para la gestión de residuos peligrosos especiales y de manejo diferenciado.</t>
  </si>
  <si>
    <t>Informe de seguimiento Plan de Gestión Ambiental - I trimestre 2026</t>
  </si>
  <si>
    <t>ADM_02</t>
  </si>
  <si>
    <t>Realizar el levantamiento de requerimientos técnicos funcionales para la gestión administración y control del inventario de los bienes de la Entidad.</t>
  </si>
  <si>
    <t>(Número de fases del levantamiento de requerimientos técnicos realizadas durante el trimestre/ Número total de fases del levantamiento de requerimientos técnicos programadas) × 100</t>
  </si>
  <si>
    <t xml:space="preserve">Documento de levantamiento de requerimientos técnicos
Estudio de mercado para la contratación de la solución </t>
  </si>
  <si>
    <t>Durante el primer trimestre de 2026 el GIT Almacén e Inventarios en articulación con la Secretaría General y la Oficina de Sistemas adelantó el proceso de levantamiento de requerimientos funcionales y no funcionales para la adquisición de un software orientado a la gestión de bienes devolutivos y de consumo.
El levantamiento de requerimientos técnicos se estructuró en cuatro (4) fases las cuales fueron desarrolladas durante el período permitiendo la identificación análisis y documentación de las necesidades asociadas al manejo administración y control del inventario en el DANE.
El levantamiento de información se llevó a cabo mediante mesas de trabajo semanales con participación del Almacén DANE Central y la vinculación de las Direcciones Territoriales con el objetivo de recoger necesidades operativas identificar oportunidades de mejora y definir los requerimientos esperados para la solución tecnológica.
Como resultado se consolidó el documento de levantamiento de requerimientos técnicos (matriz) el cual constituye el insumo para el desarrollo del estudio de mercado. No obstante este documento podrá ser objeto de ajustes derivados de las validaciones técnicas la articulación entre dependencias y los resultados del estudio de mercado en el marco de la continuidad del proceso.</t>
  </si>
  <si>
    <t>Matriz de levantamiento de requerimientos técnicos para la gestión administración y control del inventario de los bienes de la Entidad.</t>
  </si>
  <si>
    <t>GIT Soporte Administrativo e Infraestructura</t>
  </si>
  <si>
    <t>INF_01</t>
  </si>
  <si>
    <t>Actualizar y ejecutar el Plan de Infraestructura de la Entidad para fortalecer la operatividad y funcionalidad de las sedes.</t>
  </si>
  <si>
    <t>Informe de seguimiento a la ejecución de las actividades del Plan de Infraestructura</t>
  </si>
  <si>
    <t xml:space="preserve">Durante el primer trimestre de 2026 el GIT Soporte Administrativo e Infraestructura adelantó la formulación del Plan de Infraestructura Institucional mediante el desarrollo del diagnóstico de las condiciones físicas de las sedes la consolidación de necesidades territoriales y la programación preliminar de intervenciones y recursos.
El diagnóstico se realizó en 33 sedes a nivel nacional a través de (6) ejercicios virtuales (10) visitas técnicas presenciales y (17) procesos con apoyo territorial previa socialización del instrumento y capacitación a los equipos responsables lo que permitió contar con información homogénea para la priorización de necesidades.
Adicionalmente entre enero y marzo de 2026 se consolidó una base técnica que soporta la programación de recursos por 777.383.161. No obstante esta programación es preliminar y puede presentar ajustes  lo que podría incidir en la ejecución de algunas intervenciones.
Por último se informa que para el primer trimestre de 2026 se programaron (3) actividades: Diagnóstico de infraestructura Programación de intervencionesy asignación de recursos y Seguimiento las cuales se ejecutaron en su totalidad. La descriçión del desarrollo de las mencionadas actividades se detalla en el  Informe de seguimiento a la ejecución de las actividades del Plan de Infraestructura - I trimestre 2026 adjunto. </t>
  </si>
  <si>
    <t>Informe de seguimiento Plan de Infraestructura - I trimestre 2026</t>
  </si>
  <si>
    <t>GIT Gestión Documental</t>
  </si>
  <si>
    <t>GDO_01</t>
  </si>
  <si>
    <t>Diseñar y ejecutar un plan de trabajo para fortalecer la implementación del Sistema de Gestión de Documentos Electrónicos de Archivo – SGDEA.</t>
  </si>
  <si>
    <t>Informe trimestral de la implementación del Plan de trabajo</t>
  </si>
  <si>
    <t>1_Plan Institucional de Archivos de la Entidad ­PINAR</t>
  </si>
  <si>
    <t>POL_16: Gestión Documental</t>
  </si>
  <si>
    <t>Durante el trimestre con relación a la implementación y fortalecimiento del SGDEA Mercurio se han derivado acciones enfocadas en la mejora de la calidad de la información adopción de instrumentos archivísticos optimización del sistema y fortalecimiento del control de acceso.
-Calidad e integridad de la información
Se implementaron acciones para la depuración de registros identificación de duplicidades y mejora de metadatos fortaleciendo la confiabilidad y recuperación de la información.
Adicionalmente se establecieron validaciones automáticas en el sistema asegurando el diligenciamiento completo de los campos obligatorios en los procesos de radicación y conformación de expedientes.
-Implementación de instrumentos archivísticos
• TRD versión 3: 100% cargadas y operativas
• TRD versión 2: 90% de avance en cargue y parametrización
Se estructuró el plan de implementación de las Tablas de Control de Acceso (TCA) iniciando con la serie Contratos en articulación con el Índice de Información Clasificada y Reservada (IICR) definiendo niveles de acceso roles y permisos.
-Optimización del sistema y reportes
Se adelantaron mejoras en la generación de reportes especialmente en el módulo de PQRSD incorporando nuevas variables para el seguimiento de estados y tiempos de atención.
Estas acciones han permitido optimizar el análisis de la información y reducir la dependencia de herramientas externas.
-Control de acceso y seguridad de la información
Se definió un modelo progresivo para la implementación de las TCA iniciando en la serie Contratos priorizada por su nivel de sensibilidad.
Este modelo será escalado a las demás dependencias fortaleciendo la seguridad de la información y el control de accesos en el SGDEA.
-Capacitación y apropiación del sistema
Se conformó un equipo de tecnólogos en gestión documental que ha brindado acompañamiento a las direcciones territoriales.
Se implementó una matriz de seguimiento que evidencia que las principales actividades se concentran en la atención de incidentes requerimientos y validación funcional del sistema.
Así mismo se realizaron capacitaciones orientadas a la correcta aplicación de las TRD</t>
  </si>
  <si>
    <t>InformeSeguimientoSGDEA</t>
  </si>
  <si>
    <t>GDO_02</t>
  </si>
  <si>
    <t>Desarrollar y culminar las etapas requeridas para la presentación ante el Archivo General de la Nación de la solicitud de convalidación de las Tablas de Retención Documental – versión 4 con el fin de contribuir al cumplimiento normativo la preservación y el acceso oportuno a los documentos de la entidad.</t>
  </si>
  <si>
    <t>(Número de fases ejecutadas para la presentación de la convalidación de las TRD durante el trimestre  / Número total de fases programadas para la presentación de la convalidación de las TRD durante el trimestre</t>
  </si>
  <si>
    <t xml:space="preserve">Soporte de presentación de la solicitud de la convalidación de las TRD al Archivo General de la Nación. </t>
  </si>
  <si>
    <t>Durante el trimestre se avanzó en el desarrollo de las fases programadas para la preparación de la solicitud de convalidación de las Tablas de Retención Documental - versión 4 alcanzando un avance general del 65%. Se consolidó la matriz normativa y funcional se identificaron series y subseries documentales y se ejecutaron entrevistas bajo enfoque de racionalización. Asimismo se avanzó en la proyección del Cuadro de Clasificación Documental en la formulación progresiva de las TRD y en la construcción inicial de la memoria descriptiva. Aunque la socialización y aprobación formal continúan en gestión el proceso presenta una trayectoria favorable y aporta directamente al cumplimiento normativo la preservación documental y el acceso oportuno a la información institucional.</t>
  </si>
  <si>
    <t>01. InformeAvanceConvalidacionTRDV4
02. ActaMesaTrabajo_18_09_2025
03. DiagnosticoConvalidaciónTRDv4
04. PlanTrabajoConvalidacionTRDV4
DEPENDENCIAS DANE
ENLACES DOCUMENTALES 2026
FORMS ENTREVISTAS 2026
FUNCIONES - POSIBLE PRODUCCIÓN DOCUMENTAL V2
PROPUESTA CRONOGRAMA ENTREVISTAS ACTUALIZACIÓN TRD
PROPUESTA CRONOGRAMA V3
V3 TRD - V4 TRD</t>
  </si>
  <si>
    <t>GDO_03</t>
  </si>
  <si>
    <t>Ejecutar el Plan de Transferencias Documentales Primarias con el fin de optimizar los espacios físicos en los archivos de gestión y contribuir a la conservación de los documentos en el archivo central de la entidad.</t>
  </si>
  <si>
    <t>(Número de actividades ejecutadas del Plan de transferencias primarias durante el trimestre / Total de actividades programadas en el Plan de transferencias primarias para el trimestre) × 100%</t>
  </si>
  <si>
    <t>Informe trimestral de seguimiento a la ejecución del plan de transferencias primarias.</t>
  </si>
  <si>
    <t xml:space="preserve">De acuerdo con el plan de transferencias documentales en el primer trimestre se tenían contempladas las actividades de: 1. Elaborar plan de transferencias primarias 2. Revisión del procedimiento de transferencia documental primaria y guía de aplicación de tablas de retención documental 3. Consolidación del cronograma de transferencia primaria con base en el último registro trazable de seguimiento de las transferencias evidenciado en el año 2024 4. Envío del cronograma a los jefes de las dependencias para su revisión y solicitudes de ajuste 5. Revisión observaciones o modificaciones de los directores jefes y/o coordinadores de área 6. Elaboración del cronograma definitivo y se publicación en la intranet. 
Dentro de las actividades realizadas se elaboró el Plan de Transferencias Documentales Primarias 2026 documento en el que se definieron los objetivos alcance marco institucional marco normativo metodología y actividades necesarias para la adecuada ejecución del proceso de transferencias primarias en el DANE durante la vigencia 2026 adicionalmente se realizó la revisión del estado actual de las transferencias con base en los registros trazables reportados hasta el año 2024 lo que permitió identificar las dependencias con transferencias pendientes así como el rezago acumulado derivado de vigencias anteriores y a partir de esta información se consolidaron los cronogramas de transferencias y eliminación para DANE Central y territoriales correspondiente a las series documentales pendientes de transferencia entre los años 2021 y 2026. 
Por otra parte se llevó a cabo la revisión del procedimiento GDO-020-PDT-001 y de la Guía de Aplicación de TRD y Transferencias Documentales.
En consecuencia durante el primer trimestre se dio cumplimiento a tres (3) de las seis (6) actividades previstas en el Plan de Trabajo quedando pendientes las tres (3) actividades restantes las cuales se ejecutarán durante el segundo trimestre del año.
</t>
  </si>
  <si>
    <t>Informe Plan de transferencias documentales 2026_Marzo2026</t>
  </si>
  <si>
    <t>El incumplimiento de la meta durante el trimestre se debió a la necesidad de realizar una validación interna previa al envío del cronograma de Transferencias Documentales Primarias. Esta validación fue requerida debido a la cantidad de registros pendientes de series y subseries documentales así como a la situación evidenciada en el marco institucional documentada en el Plan de Transferencias donde no se cuenta con registros documentados de soportes y evidencias que permitan establecer con certeza el nivel de cumplimiento del cronograma proyectado para la vigencia 2025.
En este contexto y con el fin de establecer el estado real de las transferencias documentales fue necesario verificar internamente la información antes de remitir el cronograma a los jefes de las dependencias lo cual generó retrasos en la ejecución de las actividades previstas para el mes de marzo entre ellas:
Envío del cronograma a los jefes de las dependencias para su revisión y solicitudes de ajuste.
Revisión observaciones y modificaciones por parte de directores jefes y/o coordinadores de área.
Elaboración del cronograma definitivo y su publicación en la intranet institucional.
Adicionalmente el módulo de creación de expedientes y transferencias documentales del SGDEA aún no se encuentra en condiciones óptimas para la ejecución de las transferencias de documentos electrónicos previstas lo cual incidió en la imposibilidad de avanzar conforme a lo programado durante el trimestre.</t>
  </si>
  <si>
    <t>GDO_04</t>
  </si>
  <si>
    <t>Ejecutar las actividades definidas en los cronogramas de implementación de cada uno de los instrumentos archivísticos institucionales con el fin de fortalecer la gestión documental y asegurar el cumplimiento de la normatividad archivística vigente.</t>
  </si>
  <si>
    <t> Informe trimestral de seguimiento a la ejecución de los cronogramas de implementación de los instrumentos archivísticos. </t>
  </si>
  <si>
    <t xml:space="preserve">Se ejecutaron las siguientes actividades definidas para la implementación de los instrumentos archivísticos:
- Seguimiento al cronograma de actualización de TRD versión 4
- Ejecución de mesas de trabajo para levantamiento y validación de información
- Revisión y ajuste técnico del PINAR
- Revisión y ajuste técnico del SIC
- Elaboración de informes técnicos de avance de instrumentos archivísticos
- Consolidación de diagnósticos y prediagnósticos archivísticos
- Formulación de lineamientos técnicos para organización cierre y transferencia documental
Quedando en ejecución las siguientes:
- Revisión y ajuste técnico del PGD
- Articulación técnica de instrumentos archivísticos con SGDEA </t>
  </si>
  <si>
    <t>InformeImplementacionInstrumentosArchivisticos</t>
  </si>
  <si>
    <t>GDO_05</t>
  </si>
  <si>
    <t>Revisar y actualizar los documentos del proceso de Gestión Documental en el marco de la implementación del SGDEA y las necesidades propias del proceso.</t>
  </si>
  <si>
    <t>(Documentos revisados y actualizados durante el trimestre ) / (total de documentos programados para revisar y actualizar) x100%</t>
  </si>
  <si>
    <t>Documentos revisados y actualizados.</t>
  </si>
  <si>
    <t>En el trimestre se elaboró el plan de actualización de documentos del proceso de Gestión documental el cual contempla el objetivo antecedentes situación actual y la descripción del proceso de actualización así como la descripción de las actividades.  En cumplimiento de este plan se elaboró el arbol documental del proceso y se revisaron la caracerización del proceso y lois procedimientos de Administración de Tablas de Retención Documental y Transferencia primaria junto con sus formatos.  De aucerdo con el Inventario del Arbol documental en primer trimestre se revisaron 4 documentos de 4 planeados para un indicador del 100%.
En el reporte de este trimestre se idenfica la necesidad de ajustar el porcentaje de avance para que esté en concordancia con el indicador de la meta la cual es trimestral por lo que la meta para cada trimestre es el 100% ajuste que se solicitará conforme al procedimiento de la oficina de planeación</t>
  </si>
  <si>
    <t>01. Plan de trabajo Actualización de Documentos GDO_200226
02. Arbol documental_06032026_Final
03. Revisión procedimiento Administración TRD - GDO - Revisión Secretaría General
04. Procedimiento Administración TRD_19032026 (1)
05. Copia de GDO-xxx-xxx TRD
06. GDO-XXX-XXX CCD
07. GDO-020-PDT-001_Transferencia primaria_RevEquipo_2703Ajustes
08. Revisión procedimiento Transferencia primaria</t>
  </si>
  <si>
    <t>GIT Área Financiera</t>
  </si>
  <si>
    <t>FIN_01</t>
  </si>
  <si>
    <t>Realizar acompañamientos a las direcciones territoriales en el desarrollo de temas presupuestales contables y tributarios de acuerdo con el cronograma definido.</t>
  </si>
  <si>
    <t>(Acompañamientos realizados / Total de acompañamientos programados) * 100</t>
  </si>
  <si>
    <t xml:space="preserve">
1. Cronograma de acompañamientos
2. Información documentada de los acompañamientos realizados
</t>
  </si>
  <si>
    <t>7_Gestión Financiera</t>
  </si>
  <si>
    <t>Durante el primer trimestre de la vigencia 2026 el área financiera realizaron 13 acompañamientos por medio de la plataforma de Microsoft Teams  por parte del GIT de ContabilidadPresupuesto y Tesoreria en los cuales se tocaron temas como:
1. Causaciones deducciones no practicadas
2. Tipos de cuentas por pagar
3. Reuniones con pagadores en las territoriales
4. Lineamientos sobre el manejo de saldos y liberación de registros
5. Capacitación para la constitución de reservas y cuentas por pagar 
6. Temas contables</t>
  </si>
  <si>
    <t xml:space="preserve">
https://danegovco.sharepoint.com/:f:/r/sites/PlanesInstitucionales-MetasHisttricasporrea2018-2022/Documentos%20compartidos/SECRETAR%C3%8DA%20GENERAL/Evidencias%20Planes%20Institucionales%202026/PAI/I%20TRIMESTRE/FIN_01?csf=1&amp;web=1&amp;e=mn4qF4</t>
  </si>
  <si>
    <t>FIN_02</t>
  </si>
  <si>
    <t>Revisar y actualizar los procedimientos del proceso de Gestión Financiera en el marco de la implementación del SGDEA y las necesidades propias del proceso.</t>
  </si>
  <si>
    <t>(Documentos actualizados / Total de documentos identificados para actualizar) * 100%</t>
  </si>
  <si>
    <t>1. Diagnóstico de la actualización documental ajustado
2. Impresión de pantalla con la fecha de aprobación de los documentos actualizados en Isolucion</t>
  </si>
  <si>
    <t>Para el periodo evaluado se programó la actualización de procedimientos del área financiera. El procedimiento GFI-020-PDT-003 cuenta con solicitud de prórroga para su entrega. Los procedimientos presentan avances en su proceso de actualización encontrándose actualmente en etapa de revisión por parte de la asesora de la Secretaría General Genoveva Niño:GFI-030-PDT-002 GFI-030-PDT-008 y GFI-020-PDT-001. Se evidencia avance conforme al cronograma establecido.</t>
  </si>
  <si>
    <t>https://danegovco.sharepoint.com/:f:/r/sites/PlanesInstitucionales-MetasHisttricasporrea2018-2022/Documentos%20compartidos/SECRETAR%C3%8DA%20GENERAL/Evidencias%20Planes%20Institucionales%202026/PAI/I%20TRIMESTRE/FIN_02?csf=1&amp;web=1&amp;e=gJvszq</t>
  </si>
  <si>
    <t xml:space="preserve">Los documentos que se programaron para la actualización fueron enviados para revisión y se encuentran en este proceso por parte de la asesora Genoveva Niño  </t>
  </si>
  <si>
    <t>GIT Área Gestión Contractual</t>
  </si>
  <si>
    <t>GCT_01</t>
  </si>
  <si>
    <t>Realizar dos (2) talleres formativos a supervisores y dos (2) a las áreas requirentes y sus enlaces de contratación sobre los temas que el área haya identificado como prioritarios para fortalecer sus competencias.</t>
  </si>
  <si>
    <t>Sumatoria de talleres formativos realizados (talleres formativos realizados en primer semestre + talleres formativos en segundo semestre)</t>
  </si>
  <si>
    <t>1. Formulario de identificación de temas a fortalecer
2. (4) carpetas digitales con los soportes de ejecución 
(listados de asistencia grabaciones presentación fotografías etc.)</t>
  </si>
  <si>
    <t>8_Gestión Contractual</t>
  </si>
  <si>
    <t>2_Plan Anual de Adquisiciones</t>
  </si>
  <si>
    <t>POL_05:Compras y Contratación Publica</t>
  </si>
  <si>
    <t>GCT_02</t>
  </si>
  <si>
    <t>Diseñar y ejecutar un plan de trabajo para la consolidación del flujo de contratación de prestación de servicios profesionales y apoyo a la gestión a través del Sistema de Gestión de Documentos Electrónicos de Archivo - SGDEA.</t>
  </si>
  <si>
    <t>Sumatoria de avance hito diseño del plan (20%) + hito ejecución del plan (80 %)</t>
  </si>
  <si>
    <t>1. Plan de trabajo  para la consolidación del flujo de contratación 
2. Flujo de contratación de prestación de servicios profesionales y apoyo a la gestión consolidado.</t>
  </si>
  <si>
    <t>En el marco de la meta se reporta el siguiente avance:
Se ha adelantado la proyección de dos (2) flujos de contratación diferenciados: (i) uno correspondiente a los contratos de prestación de servicios profesionales y de apoyo a la gestión y (ii) otro orientado a los contratos de prestación de servicios y apoyo a la gestión de carácter operativo.
Respecto del flujo de contratación de prestación de servicios profesionales y de apoyo a la gestión este fue construido mediante el desarrollo de diversas mesas de trabajo interdependenciales posteriormente presentado ante la Secretaría General para su validación y una vez aprobado remitido al GIT de Gestión Documental en su calidad de administrador del SGDEA para que adelante las acciones necesarias para su implementación en el sistema.
En cuanto al flujo de contratación de prestación de servicios y apoyo a la gestión de carácter operativo este ha sido estructurado en articulación con las Direcciones Territoriales con el propósito de optimizar su operatividad y fortalecer su eficiencia en el marco de los procesos contractuales.</t>
  </si>
  <si>
    <t>GCT_03</t>
  </si>
  <si>
    <t>Revisar y actualizar los procedimientos del proceso de Gestión Contractual en el marco de la implementación del SGDEA y las necesidades propias del proceso.</t>
  </si>
  <si>
    <t>1. Relación de documentos identificados para actualizar.
2. Documentos identificados actualizados en Isolución.</t>
  </si>
  <si>
    <t>En cumplimiento de la meta “Revisar y actualizar los procedimientos del proceso de Gestión Contractual en el marco de la implementación del SGDEA y las necesidades propias del proceso” se evidencia un avance global del 42% respecto de los documentos identificados para actualización.
Del total de 19 documentos se ha logrado lo siguiente:
• 9 documentos del grupo inicial se encuentran en revisión con un progreso del 50% reflejando un trabajo técnico de análisis y adecuación normativa.
• 4 documentos permanecen pendientes de inicio constituyendo un reto para la siguiente fase del plan.
• En el grupo adicional 5 documentos avanzan en un 50% y 1 documento ha sido actualizado en su totalidad cumpliendo con los estándares de calidad y legalidad exigidos.
Este resultado permite concluir que el proceso de revisión y actualización se encuentra en una etapa intermedia con un avance sostenido que garantiza la alineación de los procedimientos contractuales con los requerimientos del Sistema de Gestión Documental Electrónica de Archivo (SGDEA) y las necesidades propias del proceso.
Se destaca que la mayor parte de los documentos ya están en fase de revisión lo cual asegura que el cumplimiento de la meta es viable dentro de los plazos establecidos fortaleciendo la seguridad jurídica y la eficacia administrativa del proceso de Gestión Contractual.</t>
  </si>
  <si>
    <t>El cumplimiento alcanzado del 42% inferior al 50% inicialmente previsto se debe principalmente a la ampliación del alcance del proyecto ya que durante la ejecución se identificaron 6 documentos adicionales que incrementaron el total de 13 a 19.
Adicionalmente una vez los documentos son revisados y aprobados por el GIT de Gestión Contractual se requiere una verificación y aprobación posterior por parte de la Secretaría General condición indispensable para que puedan ser modificados en el Sistema Integrado de Gestión Institucional (SIGI) y posteriormente aprobados y divulgados para su actualización oficial ante la entidad. Este proceso de doble validación y publicación institucional aunque garantiza la calidad y pertinencia de los documentos implica tiempos adicionales que impactan el cumplimiento parcial frente a la meta inicial.
En consecuencia aunque no se alcanzó el 50% proyectado el avance logrado refleja un proceso sólido y en curso que asegura la viabilidad del cumplimiento integral en el corto plazo.</t>
  </si>
  <si>
    <t>GCT_04</t>
  </si>
  <si>
    <t>Diseñar un ABC de preguntas frecuentes realizadas en el proceso de contratación de prestación de servicios profesionales y apoyo a la gestión. y de bienes y servicios en el cual se consideren las consultas que realizan las dependencias.</t>
  </si>
  <si>
    <t>Sumatoria de avance hito de identificación de fallas frecuentes (20%) + hito elaboración del documento ABC (40 %) + avance hito publicación (40 %)</t>
  </si>
  <si>
    <t>1. Relación de fallas frecuentes en la elaboración de los estudios previos por parte de las áreas requirentes.
2. Documento ABC elaborado que incluya orientaciones frente las preguntas frecuentes y fallas identificados en la elaboración de los estudios previos.
3. ABC Publicado.</t>
  </si>
  <si>
    <t>Durante el periodo se adelantó la identificación y sistematización de las principales inquietudes que presentan las dependencias en los procesos de contratación de bienes servicios y de prestación de servicios profesionales y apoyo a la gestión. Como resultado se elaboró un documento tipo ABC de preguntas frecuentes el cual recoge de manera organizada aspectos clave como el Plan Anual de Adquisiciones modalidades de selección requisitos habilitantes garantías diferencias entre anticipo y pago anticipado funcionamiento del SECOP y particularidades de los contratos de prestación de servicios. Este avance demuestra que se ha superado la etapa de diagnóstico inicial y se cuenta ya con un insumo consolidado y estructurado lo que permite afirmar que el cumplimiento de la meta supera el 20% previsto para la identificación de fallas frecuentes alcanzando aproximadamente un 35% al incluir la elaboración del documento ABC quedando pendiente la aprobación del documento y la fase de publicación.</t>
  </si>
  <si>
    <t>GIT Área de Gestión del Talento Humano</t>
  </si>
  <si>
    <t>GTH_01</t>
  </si>
  <si>
    <t>Ejecutar los programas establecidos en el Plan de Salud y Seguridad en el Trabajo con el propósito de identificar y prevenir la aparición de enfermedades lesiones o situaciones que puedan tener un impacto negativo en la salud y seguridad de los colaboradores.</t>
  </si>
  <si>
    <t>Informe consolidado de implementación del Plan Anual de Seguridad y Salud en el Trabajo del DANE–FONDANE</t>
  </si>
  <si>
    <t>6_Gestión del Talento Humano</t>
  </si>
  <si>
    <t>8_Plan de Trabajo Anual en Seguridad y Salud en el Trabajo</t>
  </si>
  <si>
    <t>POL_01: Gestión Estratégica del Talento Humano</t>
  </si>
  <si>
    <t>Durante el primer trimestre de 2026 el Área de Gestión del Talento Humano GIT Seguridad y Salud en el Trabajo-SST desarrolló acciones estratégicas de alto impacto a través de los Programas de Vigilancia Epidemiológica de Riesgo Osteomuscular y Psicosocial así como actividades transversales de promoción y prevención contribuyendo a la identificación intervención y mitigación de riesgos que pueden afectar la salud y seguridad de los servidores públicos.
En el marco del Programa de Riesgo Osteomuscular se avanzó en la identificación y control de riesgos físicos mediante la realización de 25 valoraciones de salud a brigadistas de emergencia en diferentes territoriales y sede central fortaleciendo la capacidad institucional de respuesta. Así mismo se ejecutaron 25 inspecciones ergonómicas (presenciales y virtuales) permitiendo identificar condiciones de riesgo y definir acciones de mejora en los puestos de trabajo. Adicionalmente se atendieron 8 casos individuales relacionados con requerimientos ergonómicos y condiciones de salud y se diseñó una encuesta institucional para caracterizar el estado de salud osteomuscular y cardiovascular como insumo clave para la toma de decisiones. Estas acciones se complementaron con jornadas de capacitación realizadas el 26 de febrero 9 y 16 de marzo orientadas a la prevención de lesiones y promoción del autocuidado.
Por su parte el Programa de Riesgo Psicosocial evidenció avances significativos en la prevención y atención de factores que afectan la salud mental mediante la implementación de asesorías individuales y el desarrollo de intervenciones colectivas a nivel nacional. Durante el trimestre se realizaron 13 seguimientos psicosociales garantizando acompañamiento oportuno a los servidores y se ejecutaron capacitaciones clave en temas como primeros auxilios psicológicos (19 y 20 de febrero) manejo de conflictos (25 de febrero) inteligencia emocional (4 de marzo) y comunicación asertiva (25 de marzo) con especial énfasis en grupos focalizados como el área financiera. De manera complementaria se desarrollaron herramientas de apoyo como material psicoeducativo infografías y un video sobre prevención del acoso laboral así como el avance en la construcción de la guía de salud mental institucional.
Adicionalmente se desarrollaron acciones transversales de promoción y prevención en Seguridad y Salud en el Trabajo mediante jornadas de sensibilización y capacitación en temas como prevención del riesgo cardiovascular (2 de febrero) cuidado auditivo (17 de febrero) gestión y prevención del acoso laboral (26 de febrero y 12 de marzo) identificación de síntomas de alerta en salud pública (27 de febrero) comunicación en situaciones de crisis (2 de marzo) prevención de riesgos respiratorios (4 de marzo) prevención de enfermedades emergentes (9 de marzo) y promoción de hábitos saludables en nutrición (24 de marzo) en articulación con ARL Positiva Nueva EPS y Coomeva.
En conjunto estas acciones reflejan un avance significativo en la ejecución del Plan de Seguridad y Salud en el Trabajo con impacto directo en la prevención de enfermedades la mejora de las condiciones laborales y el fortalecimiento de una cultura institucional orientada al autocuidado la salud integral y el bienestar de los servidores públicos.</t>
  </si>
  <si>
    <t>Avances programas de vigilancia 2026</t>
  </si>
  <si>
    <t>GTH_02</t>
  </si>
  <si>
    <t>Realizar los nombramientos necesarios para el cubrimiento de las vacantes de la planta de personal de la entidad mediante la provisión en período de prueba por concurso de méritos del proceso de selección Entidades del Orden Nacional No. 2242 de 2022 así como los nombramientos a través de los diferentes mecanismos de provisión.</t>
  </si>
  <si>
    <t>(Número de cargos provistos durante el trimestre / Número total de cargos del trimestre) *100</t>
  </si>
  <si>
    <t>Actos de nombramiento expedidos</t>
  </si>
  <si>
    <t>3_Plan Anual de Vacantes</t>
  </si>
  <si>
    <t>En cumplimiento de la meta institucional orientada a realizar los nombramientos necesarios para el cubrimiento de las vacantes de la planta de personal mediante mecanismos como el concurso de méritos del proceso de selección Entidades del Orden Nacional No. 2242 de 2022 y otras formas de provisión el Grupo Interno de Trabajo (GIT) de Vinculación presenta los siguientes resultados con corte al 31 de marzo de 2026:
Durante el periodo comprendido entre el 6 de enero y el 27 de marzo de 2026 se efectuaron un total de 65 nombramientos distribuidos de la siguiente manera:
•	32 nombramientos en período de prueba asociados al proceso de selección por mérito. 
•	29 nombramientos en provisionalidad garantizando la continuidad operativa de la entidad. 
•	3 nombramientos ordinarios. 
•	1 encargo en empleo de libre nombramiento y remoción (LNR). 
En términos de cobertura de la planta de personal a 31 de marzo de 2026 la entidad cuenta con 1.192 cargos provistos de un total de 1.361 lo que representa un 87% de ocupación</t>
  </si>
  <si>
    <t>Nombramientos I Trimestre 2026</t>
  </si>
  <si>
    <t>GTH_03</t>
  </si>
  <si>
    <t>Actualizar y ejecutar el Plan de Capacitación y Plan de Bienestar  mediante la implementación de acciones que promuevan el desarrollo de competencias habilidades y conocimientos así como la productividad desarrollo personal y profesional de los servidores públicos.</t>
  </si>
  <si>
    <t xml:space="preserve">Número de actividades del Plan de  capacitación y del Plan de Bienestar realizadas / Número actividades del Plan de capacitación y del Plan de Bienestar programadas en el año x 100.  </t>
  </si>
  <si>
    <t xml:space="preserve">Evidencias de las actividades del plan de  capacitación y del plan de bienestar ejecutadas </t>
  </si>
  <si>
    <t>5_Plan Estratégico de Talento Humano</t>
  </si>
  <si>
    <t>Durante el primer trimestre de 2026 el GIT Desarrollo de Personal avanzó en la actualización y ejecución del Plan de Capacitación y el Plan de Bienestar en línea con el fortalecimiento de competencias habilidades y el desarrollo integral de los servidores públicos. 
En materia de planeación se realizó la revisión y ajuste de ambos planes incorporando necesidades identificadas a partir de diagnósticos institucionales lineamientos estratégicos y prioridades de la entidad su publicación se realizó el 30 de enero de 2026 en la web de la entidad 
En cuanto a la ejecución se iniciaron las actividades programadas desarrollando acciones orientadas a: Fortalecimiento de competencias técnicas y transversales promoción del bienestar laboral y la calidad de vida y deneración de espacios de integración y desarrollo personal. 
En el marco del Plan de Bienestar se implementaron acciones permanentes y focalizadas en los ejes de Equilibrio Psicosocial Salud Mental Convivencia Social y Transformación Digital orientadas al fortalecimiento del clima organizacional el autocuidado la integración y el reconocimiento institucional. Destacan las estrategias de promoción del bienestar físico y emocional la prevención del riesgo psicosocial el acompañamiento a la maternidad los incentivos institucionales así como actividades de integración y reconocimiento las cuales contribuyen de manera directa al sentido de pertenencia y la motivación del talento humano. Adicionalmente se avanzó en la adopción de modalidades flexibles de trabajo con la socialización de la política de teletrabajo ergonomía y autocuidado
De manera complementaria el Plan Institucional de Capacitación consolidó acciones formativas alineadas con los ejes estratégicos institucionales fortaleciendo capacidades técnicas éticas digitales y de enfoque diferencial. En este periodo se promovieron competencias clave en transformación digital estadística probidad derechos humanos inclusión y diversidad así como el fortalecimiento de la cultura de integridad y la gestión del desempeño con una alta participación de servidores públicos en actividades presenciales y virtuales.</t>
  </si>
  <si>
    <t>Plan de Capacitación 
Plan de Bienestar
Plan Estratégico Talento Humano 2026</t>
  </si>
  <si>
    <t>GTH_04</t>
  </si>
  <si>
    <t>Actualizar el Manual Específico de Funciones y Competencias Laborales – MEFCL de acuerdo con la reorganización institucional los planes programas y proyectos vigentes.</t>
  </si>
  <si>
    <t>Número de fases de la actualización realizadas durante el trimestre/ Número total de fases de la actualización programadas durante el trimestre</t>
  </si>
  <si>
    <t>Resolución de adopción y anexo del Manual Específico de Funciones y Competencias Laborales</t>
  </si>
  <si>
    <t xml:space="preserve">El Área de Gestión del Talento Humano a través del GIT de Vinculación y Empleo Público en el marco del proceso de actualización de las fichas del MEFCL durante el primer trimestre de 2026 28 enero 4 de febrero y 2 de marzo de 2026 para revisión por parte de las organizaciones sindicales las fichas actualizadas correspondiente a veintitrés (23) de veintiséis (26) dependencias en cumplimiento de los acuerdos establecidos.
 En este contexto se realizaron cinco (5) mesas técnicas los días 19 20 de febrero 2 y 9 de marzo orientadas a la revisión de las observaciones recibidas a partir de las cuales se realizaron los ajustes pertinentes.
La actualización realizada comprende la revisión detallada del MEFCL con el fin de asegurar que las fichas reflejen de manera adecuada la realidad institucional y las necesidades específicas de la Entidad.
</t>
  </si>
  <si>
    <t>Avances Actualización Manual Especifico de Funciones y Competencias Laborales</t>
  </si>
  <si>
    <t>GTH_05</t>
  </si>
  <si>
    <t>Realizar el estudio de impacto del teletrabajo y su implementación de conformidad con el acuerdo sectorial # 13</t>
  </si>
  <si>
    <t>Número de fases del estudio realizadas/ Número total de fases del estudio programadas</t>
  </si>
  <si>
    <t xml:space="preserve">Estudio de impacto de teletrabajo </t>
  </si>
  <si>
    <t>7_Plan de Incentivos Institucionales</t>
  </si>
  <si>
    <t>GTH_06</t>
  </si>
  <si>
    <t>Actualizar y completar las historias laborales de los servidores activos en la planta de personal y disponer la transferencias primarias de las historias laborales de los servidores públicos inactivos para su recepción por parte del Archivo Central del DANE.</t>
  </si>
  <si>
    <t>(Número de carpetas de historias laborales gestionadas en el trimestre  / Total de carpetas de historias laborales programadas en el trimestre) × 100</t>
  </si>
  <si>
    <t xml:space="preserve">Informe Historias laborales de los servidores activos e inactivos en planta gestionadas - FUID
Correo o comunicado de notificación para inicio de proceso de transferencia y entrega - FUID </t>
  </si>
  <si>
    <t>En relación con las historias laborales de servidores activos se identifican 1.211 funcionarios correspondientes a un total de 1.450 carpetas de archivo. Durante el período comprendido entre el 2 de febrero y el 31 de marzo de 2026 se adelantaron actividades de organización completitud documental impresión legajado y foliación de 284 carpetas lo que representa un avance del 19 %.
Por otra parte en lo correspondiente a la transferencia primaria de historias laborales de servidores públicos inactivos vigencia 2023 se identificaron 87 funcionarios retirados equivalentes a 120 carpetas. Durante el período objeto de reporte se dio inicio a la fase de inventario y alistamiento documental como etapa previa a la transferencia al Archivo Central del DANE sentando las bases para el cumplimiento de la normativa archivística aplicable.</t>
  </si>
  <si>
    <t>Avance I- Trimestre 2026 Historias Laborales Activos
FUID Historias Laborales Retirados 2023</t>
  </si>
  <si>
    <t>El no cumplimiento de las actividades programadas se encuentra asociado a factores estructurales operativos y contractuales que han incidido de manera directa en el ritmo de ejecución del proceso particularmente en el desarrollo de la fase de completitud de los expedientes laborales.
En primer lugar la transición hacia esquemas de trabajo no presenciales derivada de la pandemia implicó la adopción de herramientas de almacenamiento virtual para la gestión documental. No obstante esta implementación se realizó sin la definición de una metodología estandarizada de gestión documental digital en el área de Gestión del Talento Humano lo cual ha dificultado la identificación localización y recuperación de los documentos requeridos para el alistamiento de las historias laborales. Esta situación ha generado mayores tiempos de búsqueda afectando la eficiencia oportunidad y capacidad de avance del proceso.
Adicionalmente se ha evidenciado la incidencia de la curva de aprendizaje del personal de apoyo especialmente en lo relacionado con la correcta identificación de los tipos documentales que conforman las historias laborales y el desarrollo de las actividades propias del alistamiento archivístico. Esta condición ha requerido procesos adicionales de acompañamiento verificación y ajuste gradual en la ejecución de las tareas impactando los tiempos inicialmente proyectados.
A lo anterior se suma un factor de carácter operativo y contractual. Para la ejecución de la actividad se había proyectado la participación de un equipo conformado por cinco (5) contratistas bajo la modalidad de prestación de servicios. Sin embargo uno de los contratos fue objeto de cesión desde el inicio del período contractual y posteriormente el contratista cesionario presentó una situación de índole personal que impidió el cumplimiento normal de las obligaciones asignadas. Esta circunstancia afectó la continuidad de las actividades previstas y generó retrasos significativos en la ejecución razón por la cual se dio apertura a la etapa de incumplimiento contractual conforme a los mecanismos de control establecidos por la entidad.
En conjunto las situaciones descritas explican las desviaciones presentadas frente a la programación inicial y constituyen los principales elementos que justifican el no cumplimiento de las actividades previstas en el período evaluado sin perjuicio de las acciones de control seguimiento y ajuste que se vienen adelantando para mitigar los impactos identificados.</t>
  </si>
  <si>
    <t>GTH_07</t>
  </si>
  <si>
    <t>Implementar acciones de promoción de la política de integridad a través de la ejecución de las 3 jornadas de inducción y la realización de la semana de la transparencia en el segundo semestre</t>
  </si>
  <si>
    <t xml:space="preserve">Indicador (%)=( Numero de actividades realizadas/numero de actividades programadas)*100     </t>
  </si>
  <si>
    <t xml:space="preserve">Documento  de la socialización </t>
  </si>
  <si>
    <t>Programa de Transparencia y Ética Pública</t>
  </si>
  <si>
    <t>POL_11: Servicio al Ciudadano</t>
  </si>
  <si>
    <t>Durante el primer trimestre de 2026 el Área de Gestión del Talento Humano avanzó en la implementación de acciones orientadas a la promoción de la política de integridad mediante la ejecución de las jornadas de inducción dirigidas a los servidores públicos de la entidad.
En este periodo se llevaron a cabo tres (3) jornadas de inducción desarrolladas en las siguientes fechas:
9 y 13 de enero
2 y 3 de febrero
2 y 3 de marzo
Estas jornadas incluyeron la socialización de contenidos relacionados con la política de integridad principios éticos y lineamientos institucionales contribuyendo al fortalecimiento de la cultura organizacional y al conocimiento de los valores que orientan el ejercicio del servicio público</t>
  </si>
  <si>
    <t>Jornadas de Inducción</t>
  </si>
  <si>
    <t>GIT Área de Seguimiento y Control a Peticiones Quejas Reclamos Sugerencias y Denuncias - PQRSD</t>
  </si>
  <si>
    <t>PQR_01</t>
  </si>
  <si>
    <t>Realizar las socializaciones para promover el correcto tratamiento de las PQRSD en el DANE  a nivel nacional.</t>
  </si>
  <si>
    <t>Numero total de piezas publicadas</t>
  </si>
  <si>
    <t xml:space="preserve">Piezas de comunicación 
Actividades de sensibilización al personal DANE a nivel nacional </t>
  </si>
  <si>
    <t>Correo institucional de divulgacion 12 tips para el manejo de las PQRSD</t>
  </si>
  <si>
    <t>https://danegovco.sharepoint.com/:f:/r/sites/PlanesInstitucionales-MetasHisttricasporrea2018-2022/Documentos%20compartidos/SECRETAR%C3%8DA%20GENERAL/Evidencias%20Planes%20Institucionales%202026/PTEP/I%20TRIMESTRE/PQR_01?csf=1&amp;web=1&amp;e=ey1QXC&amp;xsdata=MDV8MDJ8ZmVyb2RyaWd1ZXpnQGRhbmUuZ292LmNvfDQwZTBiZTA1ZDI0MTQ1MWUyZDRiMDhkZThjNDVmNGU5fDBkMWRlMzRkYWY0OTRiZjViOGVlM2MzYzQ0Y2U3OTQyfDB8MHw2MzkxMDI0MjkyNjE5NzIzMTN8VW5rbm93bnxUV0ZwYkdac2IzZDhleUpGYlhCMGVVMWhjR2tpT25SeWRXVXNJbFlpT2lJd0xqQXVNREF3TUNJc0lsQWlPaUpYYVc0ek1pSXNJa0ZPSWpvaVRXRnBiQ0lzSWxkVUlqb3lmUT09fDB8fHw%3d&amp;sdata=MlB3eUFJdDlYbTRFcFVvbndiQTRlWW85K1NxWDFLL1JYbkpFclhnZ2NvQT0%3d</t>
  </si>
  <si>
    <t>PQR_02</t>
  </si>
  <si>
    <t>Actualizar la documentación asociada a la gestión de las PQRSD en la entidad.</t>
  </si>
  <si>
    <t>Documentos actualizados / Documentos programados *100</t>
  </si>
  <si>
    <t>Documentos actualizados</t>
  </si>
  <si>
    <t>Borrador actualizacion resolucion 0676</t>
  </si>
  <si>
    <t>https://danegovco.sharepoint.com/:f:/r/sites/PlanesInstitucionales-MetasHisttricasporrea2018-2022/Documentos%20compartidos/SECRETAR%C3%8DA%20GENERAL/Evidencias%20Planes%20Institucionales%202026/PTEP/I%20TRIMESTRE/PQR_02?csf=1&amp;web=1&amp;e=MkqaK8&amp;xsdata=MDV8MDJ8ZmVyb2RyaWd1ZXpnQGRhbmUuZ292LmNvfDQwZTBiZTA1ZDI0MTQ1MWUyZDRiMDhkZThjNDVmNGU5fDBkMWRlMzRkYWY0OTRiZjViOGVlM2MzYzQ0Y2U3OTQyfDB8MHw2MzkxMDI0MjkyNjE5OTc5MDJ8VW5rbm93bnxUV0ZwYkdac2IzZDhleUpGYlhCMGVVMWhjR2tpT25SeWRXVXNJbFlpT2lJd0xqQXVNREF3TUNJc0lsQWlPaUpYYVc0ek1pSXNJa0ZPSWpvaVRXRnBiQ0lzSWxkVUlqb3lmUT09fDB8fHw%3d&amp;sdata=ZTRseVluSUJCajhLdmF5eS9oMEtiZldvZ3JDSTk1NER1eWxVWTZDNUlBTT0%3d</t>
  </si>
  <si>
    <t>PQR_03</t>
  </si>
  <si>
    <t xml:space="preserve">Fortalecer los reporte semanales para el seguimiento y control a la gestión de las PQRSD </t>
  </si>
  <si>
    <t>(Reportes programados / reportes enviados)*100</t>
  </si>
  <si>
    <t>Reportes semanales</t>
  </si>
  <si>
    <t>envios semanales a cada dependencia del estado de las PQRSD</t>
  </si>
  <si>
    <t>https://danegovco.sharepoint.com/:f:/r/sites/PlanesInstitucionales-MetasHisttricasporrea2018-2022/Documentos%20compartidos/SECRETAR%C3%8DA%20GENERAL/Evidencias%20Planes%20Institucionales%202026/PTEP/I%20TRIMESTRE/PQR_03?csf=1&amp;web=1&amp;e=FqWqCj&amp;xsdata=MDV8MDJ8ZmVyb2RyaWd1ZXpnQGRhbmUuZ292LmNvfDQwZTBiZTA1ZDI0MTQ1MWUyZDRiMDhkZThjNDVmNGU5fDBkMWRlMzRkYWY0OTRiZjViOGVlM2MzYzQ0Y2U3OTQyfDB8MHw2MzkxMDI0MjkyNjIwMjA2NDR8VW5rbm93bnxUV0ZwYkdac2IzZDhleUpGYlhCMGVVMWhjR2tpT25SeWRXVXNJbFlpT2lJd0xqQXVNREF3TUNJc0lsQWlPaUpYYVc0ek1pSXNJa0ZPSWpvaVRXRnBiQ0lzSWxkVUlqb3lmUT09fDB8fHw%3d&amp;sdata=M2h5eEhHQXY0QitFMml4UnhraW5IRjQvM0YzbkVDYkNWdXg5cy92Y3pGND0%3d</t>
  </si>
  <si>
    <t>PQR_04</t>
  </si>
  <si>
    <t>Número total de  documentos revisados que informan al peticionario los mecanismos  para la presentación de quejas por negación de acceso a la información pública</t>
  </si>
  <si>
    <t>Actualización de procedimiento</t>
  </si>
  <si>
    <t xml:space="preserve">Borrador actualizacion procedimiento </t>
  </si>
  <si>
    <t>Oficinas asesoras y de control</t>
  </si>
  <si>
    <t>Oficina Asesora de Planeación</t>
  </si>
  <si>
    <t>OAP_01</t>
  </si>
  <si>
    <t xml:space="preserve">L4.1 Aumentar el índice de desempeño institucional de las políticas del MIPG </t>
  </si>
  <si>
    <t>Mantener o aumentar el Índice de Desempeño Institucional - IDI del DANE en un puntaje mínimo de 94 puntos</t>
  </si>
  <si>
    <t>Número de puntos obtenidos en la calificación anual</t>
  </si>
  <si>
    <t>Resultados del Índice del desempeño 2024</t>
  </si>
  <si>
    <t>POL_03:Planeación Institucional</t>
  </si>
  <si>
    <t>OAP_02</t>
  </si>
  <si>
    <t>Alcanzar la ejecución presupuestal de los recursos de inversión y funcionamiento en compromisos</t>
  </si>
  <si>
    <t>(Compromisos / Apropiación Vigente) *100</t>
  </si>
  <si>
    <t>Bases mensuales de reporte de ejecución presupuestal</t>
  </si>
  <si>
    <t xml:space="preserve">POL_04: Gestión Presupuestal y Eficiencia del Gasto Publico </t>
  </si>
  <si>
    <t>Se comprometio el 24% de los recursos de funcionamiento y el 43% de los recursos de inversión para un total del 40%</t>
  </si>
  <si>
    <t xml:space="preserve">Ejecución Presupuestal compromisos y obligaciones DANE Inversión y Funcionamiento_Enero_31
Ejecución Presupuestal compromisos y obligaciones DANE Inversión y Funcionamiento_Febrero_28
Ejecución Presupuestal compromisos y obligaciones DANE Inversión y Funcionamiento_Marzo_31
</t>
  </si>
  <si>
    <t>OAP_03</t>
  </si>
  <si>
    <t>Alcanzar la ejecución presupuestal de los recursos comprometidos de inversión y funcionamiento en obligaciones</t>
  </si>
  <si>
    <t>(Obligaciones / Apropiación comprometida) *100</t>
  </si>
  <si>
    <t>Se obligó el 72% de los recursos comprometidos de funcionamiento y el 31% de los recursos de inversión para un total del 36%</t>
  </si>
  <si>
    <t>OAP_04</t>
  </si>
  <si>
    <t>Implementar nuevos desarrollos en la herramienta SPGI para la gestión de reprogramaciones de recursos y tableros de control para el seguimiento a la ejecución de recursos con la documentación respectiva.</t>
  </si>
  <si>
    <t>Sumatoria de porcentajes de avance de nuevos desarrollos tecnológicos implementados en el SPGI</t>
  </si>
  <si>
    <t>Nuevos desarrollos entregados</t>
  </si>
  <si>
    <t>10_Plan Estratégico de Tecnologías de la Información y las Comunicaciones_PETI</t>
  </si>
  <si>
    <t xml:space="preserve">Se realizan las diferentes reprogramaciones de recursos y metas para 2026.
Se está realizando durante toda la vigencia la compra de carrito o solicitud de CDP.
Se tiene el ejercicio ofimático para el cargue de metas 2026 Las áreas están reportando la información
Se depuró el cargue de metas para la vigencia 2025 y 2026 
Se creó el descargable de reporte de metas asociadas al presupuesto programado
Sin embargo cómo toda herramienta se continua con el perfeccionamiento de ciertos atributos en la medida que exista la necesidad.
Están los ejercicios administrativos del SPGI para que los usuarios puedan interactuar con el aplicativo:
Se continúan asignando permisos de programación solicitud de CDP financieros y conciliaciones para que la ejecución de recursos 2026 pueda llegar su máximo nivel.
</t>
  </si>
  <si>
    <t>LINK DEL APLICATIVO: https://spgi.dane.gov.co/administration/home/</t>
  </si>
  <si>
    <t>OAP_05</t>
  </si>
  <si>
    <t>Realizar el mantenimiento del Sistema Integrado de gestión bajo los criterios normativos aplicables</t>
  </si>
  <si>
    <t>Número de no conformidades formuladas a tiempo / número total de no conformidades detectadas.</t>
  </si>
  <si>
    <t xml:space="preserve">Planes de mejoramiento formulados para atender las no conformidades detectadas por la segunda línea de defensa. </t>
  </si>
  <si>
    <t>4_Sinergia Organizacional</t>
  </si>
  <si>
    <t>12_Plan de Seguridad y Privacidad de la Información</t>
  </si>
  <si>
    <t>OAP_06</t>
  </si>
  <si>
    <t xml:space="preserve">L4.3 Realizar la reestructuración organizacional del DANE </t>
  </si>
  <si>
    <t>Ejecutar las etapas descritas en la circular 100-011 de 2023 para los procesos de fortalecimiento Institucional de a cuerdo a lo planificado y autorizado por cada una de las entidades correspondientes</t>
  </si>
  <si>
    <t>(Número de actividades cumplidas/ Número de Actividades programadas) *100</t>
  </si>
  <si>
    <t xml:space="preserve">Documentos de radicación ante las entidades correspondientes </t>
  </si>
  <si>
    <t>OAP_07</t>
  </si>
  <si>
    <t xml:space="preserve">Revisar los documentos de las operaciones estadísticas de Fase 1 y actualizar en el Sistema Integrado de Gestión de acuerdo con la metodología establecida - Línea base 292 documentos </t>
  </si>
  <si>
    <t>Número de documentos de fase I revisados y actualizados / Número de documentos de Fase I a actualizar</t>
  </si>
  <si>
    <t>Documentos en flujo de revisión 
20 documentos de Fase 1</t>
  </si>
  <si>
    <t>POL_12: Racionalización de tramites</t>
  </si>
  <si>
    <t>OAP_08</t>
  </si>
  <si>
    <t xml:space="preserve">Verificar la actualización y cargue de la documentación de Fase 2 de las operaciones estadísticas activas - Línea base 278 documentos </t>
  </si>
  <si>
    <t>Número de documentos fase 2 verificados de OOEE activos / Número de documentos fase 2 a verificar de OOEE activas</t>
  </si>
  <si>
    <t>Documentos en flujo de revisión 
40 documentos de Fase 2</t>
  </si>
  <si>
    <t>OAP_09</t>
  </si>
  <si>
    <t>Rastrear las diferentes instancias de coordinación interinstitucional mesas comités y en general redes en las que por mandato de la ley o decisiones autónomas la entidad u organización participa.
Administración: Elaborar un Mapa de redes y articulación donde se enliste el rol responsabilidades representante o delegado tareas y planes de trabajo de las redes internas  en que participa la entidad.
Supervisión: Evaluar la necesidad de crear redes internas para el desarrollo los contenidos del Programa de Transparencia. En caso de considerarlas necesario indicar su conformación roles y responsables así como las tareas asignadas y los lineamientos sobre su funcionamiento.</t>
  </si>
  <si>
    <t>(Número de redes y articulaciones externas en donde participa la entidad enlistadas / número de redes y articulaciones externas rastreadas durante el monitoreo.)*100</t>
  </si>
  <si>
    <t>Mapa de redes de identificación de las diferentes instancias de coordinación interinstitucional mesas comités y en general redes en las que por mandato de la ley o decisiones autónomas la entidad u organización participa. 
 Evaluación y valoración de la necesidad de crear redes internas para el desarrollo los contenidos del Programa de Transparencia.</t>
  </si>
  <si>
    <t>2. Redes y articulación</t>
  </si>
  <si>
    <t>Se avanzo en la construcción del mapa de redes o instancias de coordinación internas dentro de la matriz se incluyó información sobre el tipo de instancia marco normativo quienes integran la red la periodicidad y quien es el delegado o representante. De esta manera se podra realizar a segunda fase de esta meta que es la evaluación y valoración de la necesidad de crear redes internas para el desarrollo los contenidos del Programa de Transparencia.</t>
  </si>
  <si>
    <r>
      <rPr>
        <sz val="11"/>
        <color rgb="FF000000"/>
        <rFont val="Aptos Narrow"/>
        <family val="2"/>
      </rPr>
      <t>Matriz Instancias de participación internas del DANE</t>
    </r>
    <r>
      <rPr>
        <u/>
        <sz val="11"/>
        <color rgb="FF467886"/>
        <rFont val="Aptos Narrow"/>
        <family val="2"/>
      </rPr>
      <t xml:space="preserve"> 
https://danegovco.sharepoint.com/:f:/r/sites/PlanesInstitucionales-MetasHisttricasporrea2018-2022/Documentos%20compartidos/OPLAN/Evidencias%20Planes%20Institucionales%202026/OAP%2009?csf=1&amp;web=1&amp;e=t96o4s</t>
    </r>
  </si>
  <si>
    <t>OAP_10</t>
  </si>
  <si>
    <t>Formular  un mapeo de las instancias externas en las que participa por mandato legal o disposición normativa la entidad identificando: 
- Norma que ordena su participación. 
- Rol en que participa y funciones o responsabilidades del rol.
- La indicación de si la red o instancia está activa o no.
- Denominación del empleo o cargo a quien se delegó la participación o se asignó la responsabilidad de asistir. 
- Si la red o instancia tiene un plan de trabajo o asigna tareas periódicamente las tareas asignadas a la entidad u organización.
-Si se ejerce  la secretaría técnica deberá informar además la fecha de las reuniones asistentes y toda aquella información pública de conformidad con el principio de transparencia activa.
- En la medida que la entidad se incorpore a nuevas redes o instancias deberá actualizar su listado. En el Programa deberá quedar claro el área o responsable de mantener actualizada la información del Mapa de redes y articulación así como el procedimiento para el envío de reportes.
- El Mapa deberá ser accesible y puesto a disposición del público en general para su consulta.</t>
  </si>
  <si>
    <t>Mapa de redes externas en las que participa la entidad identificando  los aspectos destacados en la meta.</t>
  </si>
  <si>
    <t>Se avanzó en la construcción del mapa de redes o instancias de coordinación interinstitucional mesas comités y en general redes en las que por mandato de la ley o decisiones autónomas la entidad participa a nivel nacional e internacional. Dentro de la matriz se incluyó información sobre el tipo de instancia marco normativo quienes integran la red la periodicidad y quien es el delegado o representante.</t>
  </si>
  <si>
    <r>
      <rPr>
        <sz val="11"/>
        <color rgb="FF000000"/>
        <rFont val="Aptos Narrow"/>
        <family val="2"/>
        <scheme val="minor"/>
      </rPr>
      <t xml:space="preserve">Matriz Instancias de participación externas del DANE 
</t>
    </r>
    <r>
      <rPr>
        <u/>
        <sz val="11"/>
        <color rgb="FF467886"/>
        <rFont val="Aptos Narrow"/>
        <family val="2"/>
        <scheme val="minor"/>
      </rPr>
      <t xml:space="preserve">
https://danegovco.sharepoint.com/:f:/r/sites/PlanesInstitucionales-MetasHisttricasporrea2018-2022/Documentos%20compartidos/OPLAN/Evidencias%20Planes%20Institucionales%202026/OAP%2010?csf=1&amp;web=1&amp;e=Iu09NT</t>
    </r>
  </si>
  <si>
    <t>OAP_11</t>
  </si>
  <si>
    <t>Realizar anualmente el proceso de Rendición de cuentas sobre la gestión de la entidad y brindar el acompañamiento necesario para que los sindicatos puedan llevar a cabo su propia rendición de cuentas en un espacio autónomo debidamente coordinado con la administración. 
Las entidades del sector presentarán los resultados del seguimiento a los acuerdos del sector estadístico en el informe anual y en una jornada en el marco del plan anual de rendición de cuentas en el que se incluirá la gestión realizada por las entidades y las organizaciones sindicales en procura de la mejora del servicio público. (Acuerdo colectivo N° 20)</t>
  </si>
  <si>
    <t>(Número de rendición de cuentas anuales realizadas (Gestión de la entidad y la sindical) / número de rendición de cuentas anuales programadas)*100</t>
  </si>
  <si>
    <t xml:space="preserve">Informe de Rendición de Cuentas anual con la inclusión de la gestión realizada por las entidades y las organizaciones sindicales en procura de la mejora del servicio público. </t>
  </si>
  <si>
    <t>OAP_12</t>
  </si>
  <si>
    <t xml:space="preserve">Realizar el análisis y ajuste a la Política de gestión de riesgos de la entidad  de  acuerdo a los lineamientos de la Secretaría de transparencia sobre riesgo LAFT </t>
  </si>
  <si>
    <t>(Número de actividades planeadas / Número de actividades realizadas) * 100</t>
  </si>
  <si>
    <t xml:space="preserve">
Diagnóstico integral de la aplicabilidad del Sistema de Administración del Riesgo de Lavado de Activos y Financiación del Terrorismo (SARLAFT)
Política institucional de riesgos actualizada.
</t>
  </si>
  <si>
    <t>1. Administración de riesgos</t>
  </si>
  <si>
    <t>Se establecío el cronograma de implementación de la migración y actualización a la versión 7 de la Guai de riesgos DAFP</t>
  </si>
  <si>
    <t>cronograma implementación de riesgos DANE_2026
https://danegovco.sharepoint.com/sites/PlanesInstitucionales-MetasHisttricasporrea2018-2022/Documentos%20compartidos/Forms/AllItems.aspx?id=%2Fsites%2FPlanesInstitucionales%2DMetasHisttricasporrea2018%2D2022%2FDocumentos%20compartidos%2FOPLAN%2FEvidencias%20Planes%20Institucionales%202025%2FPETEP%2Foap%20012&amp;viewid=4898ae3e%2D639a%2D41ac%2Db718%2D8f47bbb2b81e</t>
  </si>
  <si>
    <t>OAP_13</t>
  </si>
  <si>
    <t>Mantener la realización de los  reportes de monitoreo a los mapas de riesgos de acuerdo a política de gestión de riesgos de la entidad.</t>
  </si>
  <si>
    <t>Tres (3) informes de seguimiento de los riesgos por vigencia.</t>
  </si>
  <si>
    <t>OAP_14</t>
  </si>
  <si>
    <t>Documentar el proceso de Debida Diligencia en la entidad.</t>
  </si>
  <si>
    <t>Sumatoria de los hitos:
Hito 1: Plan de trabajo 10% 
Hito 2: mesas de trabajo con procesos involucrados 10%
Hito 3 Borradores de documentación 20%
Hito 4: Documentos Aprobados y cargdaos en Isolución 60%</t>
  </si>
  <si>
    <t>1: Plan de trabajo
2: mesas de trabajo con procesos involucrados
3. Borradores de documentación
4. Documentos Aprobados y cargados en Isolución</t>
  </si>
  <si>
    <t>Se establecío el cronograma de implementación de la migración y actualización a la versión 7 de la Guai de riesgos DAFP esta actualización incluye riesgos LAFT</t>
  </si>
  <si>
    <t>OAP_15</t>
  </si>
  <si>
    <t xml:space="preserve">Actualizar y publicar los instrumentos de gestión de información de la Entidad:
1- Registro de activos de información
2- Índice de información clasificada y reservada
3- Esquema de publicación de información </t>
  </si>
  <si>
    <t>Sumatoria de los Hitos:
Hito 1: Activos de Información de territoriales coslidado 10%
Hito 2: Registro de activos de información actualizado 40%.
 Hito 3: Índice de información clasificada y reservada actualizado 20%
Hito 4: Esquema de publicación de información actualizado  30%.</t>
  </si>
  <si>
    <t>1. Activos de Información de territoriales consolidado  2. Registro de activos de información actualizado. 3. Índice de información clasificada y reservada actualizado.
4. Esquema de publicación de información actualizado</t>
  </si>
  <si>
    <t xml:space="preserve">Se consolidaron los activos de información territoriales </t>
  </si>
  <si>
    <t>Matriz de activos territoriales anonimizada
https://danegovco-my.sharepoint.com/shared?id=%2Fpersonal%2Fjamoncayop%5Fdane%5Fgov%5Fco%2FDocuments%2FDocumentos%2FMPSI%2FEvidencias%202026%2F6%2E%20Activos%20de%20informaci%C3%B3n%2F2%2E%20Activos%20de%20informaci%C3%B3n%20Territoriales&amp;listurl=%2Fpersonal%2Fjamoncayop%5Fdane%5Fgov%5Fco%2FDocuments&amp;viewid=e3cf3e49%2D9ab0%2D4441%2D825c%2Dc9583c79aa0a&amp;LOF=1&amp;CT=1775680676368&amp;OR=OWA%2DNT%2DMail&amp;clickParams=eyJYLUFwcE5hbWUiOiJNaWNyb3NvZnQgT3V0bG9vayBXZWIgQXBwIiwiWC1BcHBWZXJzaW9uIjoiMjAyNjAzMjAwMDIuMjAiLCJPUyI6IldpbmRvd3MgMTEifQ%3D%3D</t>
  </si>
  <si>
    <t>OAP_16</t>
  </si>
  <si>
    <t>Verificar en cada vigencia que  el  Índice de información clasificada y reservada se encuentre actualizado.</t>
  </si>
  <si>
    <t>Sumatoria de los Hitos: Hito 1: Verificar el Índice de información clasificada y reservada 50%
Hito 2:  Realizar ajustes requeridos al índice 20%
 Hito 3: Aproabar y publicar en pagina web el índice ajustado 30%</t>
  </si>
  <si>
    <t xml:space="preserve"> Índice de información clasificada y reservada actualizado ajustado y publicado.</t>
  </si>
  <si>
    <t>OAP_17</t>
  </si>
  <si>
    <t>Publicar un acto administrativo con la actualización de los instrumentos de gestión de la información de conformidad con lo establecido en la Ley 1712 de 2014.</t>
  </si>
  <si>
    <t xml:space="preserve">Número de actos administrativos con la actualización de los instrumentos de gestión de la información  </t>
  </si>
  <si>
    <t xml:space="preserve">Acto administrativo de actualización de los instrumentos de gestión de la información pública.  </t>
  </si>
  <si>
    <t>OAP_18</t>
  </si>
  <si>
    <t>Verificar y validar el inventario de activos de información con las oficinas y áreas  responsables atendiendo al procedimiento  de gestión de activos de información.</t>
  </si>
  <si>
    <t>(Número de oficinas y/o áreas con inventario actualizado/ número de oficinas y/o áreas de la entidad)*100</t>
  </si>
  <si>
    <t>Inventario de activos de información revisado contra las Tablas de Retención Documental (TRD)  y clasificado por confidencialidad.</t>
  </si>
  <si>
    <t xml:space="preserve">Se consolida la matriz de activos de información y se realiza su revisón </t>
  </si>
  <si>
    <t>Matriz de inventario de activos de información
https://danegovco.sharepoint.com/sites/PlanesInstitucionales-MetasHisttricasporrea2018-2022/Documentos%20compartidos/Forms/AllItems.aspx?id=%2Fsites%2FPlanesInstitucionales%2DMetasHisttricasporrea2018%2D2022%2FDocumentos%20compartidos%2FOPLAN%2FEvidencias%20Planes%20Institucionales%202026%2FOAP%20018&amp;viewid=4898ae3e%2D639a%2D41ac%2Db718%2D8f47bbb2b81e</t>
  </si>
  <si>
    <t>OAP_19</t>
  </si>
  <si>
    <t xml:space="preserve">Realizar una matriz  de registro de activos de información validada aprobada y publicada. </t>
  </si>
  <si>
    <t>Número de matrices de registro de activos de información validada aprobada y publicada.  / Numero de matrices proyectadas  *100</t>
  </si>
  <si>
    <t xml:space="preserve"> Registro de activos de información registro de activos de información validada aprobada y publicada.</t>
  </si>
  <si>
    <t>OAP_20</t>
  </si>
  <si>
    <t>Realizar un documento del índice de información aprobado y publicado. El índice incluirá la fundamentación constitucional o legal de la clasificación o la reserva.</t>
  </si>
  <si>
    <t>Número de documentos del índice de información aprobado y publicado  / Numero documentos proyectados  *100</t>
  </si>
  <si>
    <t>Índice de información clasificada y reservada publicado.</t>
  </si>
  <si>
    <t>OAP_21</t>
  </si>
  <si>
    <t>Realizar un documento de esquema de publicación aprobado y publicado.</t>
  </si>
  <si>
    <t>Número de documentos del índice de información aprobado y publicado / Numero documentos proyectados *100</t>
  </si>
  <si>
    <t>Esquema de publicación de información publicado.</t>
  </si>
  <si>
    <t>OAP_22</t>
  </si>
  <si>
    <t>Mantener a través de Isolución público la información documentada para consulta de la ciudadanía</t>
  </si>
  <si>
    <t>(Tiempo disponible de la plataforma en línea/Tiempo total)*100</t>
  </si>
  <si>
    <t>Plataforma de Isolucion funcionando y con acceso público</t>
  </si>
  <si>
    <t>El aplicativo Isolución cuenta con acceso al público y está parametrizado con los niveles de confidencialidad necesarios</t>
  </si>
  <si>
    <t>Soporte Isolución
https://danegovco.sharepoint.com/sites/PlanesInstitucionales-MetasHisttricasporrea2018-2022/Documentos%20compartidos/Forms/AllItems.aspx?id=%2Fsites%2FPlanesInstitucionales%2DMetasHisttricasporrea2018%2D2022%2FDocumentos%20compartidos%2FOPLAN%2FEvidencias%20Planes%20Institucionales%202026%2FOAP%20022&amp;viewid=4898ae3e%2D639a%2D41ac%2Db718%2D8f47bbb2b81e</t>
  </si>
  <si>
    <t>OAP_23</t>
  </si>
  <si>
    <t>Implementar las acciones determinadas en el plan de gestión del conocimiento para el fortalecimiento de capacidades conforme a los lineamientos del MIPG y a la optimización de trámites internos a nivel central y territorial.</t>
  </si>
  <si>
    <t>Sumatoria de Hito 1. Documento Plan de Gestión del Conocimiento (30%)+ Hito 2 Informe de seguimiento a la implementación Plan de Gestión del Conocimiento (70%)</t>
  </si>
  <si>
    <t>1.1 Plan de Gestión del Conocimiento y la Innovación.
1.2 Informe de seguimiento a la implementación Plan de Gestión del Conocimiento y la Innovación.</t>
  </si>
  <si>
    <t>Oficina de Control Interno</t>
  </si>
  <si>
    <t>OCI_01</t>
  </si>
  <si>
    <t>Ejecutar el Plan Anual de Auditoría Interna (PAAI)  2026 conforme a los trabajos aprobados por el CICCI para el fortalecimiento del sistema de control interno de la entidad con un enfoque en la evaluación monitoreo prevención y mejora continua de los diferentes procesos de la entidad.</t>
  </si>
  <si>
    <t>Número de trabajos del PAAI ejecutados / Número de trabajos del PAAI programados*100</t>
  </si>
  <si>
    <t>Informes finales de resultados de ejecución de trabajos del PAAI</t>
  </si>
  <si>
    <t>16_Control Interno de Gestión</t>
  </si>
  <si>
    <t>POL_19: Control interno</t>
  </si>
  <si>
    <t>Durante el primer trimestre se avanzó en la ejecución del PAAI_2026 aprobado por el CICCI con la finalización de los 10 trabajos programados para este periodo:
1. Evaluación Independiente del Estado del Sistema de Control Interno MECI (Pormenorizado)_Vigencia 2025
2. Informe sobre posibles actos de corrupción Corte_20 de enero 2026
3. Informe sobre la atención prestada por la entidad a PQRSD_Segundo Semestre 2025
4. Evaluación Control Interno Contable CIC y Seguimiento Asuntos sobre proceso contable_Vigencia 2025
5. Informe de evaluación a la Gestión Institucional (Evaluación por dependencias)_Vigencia 2025
6. Informe Derechos de Autor Software_ Vigencia 2025
7. Auditoría Modelo de Seguridad y Privacidad de la Información (MSPI)_ Vigencia 2025
8. Seguimiento Actividad litigiosa eKOGUI_II Semestre 2025
9. Informe de Austeridad en el Gasto IVTrim2025
10. Plan de Mejoramiento CGR corte 31DIC2025</t>
  </si>
  <si>
    <t>Informes finales radicados correspondientes a:
1. Evaluación Independiente del Estado del Sistema de Control Interno MECI (Pormenorizado)_Vigencia 2025
2. Informe sobre posibles actos de corrupción_Corte 20 de enero 2026
3. Informe sobre la atención prestada por la entidad a PQRSD_Segundo Semestre 2025
4. Evaluación Control Interno Contable CIC y Seguimiento Asuntos sobre proceso contable_Vigencia 2025
5. Informe de evaluación a la Gestión Institucional (Evaluación por dependencias)_Vigencia 2025
6. Informe Derechos de Autor Software_ Vigencia 2025
7. Auditoría Modelo de Seguridad y Privacidad de la Información (MSPI)_ Vigencia 2025
8. Seguimiento Actividad litigiosa eKOGUI_II Semestre 2025
9. Informe de Austeridad en el Gasto IVTrim2025
10. Plan de Mejoramiento CGR corte 31DIC2025</t>
  </si>
  <si>
    <t>Oficina de Sistemas</t>
  </si>
  <si>
    <t>OSI_01</t>
  </si>
  <si>
    <t xml:space="preserve"> Mantener los índices de las políticas de gobierno y seguridad digital en comparación con el promedio de los índices de 2022 2023 y 2024 que permita continuar fortaleciendo la gestión de TI en la Entidad. </t>
  </si>
  <si>
    <t>Variación porcentual de gobierno y seguridad digital= 
((Promedio (índice GD2025; índice SD2025)/ Promedio(Promedio índicesGD2022-2024; Promedio índices SD 2022-2024))-1)*100
Donde:
GD: Política de gobierno digital
SD: Política de Seguridad Digital</t>
  </si>
  <si>
    <t>Documento del incremento de las políticas de gobierno y seguridad digital en el cuatrienio 2022-2026</t>
  </si>
  <si>
    <t>11_Gestión de Información y Transformación Digital</t>
  </si>
  <si>
    <t>POL_07: Gobierno Digital</t>
  </si>
  <si>
    <t>OSI_02</t>
  </si>
  <si>
    <t>Ejecutar el Plan Estratégico de Tecnologías de la Información (PETI) actualizado para la vigencia 2026 y medir su avance a través del instrumento de control para fortalecer las capacidades de Gobierno de TI</t>
  </si>
  <si>
    <t>Avance del PETI en PAI = (Avance trimestral PETI) / (Avance planeado trimestral en PAI) * 100%</t>
  </si>
  <si>
    <t>Informe trimestral de cierre de PETI 2023-2026 y Documento de cierre al finalizar la vigencia 2026</t>
  </si>
  <si>
    <t xml:space="preserve">Durante el primer trimestre de la vigencia 2026 presenta un SPI del 100% con un avance acumulado de 1907% a corte de Febrero de 2026 (Teniendo en cuenta que el PETI se reporta mes vencido) 
A esta fecha el portafolio del PETI está conformado por 23 proyectos de los cuales 15 (6522%) se encuentran en ejecución 6 (2609%) se encuentran finalizados 2 (870%) han sido cancelados lo que evidencia una ejecución mayoritariamente activa y coherente con el horizonte de planeación del PETI 2023 2026.
En cuanto a la desagregación operativa el PETI contempla un total de 111 alcances de los cuales 63 (5676 %) se encuentran en ejecución 38 (3423 %) están finalizados 9 (811 %) han sido cancelados y 1 (090 %) se encuentra en pausa o suspendido. En conjunto esta distribución indica que 9099 % de los alcances del portafolio se encuentran en ejecución o finalizados lo que confirma un avance sustantivo y progresivo del PETI mientras que los estados de excepción representan una proporción reducida y no comprometen el cumplimiento de los objetivos estratégicos del plan.
A continuación se relacionan los proyectos finalizados:
(Total = 6 Proyectos)
PRY-06 Sistema de Gestión Documental SGDEA
PRY-09 Censo económico nacional urbano
PRY-10 Registro multidimensional Wayúu
PRY-12 Sistema de información EDUC
PRY-15 Registros administrativos (SIGRAC)
PRY-22 Respaldo institucional
A continuación se indica la cantidad de alcances finalizados por proyecto:
(Total = 38 alcances finalizados)
PRY-01 Gestión y gobierno de TI (4)
PRY-02 Fortalecimiento del Ecosistema de Gestión de Datos (6)
PRY-03 Iniciativas sectoriales (1)
PRY-06 Sistema de Gestión Documental SGDEA (4)
PRY-09 Censo económico nacional urbano (5)
PRY-10 Registro multidimensional Wayúu (5)
PRY-12 Sistema de información EDUC (1)
PRY-13 Sistema de Información de la Gestión Financiera Pública – SIGFP (2)
PRY-15 Registros administrativos (SIGRAC) (4)
PRY-19 Gestión de los servicios de infraestructura tecnológica (4)
PRY-22 Respaldo institucional (2)
</t>
  </si>
  <si>
    <t>INFORME DE CIERRE TRIM01.docx</t>
  </si>
  <si>
    <t>OSI_03</t>
  </si>
  <si>
    <t>Automatizar el flujo completo de las fuentes priorizadas para el cambio de año base asegurando datos consistentes y eficiencia mediante analítica avanzada e inteligencia artificial.</t>
  </si>
  <si>
    <t xml:space="preserve">Sumatoria de los documentos técnicos generados en la automatización del flujo de las fuentes priorizadas para el cambio de año base </t>
  </si>
  <si>
    <t xml:space="preserve">Cuatro documentos técnicos de la automatización del flujo de las fuentes priorizadas para el cambio de año base </t>
  </si>
  <si>
    <t>Durante el primer trimestre se avanzó en la automatización del flujo de las fuentes priorizadas para el cambio de año base mediante la estructuración de procesos levantamiento de requerimientos y desarrollo de componentes técnicos orientados a la integración transformación y validación de datos. Así mismo se realizaron mesas de trabajo y pruebas funcionales que permitieron garantizar la consistencia de la información y fortalecer la eficiencia en los procesos estadísticos incorporando herramientas analíticas que aportan a la optimización del procesamiento y preparación de datos.</t>
  </si>
  <si>
    <t>OSI_03 _ INT-02_DOCUMENTO_TECNICO_AUTOMATIZACION-PROYECTO_CAMBIO_AÑO_BASE TRI12026.docx</t>
  </si>
  <si>
    <t>OSI_04</t>
  </si>
  <si>
    <t>Atender los requerimientos recibidos necesarios para fortalecer los procesos de producción de información basados en las Operaciones Estadísticas (OOEE) y los Registros Administrativos (RRAA) con el objetivo de mejorar la calidad y eficiencia de la producción estadística.</t>
  </si>
  <si>
    <t>(Solicitudes atendidas / solicitudes Recibidas )*100</t>
  </si>
  <si>
    <t>Informe trimestral de la atención de los requerimientos recibidos necesarios para fortalecer los procesos de producción de información basados en las Operaciones Estadísticas (OOEE) y los Registros Administrativos (RRAA)</t>
  </si>
  <si>
    <t>Durante el primer trimestre se atendieron oportunamente los requerimientos recibidos para fortalecer los procesos de producción de información asociados a las Operaciones Estadísticas (OOEE) y los Registros Administrativos (RRAA) alcanzando la gestión de 320 solicitudes. De estas 165 fueron tramitadas a través de SIAD y 155 mediante GLPI evidenciando atención en temas de disposición de información automatización interoperabilidad transmisión bajo estándar SDMX y bases de datos. Este resultado contribuyó al mejoramiento de la calidad disponibilidad y eficiencia de la producción estadística institucional.</t>
  </si>
  <si>
    <t>INFORME PRIMER TRIMESTRE DE SOLICITUDES 2026.pdf</t>
  </si>
  <si>
    <t>OSI_05</t>
  </si>
  <si>
    <t>Implementar interoperabilidades estratégicas con actores clave del ecosistema nacional de datos orientado a optimizar la articulación sectorial reducir duplicidad de esfuerzos mejorar la toma de decisiones basada en evidencia y consolidar la confianza digital  aportando a la modernización del Estado y a la gestión eficiente de la información pública.</t>
  </si>
  <si>
    <t>Sumatoria de los documentos  técnicos de implementación de las nuevas interoperabilidades estratégicas con actores clave del ecosistema nacional de datos orientado a optimizar la articulación sectorial</t>
  </si>
  <si>
    <t>Cuatro documentos técnicos de  implementación de las nuevas interoperabilidades estratégicas</t>
  </si>
  <si>
    <t>Durante el primer trimestre se avanzó en la implementación de interoperabilidades estratégicas mediante la articulación con la DRE y la entrega del inventario de servicios tecnológicos disponibles. Se realizaron mesas técnicas para diagnosticar capacidades y evaluar la infraestructura. Como resultado se estructuró el plan de trabajo que define las fases de implementación y fortalecimiento del intercambio de datos.</t>
  </si>
  <si>
    <t>Informe plan de acción Meta05 Nuevas Interoperabilidades.docx</t>
  </si>
  <si>
    <t>OSI_06</t>
  </si>
  <si>
    <t>L3.6 Mejorar la seguridad digital del DANE a través del fortalecimiento de las capacidades de ciberseguridad para asegurar la protección de la información misional e institucional</t>
  </si>
  <si>
    <t>Gestionar los controles lógicos de seguridad digital que apoyen la estrategia del MSPI de la Entidad</t>
  </si>
  <si>
    <t>Sumatoria de Informes de Gestión de Seguridad Informática.</t>
  </si>
  <si>
    <t>1. Informe mensual  (febrero a Diciembre) de Gestión de Soluciones Microsoft Office 365
2. Informe mensual  (febrero a Diciembre) de Gestión de Seguridad Perimetral
3. Informe mensual  (febrero a Diciembre) de Gestión de Seguridad En Point
4. Informe mensual  (febrero a Diciembre) de Gestión de Monitoreo de Seguridad.</t>
  </si>
  <si>
    <t>1. Seguridad End Point
Durante el primer trimestre se fortaleció la gestión de los controles de seguridad en los dispositivos de punto final mediante la administración continua de las plataformas de antivirus y EDR. Se realizaron actividades de monitoreo atención de alertas depuración de activos no conformes y actualización de firmas mejorando progresivamente la postura de seguridad. Estas acciones permitieron mitigar riesgos asociados a malware accesos no autorizados y ejecución de software no permitido.
2. Seguridad Perimetral
Se avanzó en el fortalecimiento de los controles lógicos de seguridad perimetral a través de la gestión de firewalls WAF VPN y dispositivos de red. Se atendieron boletines de seguridad y vulnerabilidades críticas aplicando parches bloqueos de indicadores de compromiso y ajustes de configuración. Lo anterior contribuyó a reducir la superficie de exposición y a proteger los servicios institucionales expuestos a internet.
3. Monitoreo de Seguridad
Se garantizó el monitoreo continuo de eventos de seguridad disponibilidad y rendimiento mediante herramientas de correlación y análisis. El seguimiento permanente permitió la detección temprana de comportamientos anómalos la gestión oportuna de incidentes y la articulación con los equipos de seguridad endpoint y perimetral. Estas acciones fortalecieron la capacidad de respuesta y la toma de decisiones frente a riesgos de seguridad de la información.
4. Soluciones Microsoft Office 365 (Identidad y Accesos)
Se avanzó en la gestión de los controles lógicos asociados a identidad autenticación y acceso seguro en las plataformas Microsoft Office 365. Se realizó acompañamiento técnico al fortalecimiento de mecanismos de autenticación multifactor revisión de políticas de acceso y seguimiento a alertas de seguridad. Estas acciones contribuyeron a proteger la confidencialidad de la información y a alinear los controles de identidad con los lineamientos del MSPI.</t>
  </si>
  <si>
    <t>1 Informes mensual  (febrero a marzo) de Gestión de Soluciones Microsoft Office 365
2 Informes mensual (febrero a marzo) de Gestión de Seguridad Perimetral
3 Informes mensual  (febrero a marzo) de Gestión de Seguridad End Point
4 Informes mensual  (febrero a marzo) de Gestión de Monitoreo de Seguridad</t>
  </si>
  <si>
    <t>OSI_07</t>
  </si>
  <si>
    <t xml:space="preserve">Gestionar el sistema de respaldo de los servicios TIC para soportar la estrategia de continuidad de TI de la Entidad. </t>
  </si>
  <si>
    <t>Sumatoria de Informes de Gestión del sistema de copias de respaldo de la Información Institucional.</t>
  </si>
  <si>
    <t>1. Informe de Gestión del sistema de copias de respaldo de la Información Institucional.</t>
  </si>
  <si>
    <t>Durante el primer trimestre de 2026 se avanzó de manera sostenida en la gestión del sistema de respaldo de los servicios TIC garantizando la continuidad operativa de la Entidad mediante la administración y monitoreo permanente de las plataformas de backup. Se aseguró la ejecución de los respaldos de servidores bases de datos y servicios de Office 365 así como la réplica de la información hacia repositorios alternos fortaleciendo el esquema de recuperación ante incidentes. Adicionalmente se realizaron actividades de mantenimiento validación de almacenamiento control de licenciamiento y seguimiento a alertas complementadas con pruebas periódicas de restauración lo que permitió verificar la integridad disponibilidad y confiabilidad de la información respaldada en alineación con la estrategia de continuidad de TI institucional.</t>
  </si>
  <si>
    <t>Informe de Gestión del sistema de copias de respaldo de la Información Institucional Febrero 2026
Informe de Gestión del sistema de copias de respaldo de la Información Institucional Marzo 2026</t>
  </si>
  <si>
    <t>OSI_08</t>
  </si>
  <si>
    <t>Gestionar y dar soporte técnico de las soluciones tecnológicas de producción estadísticas (PES) y Gestión institucional para mantener la disponibilidad de los servicios en los grupos de interés.</t>
  </si>
  <si>
    <t>Sumatoria de Informes de gestión que detalla la operación técnica de la solución de almacenamiento y procesamiento.</t>
  </si>
  <si>
    <t>1. Informe mensual  (febrero a Diciembre) de Gestión de Plataformas Linux
2. Informe mensual  (febrero a Diciembre) de Gestión de Plataformas Windows</t>
  </si>
  <si>
    <t>Plataforma Linux – Gestionar y dar soporte técnico de las soluciones tecnológicas (PES y Gestión institucional)
Durante el primer trimestre de 2026 se aseguró la disponibilidad y estabilidad de las soluciones tecnológicas basadas en plataforma Linux que soportan los procesos de producción estadística y servicios institucionales. Se ejecutaron actividades de administración monitoreo y soporte a aplicativos misionales como IPC IPP EAM EMMET SIPSA portales ciudadanos Geoportal y SEN incluyendo aislamientos controlados pasos a producción atención de incidentes y soporte especializado. Adicionalmente se realizaron ampliaciones de capacidad ventanas de mantenimiento corrección de vulnerabilidades actualización de componentes y controles de seguridad fortaleciendo la continuidad operativa y reduciendo riesgos de indisponibilidad para los grupos de interés.
Plataforma Windows – Gestionar y dar soporte técnico de las soluciones tecnológicas (PES y Gestión institucional)
Durante el primer trimestre de 2026 se garantizó la operación continua de los servicios tecnológicos soportados en plataforma Windows mediante la administración integral de servidores plataformas de virtualización almacenamiento y directorio activo. Se realizaron actividades de monitoreo permanente balanceo de cargas aprovisionamiento y depuración de máquinas virtuales atención de alertas soporte de segundo nivel y ejecución de mantenimientos programados. Asimismo se brindó acompañamiento a procesos críticos como simulacros y cálculo del IPC soporte a aplicaciones misionales y administrativas y fortalecimiento de controles de seguridad asegurando la disponibilidad estabilidad y confiabilidad de los servicios ofrecidos a los usuarios internos y externos de la Entidad.</t>
  </si>
  <si>
    <t>1 Informes mensual  (febrero a marzo) de Gestión de Plataformas Linux
2 Informes mensual (febrero a marzo) de Gestión de Plataformas Windows</t>
  </si>
  <si>
    <t>OSI_09</t>
  </si>
  <si>
    <t>Gestionar los Servicios y componentes de conectividad para operar y brindar disponibilidad de la red de comunicaciones de la Entidad a nivel nacional.</t>
  </si>
  <si>
    <t xml:space="preserve">Sumatoria de Informes de gestión de disponibilidad de la infraestructura tecnológica destinadas a mantener la red de comunicación. </t>
  </si>
  <si>
    <t>Informes de Gestión sobre el Monitoreo de Canales de Internet.</t>
  </si>
  <si>
    <t>Durante el primer trimestre de 2026 se adelantó de manera continua la gestión operación y soporte de los servicios y componentes de conectividad de la Entidad a nivel nacional garantizando la disponibilidad de la red de comunicaciones. Las actividades se centraron en el monitoreo permanente de los enlaces WAN e Internet la gestión de incidencias con los proveedores de servicios la ejecución de pruebas de alta disponibilidad la segmentación progresiva de la red en DANE Central y sedes territoriales así como el fortalecimiento de la red LAN y WiFi. Adicionalmente se realizaron acciones de mantenimiento actualización de firmware copias de seguridad de dispositivos de red y aplicación de controles de seguridad lo que permitió mitigar riesgos de indisponibilidad mejorar la resiliencia de la infraestructura y asegurar la continuidad de los servicios de comunicaciones que soportan los procesos misionales y administrativos de la Entidad.</t>
  </si>
  <si>
    <t>Informe de Gestión sobre el Monitoreo de Canales de Internet_FEBRERO_2026
Informe de Gestión sobre el Monitoreo de Canales de Internet_MARZO_2026</t>
  </si>
  <si>
    <t>OSI_10</t>
  </si>
  <si>
    <t>Administrar el punto único de contacto (Herramienta de Gestión de Mesa de Servicios TIC) gestionando solicitudes de TI que permitan la disponibilidad de los servicios TIC de los grupos de interés.</t>
  </si>
  <si>
    <t>Sumatoria de Informes de gestión con un análisis del desempeño en la gestión de solicitudes de Tecnologías de la Información y la Comunicación (TIC).</t>
  </si>
  <si>
    <t>Informe de gestión de solicitudes TIC.</t>
  </si>
  <si>
    <t>Durante el primer trimestre de 2026 se realizó la administración continua del punto único de contacto a través de la Herramienta de Gestión de la Mesa de Servicios TIC (GLPI) consolidándose como el canal oficial para la atención gestión y seguimiento de las solicitudes tecnológicas de los diferentes grupos de interés de la Entidad. A través de esta herramienta se atendieron requerimientos e incidencias relacionados con soporte a usuarios correo electrónico gestión de accesos a servicios tecnológicos soporte de primer nivel y acompañamiento a procesos institucionales permitiendo una atención organizada y trazable de las demandas del servicio.
Asimismo se efectuó el seguimiento permanente al estado de los casos su categorización asignación y atención por parte de los distintos GIT así como al cumplimiento de los acuerdos de nivel de servicio (ANS) conforme a la información registrada en los tableros de control y reportes consolidados. Este seguimiento permitió identificar oportunidades de mejora asociadas a la correcta categorización de solicitudes asignación de responsables y cierre oportuno de casos aspectos que fueron consignados como observaciones y recomendaciones en los informes del periodo.
De manera complementaria se mantuvo la actualización sistemática de los registros bitácoras y evidencias de gestión fortaleciendo la trazabilidad de las actividades desarrolladas y soportando las acciones de control y mejora continua. En conjunto estas actividades contribuyeron a mantener la continuidad operativa así como a reforzar la disponibilidad estabilidad y confiabilidad de los servicios tecnológicos institucionales de acuerdo con lo evidenciado en los informes y anexos de gestión correspondientes a febrero y marzo de 2026.</t>
  </si>
  <si>
    <t>1 Informe de gestión de solicitudes TIC Febrero
1_1 Anexo Mesa_de_Servicios TIC_febrero
1_2 Anexo INFORME GLPI 1-28 de Febrero 2026
2 Informe de gestión de solicitudes TIC Marzo
2_2 Anexo Mesa_de_Servicios TIC_Marzo
2_3 Anexo INFORME GLPI 1-31 de Marzo 2026</t>
  </si>
  <si>
    <t>OSI_11</t>
  </si>
  <si>
    <t>Administrar los Sistemas de Información desarrollados y/o mantenidos que apoyan los procesos de la producción estadística en relación a la Captura Transmisión Consolidación y Entrega de información para los operativos estadísticos de las encuestas y censos de las temáticas sociales agropecuarias económicas índices industria infraestructura comercio y servicios junto con los sistemas administrativos de las cuales se hayan recibido solicitudes.</t>
  </si>
  <si>
    <t xml:space="preserve">Sumatoria de Informes trimestrales con el avance en el cumplimiento del procedimiento de desarrollo y mantenimiento de los sistemas de información </t>
  </si>
  <si>
    <t>Dos informes trimestrales que consoliden los avances en el cumplimiento del procedimiento de desarrollo y mantenimiento de los sistemas de información atendidos en los operativos estadísticos de encuestas y censos de las temáticas sociales agropecuarias económicas de índices industria infraestructura comercio y servicios para los cuales se hayan recibido solicitudes.</t>
  </si>
  <si>
    <t xml:space="preserve">Durante el primer trimestre del año se evidenció avance en la administración de los aplicativos en fase de desarrollo y mantenimiento que soportan la producción estadística mediante la gestión y seguimiento de los requerimientos funcionales asociados a los procesos de captura transmisión consolidación y entrega de información en los diferentes operativos estadísticos. Durante el periodo se controló la implementación de ajustes y nuevas funcionalidades en coherencia con las definiciones funcionales establecidas garantizando la trazabilidad de los cambios y la evolución estructurada de los sistemas en construcción relacionadas con las temáticas sociales agropecuarias económicas índices industria infraestructura comercio y servicios así como los sistemas administrativos.
</t>
  </si>
  <si>
    <t>1. PAI_11 OSIS_GIT AIOC_Primer_Informe Trimestral_Dsllo_Mantto_07042026
2. Informe trimestral de seguimiento de los proyectos OSIS 11</t>
  </si>
  <si>
    <t>OSI_12</t>
  </si>
  <si>
    <t>Dar soporte a los Sistemas de Información para apoyar los procesos de la producción estadística en relación a la Captura Transmisión Consolidación y Entrega de información para los operativos estadísticos de las encuestas y censos de las temáticas sociales agropecuarias económicas índices industria infraestructura comercio y servicios junto con los sistemas administrativos de las cuales se hayan recibido solicitudes.</t>
  </si>
  <si>
    <t>(Cantidad de servicios atendidos para soportar los sistemas de información registrados en la plataforma de servicios en estado cerrado / Cantidad de servicios solicitados por los usuarios para soportar los sistemas de información registrados en la plataforma de servicios)*100%</t>
  </si>
  <si>
    <t>Reporte de servicios solicitados mediante mesa de ayuda.</t>
  </si>
  <si>
    <t xml:space="preserve">Se evidenció avance en la prestación del soporte a los Sistemas de Información que respaldan los procesos de producción estadística de la entidad. Durante el periodo se gestionaron y atendieron las incidencias reportadas en los diferentes aplicativos contribuyendo a su estabilidad y disponibilidad en los operativos estadísticos. Este soporte se brindó en las temáticas sociales agropecuarias económicas índices industria infraestructura comercio y servicios así como en los sistemas administrativos mediante actividades de monitoreo diagnóstico y solución de incidentes favoreciendo la continuidad operativa. Numero de Incidencias: 1565 Incidencias Cerradas: 1505. 
</t>
  </si>
  <si>
    <t xml:space="preserve"> - PAI_12 OSIS_GIT AIOC_Primer_Informe Trimestral_Soporte_07042026.docx
 - GIT AIOC_GLPI ENERO 2026_06042026.xlsx
- GIT AIOC_GLPI FEBRERO 2026_06042026.xlsx
- GIT AIOC_GLPI MARZO 2026_06042026.xlsx
- GIT SIPA _GLPI_ENERO_FEBRERO_MARZO.csv
</t>
  </si>
  <si>
    <t>El porcentaje de cumplimiento del indicador se superó debido a que durante del inicio de la vigencia 2026 se priorizó la contratación de personal para la atención de incidencias y el soporte de los Sistemas de Información. Esto permitió contar con mayor capacidad para responder a las incidencias mejorando los tiempos de atención para dar solución oportuna a las solicitudes relacionadas con los operativos estadísticos.</t>
  </si>
  <si>
    <t>OSI_13</t>
  </si>
  <si>
    <t>Estandarizar y fortalecer las arquitecturas de los sistemas de información para optimizar la producción estadística.</t>
  </si>
  <si>
    <t>Sumatoria de Informes trimestrales con el registro del avance y cumplimiento del robustecimiento y estandarización de los sistemas de información seleccionados</t>
  </si>
  <si>
    <t>Un informe trimestral que registre el avance y cumplimiento del robustecimiento y estandarización de los sistemas de información seleccionados que soporten operativos estadísticos de las encuestas o censos.</t>
  </si>
  <si>
    <t>Se evidenció avance en la estandarización y fortalecimiento de las arquitecturas de los sistemas de información mediante la implementación de acciones orientadas al mejoramiento de los componentes tecnológicos la adopción de estándares y el incremento en la calidad de los aplicativos que soportan la producción estadística. Durante el periodo se realizó seguimiento a los sistemas priorizados en diferentes dominios temáticos de la entidad identificando avances brechas y necesidades de ajuste en su proceso de robustecimiento. En este contexto se presenta el estado de los sistemas Nueva EAC SIPSA Análisis SICODE y FIVI-CHV detallando las acciones implementadas y los requerimientos identificados para su evolución.</t>
  </si>
  <si>
    <t>PAI_13 OSIS_GIT AIOC_Primer_Informe Trimestral_Estandarización_07042026.docx</t>
  </si>
  <si>
    <t>OSI_14</t>
  </si>
  <si>
    <t>Automatizar la interoperabilidad institucional mediante servicios web seguros y estandarizados para agilizar el intercambio de datos.</t>
  </si>
  <si>
    <t>Sumatoria de los documentos técnicos sobre la Implementación de la automatización de un servicio web priorizado dentro del ecosistema de interoperabilidad.</t>
  </si>
  <si>
    <t>Cuatro documentos técnicos sobre la Implementación de la automatización de servicios web estandarizados dentro del ecosistema de interoperabilidad.</t>
  </si>
  <si>
    <t>Durante el primer trimestre se avanzó en la automatización de servicios web mediante el levantamiento e inventario de la infraestructura actual y la identificación de oportunidades de mejora. Se realizaron mesas de articulación y diagnóstico técnico para definir el estado AS-IS y proyectar el modelo TO-BE. Como resultado se estructuró el plan de trabajo y la asignación de responsabilidades para la implementación progresiva de la interoperabilidad automatizada. </t>
  </si>
  <si>
    <t>Informe plan de acción Meta14 Interoperabilidad Webservice _v1.docx</t>
  </si>
  <si>
    <t>OSI_15</t>
  </si>
  <si>
    <t>Migrar las encuestas priorizadas de SAS a Python para garantizar sostenibilidad operativa validación y estabilización de resultados potenciando la automatización e innovación.</t>
  </si>
  <si>
    <t>Sumatoria de los documentos técnicos de la Migración de forma integral de las encuestas prioritarias desde SAS hacia Python.</t>
  </si>
  <si>
    <t>Cuatro documentos técnicos de la Migración de forma integral de las encuestas prioritarias desde SAS hacia Python.</t>
  </si>
  <si>
    <t>Durante el primer trimestre se avanzó en la migración de procesos de SAS a Python mediante la implementación de servicios de automatización que integran transforman y validan datos de forma modular y estandarizada. Se logró la replicación de la lógica metodológica original garantizando la consistencia de los resultados y mejorando la trazabilidad y control de calidad. Así mismo se optimizaron los tiempos de ejecución y la interoperabilidad de las salidas fortaleciendo la modernización tecnológica de los procesos.</t>
  </si>
  <si>
    <t>INT-02_DOCUMENTO_TECNICO_AUTOMATIZACION-PARA-MIGRACIÓN_2026_Vr01_[Formacion_Trabajo]_P01_[LDAGONZALEZG].docx</t>
  </si>
  <si>
    <t>OSI_16</t>
  </si>
  <si>
    <t>Fortalecer un modelo integral de aseguramiento de calidad para los sistemas y procesos de gestión de datos mediante la definición ejecución y automatización de pruebas funcionales y no funcionales que garanticen la confiabilidad y estabilidad de los procesos establecidos.</t>
  </si>
  <si>
    <t>Sumatoria de los documentos técnicos del fortalecimiento de  la madurez organizacional en gestión de calidad tecnológica - QA</t>
  </si>
  <si>
    <t>Cuatro documentos técnicos  del fortalecimiento de  la madurez organizacional en gestión de calidad tecnológica - QA</t>
  </si>
  <si>
    <t>Durante el primer trimestre se avanzó en la consolidación de un modelo de aseguramiento de calidad mediante la estandarización de planes casos y formatos de pruebas así como la ejecución de múltiples ciclos de validación sobre proyectos estratégicos. Se implementaron mecanismos de seguimiento de incidencias a través de GLPI y se fortaleció la trazabilidad y control de calidad de los procesos. Como resultado se establecieron las bases para una gestión estructurada del riesgo tecnológico y la mejora de la confiabilidad de los servicios institucionales. </t>
  </si>
  <si>
    <t>Informe_gestion_Primer_trimestre_calidad.docx</t>
  </si>
  <si>
    <t>OSI_17</t>
  </si>
  <si>
    <t>Desplegar soluciones de inteligencia artificial (IA) según la necesidad del servicio para optimizar procesos estadísticos y fortalecer la gestión  de datos garantizando mayor eficiencia precisión y valor agregado en la producción estadística.</t>
  </si>
  <si>
    <t>Sumatoria de los documentos técnicos del despliegue de  soluciones de inteligencia artificial (IA)</t>
  </si>
  <si>
    <t xml:space="preserve">Cuatro documentos técnicos del despliegue de  soluciones de inteligencia artificial (IA) </t>
  </si>
  <si>
    <t>Durante el primer trimestre se avanzó en el cumplimiento a la meta de inteligencia artificial orientado a la planeación y diagnóstico de dos iniciativas institucionales: SIMLI y el chatbot de soporte de primer nivel en Microsoft Teams. En este periodo se avanzó en la evaluación integral del estado actual de los proyectos la identificación de brechas riesgos y oportunidades de mejora así como en la definición de estrategias métricas y hoja de ruta para su evolución. Con ello se establecieron las bases técnicas funcionales y de gobernanza necesarias para una implementación posterior ordenada escalable y alineada con los objetivos institucionales.</t>
  </si>
  <si>
    <t>Informe trimestral _ de Inteligencia Artificial – Fase de Planeación y Diagnóstico (Enero–Marzo 2026).docx</t>
  </si>
  <si>
    <t>OSI_18</t>
  </si>
  <si>
    <t xml:space="preserve">Implementar la segunda fase  del Sistema Integrado de Administración de Datos (SIAD v2.0)  garantizando la interoperabilidad con plataformas institucionales y actores externos del ecosistema nacional de datos.  </t>
  </si>
  <si>
    <t>Sumatoria de los documentos técnicos de la implementación de  la segunda fase  del Sistema Integrado de Administración de Datos (SIAD v2.0)</t>
  </si>
  <si>
    <t>Cuatro documentos técnicos de la implementación de  la segunda fase  del Sistema Integrado de Administración de Datos (SIAD v2.0)</t>
  </si>
  <si>
    <t>Durante el primer trimestre se avanzó en la implementación de la fase II del SIAD mediante la definición de mejoras funcionales y la estructuración del modelo TO-BE para almacenamiento y disposición de datos. Se fortalecieron los flujos de gestión control de solicitudes y experiencia de usuario incorporando nuevas capacidades de procesamiento e interoperabilidad con el lago de datos. Estas acciones permiten optimizar la gestión de registros administrativos y consolidar la integración con actores internos y externos del ecosistema de datos.</t>
  </si>
  <si>
    <t>Informe de seguimiento y avance del SIAD.docx
Anexo SIAD - Primer Trimestre</t>
  </si>
  <si>
    <t>Oficina Asesora Jurídica</t>
  </si>
  <si>
    <t>OJU_01</t>
  </si>
  <si>
    <t>Tramitar la fase de Juzgamiento en los procesos disciplinarios antes del término de prescripción</t>
  </si>
  <si>
    <t>(Número de procesos tramitados antes del término prescriptivo  / Número de procesos recibidos de instrucción)* 100%</t>
  </si>
  <si>
    <t>Decisión suscrita y notificada</t>
  </si>
  <si>
    <t>14_Gestión Jurídica</t>
  </si>
  <si>
    <t>OJU_02</t>
  </si>
  <si>
    <t>Brindar acompañamiento jurídico a los supervisores en la gestión de la liquidación de los convenios o contratos interadministrativos perfeccionados y en ejecución al 7 de julio de 2023</t>
  </si>
  <si>
    <t>(Acompañamientos jurídicos brindados/Solicitudes de acompañamiento requeridas en el trimestre)*100%</t>
  </si>
  <si>
    <t>Soporte documental elaborado por el abogado asignado para efectuar la revisión jurídica del trámite de liquidación del convenio o contrato interadministrativo</t>
  </si>
  <si>
    <t>Durante el primer trimestre se realizaron los acompañamientos jurídicos a los supervisores de los convenios y contratos interadministrativos para la gestión de las liquidaciones</t>
  </si>
  <si>
    <t>Acta de liquidación Convenio No.  010 de 2019
Gestión liquidación Convenio No. 011 de 2020
Gestión liquidación Convenio No. 013 de 2022
Gestión liquidación Convenio No. 029 de 2018
Gestión liquidación Convenio No. 60 de 2019</t>
  </si>
  <si>
    <t>N/A</t>
  </si>
  <si>
    <t>OJU_03</t>
  </si>
  <si>
    <t>Brindar acompañamiento jurídico en el proceso de identificación de las necesidades normativas del sector administrativo de información estadística en el plan nacional de desarrollo 2026 al 2030</t>
  </si>
  <si>
    <t>(Acompañamientos jurídicos brindados/Solicitudes de acompañamiento requeridas en el trimestre )*100%</t>
  </si>
  <si>
    <t xml:space="preserve">Informe final contentivo de las iniciativas normativas de interés para el sector administrativo de información estadística </t>
  </si>
  <si>
    <t>POL_10:Mejora Normativa</t>
  </si>
  <si>
    <t>OJU_04</t>
  </si>
  <si>
    <t>Brindar asistencia jurídica en el proceso de depuración normativa del Decreto 1170 de 2015 "Por medio del cual se expide el decreto reglamentario único del sector Administrativo de Información Estadística"</t>
  </si>
  <si>
    <t xml:space="preserve">Matriz contentiva de la identificación de los artículos del Decreto 1170 de 2015 que deben ser depurados conforme con los lineamiento del Ministerio de Justicia. </t>
  </si>
  <si>
    <t>OJU_05</t>
  </si>
  <si>
    <t>Brindar acompañamiento jurídico al trámite de los actos administrativos del sector estadística</t>
  </si>
  <si>
    <t>(Acompañamientos jurídicos brindados/Solicitudes de acompañamiento requeridas en el trimestre) *100%</t>
  </si>
  <si>
    <t>Proyectos de Actos administrativos revisados que guarden relación directa con el sector administrativo de información estadística</t>
  </si>
  <si>
    <t>Durante el primer trimestre se realizó acompañamiento jurídico en la revisón jurídica de los actos administrativos allegos durante el periodo</t>
  </si>
  <si>
    <t>Revisión jurídica de los siguientes actos administrativos
* Proyecto Resolución Política Gobierno de Datos
* Proyecto Resolución CSEE
* Proyecto Resolución GIT Alianzas Internacionales
* Proyecto Resolución Modificaciones GIT PQRSD
* Resolución Aseguramiento de la Calidad de Auditoría Interna
* Proyecto Resolución GIT Registros Estadísticos</t>
  </si>
  <si>
    <t>OJU_06</t>
  </si>
  <si>
    <t>Brindar acompañamiento jurídico transversal a los procesos con enfoque diferencial y étnico</t>
  </si>
  <si>
    <t>Informe final del resultado del acompañamiento en los procesos normativos relacionados con el enfoque étnico y diferencial del sector estadístico.</t>
  </si>
  <si>
    <t>OJU_07</t>
  </si>
  <si>
    <t>Desarrollar mesas de trabajo para brindar acompañamiento jurídico al DANE a nivel Central y a las Sedes para el fortalecimiento de las buenas prácticas en la prevención del daño antijurídico</t>
  </si>
  <si>
    <t>(Mesas de trabajo realizadas/Mesas de trabajo programadas) *100%</t>
  </si>
  <si>
    <t>Informe final del resultado del proceso de acompañamiento para el fortalecimiento de las buenas prácticas en la prevención del daño antijurídico</t>
  </si>
  <si>
    <t>POL_09:Defensa Jurídica</t>
  </si>
  <si>
    <t>OJU_08</t>
  </si>
  <si>
    <t>Realizar seguimiento al cumplimiento de los mecanismos establecidos en la Política de Prevención del Daño Antijurídico para la vigencia 2026 y elaborar el informe anual correspondiente</t>
  </si>
  <si>
    <t>(Seguimientos al cumplimiento de los mecanismos realizados/Seguimientos al cumplimiento de los mecanismos programadas) *100%</t>
  </si>
  <si>
    <t>Informe de cumplimiento de los mecanismos definidos en la Política de Prevención del Daño Antijurídico establecidos para la vigencia 2026</t>
  </si>
  <si>
    <t>El día 24 de marzo se remitió memorando de seguimiento al cumplimiento mecanismos establecidos Política de Prevención del Daño
Antijurídico (PPDA) 2026–2027 de igual manera se adjunto la ppt de la PPDA 2026 -2027</t>
  </si>
  <si>
    <t>- Memorando interno radicado No. 202630008134
 -PPT PPDA 2026-2027</t>
  </si>
  <si>
    <t xml:space="preserve">Oficina de Control Disciplinario Interno </t>
  </si>
  <si>
    <t>OCD_01</t>
  </si>
  <si>
    <t>L4.7 Implementar estrategias de divulgación orientados a la lucha contra la corrupción la apropiación del régimen disciplinario y la promoción de un servicio público con integridad al interior de la entidad para fortalecer el ejercicio de la función pública.</t>
  </si>
  <si>
    <t>Consolidar la estrategia de Embajadores de la Ética fortaleciendo su rol para promover las actividades institucionales en materia de ética e integridad.</t>
  </si>
  <si>
    <t>Número de actividades apoyadas por los Embajadores/Total de actividades institucionales de ética e integridad programadas * 100</t>
  </si>
  <si>
    <t xml:space="preserve">Plan de actividades e informe final de ejecución </t>
  </si>
  <si>
    <t>En el marco del cumplimiento de la actividad durante el primer trimestre de 2026 la Oficina de Control Disciplinario Interno formuló el plan de actividades estableciendo acciones orientadas a la apropiación de principios éticos y de transparencia con base en el diagnóstico realizado. Asimismo se adelantó la convocatoria a nivel nacional dirigida a todos los servidores del DANE mediante el envío de un formulario a través de Microsoft Forms en articulación con la Dirección de Difusión y Cultura Estadística DICE con el propósito de promover la participación y vinculación de nuevos embajadores comprometidos con el fortalecimiento de las buenas prácticas institucionales.</t>
  </si>
  <si>
    <t>Un (1) PDF_ Diagnostico Embajadores de la Ética 2026.
Un (1) PDF _ Plan de Actividades Embajadores Ética 2026.
Un (1) PDF_ Convocatoria Embajadores de la Ética 2026.</t>
  </si>
  <si>
    <t>OCD_02</t>
  </si>
  <si>
    <t>Fortalecer la aplicación de la gestión del conflicto de intereses en la entidad mediante capacitación y desarrollo práctico del procedimiento institucional.</t>
  </si>
  <si>
    <t>Cantidad de actividades realizadas / Cantidad de actividades programadas * 100</t>
  </si>
  <si>
    <t>En el marco de la meta de fortalecer la aplicación de la gestión del conflicto de intereses en la entidad durante el primer trimestre de 2026 la Oficina de Control Disciplinario Interno realizó el plan de actividades además del desarrollo de talleres y mesas de trabajo orientados a la apropiación del procedimiento institucional vigente incluyendo su socialización el análisis de casos prácticos y la resolución de inquietudes lo que permitió identificar dificultades en su aplicación. En febrero de 2026 la jefe de la Oficina participó como expositora en un Comité Directivo espacio en el cual se sensibilizó y capacitó a la alta dirección sobre la identificación declaración y manejo del conflicto de intereses así como sobre los lineamientos y responsabilidades dirigidos a directores y jefes de área. Asimismo en el marco de la Estrategia de Implementación de la Política de Integridad Pública se realizó una capacitación a nivel nacional enfocada en la metodología para la gestión del debido proceso en conflictos de intereses y en la consolidación de los lineamientos del Código de Valores y Principios con una convocatoria de 280 funcionarios y contratistas de los cuales 247 registraron su asistencia y diligenciaron la encuesta de percepción. Estas acciones contribuyen al fortalecimiento de la gestión institucional y la transparencia al generar insumos para la construcción del documento de implementación de la política de integridad así como para la definición de la metodología que garantice un adecuado manejo del conflicto de intereses en la entidad.</t>
  </si>
  <si>
    <t xml:space="preserve">Un (1) PDF_ Evidencia de participación y PPT. 
Un (1) PDF_ Ayuda de memoria Gestión preventiva de conflicto de intereses
Un (1) Excel_ Asistencia y encuesta de percepción Gestión preventiva de conflicto de intereses
Un (1) PDF_ PPT Gestión preventiva de conflicto de intereses </t>
  </si>
  <si>
    <t>OCD_03</t>
  </si>
  <si>
    <t>Planificar y ejecutar la Semana de la Transparencia Ética e Integridad Pública mediante el desarrollo de actividades lúdicas y de sensibilización que contribuyan al fortalecimiento de la cultura institucional de la legalidad y el cumplimiento.</t>
  </si>
  <si>
    <t xml:space="preserve">Una metodología y un informe final de ejecución </t>
  </si>
  <si>
    <t>En el marco de la meta de planificar y ejecutar la Semana de la Transparencia Ética e Integridad Pública durante el periodo reportado se elaboró el plan de actividades en el cual se definieron acciones lúdicas y de sensibilización orientadas a fortalecer la cultura institucional de la legalidad la ética y el cumplimiento. Este ejercicio de planeación establece la base para la ejecución articulada de las actividades programadas y el logro de los objetivos propuestos en la estrategia.</t>
  </si>
  <si>
    <t>Un (1) PDF_ Metodología Semana de la Transparencia 2026</t>
  </si>
  <si>
    <t>OCD_04</t>
  </si>
  <si>
    <t>Fortalecer la cultura disciplinaria institucional mediante la implementación de actividades pedagógicas y preventivas orientadas a promover el cumplimiento de deberes el respeto a las normas la integridad y la prevención de conductas que puedan generar responsabilidad disciplinaria.</t>
  </si>
  <si>
    <t>Número de actividades pedagógicas y preventivas ejecutadas/Número total de actividades planificadas* 100</t>
  </si>
  <si>
    <t>Plan de actividades e Informe de las jornadas o acciones desarrolladas</t>
  </si>
  <si>
    <t>En el marco de la meta de fortalecer la cultura disciplinaria institucional durante el periodo reportado se formuló el Plan de Actividades de Cultura Disciplinaria el cual contempla acciones pedagógicas y preventivas orientadas a promover el cumplimiento de los deberes funcionales el respeto por las normas la integridad y la prevención de conductas que puedan generar responsabilidad disciplinaria. Este instrumento de planificación establece las bases para la ejecución de estrategias que contribuyan al fortalecimiento de la cultura de legalidad en la entidad.</t>
  </si>
  <si>
    <t>Un (1) PDF_ Plan de actividades Cultura Disciplinaria</t>
  </si>
  <si>
    <t>OCD_05</t>
  </si>
  <si>
    <t xml:space="preserve">Fortalecer los mecanismos de denuncia de actos de corrupción a través de los diferentes canales de atención con los que cuenta la entidad para que la ciudadanía pueda acceder </t>
  </si>
  <si>
    <t>(Número de canales de denuncia habilitados / número de canales programados en la meta) *100</t>
  </si>
  <si>
    <t>Documento (Guía - piezas publicitarias)
Sección de denuncias por corrupción en la página Web</t>
  </si>
  <si>
    <t>En el marco de la meta de fortalecer los mecanismos de denuncia de actos de corrupción durante el periodo reportado la Oficina de Control Disciplinario Interno llevó a cabo una jornada de sensibilización en la Territorial Medellín sobre la gestión del conflicto de interés en la cual se dispuso un espacio específico para socializar los canales de denuncia institucionales. Esta actividad estuvo dirigida a los colaboradores de la territorial y permitió brindar orientación clara sobre el uso de los diferentes mecanismos disponibles promoviendo su apropiación y facilitando el acceso a la denuncia de posibles actos de corrupción en coherencia con los principios de transparencia e integridad institucional.</t>
  </si>
  <si>
    <t>Un (1) PDF_ Registro de asistencia Medellin.
Un (1) Archivo JPEG_ Imagen Socialización Canales de Denuncia.
Un (1) PDF_ PPT Gestión Preventiva Conflicto Interes_Diapositiva 19 y 20</t>
  </si>
  <si>
    <t>Organismo adscrito</t>
  </si>
  <si>
    <t>FONDANE</t>
  </si>
  <si>
    <t>FND_01</t>
  </si>
  <si>
    <t>16.FONDANE</t>
  </si>
  <si>
    <t>Celebrar convenios/contratos para el desarrollo de operaciones estadísticas en ejecución durante la vigencia</t>
  </si>
  <si>
    <t>Sumatoria de convenios/contratos celebrados con recursos en ejecución</t>
  </si>
  <si>
    <t>Convenios celebrados</t>
  </si>
  <si>
    <t>Avance satisfactorio</t>
  </si>
  <si>
    <t>Durante el I trimestre de 2026 y considerando el inicio de la ley de garantias electorales la entidad adelanto las gestiones necesarias para la suscripción e inicio de ejecución de los siguientes convenios y contratos:
1. Convenio Interadministrativo No. 45018065 suscrito entre DANE-FONDANE y el Banco de la República - levantamiento recolección y producción de exclusivamente la información estadística de la Encuesta Mensual de Comercio Exterior de Servicios (EMCES).
2. Convenio FNTC-015-2026 suscrito entre DANE-FONDANe y FONTUR - Aunar esfuerzos técnicos administrativos y financieros con el fin de producir los indicadores asociados al sector turismo a través de la realización de la Encuesta de Gasto Interno en Turismo EGIT.
3. Contrato de servicios FLACSO Chile - DANE/FONDANE - realización de la Prueba Piloto del Proyecto de Bien Público Regional “Marco metodológico para mejorar la cobertura de los migrantes en el diseño de las encuestas de hogares de América Latina.</t>
  </si>
  <si>
    <t>1. Convenio DANE_FONDANE_BANREP_EMCES 45018065
2. Convenio FNTC-015-2026_DANE_FONDANE_Encuesta Gasto Interno en Turismo
3. Contrato DANE COLOMBIA_firmado FLACSO</t>
  </si>
  <si>
    <t>FND_02</t>
  </si>
  <si>
    <t>Realizar el seguimiento sobre el avance de los informes de evaluación del proceso estadístico durante la vigencia</t>
  </si>
  <si>
    <t>Sumatoria de informes de evaluación</t>
  </si>
  <si>
    <t>Informes de las evaluaciones consolidados</t>
  </si>
  <si>
    <t>FND_03</t>
  </si>
  <si>
    <t>Ejecutar la apropiación de cada uno de los  convenios/contratos interadministrativos que cuentan con apropiación durante la vigencia.</t>
  </si>
  <si>
    <t>(Ejecución en compromisos por convenios/contratos interadministrativos) / (apropiación vigente por convenio en la vigencia) *100%</t>
  </si>
  <si>
    <t>Bases con reporte de ejecución presupuestal</t>
  </si>
  <si>
    <t>FND_04</t>
  </si>
  <si>
    <t>Ejecutar la apropiación de cada uno de los contratos de evaluación de calidad que cuentan con apropiación durante la vigencia.</t>
  </si>
  <si>
    <t>(Ejecución en compromisos de contratos de calidad) / (apropiación vigente de contratos de calidad) *100%</t>
  </si>
  <si>
    <t xml:space="preserve">Área o dependencia </t>
  </si>
  <si>
    <t>INVERSIÓN</t>
  </si>
  <si>
    <t>ID</t>
  </si>
  <si>
    <t>DEPENDENCIA EJECUTORA</t>
  </si>
  <si>
    <t>Producción de información Estadística analizada</t>
  </si>
  <si>
    <t>Cuadros de resultados</t>
  </si>
  <si>
    <t>Documentos metodológicos</t>
  </si>
  <si>
    <t>Direcciones Territoriales</t>
  </si>
  <si>
    <t>No áplica</t>
  </si>
  <si>
    <t>Fortalecimiento de la capacidad institucional</t>
  </si>
  <si>
    <t>Documentos de planeación</t>
  </si>
  <si>
    <t>GIT Alianzas y asuntos internacionales</t>
  </si>
  <si>
    <t>Cultura estadística</t>
  </si>
  <si>
    <t>Servicio de difusión de la información estadística</t>
  </si>
  <si>
    <t>Servicio de apoyo a la gestión de conocimiento y consolidación de la cultura estadística</t>
  </si>
  <si>
    <t>Producción de información estructural</t>
  </si>
  <si>
    <t>Servicio de evaluación</t>
  </si>
  <si>
    <t>Fortalecimiento de la integración de la información geoespacial</t>
  </si>
  <si>
    <t>Servicio de información implementado</t>
  </si>
  <si>
    <t>Documentos de lineamientos técnicos</t>
  </si>
  <si>
    <t>Bases de Datos del Marco Geoestadístico Nacional</t>
  </si>
  <si>
    <t>Servicio de geo información Estadística</t>
  </si>
  <si>
    <t>Mapas Temáticos</t>
  </si>
  <si>
    <t>Boletines Técnicos</t>
  </si>
  <si>
    <t>Ampliación de la capacidad del SEN</t>
  </si>
  <si>
    <t>Servicio de articulación del Sistema Estadístico Nacional</t>
  </si>
  <si>
    <t>Dirección de Regulación, Planeación, Estandarización y Normalización</t>
  </si>
  <si>
    <t>Servicio de asistencia técnica</t>
  </si>
  <si>
    <t>Servicio de educación informal</t>
  </si>
  <si>
    <t>Optimización de recolección y acopio</t>
  </si>
  <si>
    <t>Bases de datos</t>
  </si>
  <si>
    <t>Dirección de Registros Estadísticos</t>
  </si>
  <si>
    <t>Documentos de estudios técnicos</t>
  </si>
  <si>
    <t>Bases de microdatos anonimizados</t>
  </si>
  <si>
    <t>Bases de datos Censal</t>
  </si>
  <si>
    <t>Administrativa</t>
  </si>
  <si>
    <t>Fortalecimiento de la infraestructura</t>
  </si>
  <si>
    <t>Sedes mantenidas</t>
  </si>
  <si>
    <t>GIT Infraestructura</t>
  </si>
  <si>
    <t>Optimización de la gestión documental</t>
  </si>
  <si>
    <t>SERVICIO DE GESTIÓN DOCUMENTAL</t>
  </si>
  <si>
    <t>Financiera</t>
  </si>
  <si>
    <t>Gestión Contractual</t>
  </si>
  <si>
    <t>Talento Humano</t>
  </si>
  <si>
    <t>Servicio de Educación informal para la gestión Administrativa</t>
  </si>
  <si>
    <t>GIT PQRSD</t>
  </si>
  <si>
    <t>Servicio de actualización del Sistema de Gestión</t>
  </si>
  <si>
    <t>Modernización tecnológica</t>
  </si>
  <si>
    <t>Documentos para la planeación estratégica en TI</t>
  </si>
  <si>
    <t>Sistemas de información implementados</t>
  </si>
  <si>
    <t>Servicios tecnológicos</t>
  </si>
  <si>
    <t>Servicios de información actualizados</t>
  </si>
  <si>
    <t>Oficina Jurídica</t>
  </si>
  <si>
    <t>Control interno Disciplinario</t>
  </si>
  <si>
    <t>Servicio De Información De Las Estadísticas De Las Entidades Del Sistema Estadístico Nacional</t>
  </si>
  <si>
    <t>DANE</t>
  </si>
  <si>
    <t>DANE+FONDANE</t>
  </si>
  <si>
    <t>Asignado</t>
  </si>
  <si>
    <t>Producto</t>
  </si>
  <si>
    <t>Proyecto de Inversión</t>
  </si>
  <si>
    <t>VALOR INVERSIÓN</t>
  </si>
  <si>
    <t># meta</t>
  </si>
  <si>
    <t xml:space="preserve">Preparar al personal perteneciente al grupo operativo y que tiene a cargo la asistencia técnica  y son lideres operativos en las territoriales  mediante  contenido  de la capacitación recibida del  el curso de aprender haciendo en la ciudad de Bogotá. Que contiene temas administrativos operativos supervisión de contratos proceso sancionatorio habilidades blandas y formador de formadores en las direcciones territoriales Norte Centro oriente y Noroccidente.
 </t>
  </si>
  <si>
    <t>Teniendo en cuenta las diferentes actividades programadas por las áreas en el primer trimestre, es necesario reprogramar la actividad para el transcurso del segundo trimestre de 2026</t>
  </si>
  <si>
    <t>Para las operaciones estadísticas del GIT de Precios y Costos (PVPLVA e ICES) se programó la entrega de las bases de datos en los meses de enero y marzo respectivamente. No obstante teniendo en cuenta los tiempos operativos y la naturaleza propia de cada operación estadística se hace necesario aplazar la entrega un mes después respecto a la programación inicial.</t>
  </si>
  <si>
    <t>Si Aplica</t>
  </si>
  <si>
    <t>Si aplica</t>
  </si>
  <si>
    <t>Fortalecimiento de la cobertura para el proceso de Producción Estadística de las Entidades del SEN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</si>
</sst>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 #,##0;[Red]\-&quot;$&quot;\ #,##0"/>
    <numFmt numFmtId="44" formatCode="_-&quot;$&quot;\ * #,##0.00_-;\-&quot;$&quot;\ * #,##0.00_-;_-&quot;$&quot;\ * &quot;-&quot;??_-;_-@_-"/>
    <numFmt numFmtId="43" formatCode="_-* #,##0.00_-;\-* #,##0.00_-;_-* &quot;-&quot;??_-;_-@_-"/>
    <numFmt numFmtId="164" formatCode="dd/mm/yyyy;@"/>
    <numFmt numFmtId="165" formatCode="_-&quot;$&quot;* #,##0.00_-;\-&quot;$&quot;* #,##0.00_-;_-&quot;$&quot;* &quot;-&quot;??_-;_-@_-"/>
    <numFmt numFmtId="166" formatCode="#,##0_ ;\-#,##0\ "/>
    <numFmt numFmtId="167" formatCode="&quot;$&quot;#,##0;[Red]\-&quot;$&quot;#,##0"/>
    <numFmt numFmtId="168" formatCode="_-* #,##0_-;\-* #,##0_-;_-* &quot;-&quot;??_-;_-@_-"/>
    <numFmt numFmtId="169" formatCode="_-&quot;$&quot;\ * #,##0_-;\-&quot;$&quot;\ * #,##0_-;_-&quot;$&quot;\ * &quot;-&quot;??_-;_-@_-"/>
  </numFmts>
  <fonts count="36"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Segoe UI"/>
      <family val="2"/>
    </font>
    <font>
      <sz val="12"/>
      <color theme="1"/>
      <name val="Aptos Narrow"/>
      <family val="2"/>
      <scheme val="minor"/>
    </font>
    <font>
      <sz val="11"/>
      <name val="Segoe UI"/>
      <family val="2"/>
    </font>
    <font>
      <b/>
      <sz val="11"/>
      <name val="Segoe UI"/>
      <family val="2"/>
    </font>
    <font>
      <b/>
      <sz val="16"/>
      <name val="Segoe UI"/>
      <family val="2"/>
    </font>
    <font>
      <sz val="10"/>
      <name val="Segoe UI"/>
      <family val="2"/>
    </font>
    <font>
      <b/>
      <sz val="11"/>
      <color theme="1"/>
      <name val="Segoe UI"/>
      <family val="2"/>
    </font>
    <font>
      <b/>
      <sz val="12"/>
      <color theme="0"/>
      <name val="Segoe UI"/>
      <family val="2"/>
    </font>
    <font>
      <sz val="12"/>
      <color theme="1"/>
      <name val="Segoe UI"/>
      <family val="2"/>
    </font>
    <font>
      <b/>
      <sz val="14"/>
      <color rgb="FFFFFFFF"/>
      <name val="Segoe UI"/>
      <family val="2"/>
    </font>
    <font>
      <b/>
      <sz val="11"/>
      <color rgb="FF008080"/>
      <name val="Segoe UI"/>
      <family val="2"/>
    </font>
    <font>
      <b/>
      <sz val="11"/>
      <color rgb="FF1F4E78"/>
      <name val="Segoe UI"/>
      <family val="2"/>
    </font>
    <font>
      <sz val="9"/>
      <color rgb="FF008080"/>
      <name val="Segoe UI"/>
      <family val="2"/>
    </font>
    <font>
      <sz val="9"/>
      <color rgb="FF44546A"/>
      <name val="Segoe UI"/>
      <family val="2"/>
    </font>
    <font>
      <sz val="9"/>
      <name val="Segoe UI"/>
      <family val="2"/>
    </font>
    <font>
      <sz val="11"/>
      <color theme="1"/>
      <name val="Segoe UI Light"/>
      <family val="2"/>
    </font>
    <font>
      <b/>
      <sz val="10"/>
      <color rgb="FF000000"/>
      <name val="Aptos Narrow"/>
      <family val="2"/>
      <scheme val="minor"/>
    </font>
    <font>
      <b/>
      <sz val="10"/>
      <color rgb="FFFFFFFF"/>
      <name val="Aptos Narrow"/>
      <family val="2"/>
      <scheme val="minor"/>
    </font>
    <font>
      <b/>
      <i/>
      <sz val="10"/>
      <color rgb="FFFFFFFF"/>
      <name val="Aptos Narrow"/>
      <family val="2"/>
      <scheme val="minor"/>
    </font>
    <font>
      <sz val="10"/>
      <color rgb="FF000000"/>
      <name val="Segoe UI Light"/>
      <family val="2"/>
    </font>
    <font>
      <b/>
      <sz val="10"/>
      <color rgb="FF000000"/>
      <name val="Segoe UI Light"/>
      <family val="2"/>
    </font>
    <font>
      <b/>
      <sz val="10"/>
      <color rgb="FF000000"/>
      <name val="Arial"/>
      <family val="2"/>
    </font>
    <font>
      <sz val="10"/>
      <color rgb="FF000000"/>
      <name val="Arial"/>
      <family val="2"/>
    </font>
    <font>
      <b/>
      <sz val="11"/>
      <name val="Segoe UI Light"/>
      <family val="2"/>
    </font>
    <font>
      <sz val="11"/>
      <color rgb="FF000000"/>
      <name val="Aptos Narrow"/>
      <family val="2"/>
    </font>
    <font>
      <u/>
      <sz val="11"/>
      <color rgb="FF467886"/>
      <name val="Aptos Narrow"/>
      <family val="2"/>
    </font>
    <font>
      <sz val="11"/>
      <color rgb="FF000000"/>
      <name val="Aptos Narrow"/>
      <family val="2"/>
      <scheme val="minor"/>
    </font>
    <font>
      <u/>
      <sz val="11"/>
      <color rgb="FF467886"/>
      <name val="Aptos Narrow"/>
      <family val="2"/>
      <scheme val="minor"/>
    </font>
    <font>
      <sz val="11"/>
      <color theme="0"/>
      <name val="Segoe UI"/>
      <family val="2"/>
    </font>
    <font>
      <sz val="11"/>
      <name val="Aptos Narrow"/>
      <family val="2"/>
      <scheme val="minor"/>
    </font>
    <font>
      <sz val="10"/>
      <color rgb="FF000000"/>
      <name val="Arial Narrow"/>
      <family val="2"/>
    </font>
    <font>
      <b/>
      <sz val="11"/>
      <name val="Aptos Narrow"/>
      <family val="2"/>
      <scheme val="minor"/>
    </font>
    <font>
      <sz val="11"/>
      <color rgb="FF000000"/>
      <name val="Segoe UI"/>
    </font>
  </fonts>
  <fills count="35">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rgb="FF0077A2"/>
        <bgColor indexed="64"/>
      </patternFill>
    </fill>
    <fill>
      <patternFill patternType="solid">
        <fgColor theme="1" tint="0.499984740745262"/>
        <bgColor indexed="64"/>
      </patternFill>
    </fill>
    <fill>
      <patternFill patternType="solid">
        <fgColor theme="4" tint="-0.249977111117893"/>
        <bgColor indexed="64"/>
      </patternFill>
    </fill>
    <fill>
      <patternFill patternType="solid">
        <fgColor rgb="FF006488"/>
        <bgColor rgb="FF000000"/>
      </patternFill>
    </fill>
    <fill>
      <patternFill patternType="solid">
        <fgColor theme="5" tint="0.59999389629810485"/>
        <bgColor rgb="FF000000"/>
      </patternFill>
    </fill>
    <fill>
      <patternFill patternType="solid">
        <fgColor rgb="FFA7E8FF"/>
        <bgColor rgb="FF000000"/>
      </patternFill>
    </fill>
    <fill>
      <patternFill patternType="solid">
        <fgColor theme="0" tint="-0.14999847407452621"/>
        <bgColor rgb="FF000000"/>
      </patternFill>
    </fill>
    <fill>
      <patternFill patternType="solid">
        <fgColor theme="3" tint="0.59999389629810485"/>
        <bgColor rgb="FF000000"/>
      </patternFill>
    </fill>
    <fill>
      <patternFill patternType="solid">
        <fgColor rgb="FFDAEEF3"/>
        <bgColor indexed="64"/>
      </patternFill>
    </fill>
    <fill>
      <patternFill patternType="solid">
        <fgColor rgb="FFB4C6E7"/>
        <bgColor rgb="FF000000"/>
      </patternFill>
    </fill>
    <fill>
      <patternFill patternType="solid">
        <fgColor rgb="FFADADAD"/>
        <bgColor rgb="FF000000"/>
      </patternFill>
    </fill>
    <fill>
      <patternFill patternType="solid">
        <fgColor theme="5" tint="0.79998168889431442"/>
        <bgColor rgb="FF000000"/>
      </patternFill>
    </fill>
    <fill>
      <patternFill patternType="solid">
        <fgColor theme="7" tint="0.79998168889431442"/>
        <bgColor rgb="FF000000"/>
      </patternFill>
    </fill>
    <fill>
      <patternFill patternType="solid">
        <fgColor theme="0" tint="-4.9989318521683403E-2"/>
        <bgColor rgb="FF000000"/>
      </patternFill>
    </fill>
    <fill>
      <patternFill patternType="solid">
        <fgColor theme="3" tint="0.89999084444715716"/>
        <bgColor rgb="FF000000"/>
      </patternFill>
    </fill>
    <fill>
      <patternFill patternType="solid">
        <fgColor rgb="FFD9E1F2"/>
        <bgColor rgb="FF000000"/>
      </patternFill>
    </fill>
    <fill>
      <patternFill patternType="solid">
        <fgColor rgb="FFF2F2F2"/>
        <bgColor rgb="FF000000"/>
      </patternFill>
    </fill>
    <fill>
      <patternFill patternType="solid">
        <fgColor rgb="FFFFDDEB"/>
        <bgColor indexed="64"/>
      </patternFill>
    </fill>
    <fill>
      <patternFill patternType="solid">
        <fgColor theme="2" tint="-9.9978637043366805E-2"/>
        <bgColor indexed="64"/>
      </patternFill>
    </fill>
    <fill>
      <patternFill patternType="solid">
        <fgColor rgb="FFA6A6A6"/>
        <bgColor rgb="FF000000"/>
      </patternFill>
    </fill>
    <fill>
      <patternFill patternType="solid">
        <fgColor rgb="FF002060"/>
        <bgColor rgb="FF000000"/>
      </patternFill>
    </fill>
    <fill>
      <patternFill patternType="solid">
        <fgColor rgb="FFFF0000"/>
        <bgColor rgb="FF000000"/>
      </patternFill>
    </fill>
    <fill>
      <patternFill patternType="solid">
        <fgColor theme="2" tint="-9.9978637043366805E-2"/>
        <bgColor rgb="FF000000"/>
      </patternFill>
    </fill>
    <fill>
      <patternFill patternType="solid">
        <fgColor theme="0"/>
        <bgColor rgb="FF000000"/>
      </patternFill>
    </fill>
    <fill>
      <patternFill patternType="solid">
        <fgColor rgb="FFD0D0D0"/>
        <bgColor rgb="FF000000"/>
      </patternFill>
    </fill>
    <fill>
      <patternFill patternType="solid">
        <fgColor theme="9" tint="0.79998168889431442"/>
        <bgColor rgb="FF000000"/>
      </patternFill>
    </fill>
    <fill>
      <patternFill patternType="solid">
        <fgColor theme="9" tint="-0.249977111117893"/>
        <bgColor indexed="64"/>
      </patternFill>
    </fill>
    <fill>
      <patternFill patternType="solid">
        <fgColor theme="0" tint="-4.9989318521683403E-2"/>
        <bgColor indexed="64"/>
      </patternFill>
    </fill>
    <fill>
      <patternFill patternType="solid">
        <fgColor theme="9" tint="0.59999389629810485"/>
        <bgColor rgb="FF000000"/>
      </patternFill>
    </fill>
    <fill>
      <patternFill patternType="solid">
        <fgColor theme="6" tint="0.79998168889431442"/>
        <bgColor rgb="FF000000"/>
      </patternFill>
    </fill>
    <fill>
      <patternFill patternType="solid">
        <fgColor theme="6" tint="0.59999389629810485"/>
        <bgColor rgb="FF000000"/>
      </patternFill>
    </fill>
  </fills>
  <borders count="6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medium">
        <color theme="0"/>
      </bottom>
      <diagonal/>
    </border>
    <border>
      <left style="dashed">
        <color rgb="FFFFFFFF"/>
      </left>
      <right/>
      <top/>
      <bottom/>
      <diagonal/>
    </border>
    <border>
      <left style="medium">
        <color rgb="FFFFFFFF"/>
      </left>
      <right style="medium">
        <color rgb="FFFFFFFF"/>
      </right>
      <top/>
      <bottom style="medium">
        <color rgb="FFFFFFFF"/>
      </bottom>
      <diagonal/>
    </border>
    <border>
      <left style="medium">
        <color rgb="FFFFFFFF"/>
      </left>
      <right/>
      <top style="dashed">
        <color rgb="FFFFFFFF"/>
      </top>
      <bottom style="medium">
        <color rgb="FFFFFFFF"/>
      </bottom>
      <diagonal/>
    </border>
    <border>
      <left/>
      <right/>
      <top style="dashed">
        <color rgb="FFFFFFFF"/>
      </top>
      <bottom style="medium">
        <color rgb="FFFFFFFF"/>
      </bottom>
      <diagonal/>
    </border>
    <border>
      <left/>
      <right style="medium">
        <color rgb="FFFFFFFF"/>
      </right>
      <top style="dashed">
        <color rgb="FFFFFFFF"/>
      </top>
      <bottom style="thin">
        <color theme="0"/>
      </bottom>
      <diagonal/>
    </border>
    <border>
      <left style="medium">
        <color rgb="FFFFFFFF"/>
      </left>
      <right style="medium">
        <color rgb="FFFFFFFF"/>
      </right>
      <top style="dashed">
        <color rgb="FFFFFFFF"/>
      </top>
      <bottom style="thin">
        <color theme="0"/>
      </bottom>
      <diagonal/>
    </border>
    <border>
      <left style="medium">
        <color rgb="FFFFFFFF"/>
      </left>
      <right style="medium">
        <color rgb="FFFFFFFF"/>
      </right>
      <top/>
      <bottom/>
      <diagonal/>
    </border>
    <border>
      <left style="thin">
        <color rgb="FFFFFFFF"/>
      </left>
      <right style="thin">
        <color rgb="FFFFFFFF"/>
      </right>
      <top style="thin">
        <color rgb="FFFFFFFF"/>
      </top>
      <bottom/>
      <diagonal/>
    </border>
    <border>
      <left style="medium">
        <color rgb="FFFFFFFF"/>
      </left>
      <right/>
      <top/>
      <bottom/>
      <diagonal/>
    </border>
    <border>
      <left style="medium">
        <color theme="0"/>
      </left>
      <right style="thin">
        <color theme="0"/>
      </right>
      <top/>
      <bottom/>
      <diagonal/>
    </border>
    <border>
      <left style="thin">
        <color theme="0"/>
      </left>
      <right style="medium">
        <color theme="0"/>
      </right>
      <top/>
      <bottom/>
      <diagonal/>
    </border>
    <border>
      <left style="thin">
        <color theme="0"/>
      </left>
      <right style="thin">
        <color theme="0"/>
      </right>
      <top/>
      <bottom/>
      <diagonal/>
    </border>
    <border>
      <left style="medium">
        <color rgb="FFFFFFFF"/>
      </left>
      <right style="thin">
        <color theme="0"/>
      </right>
      <top style="medium">
        <color rgb="FFFFFFFF"/>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style="hair">
        <color indexed="64"/>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dotted">
        <color indexed="64"/>
      </right>
      <top style="dotted">
        <color indexed="64"/>
      </top>
      <bottom/>
      <diagonal/>
    </border>
    <border>
      <left style="hair">
        <color indexed="64"/>
      </left>
      <right/>
      <top style="hair">
        <color indexed="64"/>
      </top>
      <bottom style="hair">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hair">
        <color indexed="64"/>
      </right>
      <top/>
      <bottom/>
      <diagonal/>
    </border>
    <border>
      <left style="dotted">
        <color indexed="64"/>
      </left>
      <right style="hair">
        <color indexed="64"/>
      </right>
      <top/>
      <bottom style="hair">
        <color indexed="64"/>
      </bottom>
      <diagonal/>
    </border>
    <border>
      <left style="dotted">
        <color indexed="64"/>
      </left>
      <right style="hair">
        <color indexed="64"/>
      </right>
      <top style="hair">
        <color indexed="64"/>
      </top>
      <bottom/>
      <diagonal/>
    </border>
    <border>
      <left style="hair">
        <color indexed="64"/>
      </left>
      <right style="dotted">
        <color indexed="64"/>
      </right>
      <top/>
      <bottom/>
      <diagonal/>
    </border>
    <border>
      <left style="hair">
        <color indexed="64"/>
      </left>
      <right style="dotted">
        <color indexed="64"/>
      </right>
      <top/>
      <bottom style="hair">
        <color indexed="64"/>
      </bottom>
      <diagonal/>
    </border>
    <border>
      <left style="hair">
        <color indexed="64"/>
      </left>
      <right style="dotted">
        <color indexed="64"/>
      </right>
      <top style="hair">
        <color indexed="64"/>
      </top>
      <bottom/>
      <diagonal/>
    </border>
    <border>
      <left style="dotted">
        <color indexed="64"/>
      </left>
      <right/>
      <top style="hair">
        <color indexed="64"/>
      </top>
      <bottom/>
      <diagonal/>
    </border>
    <border>
      <left style="dotted">
        <color indexed="64"/>
      </left>
      <right/>
      <top/>
      <bottom/>
      <diagonal/>
    </border>
    <border>
      <left style="dotted">
        <color indexed="64"/>
      </left>
      <right/>
      <top/>
      <bottom style="hair">
        <color indexed="64"/>
      </bottom>
      <diagonal/>
    </border>
    <border>
      <left/>
      <right style="medium">
        <color theme="0"/>
      </right>
      <top/>
      <bottom style="medium">
        <color theme="0"/>
      </bottom>
      <diagonal/>
    </border>
    <border>
      <left/>
      <right style="dotted">
        <color indexed="64"/>
      </right>
      <top/>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top style="medium">
        <color theme="0"/>
      </top>
      <bottom/>
      <diagonal/>
    </border>
    <border>
      <left style="medium">
        <color theme="0"/>
      </left>
      <right/>
      <top/>
      <bottom/>
      <diagonal/>
    </border>
    <border>
      <left style="medium">
        <color theme="0"/>
      </left>
      <right/>
      <top/>
      <bottom style="medium">
        <color theme="0"/>
      </bottom>
      <diagonal/>
    </border>
    <border>
      <left/>
      <right style="medium">
        <color theme="0"/>
      </right>
      <top style="medium">
        <color theme="0"/>
      </top>
      <bottom/>
      <diagonal/>
    </border>
    <border>
      <left/>
      <right style="medium">
        <color theme="0"/>
      </right>
      <top/>
      <bottom/>
      <diagonal/>
    </border>
    <border>
      <left style="dotted">
        <color indexed="64"/>
      </left>
      <right style="medium">
        <color theme="0"/>
      </right>
      <top style="hair">
        <color indexed="64"/>
      </top>
      <bottom/>
      <diagonal/>
    </border>
    <border>
      <left style="dotted">
        <color indexed="64"/>
      </left>
      <right style="medium">
        <color theme="0"/>
      </right>
      <top/>
      <bottom style="hair">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9" fontId="4" fillId="0" borderId="0" applyFont="0" applyFill="0" applyBorder="0" applyAlignment="0" applyProtection="0"/>
    <xf numFmtId="0" fontId="4" fillId="0" borderId="0"/>
    <xf numFmtId="165" fontId="4" fillId="0" borderId="0" applyFont="0" applyFill="0" applyBorder="0" applyAlignment="0" applyProtection="0"/>
    <xf numFmtId="43" fontId="4" fillId="0" borderId="0" applyFont="0" applyFill="0" applyBorder="0" applyAlignment="0" applyProtection="0"/>
    <xf numFmtId="0" fontId="2" fillId="0" borderId="0" applyNumberFormat="0" applyFill="0" applyBorder="0" applyAlignment="0" applyProtection="0"/>
  </cellStyleXfs>
  <cellXfs count="320">
    <xf numFmtId="0" fontId="0" fillId="0" borderId="0" xfId="0"/>
    <xf numFmtId="0" fontId="3" fillId="2" borderId="0" xfId="0" applyFont="1" applyFill="1" applyAlignment="1" applyProtection="1">
      <alignment horizontal="left"/>
      <protection hidden="1"/>
    </xf>
    <xf numFmtId="0" fontId="3" fillId="2" borderId="0" xfId="0" applyFont="1" applyFill="1" applyAlignment="1" applyProtection="1">
      <alignment horizontal="center"/>
      <protection hidden="1"/>
    </xf>
    <xf numFmtId="0" fontId="5" fillId="2" borderId="0" xfId="4" applyFont="1" applyFill="1" applyAlignment="1" applyProtection="1">
      <alignment horizontal="left"/>
      <protection hidden="1"/>
    </xf>
    <xf numFmtId="0" fontId="5" fillId="2" borderId="0" xfId="4" applyFont="1" applyFill="1" applyAlignment="1" applyProtection="1">
      <alignment horizontal="left" vertical="center"/>
      <protection hidden="1"/>
    </xf>
    <xf numFmtId="0" fontId="5" fillId="2" borderId="0" xfId="4" applyFont="1" applyFill="1" applyProtection="1">
      <protection hidden="1"/>
    </xf>
    <xf numFmtId="0" fontId="5" fillId="2" borderId="0" xfId="4" applyFont="1" applyFill="1" applyAlignment="1" applyProtection="1">
      <alignment horizontal="center" vertical="center"/>
      <protection hidden="1"/>
    </xf>
    <xf numFmtId="0" fontId="5" fillId="2" borderId="0" xfId="4" applyFont="1" applyFill="1" applyAlignment="1" applyProtection="1">
      <alignment horizontal="center"/>
      <protection hidden="1"/>
    </xf>
    <xf numFmtId="0" fontId="6" fillId="2" borderId="0" xfId="4" applyFont="1" applyFill="1" applyAlignment="1" applyProtection="1">
      <alignment horizontal="center"/>
      <protection hidden="1"/>
    </xf>
    <xf numFmtId="0" fontId="3" fillId="2" borderId="0" xfId="0" applyFont="1" applyFill="1" applyProtection="1">
      <protection hidden="1"/>
    </xf>
    <xf numFmtId="0" fontId="8" fillId="0" borderId="4" xfId="4" applyFont="1" applyBorder="1" applyAlignment="1" applyProtection="1">
      <alignment vertical="center"/>
      <protection hidden="1"/>
    </xf>
    <xf numFmtId="0" fontId="7" fillId="0" borderId="0" xfId="4" applyFont="1" applyAlignment="1" applyProtection="1">
      <alignment vertical="center"/>
      <protection hidden="1"/>
    </xf>
    <xf numFmtId="0" fontId="9" fillId="2" borderId="0" xfId="0" applyFont="1" applyFill="1" applyAlignment="1" applyProtection="1">
      <alignment horizontal="center"/>
      <protection hidden="1"/>
    </xf>
    <xf numFmtId="0" fontId="6" fillId="2" borderId="0" xfId="4" applyFont="1" applyFill="1" applyAlignment="1" applyProtection="1">
      <alignment horizontal="center" vertical="center"/>
      <protection hidden="1"/>
    </xf>
    <xf numFmtId="0" fontId="6" fillId="2" borderId="0" xfId="4" applyFont="1" applyFill="1" applyAlignment="1" applyProtection="1">
      <alignment vertical="center"/>
      <protection hidden="1"/>
    </xf>
    <xf numFmtId="0" fontId="6" fillId="2" borderId="0" xfId="4" applyFont="1" applyFill="1" applyAlignment="1" applyProtection="1">
      <alignment horizontal="left"/>
      <protection hidden="1"/>
    </xf>
    <xf numFmtId="0" fontId="11" fillId="2" borderId="0" xfId="0" applyFont="1" applyFill="1" applyAlignment="1" applyProtection="1">
      <alignment horizontal="left"/>
      <protection hidden="1"/>
    </xf>
    <xf numFmtId="0" fontId="6" fillId="8" borderId="9" xfId="4" applyFont="1" applyFill="1" applyBorder="1" applyAlignment="1" applyProtection="1">
      <alignment horizontal="center" vertical="center" wrapText="1"/>
      <protection hidden="1"/>
    </xf>
    <xf numFmtId="0" fontId="6" fillId="8" borderId="11" xfId="4" applyFont="1" applyFill="1" applyBorder="1" applyAlignment="1" applyProtection="1">
      <alignment horizontal="center" vertical="center"/>
      <protection hidden="1"/>
    </xf>
    <xf numFmtId="49" fontId="6" fillId="9" borderId="11" xfId="4" applyNumberFormat="1" applyFont="1" applyFill="1" applyBorder="1" applyAlignment="1" applyProtection="1">
      <alignment horizontal="center" vertical="center"/>
      <protection hidden="1"/>
    </xf>
    <xf numFmtId="49" fontId="6" fillId="10" borderId="11" xfId="4" applyNumberFormat="1" applyFont="1" applyFill="1" applyBorder="1" applyAlignment="1" applyProtection="1">
      <alignment horizontal="center" vertical="center" wrapText="1"/>
      <protection hidden="1"/>
    </xf>
    <xf numFmtId="164" fontId="6" fillId="10" borderId="11" xfId="5" applyNumberFormat="1" applyFont="1" applyFill="1" applyBorder="1" applyAlignment="1" applyProtection="1">
      <alignment horizontal="center" vertical="center" wrapText="1"/>
      <protection hidden="1"/>
    </xf>
    <xf numFmtId="0" fontId="6" fillId="11" borderId="11" xfId="4" applyFont="1" applyFill="1" applyBorder="1" applyAlignment="1" applyProtection="1">
      <alignment horizontal="center" vertical="center" wrapText="1"/>
      <protection hidden="1"/>
    </xf>
    <xf numFmtId="0" fontId="13" fillId="12" borderId="13" xfId="0" applyFont="1" applyFill="1" applyBorder="1" applyAlignment="1" applyProtection="1">
      <alignment horizontal="center" vertical="center" wrapText="1"/>
      <protection hidden="1"/>
    </xf>
    <xf numFmtId="0" fontId="13" fillId="12" borderId="16" xfId="0" applyFont="1" applyFill="1" applyBorder="1" applyAlignment="1" applyProtection="1">
      <alignment horizontal="center" vertical="center" wrapText="1"/>
      <protection hidden="1"/>
    </xf>
    <xf numFmtId="0" fontId="13" fillId="12" borderId="17" xfId="0" applyFont="1" applyFill="1" applyBorder="1" applyAlignment="1" applyProtection="1">
      <alignment horizontal="center" vertical="center" wrapText="1"/>
      <protection hidden="1"/>
    </xf>
    <xf numFmtId="0" fontId="13" fillId="12" borderId="18" xfId="0" applyFont="1" applyFill="1" applyBorder="1" applyAlignment="1" applyProtection="1">
      <alignment horizontal="center" vertical="center" wrapText="1"/>
      <protection hidden="1"/>
    </xf>
    <xf numFmtId="0" fontId="13" fillId="12" borderId="0" xfId="0" applyFont="1" applyFill="1" applyAlignment="1" applyProtection="1">
      <alignment horizontal="center" vertical="center" wrapText="1"/>
      <protection hidden="1"/>
    </xf>
    <xf numFmtId="0" fontId="6" fillId="14" borderId="19" xfId="0" applyFont="1" applyFill="1" applyBorder="1" applyAlignment="1">
      <alignment horizontal="center" vertical="center" wrapText="1"/>
    </xf>
    <xf numFmtId="0" fontId="14" fillId="13" borderId="0" xfId="0" applyFont="1" applyFill="1" applyAlignment="1">
      <alignment horizontal="center" vertical="center" wrapText="1"/>
    </xf>
    <xf numFmtId="0" fontId="14" fillId="13" borderId="20" xfId="0" applyFont="1" applyFill="1" applyBorder="1" applyAlignment="1">
      <alignment horizontal="center" vertical="center" wrapText="1"/>
    </xf>
    <xf numFmtId="0" fontId="5" fillId="15" borderId="22" xfId="4" applyFont="1" applyFill="1" applyBorder="1" applyAlignment="1" applyProtection="1">
      <alignment horizontal="center" vertical="center" wrapText="1"/>
      <protection hidden="1"/>
    </xf>
    <xf numFmtId="49" fontId="5" fillId="16" borderId="21" xfId="4" applyNumberFormat="1" applyFont="1" applyFill="1" applyBorder="1" applyAlignment="1" applyProtection="1">
      <alignment horizontal="center" vertical="center" wrapText="1"/>
      <protection hidden="1"/>
    </xf>
    <xf numFmtId="49" fontId="5" fillId="16" borderId="0" xfId="4" applyNumberFormat="1" applyFont="1" applyFill="1" applyAlignment="1" applyProtection="1">
      <alignment horizontal="center" vertical="center" wrapText="1"/>
      <protection hidden="1"/>
    </xf>
    <xf numFmtId="0" fontId="5" fillId="16" borderId="22" xfId="4" applyFont="1" applyFill="1" applyBorder="1" applyAlignment="1" applyProtection="1">
      <alignment horizontal="center" vertical="center" wrapText="1"/>
      <protection hidden="1"/>
    </xf>
    <xf numFmtId="49" fontId="5" fillId="17" borderId="21" xfId="4" applyNumberFormat="1" applyFont="1" applyFill="1" applyBorder="1" applyAlignment="1" applyProtection="1">
      <alignment horizontal="center" vertical="center" wrapText="1"/>
      <protection hidden="1"/>
    </xf>
    <xf numFmtId="49" fontId="5" fillId="17" borderId="23" xfId="4" applyNumberFormat="1" applyFont="1" applyFill="1" applyBorder="1" applyAlignment="1" applyProtection="1">
      <alignment horizontal="center" vertical="center" wrapText="1"/>
      <protection hidden="1"/>
    </xf>
    <xf numFmtId="164" fontId="5" fillId="17" borderId="23" xfId="5" applyNumberFormat="1" applyFont="1" applyFill="1" applyBorder="1" applyAlignment="1" applyProtection="1">
      <alignment horizontal="center" vertical="center"/>
      <protection hidden="1"/>
    </xf>
    <xf numFmtId="164" fontId="6" fillId="17" borderId="23" xfId="5" applyNumberFormat="1" applyFont="1" applyFill="1" applyBorder="1" applyAlignment="1" applyProtection="1">
      <alignment horizontal="center" vertical="center"/>
      <protection hidden="1"/>
    </xf>
    <xf numFmtId="164" fontId="6" fillId="17" borderId="22" xfId="5" applyNumberFormat="1" applyFont="1" applyFill="1" applyBorder="1" applyAlignment="1" applyProtection="1">
      <alignment horizontal="center" vertical="center"/>
      <protection hidden="1"/>
    </xf>
    <xf numFmtId="0" fontId="5" fillId="18" borderId="21" xfId="4" applyFont="1" applyFill="1" applyBorder="1" applyAlignment="1" applyProtection="1">
      <alignment horizontal="center" vertical="center" wrapText="1"/>
      <protection hidden="1"/>
    </xf>
    <xf numFmtId="0" fontId="5" fillId="18" borderId="23" xfId="4" applyFont="1" applyFill="1" applyBorder="1" applyAlignment="1" applyProtection="1">
      <alignment horizontal="center" vertical="center" wrapText="1"/>
      <protection hidden="1"/>
    </xf>
    <xf numFmtId="0" fontId="5" fillId="18" borderId="0" xfId="4" applyFont="1" applyFill="1" applyAlignment="1" applyProtection="1">
      <alignment horizontal="center" vertical="center" wrapText="1"/>
      <protection hidden="1"/>
    </xf>
    <xf numFmtId="0" fontId="3" fillId="2" borderId="0" xfId="0" applyFont="1" applyFill="1" applyAlignment="1" applyProtection="1">
      <alignment horizontal="center" vertical="top"/>
      <protection hidden="1"/>
    </xf>
    <xf numFmtId="0" fontId="15" fillId="12" borderId="0" xfId="0" applyFont="1" applyFill="1" applyAlignment="1" applyProtection="1">
      <alignment horizontal="center" vertical="center" wrapText="1"/>
      <protection hidden="1"/>
    </xf>
    <xf numFmtId="0" fontId="16" fillId="19" borderId="20" xfId="0" applyFont="1" applyFill="1" applyBorder="1" applyAlignment="1" applyProtection="1">
      <alignment horizontal="center" vertical="center" wrapText="1"/>
      <protection hidden="1"/>
    </xf>
    <xf numFmtId="0" fontId="15" fillId="12" borderId="25" xfId="0" applyFont="1" applyFill="1" applyBorder="1" applyAlignment="1" applyProtection="1">
      <alignment horizontal="center" vertical="center" wrapText="1"/>
      <protection hidden="1"/>
    </xf>
    <xf numFmtId="0" fontId="15" fillId="12" borderId="26" xfId="0" applyFont="1" applyFill="1" applyBorder="1" applyAlignment="1" applyProtection="1">
      <alignment horizontal="center" vertical="center" wrapText="1"/>
      <protection hidden="1"/>
    </xf>
    <xf numFmtId="0" fontId="15" fillId="12" borderId="27" xfId="0" applyFont="1" applyFill="1" applyBorder="1" applyAlignment="1" applyProtection="1">
      <alignment horizontal="center" vertical="center" wrapText="1"/>
      <protection hidden="1"/>
    </xf>
    <xf numFmtId="0" fontId="15" fillId="12" borderId="28" xfId="0" applyFont="1" applyFill="1" applyBorder="1" applyAlignment="1" applyProtection="1">
      <alignment horizontal="center" vertical="center" wrapText="1"/>
      <protection hidden="1"/>
    </xf>
    <xf numFmtId="0" fontId="16" fillId="19" borderId="0" xfId="0" applyFont="1" applyFill="1" applyAlignment="1">
      <alignment horizontal="center" vertical="center" wrapText="1"/>
    </xf>
    <xf numFmtId="0" fontId="16" fillId="19" borderId="20" xfId="0" applyFont="1" applyFill="1" applyBorder="1" applyAlignment="1">
      <alignment horizontal="center" vertical="center" wrapText="1"/>
    </xf>
    <xf numFmtId="0" fontId="5" fillId="0" borderId="29" xfId="4" applyFont="1" applyBorder="1" applyAlignment="1" applyProtection="1">
      <alignment horizontal="left" vertical="center"/>
      <protection hidden="1"/>
    </xf>
    <xf numFmtId="9" fontId="6" fillId="21" borderId="29" xfId="4" applyNumberFormat="1" applyFont="1" applyFill="1" applyBorder="1" applyAlignment="1" applyProtection="1">
      <alignment horizontal="center" vertical="center"/>
      <protection hidden="1"/>
    </xf>
    <xf numFmtId="9" fontId="6" fillId="22" borderId="29" xfId="4" applyNumberFormat="1" applyFont="1" applyFill="1" applyBorder="1" applyAlignment="1" applyProtection="1">
      <alignment horizontal="center" vertical="center"/>
      <protection hidden="1"/>
    </xf>
    <xf numFmtId="0" fontId="5" fillId="0" borderId="29" xfId="4" applyFont="1" applyBorder="1" applyAlignment="1" applyProtection="1">
      <alignment horizontal="left" vertical="center" wrapText="1"/>
      <protection hidden="1"/>
    </xf>
    <xf numFmtId="0" fontId="18" fillId="2" borderId="0" xfId="0" applyFont="1" applyFill="1" applyAlignment="1" applyProtection="1">
      <alignment horizontal="left" vertical="center"/>
      <protection hidden="1"/>
    </xf>
    <xf numFmtId="9" fontId="19" fillId="23" borderId="30" xfId="0" applyNumberFormat="1" applyFont="1" applyFill="1" applyBorder="1" applyAlignment="1">
      <alignment horizontal="center" vertical="center" wrapText="1"/>
    </xf>
    <xf numFmtId="0" fontId="6" fillId="22" borderId="29" xfId="4" applyFont="1" applyFill="1" applyBorder="1" applyAlignment="1" applyProtection="1">
      <alignment horizontal="center" vertical="center"/>
      <protection hidden="1"/>
    </xf>
    <xf numFmtId="0" fontId="18" fillId="2" borderId="0" xfId="0" applyFont="1" applyFill="1" applyAlignment="1" applyProtection="1">
      <alignment horizontal="left"/>
      <protection hidden="1"/>
    </xf>
    <xf numFmtId="9" fontId="6" fillId="26" borderId="29" xfId="0" applyNumberFormat="1" applyFont="1" applyFill="1" applyBorder="1" applyAlignment="1">
      <alignment horizontal="center" vertical="center"/>
    </xf>
    <xf numFmtId="9" fontId="6" fillId="26" borderId="29" xfId="4" applyNumberFormat="1" applyFont="1" applyFill="1" applyBorder="1" applyAlignment="1" applyProtection="1">
      <alignment horizontal="center" vertical="center"/>
      <protection hidden="1"/>
    </xf>
    <xf numFmtId="9" fontId="6" fillId="28" borderId="31" xfId="0" applyNumberFormat="1" applyFont="1" applyFill="1" applyBorder="1" applyAlignment="1">
      <alignment horizontal="center" vertical="center"/>
    </xf>
    <xf numFmtId="0" fontId="9" fillId="22" borderId="29" xfId="0" applyFont="1" applyFill="1" applyBorder="1" applyAlignment="1">
      <alignment horizontal="center" vertical="center"/>
    </xf>
    <xf numFmtId="9" fontId="9" fillId="22" borderId="29" xfId="0" applyNumberFormat="1" applyFont="1" applyFill="1" applyBorder="1" applyAlignment="1">
      <alignment horizontal="center" vertical="center"/>
    </xf>
    <xf numFmtId="9" fontId="9" fillId="22" borderId="29" xfId="3" applyFont="1" applyFill="1" applyBorder="1" applyAlignment="1">
      <alignment horizontal="center" vertical="center"/>
    </xf>
    <xf numFmtId="0" fontId="6" fillId="26" borderId="29" xfId="0" applyFont="1" applyFill="1" applyBorder="1" applyAlignment="1">
      <alignment horizontal="center" vertical="center"/>
    </xf>
    <xf numFmtId="9" fontId="6" fillId="22" borderId="29" xfId="0" applyNumberFormat="1" applyFont="1" applyFill="1" applyBorder="1" applyAlignment="1">
      <alignment horizontal="center" vertical="center"/>
    </xf>
    <xf numFmtId="9" fontId="6" fillId="26" borderId="29" xfId="0" applyNumberFormat="1" applyFont="1" applyFill="1" applyBorder="1" applyAlignment="1" applyProtection="1">
      <alignment horizontal="center" vertical="center"/>
      <protection hidden="1"/>
    </xf>
    <xf numFmtId="0" fontId="6" fillId="26" borderId="29" xfId="0" applyFont="1" applyFill="1" applyBorder="1" applyAlignment="1" applyProtection="1">
      <alignment horizontal="center" vertical="center"/>
      <protection hidden="1"/>
    </xf>
    <xf numFmtId="1" fontId="9" fillId="22" borderId="29" xfId="0" applyNumberFormat="1" applyFont="1" applyFill="1" applyBorder="1" applyAlignment="1" applyProtection="1">
      <alignment horizontal="center" vertical="center"/>
      <protection hidden="1"/>
    </xf>
    <xf numFmtId="0" fontId="6" fillId="26" borderId="31" xfId="4" applyFont="1" applyFill="1" applyBorder="1" applyAlignment="1" applyProtection="1">
      <alignment horizontal="center" vertical="center"/>
      <protection hidden="1"/>
    </xf>
    <xf numFmtId="0" fontId="3" fillId="2" borderId="0" xfId="0" applyFont="1" applyFill="1" applyAlignment="1" applyProtection="1">
      <alignment horizontal="center" vertical="center"/>
      <protection hidden="1"/>
    </xf>
    <xf numFmtId="0" fontId="5" fillId="2" borderId="29" xfId="4" applyFont="1" applyFill="1" applyBorder="1" applyAlignment="1" applyProtection="1">
      <alignment horizontal="left" vertical="center"/>
      <protection hidden="1"/>
    </xf>
    <xf numFmtId="1" fontId="6" fillId="22" borderId="29" xfId="6" applyNumberFormat="1" applyFont="1" applyFill="1" applyBorder="1" applyAlignment="1" applyProtection="1">
      <alignment horizontal="center" vertical="center"/>
      <protection hidden="1"/>
    </xf>
    <xf numFmtId="0" fontId="6" fillId="22" borderId="29" xfId="0" applyFont="1" applyFill="1" applyBorder="1" applyAlignment="1" applyProtection="1">
      <alignment horizontal="center" vertical="center"/>
      <protection hidden="1"/>
    </xf>
    <xf numFmtId="1" fontId="26" fillId="22" borderId="29" xfId="6" applyNumberFormat="1" applyFont="1" applyFill="1" applyBorder="1" applyAlignment="1" applyProtection="1">
      <alignment horizontal="center" vertical="center"/>
      <protection hidden="1"/>
    </xf>
    <xf numFmtId="9" fontId="6" fillId="22" borderId="29" xfId="0" applyNumberFormat="1" applyFont="1" applyFill="1" applyBorder="1" applyAlignment="1" applyProtection="1">
      <alignment horizontal="center" vertical="center"/>
      <protection hidden="1"/>
    </xf>
    <xf numFmtId="1" fontId="6" fillId="22" borderId="29" xfId="6" applyNumberFormat="1" applyFont="1" applyFill="1" applyBorder="1" applyAlignment="1" applyProtection="1">
      <alignment horizontal="center" vertical="center"/>
      <protection locked="0"/>
    </xf>
    <xf numFmtId="9" fontId="6" fillId="22" borderId="29" xfId="6" applyFont="1" applyFill="1" applyBorder="1" applyAlignment="1" applyProtection="1">
      <alignment horizontal="center" vertical="center"/>
      <protection locked="0"/>
    </xf>
    <xf numFmtId="1" fontId="6" fillId="26" borderId="29" xfId="4" applyNumberFormat="1" applyFont="1" applyFill="1" applyBorder="1" applyAlignment="1" applyProtection="1">
      <alignment horizontal="center" vertical="center"/>
      <protection hidden="1"/>
    </xf>
    <xf numFmtId="0" fontId="6" fillId="26" borderId="29" xfId="4" applyFont="1" applyFill="1" applyBorder="1" applyAlignment="1" applyProtection="1">
      <alignment horizontal="center" vertical="center"/>
      <protection hidden="1"/>
    </xf>
    <xf numFmtId="9" fontId="6" fillId="22" borderId="29" xfId="3" applyFont="1" applyFill="1" applyBorder="1" applyAlignment="1">
      <alignment horizontal="center" vertical="center"/>
    </xf>
    <xf numFmtId="0" fontId="6" fillId="22" borderId="29" xfId="0" applyFont="1" applyFill="1" applyBorder="1" applyAlignment="1">
      <alignment horizontal="center" vertical="center"/>
    </xf>
    <xf numFmtId="9" fontId="6" fillId="22" borderId="29" xfId="3" applyFont="1" applyFill="1" applyBorder="1" applyAlignment="1" applyProtection="1">
      <alignment horizontal="center" vertical="center"/>
      <protection hidden="1"/>
    </xf>
    <xf numFmtId="0" fontId="31" fillId="2" borderId="0" xfId="0" applyFont="1" applyFill="1" applyProtection="1">
      <protection hidden="1"/>
    </xf>
    <xf numFmtId="44" fontId="34" fillId="2" borderId="31" xfId="2" applyFont="1" applyFill="1" applyBorder="1"/>
    <xf numFmtId="0" fontId="9" fillId="2" borderId="31" xfId="0" applyFont="1" applyFill="1" applyBorder="1" applyAlignment="1" applyProtection="1">
      <alignment horizontal="left"/>
      <protection hidden="1"/>
    </xf>
    <xf numFmtId="0" fontId="5" fillId="15" borderId="21" xfId="4" applyFont="1" applyFill="1" applyBorder="1" applyAlignment="1" applyProtection="1">
      <alignment horizontal="left" vertical="center"/>
      <protection hidden="1"/>
    </xf>
    <xf numFmtId="9" fontId="5" fillId="0" borderId="29" xfId="4" applyNumberFormat="1" applyFont="1" applyBorder="1" applyAlignment="1" applyProtection="1">
      <alignment horizontal="left" vertical="center"/>
      <protection hidden="1"/>
    </xf>
    <xf numFmtId="14" fontId="5" fillId="0" borderId="29" xfId="4" applyNumberFormat="1" applyFont="1" applyBorder="1" applyAlignment="1" applyProtection="1">
      <alignment horizontal="center" vertical="center"/>
      <protection hidden="1"/>
    </xf>
    <xf numFmtId="9" fontId="6" fillId="2" borderId="29" xfId="4" applyNumberFormat="1" applyFont="1" applyFill="1" applyBorder="1" applyAlignment="1" applyProtection="1">
      <alignment horizontal="center" vertical="center"/>
      <protection hidden="1"/>
    </xf>
    <xf numFmtId="0" fontId="6" fillId="2" borderId="29" xfId="4" applyFont="1" applyFill="1" applyBorder="1" applyAlignment="1" applyProtection="1">
      <alignment horizontal="center" vertical="center"/>
      <protection hidden="1"/>
    </xf>
    <xf numFmtId="9" fontId="6" fillId="27" borderId="29" xfId="0" applyNumberFormat="1" applyFont="1" applyFill="1" applyBorder="1" applyAlignment="1">
      <alignment horizontal="center" vertical="center"/>
    </xf>
    <xf numFmtId="9" fontId="6" fillId="27" borderId="29" xfId="4" applyNumberFormat="1" applyFont="1" applyFill="1" applyBorder="1" applyAlignment="1" applyProtection="1">
      <alignment horizontal="center" vertical="center"/>
      <protection hidden="1"/>
    </xf>
    <xf numFmtId="0" fontId="9" fillId="2" borderId="29" xfId="0" applyFont="1" applyFill="1" applyBorder="1" applyAlignment="1">
      <alignment horizontal="center" vertical="center"/>
    </xf>
    <xf numFmtId="9" fontId="9" fillId="2" borderId="29" xfId="0" applyNumberFormat="1" applyFont="1" applyFill="1" applyBorder="1" applyAlignment="1">
      <alignment horizontal="center" vertical="center"/>
    </xf>
    <xf numFmtId="9" fontId="9" fillId="2" borderId="29" xfId="3" applyFont="1" applyFill="1" applyBorder="1" applyAlignment="1">
      <alignment horizontal="center" vertical="center"/>
    </xf>
    <xf numFmtId="0" fontId="6" fillId="27" borderId="29" xfId="0" applyFont="1" applyFill="1" applyBorder="1" applyAlignment="1">
      <alignment horizontal="center" vertical="center"/>
    </xf>
    <xf numFmtId="9" fontId="6" fillId="2" borderId="29" xfId="0" applyNumberFormat="1" applyFont="1" applyFill="1" applyBorder="1" applyAlignment="1">
      <alignment horizontal="center" vertical="center"/>
    </xf>
    <xf numFmtId="0" fontId="6" fillId="27" borderId="29" xfId="0" applyFont="1" applyFill="1" applyBorder="1" applyAlignment="1" applyProtection="1">
      <alignment horizontal="center" vertical="center"/>
      <protection hidden="1"/>
    </xf>
    <xf numFmtId="9" fontId="6" fillId="27" borderId="29" xfId="0" applyNumberFormat="1" applyFont="1" applyFill="1" applyBorder="1" applyAlignment="1" applyProtection="1">
      <alignment horizontal="center" vertical="center"/>
      <protection hidden="1"/>
    </xf>
    <xf numFmtId="0" fontId="6" fillId="27" borderId="31" xfId="4" applyFont="1" applyFill="1" applyBorder="1" applyAlignment="1" applyProtection="1">
      <alignment horizontal="center" vertical="center"/>
      <protection hidden="1"/>
    </xf>
    <xf numFmtId="1" fontId="6" fillId="2" borderId="29" xfId="6" applyNumberFormat="1" applyFont="1" applyFill="1" applyBorder="1" applyAlignment="1" applyProtection="1">
      <alignment horizontal="center" vertical="center"/>
      <protection hidden="1"/>
    </xf>
    <xf numFmtId="1" fontId="26" fillId="2" borderId="29" xfId="6" applyNumberFormat="1" applyFont="1" applyFill="1" applyBorder="1" applyAlignment="1" applyProtection="1">
      <alignment horizontal="center" vertical="center"/>
      <protection hidden="1"/>
    </xf>
    <xf numFmtId="9" fontId="6" fillId="2" borderId="29" xfId="6" applyFont="1" applyFill="1" applyBorder="1" applyAlignment="1" applyProtection="1">
      <alignment horizontal="center" vertical="center"/>
      <protection locked="0"/>
    </xf>
    <xf numFmtId="1" fontId="6" fillId="2" borderId="29" xfId="6" applyNumberFormat="1" applyFont="1" applyFill="1" applyBorder="1" applyAlignment="1" applyProtection="1">
      <alignment horizontal="center" vertical="center"/>
      <protection locked="0"/>
    </xf>
    <xf numFmtId="9" fontId="6" fillId="27" borderId="31" xfId="0" applyNumberFormat="1" applyFont="1" applyFill="1" applyBorder="1" applyAlignment="1">
      <alignment horizontal="center" vertical="center"/>
    </xf>
    <xf numFmtId="1" fontId="9" fillId="2" borderId="29" xfId="0" applyNumberFormat="1" applyFont="1" applyFill="1" applyBorder="1" applyAlignment="1" applyProtection="1">
      <alignment horizontal="center" vertical="center"/>
      <protection hidden="1"/>
    </xf>
    <xf numFmtId="1" fontId="6" fillId="27" borderId="29" xfId="4" applyNumberFormat="1" applyFont="1" applyFill="1" applyBorder="1" applyAlignment="1" applyProtection="1">
      <alignment horizontal="center" vertical="center"/>
      <protection hidden="1"/>
    </xf>
    <xf numFmtId="0" fontId="6" fillId="27" borderId="29" xfId="4" applyFont="1" applyFill="1" applyBorder="1" applyAlignment="1" applyProtection="1">
      <alignment horizontal="center" vertical="center"/>
      <protection hidden="1"/>
    </xf>
    <xf numFmtId="9" fontId="6" fillId="2" borderId="29" xfId="3" applyFont="1" applyFill="1" applyBorder="1" applyAlignment="1">
      <alignment horizontal="center" vertical="center"/>
    </xf>
    <xf numFmtId="0" fontId="6" fillId="2" borderId="29" xfId="0" applyFont="1" applyFill="1" applyBorder="1" applyAlignment="1">
      <alignment horizontal="center" vertical="center"/>
    </xf>
    <xf numFmtId="0" fontId="6" fillId="2" borderId="29" xfId="0" applyFont="1" applyFill="1" applyBorder="1" applyAlignment="1" applyProtection="1">
      <alignment horizontal="center" vertical="center"/>
      <protection hidden="1"/>
    </xf>
    <xf numFmtId="9" fontId="6" fillId="2" borderId="29" xfId="0" applyNumberFormat="1" applyFont="1" applyFill="1" applyBorder="1" applyAlignment="1" applyProtection="1">
      <alignment horizontal="center" vertical="center"/>
      <protection hidden="1"/>
    </xf>
    <xf numFmtId="9" fontId="6" fillId="2" borderId="29" xfId="3" applyFont="1" applyFill="1" applyBorder="1" applyAlignment="1" applyProtection="1">
      <alignment horizontal="center" vertical="center"/>
      <protection hidden="1"/>
    </xf>
    <xf numFmtId="0" fontId="16" fillId="19" borderId="24" xfId="0" applyFont="1" applyFill="1" applyBorder="1" applyAlignment="1" applyProtection="1">
      <alignment vertical="center"/>
      <protection hidden="1"/>
    </xf>
    <xf numFmtId="0" fontId="20" fillId="24" borderId="30" xfId="0" applyFont="1" applyFill="1" applyBorder="1" applyAlignment="1">
      <alignment vertical="center"/>
    </xf>
    <xf numFmtId="0" fontId="21" fillId="25" borderId="33" xfId="0" applyFont="1" applyFill="1" applyBorder="1" applyAlignment="1">
      <alignment horizontal="center" vertical="center"/>
    </xf>
    <xf numFmtId="0" fontId="21" fillId="25" borderId="33" xfId="0" applyFont="1" applyFill="1" applyBorder="1" applyAlignment="1">
      <alignment horizontal="center" vertical="center" wrapText="1"/>
    </xf>
    <xf numFmtId="0" fontId="17" fillId="20" borderId="19" xfId="0" applyFont="1" applyFill="1" applyBorder="1" applyAlignment="1">
      <alignment horizontal="center" vertical="center" wrapText="1"/>
    </xf>
    <xf numFmtId="169" fontId="5" fillId="31" borderId="11" xfId="2" applyNumberFormat="1" applyFont="1" applyFill="1" applyBorder="1" applyAlignment="1" applyProtection="1">
      <alignment horizontal="left" vertical="center"/>
      <protection hidden="1"/>
    </xf>
    <xf numFmtId="44" fontId="32" fillId="31" borderId="11" xfId="2" applyFont="1" applyFill="1" applyBorder="1"/>
    <xf numFmtId="0" fontId="5" fillId="0" borderId="49" xfId="4" applyFont="1" applyBorder="1" applyAlignment="1" applyProtection="1">
      <alignment horizontal="left" vertical="center"/>
      <protection hidden="1"/>
    </xf>
    <xf numFmtId="9" fontId="5" fillId="0" borderId="49" xfId="4" applyNumberFormat="1" applyFont="1" applyBorder="1" applyAlignment="1" applyProtection="1">
      <alignment horizontal="left" vertical="center"/>
      <protection hidden="1"/>
    </xf>
    <xf numFmtId="0" fontId="32" fillId="31" borderId="46" xfId="0" applyFont="1" applyFill="1" applyBorder="1" applyAlignment="1">
      <alignment horizontal="center" vertical="center"/>
    </xf>
    <xf numFmtId="0" fontId="32" fillId="31" borderId="50" xfId="0" applyFont="1" applyFill="1" applyBorder="1" applyAlignment="1">
      <alignment horizontal="center" vertical="center"/>
    </xf>
    <xf numFmtId="0" fontId="32" fillId="31" borderId="50" xfId="0" applyFont="1" applyFill="1" applyBorder="1" applyAlignment="1">
      <alignment vertical="center"/>
    </xf>
    <xf numFmtId="0" fontId="32" fillId="31" borderId="50" xfId="0" applyFont="1" applyFill="1" applyBorder="1"/>
    <xf numFmtId="44" fontId="32" fillId="31" borderId="50" xfId="2" applyFont="1" applyFill="1" applyBorder="1"/>
    <xf numFmtId="0" fontId="32" fillId="31" borderId="9" xfId="0" applyFont="1" applyFill="1" applyBorder="1" applyAlignment="1">
      <alignment horizontal="center" vertical="center"/>
    </xf>
    <xf numFmtId="0" fontId="32" fillId="31" borderId="11" xfId="0" applyFont="1" applyFill="1" applyBorder="1" applyAlignment="1">
      <alignment horizontal="center" vertical="center"/>
    </xf>
    <xf numFmtId="0" fontId="32" fillId="31" borderId="11" xfId="0" applyFont="1" applyFill="1" applyBorder="1" applyAlignment="1">
      <alignment vertical="center"/>
    </xf>
    <xf numFmtId="0" fontId="32" fillId="31" borderId="11" xfId="0" applyFont="1" applyFill="1" applyBorder="1"/>
    <xf numFmtId="0" fontId="32" fillId="31" borderId="11" xfId="0" applyFont="1" applyFill="1" applyBorder="1" applyAlignment="1">
      <alignment horizontal="center"/>
    </xf>
    <xf numFmtId="9" fontId="32" fillId="31" borderId="11" xfId="0" applyNumberFormat="1" applyFont="1" applyFill="1" applyBorder="1" applyAlignment="1">
      <alignment horizontal="center"/>
    </xf>
    <xf numFmtId="168" fontId="33" fillId="31" borderId="11" xfId="1" applyNumberFormat="1" applyFont="1" applyFill="1" applyBorder="1" applyAlignment="1">
      <alignment vertical="center" readingOrder="1"/>
    </xf>
    <xf numFmtId="169" fontId="5" fillId="31" borderId="11" xfId="2" applyNumberFormat="1" applyFont="1" applyFill="1" applyBorder="1" applyAlignment="1" applyProtection="1">
      <alignment horizontal="center" vertical="center"/>
      <protection hidden="1"/>
    </xf>
    <xf numFmtId="0" fontId="6" fillId="32" borderId="11" xfId="4" applyFont="1" applyFill="1" applyBorder="1" applyAlignment="1" applyProtection="1">
      <alignment horizontal="center" vertical="center" wrapText="1"/>
      <protection hidden="1"/>
    </xf>
    <xf numFmtId="0" fontId="6" fillId="32" borderId="11" xfId="4" applyFont="1" applyFill="1" applyBorder="1" applyAlignment="1" applyProtection="1">
      <alignment horizontal="center" vertical="center"/>
      <protection hidden="1"/>
    </xf>
    <xf numFmtId="0" fontId="5" fillId="29" borderId="11" xfId="4" applyFont="1" applyFill="1" applyBorder="1" applyAlignment="1" applyProtection="1">
      <alignment horizontal="center" vertical="center" wrapText="1"/>
      <protection hidden="1"/>
    </xf>
    <xf numFmtId="0" fontId="5" fillId="29" borderId="11" xfId="4" applyFont="1" applyFill="1" applyBorder="1" applyAlignment="1" applyProtection="1">
      <alignment horizontal="center" vertical="center"/>
      <protection hidden="1"/>
    </xf>
    <xf numFmtId="167" fontId="5" fillId="29" borderId="11" xfId="4" applyNumberFormat="1" applyFont="1" applyFill="1" applyBorder="1" applyAlignment="1" applyProtection="1">
      <alignment horizontal="center" vertical="center" wrapText="1"/>
      <protection hidden="1"/>
    </xf>
    <xf numFmtId="0" fontId="6" fillId="34" borderId="11" xfId="4" applyFont="1" applyFill="1" applyBorder="1" applyAlignment="1" applyProtection="1">
      <alignment horizontal="center" vertical="center" wrapText="1"/>
      <protection hidden="1"/>
    </xf>
    <xf numFmtId="0" fontId="5" fillId="33" borderId="11" xfId="4" applyFont="1" applyFill="1" applyBorder="1" applyAlignment="1" applyProtection="1">
      <alignment horizontal="center" vertical="center" wrapText="1"/>
      <protection hidden="1"/>
    </xf>
    <xf numFmtId="0" fontId="5" fillId="0" borderId="1" xfId="4" applyFont="1" applyBorder="1" applyAlignment="1" applyProtection="1">
      <alignment horizontal="center"/>
      <protection hidden="1"/>
    </xf>
    <xf numFmtId="0" fontId="5" fillId="0" borderId="2" xfId="4" applyFont="1" applyBorder="1" applyAlignment="1" applyProtection="1">
      <alignment horizontal="center"/>
      <protection hidden="1"/>
    </xf>
    <xf numFmtId="0" fontId="5" fillId="0" borderId="5" xfId="4" applyFont="1" applyBorder="1" applyAlignment="1" applyProtection="1">
      <alignment horizontal="center"/>
      <protection hidden="1"/>
    </xf>
    <xf numFmtId="0" fontId="5" fillId="0" borderId="6" xfId="4" applyFont="1" applyBorder="1" applyAlignment="1" applyProtection="1">
      <alignment horizontal="center"/>
      <protection hidden="1"/>
    </xf>
    <xf numFmtId="0" fontId="7" fillId="0" borderId="1" xfId="4" applyFont="1" applyBorder="1" applyAlignment="1" applyProtection="1">
      <alignment horizontal="center" vertical="center" wrapText="1"/>
      <protection hidden="1"/>
    </xf>
    <xf numFmtId="0" fontId="7" fillId="0" borderId="3" xfId="4" applyFont="1" applyBorder="1" applyAlignment="1" applyProtection="1">
      <alignment horizontal="center" vertical="center"/>
      <protection hidden="1"/>
    </xf>
    <xf numFmtId="0" fontId="7" fillId="0" borderId="5" xfId="4" applyFont="1" applyBorder="1" applyAlignment="1" applyProtection="1">
      <alignment horizontal="center" vertical="center"/>
      <protection hidden="1"/>
    </xf>
    <xf numFmtId="0" fontId="7" fillId="0" borderId="7" xfId="4" applyFont="1" applyBorder="1" applyAlignment="1" applyProtection="1">
      <alignment horizontal="center" vertical="center"/>
      <protection hidden="1"/>
    </xf>
    <xf numFmtId="0" fontId="5" fillId="0" borderId="0" xfId="4" applyFont="1" applyAlignment="1" applyProtection="1">
      <alignment horizontal="center" vertical="center"/>
      <protection hidden="1"/>
    </xf>
    <xf numFmtId="0" fontId="10" fillId="3" borderId="8" xfId="4" applyFont="1" applyFill="1" applyBorder="1" applyAlignment="1" applyProtection="1">
      <alignment horizontal="center" vertical="center"/>
      <protection hidden="1"/>
    </xf>
    <xf numFmtId="0" fontId="10" fillId="3" borderId="9" xfId="4" applyFont="1" applyFill="1" applyBorder="1" applyAlignment="1" applyProtection="1">
      <alignment horizontal="center" vertical="center"/>
      <protection hidden="1"/>
    </xf>
    <xf numFmtId="0" fontId="10" fillId="4" borderId="10" xfId="4" applyFont="1" applyFill="1" applyBorder="1" applyAlignment="1" applyProtection="1">
      <alignment horizontal="center" vertical="center"/>
      <protection hidden="1"/>
    </xf>
    <xf numFmtId="0" fontId="10" fillId="4" borderId="8" xfId="4" applyFont="1" applyFill="1" applyBorder="1" applyAlignment="1" applyProtection="1">
      <alignment horizontal="center" vertical="center"/>
      <protection hidden="1"/>
    </xf>
    <xf numFmtId="0" fontId="10" fillId="4" borderId="9" xfId="4" applyFont="1" applyFill="1" applyBorder="1" applyAlignment="1" applyProtection="1">
      <alignment horizontal="center" vertical="center"/>
      <protection hidden="1"/>
    </xf>
    <xf numFmtId="0" fontId="10" fillId="5" borderId="10" xfId="4" applyFont="1" applyFill="1" applyBorder="1" applyAlignment="1" applyProtection="1">
      <alignment horizontal="center" vertical="center"/>
      <protection hidden="1"/>
    </xf>
    <xf numFmtId="0" fontId="10" fillId="5" borderId="8" xfId="4" applyFont="1" applyFill="1" applyBorder="1" applyAlignment="1" applyProtection="1">
      <alignment horizontal="center" vertical="center"/>
      <protection hidden="1"/>
    </xf>
    <xf numFmtId="0" fontId="10" fillId="5" borderId="9" xfId="4" applyFont="1" applyFill="1" applyBorder="1" applyAlignment="1" applyProtection="1">
      <alignment horizontal="center" vertical="center"/>
      <protection hidden="1"/>
    </xf>
    <xf numFmtId="9" fontId="6" fillId="21" borderId="34" xfId="4" applyNumberFormat="1" applyFont="1" applyFill="1" applyBorder="1" applyAlignment="1" applyProtection="1">
      <alignment horizontal="center" vertical="center"/>
      <protection hidden="1"/>
    </xf>
    <xf numFmtId="9" fontId="6" fillId="21" borderId="36" xfId="4" applyNumberFormat="1" applyFont="1" applyFill="1" applyBorder="1" applyAlignment="1" applyProtection="1">
      <alignment horizontal="center" vertical="center"/>
      <protection hidden="1"/>
    </xf>
    <xf numFmtId="0" fontId="5" fillId="0" borderId="34" xfId="4" applyFont="1" applyBorder="1" applyAlignment="1" applyProtection="1">
      <alignment horizontal="left" vertical="center"/>
      <protection hidden="1"/>
    </xf>
    <xf numFmtId="0" fontId="5" fillId="0" borderId="36" xfId="4" applyFont="1" applyBorder="1" applyAlignment="1" applyProtection="1">
      <alignment horizontal="left" vertical="center"/>
      <protection hidden="1"/>
    </xf>
    <xf numFmtId="0" fontId="5" fillId="0" borderId="35" xfId="4" applyFont="1" applyBorder="1" applyAlignment="1" applyProtection="1">
      <alignment horizontal="left" vertical="center"/>
      <protection hidden="1"/>
    </xf>
    <xf numFmtId="9" fontId="6" fillId="21" borderId="35" xfId="4" applyNumberFormat="1" applyFont="1" applyFill="1" applyBorder="1" applyAlignment="1" applyProtection="1">
      <alignment horizontal="center" vertical="center"/>
      <protection hidden="1"/>
    </xf>
    <xf numFmtId="0" fontId="10" fillId="30" borderId="11" xfId="4" applyFont="1" applyFill="1" applyBorder="1" applyAlignment="1" applyProtection="1">
      <alignment horizontal="center" vertical="center" wrapText="1"/>
      <protection hidden="1"/>
    </xf>
    <xf numFmtId="0" fontId="10" fillId="6" borderId="11" xfId="4" applyFont="1" applyFill="1" applyBorder="1" applyAlignment="1" applyProtection="1">
      <alignment horizontal="center" vertical="center"/>
      <protection hidden="1"/>
    </xf>
    <xf numFmtId="0" fontId="12" fillId="7" borderId="12" xfId="0" applyFont="1" applyFill="1" applyBorder="1" applyAlignment="1">
      <alignment horizontal="center" vertical="center"/>
    </xf>
    <xf numFmtId="0" fontId="12" fillId="7" borderId="0" xfId="0" applyFont="1" applyFill="1" applyAlignment="1">
      <alignment horizontal="center" vertical="center"/>
    </xf>
    <xf numFmtId="0" fontId="6" fillId="8" borderId="11" xfId="4" applyFont="1" applyFill="1" applyBorder="1" applyAlignment="1" applyProtection="1">
      <alignment horizontal="center" vertical="center"/>
      <protection hidden="1"/>
    </xf>
    <xf numFmtId="49" fontId="6" fillId="9" borderId="11" xfId="4" applyNumberFormat="1" applyFont="1" applyFill="1" applyBorder="1" applyAlignment="1" applyProtection="1">
      <alignment horizontal="center" vertical="center"/>
      <protection hidden="1"/>
    </xf>
    <xf numFmtId="0" fontId="6" fillId="10" borderId="10" xfId="4" applyFont="1" applyFill="1" applyBorder="1" applyAlignment="1" applyProtection="1">
      <alignment horizontal="center" vertical="center" wrapText="1"/>
      <protection hidden="1"/>
    </xf>
    <xf numFmtId="0" fontId="6" fillId="10" borderId="8" xfId="4" applyFont="1" applyFill="1" applyBorder="1" applyAlignment="1" applyProtection="1">
      <alignment horizontal="center" vertical="center" wrapText="1"/>
      <protection hidden="1"/>
    </xf>
    <xf numFmtId="0" fontId="6" fillId="10" borderId="9" xfId="4" applyFont="1" applyFill="1" applyBorder="1" applyAlignment="1" applyProtection="1">
      <alignment horizontal="center" vertical="center" wrapText="1"/>
      <protection hidden="1"/>
    </xf>
    <xf numFmtId="0" fontId="14" fillId="13" borderId="14" xfId="0" applyFont="1" applyFill="1" applyBorder="1" applyAlignment="1" applyProtection="1">
      <alignment horizontal="center" vertical="center" wrapText="1"/>
      <protection hidden="1"/>
    </xf>
    <xf numFmtId="0" fontId="14" fillId="13" borderId="15" xfId="0" applyFont="1" applyFill="1" applyBorder="1" applyAlignment="1" applyProtection="1">
      <alignment horizontal="center" vertical="center" wrapText="1"/>
      <protection hidden="1"/>
    </xf>
    <xf numFmtId="0" fontId="5" fillId="0" borderId="34" xfId="4" applyFont="1" applyBorder="1" applyAlignment="1" applyProtection="1">
      <alignment horizontal="center" vertical="center"/>
      <protection hidden="1"/>
    </xf>
    <xf numFmtId="0" fontId="5" fillId="0" borderId="36" xfId="4" applyFont="1" applyBorder="1" applyAlignment="1" applyProtection="1">
      <alignment horizontal="center" vertical="center"/>
      <protection hidden="1"/>
    </xf>
    <xf numFmtId="14" fontId="5" fillId="0" borderId="34" xfId="4" applyNumberFormat="1" applyFont="1" applyBorder="1" applyAlignment="1" applyProtection="1">
      <alignment horizontal="center" vertical="center"/>
      <protection hidden="1"/>
    </xf>
    <xf numFmtId="14" fontId="5" fillId="0" borderId="36" xfId="4" applyNumberFormat="1" applyFont="1" applyBorder="1" applyAlignment="1" applyProtection="1">
      <alignment horizontal="center" vertical="center"/>
      <protection hidden="1"/>
    </xf>
    <xf numFmtId="14" fontId="5" fillId="0" borderId="35" xfId="4" applyNumberFormat="1" applyFont="1" applyBorder="1" applyAlignment="1" applyProtection="1">
      <alignment horizontal="center" vertical="center"/>
      <protection hidden="1"/>
    </xf>
    <xf numFmtId="9" fontId="6" fillId="22" borderId="34" xfId="6" applyFont="1" applyFill="1" applyBorder="1" applyAlignment="1" applyProtection="1">
      <alignment horizontal="center" vertical="center"/>
      <protection hidden="1"/>
    </xf>
    <xf numFmtId="9" fontId="6" fillId="22" borderId="36" xfId="6" applyFont="1" applyFill="1" applyBorder="1" applyAlignment="1" applyProtection="1">
      <alignment horizontal="center" vertical="center"/>
      <protection hidden="1"/>
    </xf>
    <xf numFmtId="9" fontId="6" fillId="26" borderId="34" xfId="4" applyNumberFormat="1" applyFont="1" applyFill="1" applyBorder="1" applyAlignment="1" applyProtection="1">
      <alignment horizontal="center" vertical="center"/>
      <protection hidden="1"/>
    </xf>
    <xf numFmtId="9" fontId="6" fillId="26" borderId="36" xfId="4" applyNumberFormat="1" applyFont="1" applyFill="1" applyBorder="1" applyAlignment="1" applyProtection="1">
      <alignment horizontal="center" vertical="center"/>
      <protection hidden="1"/>
    </xf>
    <xf numFmtId="9" fontId="6" fillId="28" borderId="34" xfId="0" applyNumberFormat="1" applyFont="1" applyFill="1" applyBorder="1" applyAlignment="1">
      <alignment horizontal="center" vertical="center"/>
    </xf>
    <xf numFmtId="9" fontId="6" fillId="28" borderId="36" xfId="0" applyNumberFormat="1" applyFont="1" applyFill="1" applyBorder="1" applyAlignment="1">
      <alignment horizontal="center" vertical="center"/>
    </xf>
    <xf numFmtId="0" fontId="6" fillId="26" borderId="34" xfId="0" applyFont="1" applyFill="1" applyBorder="1" applyAlignment="1">
      <alignment horizontal="center" vertical="center"/>
    </xf>
    <xf numFmtId="0" fontId="6" fillId="26" borderId="35" xfId="0" applyFont="1" applyFill="1" applyBorder="1" applyAlignment="1">
      <alignment horizontal="center" vertical="center"/>
    </xf>
    <xf numFmtId="0" fontId="6" fillId="26" borderId="36" xfId="0" applyFont="1" applyFill="1" applyBorder="1" applyAlignment="1">
      <alignment horizontal="center" vertical="center"/>
    </xf>
    <xf numFmtId="9" fontId="6" fillId="26" borderId="34" xfId="0" applyNumberFormat="1" applyFont="1" applyFill="1" applyBorder="1" applyAlignment="1">
      <alignment horizontal="center" vertical="center"/>
    </xf>
    <xf numFmtId="9" fontId="6" fillId="26" borderId="36" xfId="0" applyNumberFormat="1" applyFont="1" applyFill="1" applyBorder="1" applyAlignment="1">
      <alignment horizontal="center" vertical="center"/>
    </xf>
    <xf numFmtId="9" fontId="6" fillId="22" borderId="34" xfId="4" applyNumberFormat="1" applyFont="1" applyFill="1" applyBorder="1" applyAlignment="1" applyProtection="1">
      <alignment horizontal="center" vertical="center"/>
      <protection hidden="1"/>
    </xf>
    <xf numFmtId="9" fontId="6" fillId="22" borderId="35" xfId="4" applyNumberFormat="1" applyFont="1" applyFill="1" applyBorder="1" applyAlignment="1" applyProtection="1">
      <alignment horizontal="center" vertical="center"/>
      <protection hidden="1"/>
    </xf>
    <xf numFmtId="9" fontId="6" fillId="22" borderId="36" xfId="4" applyNumberFormat="1" applyFont="1" applyFill="1" applyBorder="1" applyAlignment="1" applyProtection="1">
      <alignment horizontal="center" vertical="center"/>
      <protection hidden="1"/>
    </xf>
    <xf numFmtId="0" fontId="6" fillId="22" borderId="34" xfId="4" applyFont="1" applyFill="1" applyBorder="1" applyAlignment="1" applyProtection="1">
      <alignment horizontal="center" vertical="center"/>
      <protection hidden="1"/>
    </xf>
    <xf numFmtId="0" fontId="6" fillId="22" borderId="36" xfId="4" applyFont="1" applyFill="1" applyBorder="1" applyAlignment="1" applyProtection="1">
      <alignment horizontal="center" vertical="center"/>
      <protection hidden="1"/>
    </xf>
    <xf numFmtId="1" fontId="6" fillId="22" borderId="34" xfId="6" applyNumberFormat="1" applyFont="1" applyFill="1" applyBorder="1" applyAlignment="1" applyProtection="1">
      <alignment horizontal="center" vertical="center"/>
      <protection hidden="1"/>
    </xf>
    <xf numFmtId="1" fontId="6" fillId="22" borderId="36" xfId="6" applyNumberFormat="1" applyFont="1" applyFill="1" applyBorder="1" applyAlignment="1" applyProtection="1">
      <alignment horizontal="center" vertical="center"/>
      <protection hidden="1"/>
    </xf>
    <xf numFmtId="1" fontId="6" fillId="22" borderId="35" xfId="6" applyNumberFormat="1" applyFont="1" applyFill="1" applyBorder="1" applyAlignment="1" applyProtection="1">
      <alignment horizontal="center" vertical="center"/>
      <protection hidden="1"/>
    </xf>
    <xf numFmtId="9" fontId="6" fillId="26" borderId="35" xfId="0" applyNumberFormat="1" applyFont="1" applyFill="1" applyBorder="1" applyAlignment="1">
      <alignment horizontal="center" vertical="center"/>
    </xf>
    <xf numFmtId="0" fontId="6" fillId="26" borderId="34" xfId="0" applyFont="1" applyFill="1" applyBorder="1" applyAlignment="1" applyProtection="1">
      <alignment horizontal="center" vertical="center"/>
      <protection hidden="1"/>
    </xf>
    <xf numFmtId="0" fontId="6" fillId="26" borderId="36" xfId="0" applyFont="1" applyFill="1" applyBorder="1" applyAlignment="1" applyProtection="1">
      <alignment horizontal="center" vertical="center"/>
      <protection hidden="1"/>
    </xf>
    <xf numFmtId="9" fontId="6" fillId="26" borderId="34" xfId="0" applyNumberFormat="1" applyFont="1" applyFill="1" applyBorder="1" applyAlignment="1" applyProtection="1">
      <alignment horizontal="center" vertical="center"/>
      <protection hidden="1"/>
    </xf>
    <xf numFmtId="9" fontId="6" fillId="26" borderId="36" xfId="0" applyNumberFormat="1" applyFont="1" applyFill="1" applyBorder="1" applyAlignment="1" applyProtection="1">
      <alignment horizontal="center" vertical="center"/>
      <protection hidden="1"/>
    </xf>
    <xf numFmtId="0" fontId="6" fillId="26" borderId="35" xfId="0" applyFont="1" applyFill="1" applyBorder="1" applyAlignment="1" applyProtection="1">
      <alignment horizontal="center" vertical="center"/>
      <protection hidden="1"/>
    </xf>
    <xf numFmtId="9" fontId="6" fillId="26" borderId="35" xfId="0" applyNumberFormat="1" applyFont="1" applyFill="1" applyBorder="1" applyAlignment="1" applyProtection="1">
      <alignment horizontal="center" vertical="center"/>
      <protection hidden="1"/>
    </xf>
    <xf numFmtId="9" fontId="6" fillId="22" borderId="34" xfId="3" applyFont="1" applyFill="1" applyBorder="1" applyAlignment="1" applyProtection="1">
      <alignment horizontal="center" vertical="center"/>
      <protection locked="0"/>
    </xf>
    <xf numFmtId="9" fontId="6" fillId="22" borderId="35" xfId="3" applyFont="1" applyFill="1" applyBorder="1" applyAlignment="1" applyProtection="1">
      <alignment horizontal="center" vertical="center"/>
      <protection locked="0"/>
    </xf>
    <xf numFmtId="9" fontId="6" fillId="22" borderId="36" xfId="3" applyFont="1" applyFill="1" applyBorder="1" applyAlignment="1" applyProtection="1">
      <alignment horizontal="center" vertical="center"/>
      <protection locked="0"/>
    </xf>
    <xf numFmtId="0" fontId="6" fillId="28" borderId="34" xfId="0" applyFont="1" applyFill="1" applyBorder="1" applyAlignment="1">
      <alignment horizontal="center" vertical="center"/>
    </xf>
    <xf numFmtId="0" fontId="6" fillId="28" borderId="35" xfId="0" applyFont="1" applyFill="1" applyBorder="1" applyAlignment="1">
      <alignment horizontal="center" vertical="center"/>
    </xf>
    <xf numFmtId="0" fontId="6" fillId="28" borderId="36" xfId="0" applyFont="1" applyFill="1" applyBorder="1" applyAlignment="1">
      <alignment horizontal="center" vertical="center"/>
    </xf>
    <xf numFmtId="9" fontId="6" fillId="22" borderId="34" xfId="0" applyNumberFormat="1" applyFont="1" applyFill="1" applyBorder="1" applyAlignment="1">
      <alignment horizontal="center" vertical="center"/>
    </xf>
    <xf numFmtId="9" fontId="6" fillId="22" borderId="35" xfId="0" applyNumberFormat="1" applyFont="1" applyFill="1" applyBorder="1" applyAlignment="1">
      <alignment horizontal="center" vertical="center"/>
    </xf>
    <xf numFmtId="9" fontId="6" fillId="22" borderId="36" xfId="0" applyNumberFormat="1" applyFont="1" applyFill="1" applyBorder="1" applyAlignment="1">
      <alignment horizontal="center" vertical="center"/>
    </xf>
    <xf numFmtId="1" fontId="6" fillId="22" borderId="34" xfId="6" applyNumberFormat="1" applyFont="1" applyFill="1" applyBorder="1" applyAlignment="1" applyProtection="1">
      <alignment horizontal="center" vertical="center"/>
      <protection locked="0"/>
    </xf>
    <xf numFmtId="1" fontId="6" fillId="22" borderId="36" xfId="6" applyNumberFormat="1" applyFont="1" applyFill="1" applyBorder="1" applyAlignment="1" applyProtection="1">
      <alignment horizontal="center" vertical="center"/>
      <protection locked="0"/>
    </xf>
    <xf numFmtId="9" fontId="6" fillId="22" borderId="34" xfId="6" applyFont="1" applyFill="1" applyBorder="1" applyAlignment="1" applyProtection="1">
      <alignment horizontal="center" vertical="center"/>
      <protection locked="0"/>
    </xf>
    <xf numFmtId="9" fontId="6" fillId="22" borderId="36" xfId="6" applyFont="1" applyFill="1" applyBorder="1" applyAlignment="1" applyProtection="1">
      <alignment horizontal="center" vertical="center"/>
      <protection locked="0"/>
    </xf>
    <xf numFmtId="0" fontId="6" fillId="22" borderId="35" xfId="4" applyFont="1" applyFill="1" applyBorder="1" applyAlignment="1" applyProtection="1">
      <alignment horizontal="center" vertical="center"/>
      <protection hidden="1"/>
    </xf>
    <xf numFmtId="166" fontId="6" fillId="22" borderId="34" xfId="9" applyNumberFormat="1" applyFont="1" applyFill="1" applyBorder="1" applyAlignment="1" applyProtection="1">
      <alignment horizontal="center" vertical="center"/>
      <protection hidden="1"/>
    </xf>
    <xf numFmtId="166" fontId="6" fillId="22" borderId="36" xfId="9" applyNumberFormat="1" applyFont="1" applyFill="1" applyBorder="1" applyAlignment="1" applyProtection="1">
      <alignment horizontal="center" vertical="center"/>
      <protection hidden="1"/>
    </xf>
    <xf numFmtId="1" fontId="6" fillId="22" borderId="34" xfId="4" applyNumberFormat="1" applyFont="1" applyFill="1" applyBorder="1" applyAlignment="1" applyProtection="1">
      <alignment horizontal="center" vertical="center"/>
      <protection hidden="1"/>
    </xf>
    <xf numFmtId="1" fontId="6" fillId="22" borderId="36" xfId="4" applyNumberFormat="1" applyFont="1" applyFill="1" applyBorder="1" applyAlignment="1" applyProtection="1">
      <alignment horizontal="center" vertical="center"/>
      <protection hidden="1"/>
    </xf>
    <xf numFmtId="0" fontId="5" fillId="0" borderId="32" xfId="4" applyFont="1" applyBorder="1" applyAlignment="1" applyProtection="1">
      <alignment horizontal="left" vertical="center"/>
      <protection hidden="1"/>
    </xf>
    <xf numFmtId="0" fontId="5" fillId="0" borderId="47" xfId="4" applyFont="1" applyBorder="1" applyAlignment="1" applyProtection="1">
      <alignment horizontal="left" vertical="center"/>
      <protection hidden="1"/>
    </xf>
    <xf numFmtId="0" fontId="5" fillId="0" borderId="48" xfId="4" applyFont="1" applyBorder="1" applyAlignment="1" applyProtection="1">
      <alignment horizontal="left" vertical="center"/>
      <protection hidden="1"/>
    </xf>
    <xf numFmtId="0" fontId="6" fillId="26" borderId="34" xfId="3" applyNumberFormat="1" applyFont="1" applyFill="1" applyBorder="1" applyAlignment="1" applyProtection="1">
      <alignment horizontal="center" vertical="center"/>
      <protection hidden="1"/>
    </xf>
    <xf numFmtId="0" fontId="6" fillId="26" borderId="35" xfId="3" applyNumberFormat="1" applyFont="1" applyFill="1" applyBorder="1" applyAlignment="1" applyProtection="1">
      <alignment horizontal="center" vertical="center"/>
      <protection hidden="1"/>
    </xf>
    <xf numFmtId="0" fontId="6" fillId="26" borderId="36" xfId="3" applyNumberFormat="1" applyFont="1" applyFill="1" applyBorder="1" applyAlignment="1" applyProtection="1">
      <alignment horizontal="center" vertical="center"/>
      <protection hidden="1"/>
    </xf>
    <xf numFmtId="0" fontId="6" fillId="22" borderId="34" xfId="0" applyFont="1" applyFill="1" applyBorder="1" applyAlignment="1" applyProtection="1">
      <alignment horizontal="center" vertical="center"/>
      <protection hidden="1"/>
    </xf>
    <xf numFmtId="0" fontId="6" fillId="22" borderId="36" xfId="0" applyFont="1" applyFill="1" applyBorder="1" applyAlignment="1" applyProtection="1">
      <alignment horizontal="center" vertical="center"/>
      <protection hidden="1"/>
    </xf>
    <xf numFmtId="9" fontId="6" fillId="22" borderId="34" xfId="0" applyNumberFormat="1" applyFont="1" applyFill="1" applyBorder="1" applyAlignment="1" applyProtection="1">
      <alignment horizontal="center" vertical="center"/>
      <protection hidden="1"/>
    </xf>
    <xf numFmtId="9" fontId="6" fillId="22" borderId="36" xfId="0" applyNumberFormat="1" applyFont="1" applyFill="1" applyBorder="1" applyAlignment="1" applyProtection="1">
      <alignment horizontal="center" vertical="center"/>
      <protection hidden="1"/>
    </xf>
    <xf numFmtId="0" fontId="6" fillId="26" borderId="34" xfId="4" applyFont="1" applyFill="1" applyBorder="1" applyAlignment="1" applyProtection="1">
      <alignment horizontal="center" vertical="center"/>
      <protection hidden="1"/>
    </xf>
    <xf numFmtId="0" fontId="6" fillId="26" borderId="36" xfId="4" applyFont="1" applyFill="1" applyBorder="1" applyAlignment="1" applyProtection="1">
      <alignment horizontal="center" vertical="center"/>
      <protection hidden="1"/>
    </xf>
    <xf numFmtId="9" fontId="6" fillId="26" borderId="35" xfId="4" applyNumberFormat="1" applyFont="1" applyFill="1" applyBorder="1" applyAlignment="1" applyProtection="1">
      <alignment horizontal="center" vertical="center"/>
      <protection hidden="1"/>
    </xf>
    <xf numFmtId="9" fontId="6" fillId="22" borderId="35" xfId="6" applyFont="1" applyFill="1" applyBorder="1" applyAlignment="1" applyProtection="1">
      <alignment horizontal="center" vertical="center"/>
      <protection locked="0"/>
    </xf>
    <xf numFmtId="169" fontId="5" fillId="31" borderId="11" xfId="2" applyNumberFormat="1" applyFont="1" applyFill="1" applyBorder="1" applyAlignment="1" applyProtection="1">
      <alignment horizontal="center" vertical="center"/>
      <protection hidden="1"/>
    </xf>
    <xf numFmtId="169" fontId="5" fillId="31" borderId="11" xfId="2" applyNumberFormat="1" applyFont="1" applyFill="1" applyBorder="1" applyAlignment="1" applyProtection="1">
      <alignment horizontal="left" vertical="center"/>
      <protection hidden="1"/>
    </xf>
    <xf numFmtId="169" fontId="5" fillId="31" borderId="50" xfId="2" applyNumberFormat="1" applyFont="1" applyFill="1" applyBorder="1" applyAlignment="1" applyProtection="1">
      <alignment horizontal="center" vertical="center"/>
      <protection hidden="1"/>
    </xf>
    <xf numFmtId="169" fontId="5" fillId="31" borderId="50" xfId="2" applyNumberFormat="1" applyFont="1" applyFill="1" applyBorder="1" applyAlignment="1" applyProtection="1">
      <alignment horizontal="left" vertical="center"/>
      <protection hidden="1"/>
    </xf>
    <xf numFmtId="169" fontId="5" fillId="31" borderId="51" xfId="2" applyNumberFormat="1" applyFont="1" applyFill="1" applyBorder="1" applyAlignment="1" applyProtection="1">
      <alignment horizontal="center" vertical="center"/>
      <protection hidden="1"/>
    </xf>
    <xf numFmtId="169" fontId="5" fillId="31" borderId="52" xfId="2" applyNumberFormat="1" applyFont="1" applyFill="1" applyBorder="1" applyAlignment="1" applyProtection="1">
      <alignment horizontal="center" vertical="center"/>
      <protection hidden="1"/>
    </xf>
    <xf numFmtId="6" fontId="35" fillId="20" borderId="53" xfId="0" applyNumberFormat="1" applyFont="1" applyFill="1" applyBorder="1" applyAlignment="1">
      <alignment horizontal="right" vertical="center"/>
    </xf>
    <xf numFmtId="6" fontId="35" fillId="20" borderId="54" xfId="0" applyNumberFormat="1" applyFont="1" applyFill="1" applyBorder="1" applyAlignment="1">
      <alignment horizontal="right" vertical="center"/>
    </xf>
    <xf numFmtId="6" fontId="35" fillId="20" borderId="55" xfId="0" applyNumberFormat="1" applyFont="1" applyFill="1" applyBorder="1" applyAlignment="1">
      <alignment horizontal="right" vertical="center"/>
    </xf>
    <xf numFmtId="9" fontId="6" fillId="2" borderId="34" xfId="4" applyNumberFormat="1" applyFont="1" applyFill="1" applyBorder="1" applyAlignment="1" applyProtection="1">
      <alignment horizontal="center" vertical="center"/>
      <protection hidden="1"/>
    </xf>
    <xf numFmtId="9" fontId="6" fillId="2" borderId="35" xfId="4" applyNumberFormat="1" applyFont="1" applyFill="1" applyBorder="1" applyAlignment="1" applyProtection="1">
      <alignment horizontal="center" vertical="center"/>
      <protection hidden="1"/>
    </xf>
    <xf numFmtId="9" fontId="6" fillId="2" borderId="36" xfId="4" applyNumberFormat="1" applyFont="1" applyFill="1" applyBorder="1" applyAlignment="1" applyProtection="1">
      <alignment horizontal="center" vertical="center"/>
      <protection hidden="1"/>
    </xf>
    <xf numFmtId="0" fontId="6" fillId="2" borderId="34" xfId="4" applyFont="1" applyFill="1" applyBorder="1" applyAlignment="1" applyProtection="1">
      <alignment horizontal="center" vertical="center"/>
      <protection hidden="1"/>
    </xf>
    <xf numFmtId="0" fontId="6" fillId="2" borderId="36" xfId="4" applyFont="1" applyFill="1" applyBorder="1" applyAlignment="1" applyProtection="1">
      <alignment horizontal="center" vertical="center"/>
      <protection hidden="1"/>
    </xf>
    <xf numFmtId="0" fontId="6" fillId="27" borderId="34" xfId="0" applyFont="1" applyFill="1" applyBorder="1" applyAlignment="1" applyProtection="1">
      <alignment horizontal="center" vertical="center"/>
      <protection hidden="1"/>
    </xf>
    <xf numFmtId="0" fontId="6" fillId="27" borderId="35" xfId="0" applyFont="1" applyFill="1" applyBorder="1" applyAlignment="1" applyProtection="1">
      <alignment horizontal="center" vertical="center"/>
      <protection hidden="1"/>
    </xf>
    <xf numFmtId="0" fontId="6" fillId="27" borderId="36" xfId="0" applyFont="1" applyFill="1" applyBorder="1" applyAlignment="1" applyProtection="1">
      <alignment horizontal="center" vertical="center"/>
      <protection hidden="1"/>
    </xf>
    <xf numFmtId="9" fontId="6" fillId="27" borderId="34" xfId="0" applyNumberFormat="1" applyFont="1" applyFill="1" applyBorder="1" applyAlignment="1" applyProtection="1">
      <alignment horizontal="center" vertical="center"/>
      <protection hidden="1"/>
    </xf>
    <xf numFmtId="9" fontId="6" fillId="27" borderId="35" xfId="0" applyNumberFormat="1" applyFont="1" applyFill="1" applyBorder="1" applyAlignment="1" applyProtection="1">
      <alignment horizontal="center" vertical="center"/>
      <protection hidden="1"/>
    </xf>
    <xf numFmtId="9" fontId="6" fillId="27" borderId="36" xfId="0" applyNumberFormat="1" applyFont="1" applyFill="1" applyBorder="1" applyAlignment="1" applyProtection="1">
      <alignment horizontal="center" vertical="center"/>
      <protection hidden="1"/>
    </xf>
    <xf numFmtId="1" fontId="6" fillId="2" borderId="34" xfId="6" applyNumberFormat="1" applyFont="1" applyFill="1" applyBorder="1" applyAlignment="1" applyProtection="1">
      <alignment horizontal="center" vertical="center"/>
      <protection hidden="1"/>
    </xf>
    <xf numFmtId="1" fontId="6" fillId="2" borderId="36" xfId="6" applyNumberFormat="1" applyFont="1" applyFill="1" applyBorder="1" applyAlignment="1" applyProtection="1">
      <alignment horizontal="center" vertical="center"/>
      <protection hidden="1"/>
    </xf>
    <xf numFmtId="9" fontId="6" fillId="27" borderId="34" xfId="4" applyNumberFormat="1" applyFont="1" applyFill="1" applyBorder="1" applyAlignment="1" applyProtection="1">
      <alignment horizontal="center" vertical="center"/>
      <protection hidden="1"/>
    </xf>
    <xf numFmtId="9" fontId="6" fillId="27" borderId="36" xfId="4" applyNumberFormat="1" applyFont="1" applyFill="1" applyBorder="1" applyAlignment="1" applyProtection="1">
      <alignment horizontal="center" vertical="center"/>
      <protection hidden="1"/>
    </xf>
    <xf numFmtId="9" fontId="6" fillId="2" borderId="34" xfId="6" applyFont="1" applyFill="1" applyBorder="1" applyAlignment="1" applyProtection="1">
      <alignment horizontal="center" vertical="center"/>
      <protection hidden="1"/>
    </xf>
    <xf numFmtId="9" fontId="6" fillId="2" borderId="36" xfId="6" applyFont="1" applyFill="1" applyBorder="1" applyAlignment="1" applyProtection="1">
      <alignment horizontal="center" vertical="center"/>
      <protection hidden="1"/>
    </xf>
    <xf numFmtId="9" fontId="6" fillId="27" borderId="34" xfId="0" applyNumberFormat="1" applyFont="1" applyFill="1" applyBorder="1" applyAlignment="1">
      <alignment horizontal="center" vertical="center"/>
    </xf>
    <xf numFmtId="9" fontId="6" fillId="27" borderId="36" xfId="0" applyNumberFormat="1" applyFont="1" applyFill="1" applyBorder="1" applyAlignment="1">
      <alignment horizontal="center" vertical="center"/>
    </xf>
    <xf numFmtId="0" fontId="6" fillId="27" borderId="34" xfId="0" applyFont="1" applyFill="1" applyBorder="1" applyAlignment="1">
      <alignment horizontal="center" vertical="center"/>
    </xf>
    <xf numFmtId="0" fontId="6" fillId="27" borderId="35" xfId="0" applyFont="1" applyFill="1" applyBorder="1" applyAlignment="1">
      <alignment horizontal="center" vertical="center"/>
    </xf>
    <xf numFmtId="0" fontId="6" fillId="27" borderId="36" xfId="0" applyFont="1" applyFill="1" applyBorder="1" applyAlignment="1">
      <alignment horizontal="center" vertical="center"/>
    </xf>
    <xf numFmtId="1" fontId="6" fillId="2" borderId="34" xfId="6" applyNumberFormat="1" applyFont="1" applyFill="1" applyBorder="1" applyAlignment="1" applyProtection="1">
      <alignment horizontal="center" vertical="center"/>
      <protection locked="0"/>
    </xf>
    <xf numFmtId="1" fontId="6" fillId="2" borderId="36" xfId="6" applyNumberFormat="1" applyFont="1" applyFill="1" applyBorder="1" applyAlignment="1" applyProtection="1">
      <alignment horizontal="center" vertical="center"/>
      <protection locked="0"/>
    </xf>
    <xf numFmtId="9" fontId="6" fillId="2" borderId="34" xfId="6" applyFont="1" applyFill="1" applyBorder="1" applyAlignment="1" applyProtection="1">
      <alignment horizontal="center" vertical="center"/>
      <protection locked="0"/>
    </xf>
    <xf numFmtId="9" fontId="6" fillId="2" borderId="36" xfId="6" applyFont="1" applyFill="1" applyBorder="1" applyAlignment="1" applyProtection="1">
      <alignment horizontal="center" vertical="center"/>
      <protection locked="0"/>
    </xf>
    <xf numFmtId="9" fontId="6" fillId="2" borderId="35" xfId="6" applyFont="1" applyFill="1" applyBorder="1" applyAlignment="1" applyProtection="1">
      <alignment horizontal="center" vertical="center"/>
      <protection locked="0"/>
    </xf>
    <xf numFmtId="0" fontId="6" fillId="2" borderId="35" xfId="4" applyFont="1" applyFill="1" applyBorder="1" applyAlignment="1" applyProtection="1">
      <alignment horizontal="center" vertical="center"/>
      <protection hidden="1"/>
    </xf>
    <xf numFmtId="9" fontId="6" fillId="2" borderId="34" xfId="0" applyNumberFormat="1" applyFont="1" applyFill="1" applyBorder="1" applyAlignment="1">
      <alignment horizontal="center" vertical="center"/>
    </xf>
    <xf numFmtId="9" fontId="6" fillId="2" borderId="35" xfId="0" applyNumberFormat="1" applyFont="1" applyFill="1" applyBorder="1" applyAlignment="1">
      <alignment horizontal="center" vertical="center"/>
    </xf>
    <xf numFmtId="9" fontId="6" fillId="2" borderId="36" xfId="0" applyNumberFormat="1" applyFont="1" applyFill="1" applyBorder="1" applyAlignment="1">
      <alignment horizontal="center" vertical="center"/>
    </xf>
    <xf numFmtId="166" fontId="6" fillId="2" borderId="34" xfId="9" applyNumberFormat="1" applyFont="1" applyFill="1" applyBorder="1" applyAlignment="1" applyProtection="1">
      <alignment horizontal="center" vertical="center"/>
      <protection hidden="1"/>
    </xf>
    <xf numFmtId="166" fontId="6" fillId="2" borderId="36" xfId="9" applyNumberFormat="1" applyFont="1" applyFill="1" applyBorder="1" applyAlignment="1" applyProtection="1">
      <alignment horizontal="center" vertical="center"/>
      <protection hidden="1"/>
    </xf>
    <xf numFmtId="1" fontId="6" fillId="2" borderId="34" xfId="4" applyNumberFormat="1" applyFont="1" applyFill="1" applyBorder="1" applyAlignment="1" applyProtection="1">
      <alignment horizontal="center" vertical="center"/>
      <protection hidden="1"/>
    </xf>
    <xf numFmtId="1" fontId="6" fillId="2" borderId="36" xfId="4" applyNumberFormat="1" applyFont="1" applyFill="1" applyBorder="1" applyAlignment="1" applyProtection="1">
      <alignment horizontal="center" vertical="center"/>
      <protection hidden="1"/>
    </xf>
    <xf numFmtId="1" fontId="6" fillId="2" borderId="35" xfId="6" applyNumberFormat="1" applyFont="1" applyFill="1" applyBorder="1" applyAlignment="1" applyProtection="1">
      <alignment horizontal="center" vertical="center"/>
      <protection hidden="1"/>
    </xf>
    <xf numFmtId="9" fontId="6" fillId="27" borderId="35" xfId="0" applyNumberFormat="1" applyFont="1" applyFill="1" applyBorder="1" applyAlignment="1">
      <alignment horizontal="center" vertical="center"/>
    </xf>
    <xf numFmtId="9" fontId="19" fillId="23" borderId="37" xfId="0" applyNumberFormat="1" applyFont="1" applyFill="1" applyBorder="1" applyAlignment="1">
      <alignment horizontal="center" vertical="center" wrapText="1"/>
    </xf>
    <xf numFmtId="9" fontId="19" fillId="23" borderId="38" xfId="0" applyNumberFormat="1" applyFont="1" applyFill="1" applyBorder="1" applyAlignment="1">
      <alignment horizontal="center" vertical="center" wrapText="1"/>
    </xf>
    <xf numFmtId="9" fontId="19" fillId="23" borderId="39" xfId="0" applyNumberFormat="1" applyFont="1" applyFill="1" applyBorder="1" applyAlignment="1">
      <alignment horizontal="center" vertical="center" wrapText="1"/>
    </xf>
    <xf numFmtId="0" fontId="6" fillId="2" borderId="34" xfId="0" applyFont="1" applyFill="1" applyBorder="1" applyAlignment="1" applyProtection="1">
      <alignment horizontal="center" vertical="center"/>
      <protection hidden="1"/>
    </xf>
    <xf numFmtId="0" fontId="6" fillId="2" borderId="36" xfId="0" applyFont="1" applyFill="1" applyBorder="1" applyAlignment="1" applyProtection="1">
      <alignment horizontal="center" vertical="center"/>
      <protection hidden="1"/>
    </xf>
    <xf numFmtId="9" fontId="6" fillId="2" borderId="34" xfId="0" applyNumberFormat="1" applyFont="1" applyFill="1" applyBorder="1" applyAlignment="1" applyProtection="1">
      <alignment horizontal="center" vertical="center"/>
      <protection hidden="1"/>
    </xf>
    <xf numFmtId="9" fontId="6" fillId="2" borderId="36" xfId="0" applyNumberFormat="1" applyFont="1" applyFill="1" applyBorder="1" applyAlignment="1" applyProtection="1">
      <alignment horizontal="center" vertical="center"/>
      <protection hidden="1"/>
    </xf>
    <xf numFmtId="9" fontId="6" fillId="27" borderId="35" xfId="4" applyNumberFormat="1" applyFont="1" applyFill="1" applyBorder="1" applyAlignment="1" applyProtection="1">
      <alignment horizontal="center" vertical="center"/>
      <protection hidden="1"/>
    </xf>
    <xf numFmtId="0" fontId="6" fillId="27" borderId="34" xfId="3" applyNumberFormat="1" applyFont="1" applyFill="1" applyBorder="1" applyAlignment="1" applyProtection="1">
      <alignment horizontal="center" vertical="center"/>
      <protection hidden="1"/>
    </xf>
    <xf numFmtId="0" fontId="6" fillId="27" borderId="35" xfId="3" applyNumberFormat="1" applyFont="1" applyFill="1" applyBorder="1" applyAlignment="1" applyProtection="1">
      <alignment horizontal="center" vertical="center"/>
      <protection hidden="1"/>
    </xf>
    <xf numFmtId="0" fontId="6" fillId="27" borderId="36" xfId="3" applyNumberFormat="1" applyFont="1" applyFill="1" applyBorder="1" applyAlignment="1" applyProtection="1">
      <alignment horizontal="center" vertical="center"/>
      <protection hidden="1"/>
    </xf>
    <xf numFmtId="0" fontId="6" fillId="27" borderId="34" xfId="4" applyFont="1" applyFill="1" applyBorder="1" applyAlignment="1" applyProtection="1">
      <alignment horizontal="center" vertical="center"/>
      <protection hidden="1"/>
    </xf>
    <xf numFmtId="0" fontId="6" fillId="27" borderId="36" xfId="4" applyFont="1" applyFill="1" applyBorder="1" applyAlignment="1" applyProtection="1">
      <alignment horizontal="center" vertical="center"/>
      <protection hidden="1"/>
    </xf>
    <xf numFmtId="9" fontId="6" fillId="2" borderId="34" xfId="3" applyFont="1" applyFill="1" applyBorder="1" applyAlignment="1" applyProtection="1">
      <alignment horizontal="center" vertical="center"/>
      <protection locked="0"/>
    </xf>
    <xf numFmtId="9" fontId="6" fillId="2" borderId="35" xfId="3" applyFont="1" applyFill="1" applyBorder="1" applyAlignment="1" applyProtection="1">
      <alignment horizontal="center" vertical="center"/>
      <protection locked="0"/>
    </xf>
    <xf numFmtId="9" fontId="6" fillId="2" borderId="36" xfId="3" applyFont="1" applyFill="1" applyBorder="1" applyAlignment="1" applyProtection="1">
      <alignment horizontal="center" vertical="center"/>
      <protection locked="0"/>
    </xf>
    <xf numFmtId="0" fontId="20" fillId="24" borderId="42" xfId="0" applyFont="1" applyFill="1" applyBorder="1" applyAlignment="1">
      <alignment vertical="center"/>
    </xf>
    <xf numFmtId="0" fontId="20" fillId="24" borderId="40" xfId="0" applyFont="1" applyFill="1" applyBorder="1" applyAlignment="1">
      <alignment vertical="center"/>
    </xf>
    <xf numFmtId="0" fontId="20" fillId="24" borderId="41" xfId="0" applyFont="1" applyFill="1" applyBorder="1" applyAlignment="1">
      <alignment vertical="center"/>
    </xf>
    <xf numFmtId="0" fontId="21" fillId="25" borderId="43" xfId="0" applyFont="1" applyFill="1" applyBorder="1" applyAlignment="1">
      <alignment horizontal="center" vertical="center"/>
    </xf>
    <xf numFmtId="0" fontId="21" fillId="25" borderId="44" xfId="0" applyFont="1" applyFill="1" applyBorder="1" applyAlignment="1">
      <alignment horizontal="center" vertical="center"/>
    </xf>
    <xf numFmtId="0" fontId="21" fillId="25" borderId="45" xfId="0" applyFont="1" applyFill="1" applyBorder="1" applyAlignment="1">
      <alignment horizontal="center" vertical="center"/>
    </xf>
    <xf numFmtId="6" fontId="35" fillId="20" borderId="56" xfId="0" applyNumberFormat="1" applyFont="1" applyFill="1" applyBorder="1" applyAlignment="1">
      <alignment horizontal="right" vertical="center"/>
    </xf>
    <xf numFmtId="6" fontId="35" fillId="20" borderId="57" xfId="0" applyNumberFormat="1" applyFont="1" applyFill="1" applyBorder="1" applyAlignment="1">
      <alignment horizontal="right" vertical="center"/>
    </xf>
    <xf numFmtId="6" fontId="35" fillId="20" borderId="46" xfId="0" applyNumberFormat="1" applyFont="1" applyFill="1" applyBorder="1" applyAlignment="1">
      <alignment horizontal="right" vertical="center"/>
    </xf>
    <xf numFmtId="0" fontId="32" fillId="31" borderId="51" xfId="0" applyFont="1" applyFill="1" applyBorder="1" applyAlignment="1">
      <alignment horizontal="center" vertical="center"/>
    </xf>
    <xf numFmtId="0" fontId="32" fillId="31" borderId="50" xfId="0" applyFont="1" applyFill="1" applyBorder="1" applyAlignment="1">
      <alignment horizontal="center" vertical="center"/>
    </xf>
    <xf numFmtId="0" fontId="20" fillId="24" borderId="42" xfId="0" applyFont="1" applyFill="1" applyBorder="1" applyAlignment="1">
      <alignment horizontal="center" vertical="center"/>
    </xf>
    <xf numFmtId="0" fontId="20" fillId="24" borderId="41" xfId="0" applyFont="1" applyFill="1" applyBorder="1" applyAlignment="1">
      <alignment horizontal="center" vertical="center"/>
    </xf>
    <xf numFmtId="0" fontId="21" fillId="25" borderId="58" xfId="0" applyFont="1" applyFill="1" applyBorder="1" applyAlignment="1">
      <alignment horizontal="center" vertical="center"/>
    </xf>
    <xf numFmtId="0" fontId="21" fillId="25" borderId="59" xfId="0" applyFont="1" applyFill="1" applyBorder="1" applyAlignment="1">
      <alignment horizontal="center" vertical="center"/>
    </xf>
    <xf numFmtId="44" fontId="32" fillId="31" borderId="11" xfId="2" applyFont="1" applyFill="1" applyBorder="1" applyAlignment="1">
      <alignment vertical="center"/>
    </xf>
  </cellXfs>
  <cellStyles count="11">
    <cellStyle name="Hyperlink" xfId="10" xr:uid="{9E290BD9-DC0A-4C1D-BD43-EDA63489BB49}"/>
    <cellStyle name="Millares" xfId="1" builtinId="3"/>
    <cellStyle name="Millares 3" xfId="9" xr:uid="{C6201B43-8594-450A-83DF-29E2351A1ADC}"/>
    <cellStyle name="Moneda" xfId="2" builtinId="4"/>
    <cellStyle name="Moneda 2" xfId="8" xr:uid="{0FFCE802-7AA3-4387-890A-81798BDF8968}"/>
    <cellStyle name="Normal" xfId="0" builtinId="0"/>
    <cellStyle name="Normal 2 2" xfId="7" xr:uid="{E0695B6B-4721-4C93-8FFA-942FADD386FB}"/>
    <cellStyle name="Normal 3" xfId="4" xr:uid="{346152AE-ECD3-4395-8245-DD802035F6EF}"/>
    <cellStyle name="Normal 3 2 3 2 5 2" xfId="5" xr:uid="{F1ACCF6D-F728-4EF7-BAA5-49B9A81D8DB3}"/>
    <cellStyle name="Porcentaje" xfId="3" builtinId="5"/>
    <cellStyle name="Porcentaje 2" xfId="6" xr:uid="{58961738-8BF1-4975-932D-314D3947F134}"/>
  </cellStyles>
  <dxfs count="7">
    <dxf>
      <font>
        <b/>
        <i val="0"/>
      </font>
      <fill>
        <patternFill>
          <bgColor rgb="FFFF0000"/>
        </patternFill>
      </fill>
    </dxf>
    <dxf>
      <font>
        <b/>
        <i val="0"/>
      </font>
      <fill>
        <patternFill>
          <bgColor rgb="FFFFC000"/>
        </patternFill>
      </fill>
    </dxf>
    <dxf>
      <font>
        <b/>
        <i val="0"/>
      </font>
      <fill>
        <patternFill>
          <bgColor theme="9"/>
        </patternFill>
      </fill>
    </dxf>
    <dxf>
      <font>
        <b/>
        <i val="0"/>
      </font>
      <fill>
        <patternFill>
          <bgColor theme="3" tint="9.9948118533890809E-2"/>
        </patternFill>
      </fill>
    </dxf>
    <dxf>
      <font>
        <b/>
        <i val="0"/>
      </font>
      <fill>
        <patternFill>
          <bgColor theme="9"/>
        </patternFill>
      </fill>
    </dxf>
    <dxf>
      <font>
        <b/>
        <i val="0"/>
      </font>
      <fill>
        <patternFill>
          <bgColor rgb="FFFFC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119060</xdr:colOff>
      <xdr:row>1</xdr:row>
      <xdr:rowOff>35718</xdr:rowOff>
    </xdr:from>
    <xdr:to>
      <xdr:col>2</xdr:col>
      <xdr:colOff>1464466</xdr:colOff>
      <xdr:row>2</xdr:row>
      <xdr:rowOff>500062</xdr:rowOff>
    </xdr:to>
    <xdr:pic>
      <xdr:nvPicPr>
        <xdr:cNvPr id="2" name="Imagen 1">
          <a:extLst>
            <a:ext uri="{FF2B5EF4-FFF2-40B4-BE49-F238E27FC236}">
              <a16:creationId xmlns:a16="http://schemas.microsoft.com/office/drawing/2014/main" id="{F8643105-A10F-4E9E-A46E-8B22633376F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860" y="245268"/>
          <a:ext cx="2494756" cy="101044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anegovco.sharepoint.com/Users/jahigueras/Downloads/FORMATO_DE_REPROGRAMACION_2025_FONDANE_DANE_METAS_20250219_CONSOLIDADO_17mar%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negovco.sharepoint.com/D/2018/PLAN%20DE%20ACCION/MATRIZ%20PLAN%20DE%20ACCION%202018%20DIRPEN%20FINAL%202501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anegovco.sharepoint.com/Users/vvarelaa/AppData/Local/Microsoft/Windows/Temporary%20Internet%20Files/Content.Outlook/907WTPW2/FORMATO%20DE%20REPROGRAMAC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anegovco.sharepoint.com/Users/jecorredorp/AppData/Local/Microsoft/Windows/Temporary%20Internet%20Files/Content.Outlook/1CXGKZDG/FORMULARIO%20REPROGRA%20FUNC%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5"/>
      <sheetName val="Hoja4"/>
      <sheetName val="dynamic"/>
      <sheetName val="Hoja3"/>
      <sheetName val="Dist"/>
      <sheetName val="PLAN DE ACCIÓN_2025"/>
      <sheetName val="PPTO_INV"/>
      <sheetName val="Distribución"/>
      <sheetName val="Recursos"/>
      <sheetName val="BASE"/>
      <sheetName val="OSIS"/>
      <sheetName val="Hoja7"/>
      <sheetName val="Hoja6"/>
      <sheetName val="INVERSION"/>
      <sheetName val="DIRECCIÓN"/>
      <sheetName val="AAI"/>
      <sheetName val="OPLAN"/>
      <sheetName val="DIRPEN"/>
      <sheetName val="OCI"/>
      <sheetName val="DICE"/>
      <sheetName val="CE"/>
      <sheetName val="DCD"/>
      <sheetName val="DIG"/>
      <sheetName val="DIMPE"/>
      <sheetName val="DSCN"/>
      <sheetName val="GH"/>
      <sheetName val="GD"/>
      <sheetName val="FN"/>
      <sheetName val="INFRA"/>
      <sheetName val="RRAA"/>
      <sheetName val="JUR"/>
      <sheetName val="SUB"/>
      <sheetName val="AD"/>
      <sheetName val="CP"/>
      <sheetName val="CID"/>
      <sheetName val="DT"/>
      <sheetName val="FONDANE"/>
      <sheetName val="SG"/>
      <sheetName val="PQRSD"/>
      <sheetName val="TECHOS "/>
      <sheetName val="METAS"/>
      <sheetName val="Hoja de Trabajo_REDUCCIÓN"/>
      <sheetName val="Hoja de Trabajo_ADICI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LISTAS ID"/>
      <sheetName val="PLAN DE ACCION 2018 CONSOLIDADO"/>
      <sheetName val="1. DIRECCIÓN GENERAL"/>
      <sheetName val="2. SUBDIRECCIÓN GENERAL"/>
      <sheetName val="LISTAS"/>
      <sheetName val="LISTAS MIPG"/>
      <sheetName val="LISTAS PE"/>
      <sheetName val="LISTAS INTERNAS"/>
      <sheetName val="LISTAS ATRIBUTOS"/>
      <sheetName val="3. SECRETARIA GENERAL"/>
      <sheetName val="4. TERRITORIALES"/>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ACTIVIDADES"/>
      <sheetName val="INVERSION"/>
      <sheetName val="DATOS"/>
      <sheetName val="FUNCIONAMIENTO"/>
      <sheetName val="INFO_FUNCIONAMIENTO"/>
      <sheetName val="BASE FUNC"/>
      <sheetName val="BASE"/>
      <sheetName val="INV_RESUMEN"/>
      <sheetName val="Hoja1"/>
      <sheetName val="Hoja2"/>
      <sheetName val="LISTAS"/>
      <sheetName val="LISTAS PE"/>
      <sheetName val="FORMATO DE REPROGRAMACION"/>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ECP V3"/>
      <sheetName val="INFORMACIÓN"/>
      <sheetName val="BASE FUNC"/>
      <sheetName val="BD"/>
      <sheetName val="FUNC"/>
      <sheetName val="recomendaciones"/>
      <sheetName val="BASE"/>
      <sheetName val="DATOS"/>
      <sheetName val="LISTAS"/>
      <sheetName val="LISTAS PE"/>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C:\Users\Las%20Molina\AppData\Local\Microsoft\Windows\Forms\AllItems.aspx" TargetMode="External"/><Relationship Id="rId13" Type="http://schemas.openxmlformats.org/officeDocument/2006/relationships/hyperlink" Target="file:///C:\Users\Las%20Molina\AppData\:f:\r\sites\PlanesInstitucionales-MetasHisttricasporrea2018-2022\Documentos%20compartidos\SECRETAR&#195;&#141;A%20GENERAL\Evidencias%20Planes%20Institucionales%202026\PTEP\I%20TRIMESTRE\PQR_02" TargetMode="External"/><Relationship Id="rId18" Type="http://schemas.openxmlformats.org/officeDocument/2006/relationships/hyperlink" Target="file:///C:\Users\Las%20Molina\AppData\:f:\r\sites\PlanesInstitucionales-MetasHisttricasporrea2018-2022\Documentos%20compartidos\SECRETAR%25C3%258DA%20GENERAL\Evidencias%20Planes%20Institucionales%202026\PAI\I%20TRIMESTRE\GCT_04%3fcsf=1&amp;web=1&amp;e=KjsWQv" TargetMode="External"/><Relationship Id="rId26" Type="http://schemas.openxmlformats.org/officeDocument/2006/relationships/hyperlink" Target="file:///C:\Users\Las%20Molina\AppData\:w:\r\sites\DANE_RepositoriodeEvidenciasProcesoGTE_0365\Documentos%20compartidos\PLAN%20DE%20ACCI%25C3%2593N%202026\OSI_17\I%20TRIMESTRE\Informe_gestion_Primer_trimestre_calidad.docx%3fd=w5199b7cb44664e48a86231f8da53ca36&amp;csf=1&amp;web=1&amp;e=ckmGcG" TargetMode="External"/><Relationship Id="rId3" Type="http://schemas.openxmlformats.org/officeDocument/2006/relationships/hyperlink" Target="file:///C:\Users\Las%20Molina\AppData\:f:\r\sites\PlanesInstitucionales-MetasHisttricasporrea2018-2022\Documentos%20compartidos\DIRECCIONES%20TERRITORIALES\Evidencias%20Planes%20Institucionales%202026\PAI\DTR_05\TRIMESTE%20I%3fcsf=1&amp;web=1&amp;e=GDkAzV" TargetMode="External"/><Relationship Id="rId21" Type="http://schemas.openxmlformats.org/officeDocument/2006/relationships/hyperlink" Target="file:///C:\Users\Las%20Molina\AppData\:w:\r\sites\DANE_RepositoriodeEvidenciasProcesoGTE_0365\Documentos%20compartidos\PLAN%20DE%20ACCI&#195;&#147;N%202026\OSI_3\OSI_03%20_%20INT-02_DOCUMENTO_TECNICO_AUTOMATIZACION-PROYECTO_CAMBIO_AN&#204;&#131;O_BASE%20TRI12026.docx" TargetMode="External"/><Relationship Id="rId7" Type="http://schemas.openxmlformats.org/officeDocument/2006/relationships/hyperlink" Target="file:///C:\Users\Las%20Molina\AppData\Local\Microsoft\Windows\Forms\AllItems.aspx" TargetMode="External"/><Relationship Id="rId12" Type="http://schemas.openxmlformats.org/officeDocument/2006/relationships/hyperlink" Target="file:///C:\Users\Las%20Molina\AppData\:f:\r\sites\PlanesInstitucionales-MetasHisttricasporrea2018-2022\Documentos%20compartidos\SECRETAR&#195;&#141;A%20GENERAL\Evidencias%20Planes%20Institucionales%202026\PTEP\I%20TRIMESTRE\PQR_02" TargetMode="External"/><Relationship Id="rId17" Type="http://schemas.openxmlformats.org/officeDocument/2006/relationships/hyperlink" Target="file:///C:\Users\Las%20Molina\AppData\:f:\r\sites\PlanesInstitucionales-MetasHisttricasporrea2018-2022\Documentos%20compartidos\SECRETAR%25C3%258DA%20GENERAL\Evidencias%20Planes%20Institucionales%202026\PAI\I%20TRIMESTRE\GCT_03%3fcsf=1&amp;web=1&amp;e=arocMZ" TargetMode="External"/><Relationship Id="rId25" Type="http://schemas.openxmlformats.org/officeDocument/2006/relationships/hyperlink" Target="file://C:\Users\Las%20Molina\AppData\:w:\r\sites\DANE_RepositoriodeEvidenciasProcesoGTE_0365\Documentos%20compartidos\PLAN%20DE%20ACCI%C3%93N%202026\OSI_16\I%20TRIMESTRE\INT-02_DOCUMENTO_TECNICO_AUTOMATIZACION-PARA-MIGRACIO%CC%81N_2026_Vr01_%5bFormacion_Trabajo%5d_P01_%5bLDAGONZALEZG%5d.docx?d=we4dafefb87be45348f221292c85ec010&amp;csf=1&amp;web=1&amp;e=iQ4hly" TargetMode="External"/><Relationship Id="rId2" Type="http://schemas.openxmlformats.org/officeDocument/2006/relationships/hyperlink" Target="file:///C:\Users\Las%20Molina\AppData\:f:\r\sites\PlanesInstitucionales-MetasHisttricasporrea2018-2022\Documentos%20compartidos\DIRECCIONES%20TERRITORIALES\Evidencias%20Planes%20Institucionales%202026\PAI\DTR_06\TRIMESTRE%20I%3fcsf=1&amp;web=1&amp;e=YyxPaf" TargetMode="External"/><Relationship Id="rId16" Type="http://schemas.openxmlformats.org/officeDocument/2006/relationships/hyperlink" Target="file:///C:\Users\Las%20Molina\AppData\:f:\r\sites\PlanesInstitucionales-MetasHisttricasporrea2018-2022\Documentos%20compartidos\SECRETAR%25C3%258DA%20GENERAL\Evidencias%20Planes%20Institucionales%202026\PAI\I%20TRIMESTRE\GCT_02%3fcsf=1&amp;web=1&amp;e=qvmWrt" TargetMode="External"/><Relationship Id="rId20" Type="http://schemas.openxmlformats.org/officeDocument/2006/relationships/hyperlink" Target="file:///C:\Users\Las%20Molina\AppData\:f:\r\sites\PlanesInstitucionales-MetasHisttricasporrea2018-2022\Documentos%20compartidos\OPLAN\Evidencias%20Planes%20Institucionales%202026\OAP%2010%3fcsf=1&amp;web=1&amp;e=Iu09NT" TargetMode="External"/><Relationship Id="rId29" Type="http://schemas.openxmlformats.org/officeDocument/2006/relationships/printerSettings" Target="../printerSettings/printerSettings1.bin"/><Relationship Id="rId1" Type="http://schemas.openxmlformats.org/officeDocument/2006/relationships/hyperlink" Target="file:///C:\Users\Las%20Molina\AppData\Local\Microsoft\Windows\Forms\AllItems.aspx" TargetMode="External"/><Relationship Id="rId6" Type="http://schemas.openxmlformats.org/officeDocument/2006/relationships/hyperlink" Target="file:///C:\Users\Las%20Molina\AppData\Local\Microsoft\Windows\Forms\AllItems.aspx" TargetMode="External"/><Relationship Id="rId11" Type="http://schemas.openxmlformats.org/officeDocument/2006/relationships/hyperlink" Target="file:///C:\Users\Las%20Molina\AppData\:f:\r\sites\PlanesInstitucionales-MetasHisttricasporrea2018-2022\Documentos%20compartidos\SECRETAR&#195;&#141;A%20GENERAL\Evidencias%20Planes%20Institucionales%202026\PTEP\I%20TRIMESTRE\PQR_03" TargetMode="External"/><Relationship Id="rId24" Type="http://schemas.openxmlformats.org/officeDocument/2006/relationships/hyperlink" Target="file:///C:\Users\Las%20Molina\AppData\:w:\r\sites\DANE_RepositoriodeEvidenciasProcesoGTE_0365\Documentos%20compartidos\PLAN%20DE%20ACCI&#195;&#147;N%202026\OSI_14\I%20TRIMESTRE\Informe%20plan%20de%20accio&#204;&#129;n%20Meta01%20Interoperabilidad%20Webservice%20_v1.docx" TargetMode="External"/><Relationship Id="rId5" Type="http://schemas.openxmlformats.org/officeDocument/2006/relationships/hyperlink" Target="file:///C:\Users\Las%20Molina\AppData\:f:\r\sites\PlanesInstitucionales-MetasHisttricasporrea2018-2022\Documentos%20compartidos\DIRECCIONES%20TERRITORIALES\Evidencias%20Planes%20Institucionales%202026\PAI\DTR_07\TRIMESTE%20I%3fcsf=1&amp;web=1&amp;e=2NFp4A" TargetMode="External"/><Relationship Id="rId15" Type="http://schemas.openxmlformats.org/officeDocument/2006/relationships/hyperlink" Target="file:///C:\Users\Las%20Molina\AppData\:f:\r\sites\PlanesInstitucionales-MetasHisttricasporrea2018-2022\Documentos%20compartidos\SECRETAR%25C3%258DA%20GENERAL\Evidencias%20Planes%20Institucionales%202026\PAI\I%20TRIMESTRE\GCT_01%3fcsf=1&amp;web=1&amp;e=AuqDx5" TargetMode="External"/><Relationship Id="rId23" Type="http://schemas.openxmlformats.org/officeDocument/2006/relationships/hyperlink" Target="file:///C:\Users\Las%20Molina\AppData\:w:\r\sites\DANE_RepositoriodeEvidenciasProcesoGTE_0365\Documentos%20compartidos\PLAN%20DE%20ACCI&#195;&#147;N%202026\OSI_5\I%20TRIMESTRE\Informe%20plan%20de%20accio&#204;&#129;n%20Meta03%20Nuevas%20Interoperabilidades.docx" TargetMode="External"/><Relationship Id="rId28" Type="http://schemas.openxmlformats.org/officeDocument/2006/relationships/hyperlink" Target="file:///C:\Users\Las%20Molina\AppData\:w:\r\sites\DANE_RepositoriodeEvidenciasProcesoGTE_0365\Documentos%20compartidos\PLAN%20DE%20ACCI%25C3%2593N%202026\OSI_18\I%20TRIMESTRE\Informe%20de%20seguimiento%20y%20avance%20del%20SIAD.docx%3fd=w7e482ad3259b4ca98bdfcdaa200f4325&amp;csf=1&amp;web=1&amp;e=rJjgMu" TargetMode="External"/><Relationship Id="rId10" Type="http://schemas.openxmlformats.org/officeDocument/2006/relationships/hyperlink" Target="file:///C:\Users\Las%20Molina\AppData\:f:\r\sites\PlanesInstitucionales-MetasHisttricasporrea2018-2022\Documentos%20compartidos\SECRETAR%25C3%258DA%20GENERAL\Evidencias%20Planes%20Institucionales%202026\PAI\I%20TRIMESTRE\FIN_02%3fcsf=1&amp;web=1&amp;e=gJvszq" TargetMode="External"/><Relationship Id="rId19" Type="http://schemas.openxmlformats.org/officeDocument/2006/relationships/hyperlink" Target="file:///C:\Users\Las%20Molina\AppData\:f:\r\sites\PlanesInstitucionales-MetasHisttricasporrea2018-2022\Documentos%20compartidos\OPLAN\Evidencias%20Planes%20Institucionales%202026\OAP%2009%3fcsf=1&amp;web=1&amp;e=t96o4s" TargetMode="External"/><Relationship Id="rId4" Type="http://schemas.openxmlformats.org/officeDocument/2006/relationships/hyperlink" Target="file:///C:\Users\Las%20Molina\AppData\Local\Microsoft\Windows\Forms\AllItems.aspx" TargetMode="External"/><Relationship Id="rId9" Type="http://schemas.openxmlformats.org/officeDocument/2006/relationships/hyperlink" Target="file:///C:\Users\Las%20Molina\AppData\Local\Microsoft\Windows\Forms\AllItems.aspx" TargetMode="External"/><Relationship Id="rId14" Type="http://schemas.openxmlformats.org/officeDocument/2006/relationships/hyperlink" Target="file:///C:\Users\Las%20Molina\AppData\:f:\r\sites\PlanesInstitucionales-MetasHisttricasporrea2018-2022\Documentos%20compartidos\SECRETAR&#195;&#141;A%20GENERAL\Evidencias%20Planes%20Institucionales%202026\PTEP\I%20TRIMESTRE\PQR_01" TargetMode="External"/><Relationship Id="rId22" Type="http://schemas.openxmlformats.org/officeDocument/2006/relationships/hyperlink" Target="file:///C:\Users\Las%20Molina\AppData\:b:\r\sites\DANE_RepositoriodeEvidenciasProcesoGTE_0365\Documentos%20compartidos\PLAN%20DE%20ACCI%25C3%2593N%202026\OSI_4\I%20TRIMESTRE\INFORME%20PRIMER%20TRIMESTRE%20DE%20SOLICITUDES%202026.pdf%3fcsf=1&amp;web=1&amp;e=vWb0fk" TargetMode="External"/><Relationship Id="rId27" Type="http://schemas.openxmlformats.org/officeDocument/2006/relationships/hyperlink" Target="file://C:\Users\Las%20Molina\AppData\:w:\r\sites\DANE_RepositoriodeEvidenciasProcesoGTE_0365\Documentos%20compartidos\PLAN%20DE%20ACCI&#195;&#147;N%202026\OSI_17\I%20TRIMESTRE\Informe%20trimestral%20_%20de%20Inteligencia%20Artificial%20&#226;&#128;&#147;%20Fase%20de%20Planeacio&#204;&#129;n%20y%20Diagno&#204;&#129;stico%20(Enero&#226;&#128;&#147;Marzo%202026).docx?d=w879d780719284d28a43128bb40975e5d&amp;csf=1&amp;web=1&amp;e=XBamDl" TargetMode="External"/><Relationship Id="rId30"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6254E-17D2-4A73-8574-E12FBB9F133A}">
  <sheetPr>
    <tabColor theme="9" tint="0.39997558519241921"/>
  </sheetPr>
  <dimension ref="B1:AT927"/>
  <sheetViews>
    <sheetView showGridLines="0" tabSelected="1" zoomScale="70" zoomScaleNormal="70" workbookViewId="0">
      <selection activeCell="AQ342" sqref="AQ342"/>
    </sheetView>
  </sheetViews>
  <sheetFormatPr baseColWidth="10" defaultColWidth="11" defaultRowHeight="16.5" customHeight="1" x14ac:dyDescent="0.3"/>
  <cols>
    <col min="1" max="1" width="6.140625" style="1" customWidth="1"/>
    <col min="2" max="2" width="16.42578125" style="1" customWidth="1"/>
    <col min="3" max="3" width="22" style="2" customWidth="1"/>
    <col min="4" max="4" width="60.42578125" style="1" customWidth="1"/>
    <col min="5" max="5" width="14.7109375" style="1" customWidth="1"/>
    <col min="6" max="6" width="56.7109375" style="9" customWidth="1"/>
    <col min="7" max="7" width="41.85546875" style="9" customWidth="1"/>
    <col min="8" max="8" width="32.140625" style="9" customWidth="1"/>
    <col min="9" max="9" width="12.7109375" style="72" customWidth="1"/>
    <col min="10" max="10" width="33.85546875" style="1" customWidth="1"/>
    <col min="11" max="11" width="15.42578125" style="72" customWidth="1"/>
    <col min="12" max="12" width="18.7109375" style="72" customWidth="1"/>
    <col min="13" max="13" width="28.85546875" style="1" customWidth="1"/>
    <col min="14" max="14" width="40" style="1" customWidth="1"/>
    <col min="15" max="15" width="15" style="2" customWidth="1"/>
    <col min="16" max="16" width="16.42578125" style="2" customWidth="1"/>
    <col min="17" max="20" width="15.5703125" style="12" customWidth="1"/>
    <col min="21" max="21" width="24.7109375" style="12" customWidth="1"/>
    <col min="22" max="22" width="22.42578125" style="12" customWidth="1"/>
    <col min="23" max="23" width="17.5703125" style="12" customWidth="1"/>
    <col min="24" max="24" width="14" style="12" customWidth="1"/>
    <col min="25" max="25" width="16.42578125" style="12" customWidth="1"/>
    <col min="26" max="26" width="17.85546875" style="12" customWidth="1"/>
    <col min="27" max="27" width="20.7109375" style="12" customWidth="1"/>
    <col min="28" max="28" width="31.28515625" style="12" customWidth="1"/>
    <col min="29" max="33" width="30.85546875" style="9" customWidth="1"/>
    <col min="34" max="34" width="11" style="1" customWidth="1"/>
    <col min="35" max="35" width="21.7109375" style="1" customWidth="1"/>
    <col min="36" max="36" width="23" style="1" customWidth="1"/>
    <col min="37" max="37" width="22.28515625" style="9" customWidth="1"/>
    <col min="38" max="38" width="29.7109375" style="1" customWidth="1"/>
    <col min="39" max="39" width="23.28515625" style="1" customWidth="1"/>
    <col min="40" max="40" width="24.85546875" style="1" customWidth="1"/>
    <col min="41" max="41" width="25.42578125" style="1" customWidth="1"/>
    <col min="42" max="42" width="24" style="1" customWidth="1"/>
    <col min="43" max="43" width="25.28515625" style="1" customWidth="1"/>
    <col min="44" max="44" width="29.85546875" style="1" customWidth="1"/>
    <col min="45" max="45" width="29.140625" style="1" customWidth="1"/>
    <col min="46" max="46" width="30.85546875" style="1" customWidth="1"/>
    <col min="47" max="16384" width="11" style="1"/>
  </cols>
  <sheetData>
    <row r="1" spans="2:46" x14ac:dyDescent="0.3">
      <c r="D1" s="3"/>
      <c r="E1" s="4"/>
      <c r="F1" s="5"/>
      <c r="G1" s="5"/>
      <c r="H1" s="5"/>
      <c r="I1" s="6"/>
      <c r="J1" s="3"/>
      <c r="K1" s="6"/>
      <c r="L1" s="6"/>
      <c r="M1" s="3"/>
      <c r="N1" s="3"/>
      <c r="O1" s="7"/>
      <c r="P1" s="7"/>
      <c r="Q1" s="8"/>
      <c r="R1" s="8"/>
      <c r="S1" s="8"/>
      <c r="T1" s="8"/>
      <c r="U1" s="8"/>
      <c r="V1" s="8"/>
      <c r="W1" s="8"/>
      <c r="X1" s="8"/>
      <c r="Y1" s="8"/>
      <c r="Z1" s="8"/>
      <c r="AA1" s="8"/>
      <c r="AB1" s="8"/>
      <c r="AC1" s="5"/>
      <c r="AD1" s="5"/>
      <c r="AE1" s="5"/>
      <c r="AF1" s="5"/>
    </row>
    <row r="2" spans="2:46" ht="42.95" customHeight="1" x14ac:dyDescent="0.3">
      <c r="B2" s="145"/>
      <c r="C2" s="146"/>
      <c r="D2" s="149" t="s">
        <v>0</v>
      </c>
      <c r="E2" s="150"/>
      <c r="F2" s="150"/>
      <c r="G2" s="150"/>
      <c r="H2" s="10" t="s">
        <v>1</v>
      </c>
      <c r="I2" s="11"/>
      <c r="J2" s="11"/>
      <c r="K2" s="11"/>
      <c r="L2" s="11"/>
      <c r="M2" s="11"/>
      <c r="N2" s="153"/>
      <c r="O2" s="153"/>
      <c r="P2" s="153"/>
      <c r="R2" s="13"/>
      <c r="S2" s="13"/>
      <c r="T2" s="13"/>
      <c r="U2" s="13"/>
      <c r="V2" s="13"/>
      <c r="W2" s="13"/>
      <c r="X2" s="13"/>
      <c r="Y2" s="13"/>
      <c r="Z2" s="13"/>
      <c r="AA2" s="13"/>
      <c r="AB2" s="13"/>
      <c r="AC2" s="14"/>
      <c r="AD2" s="14"/>
      <c r="AE2" s="14"/>
    </row>
    <row r="3" spans="2:46" ht="42.95" customHeight="1" x14ac:dyDescent="0.3">
      <c r="B3" s="147"/>
      <c r="C3" s="148"/>
      <c r="D3" s="151"/>
      <c r="E3" s="152"/>
      <c r="F3" s="152"/>
      <c r="G3" s="152"/>
      <c r="H3" s="10" t="s">
        <v>2</v>
      </c>
      <c r="I3" s="11"/>
      <c r="J3" s="11"/>
      <c r="K3" s="11"/>
      <c r="L3" s="11"/>
      <c r="M3" s="11"/>
      <c r="N3" s="153"/>
      <c r="O3" s="153"/>
      <c r="P3" s="153"/>
      <c r="R3" s="13"/>
      <c r="S3" s="13"/>
      <c r="T3" s="13"/>
      <c r="U3" s="13"/>
      <c r="V3" s="13"/>
      <c r="W3" s="13"/>
      <c r="X3" s="13"/>
      <c r="Y3" s="13"/>
      <c r="Z3" s="13"/>
      <c r="AA3" s="13"/>
      <c r="AB3" s="13"/>
      <c r="AC3" s="14"/>
      <c r="AD3" s="14"/>
      <c r="AE3" s="14"/>
    </row>
    <row r="4" spans="2:46" ht="17.25" thickBot="1" x14ac:dyDescent="0.35">
      <c r="D4" s="15"/>
      <c r="E4" s="4"/>
      <c r="F4" s="5"/>
      <c r="G4" s="5"/>
      <c r="H4" s="5"/>
      <c r="I4" s="6"/>
      <c r="J4" s="3"/>
      <c r="K4" s="6"/>
      <c r="L4" s="6"/>
      <c r="M4" s="3"/>
      <c r="N4" s="3"/>
      <c r="O4" s="7"/>
      <c r="P4" s="7"/>
      <c r="Q4" s="8"/>
      <c r="R4" s="8"/>
      <c r="S4" s="8"/>
      <c r="T4" s="8"/>
      <c r="U4" s="8"/>
      <c r="V4" s="8"/>
      <c r="W4" s="8"/>
      <c r="X4" s="8"/>
      <c r="Y4" s="8"/>
      <c r="Z4" s="8"/>
      <c r="AA4" s="8"/>
      <c r="AB4" s="8"/>
      <c r="AC4" s="5"/>
      <c r="AD4" s="5"/>
      <c r="AE4" s="5"/>
      <c r="AF4" s="5"/>
    </row>
    <row r="5" spans="2:46" s="16" customFormat="1" ht="27" customHeight="1" thickBot="1" x14ac:dyDescent="0.35">
      <c r="B5" s="154" t="s">
        <v>3</v>
      </c>
      <c r="C5" s="154"/>
      <c r="D5" s="154"/>
      <c r="E5" s="155"/>
      <c r="F5" s="156" t="s">
        <v>4</v>
      </c>
      <c r="G5" s="157"/>
      <c r="H5" s="158"/>
      <c r="I5" s="159" t="s">
        <v>5</v>
      </c>
      <c r="J5" s="160"/>
      <c r="K5" s="160"/>
      <c r="L5" s="160"/>
      <c r="M5" s="160"/>
      <c r="N5" s="160"/>
      <c r="O5" s="160"/>
      <c r="P5" s="160"/>
      <c r="Q5" s="160"/>
      <c r="R5" s="160"/>
      <c r="S5" s="160"/>
      <c r="T5" s="161"/>
      <c r="U5" s="168" t="s">
        <v>6</v>
      </c>
      <c r="V5" s="168"/>
      <c r="W5" s="168"/>
      <c r="X5" s="168"/>
      <c r="Y5" s="168"/>
      <c r="Z5" s="168"/>
      <c r="AA5" s="168"/>
      <c r="AB5" s="168"/>
      <c r="AC5" s="169" t="s">
        <v>7</v>
      </c>
      <c r="AD5" s="169"/>
      <c r="AE5" s="169"/>
      <c r="AF5" s="169"/>
      <c r="AG5" s="169"/>
      <c r="AI5" s="170" t="s">
        <v>8</v>
      </c>
      <c r="AJ5" s="171"/>
      <c r="AK5" s="171"/>
      <c r="AL5" s="171"/>
      <c r="AM5" s="171"/>
      <c r="AN5" s="171"/>
      <c r="AO5" s="171"/>
      <c r="AP5" s="171"/>
      <c r="AQ5" s="171"/>
      <c r="AR5" s="171"/>
      <c r="AS5" s="171"/>
      <c r="AT5" s="171"/>
    </row>
    <row r="6" spans="2:46" s="2" customFormat="1" ht="99.75" customHeight="1" thickBot="1" x14ac:dyDescent="0.35">
      <c r="B6" s="17" t="s">
        <v>9</v>
      </c>
      <c r="C6" s="172" t="s">
        <v>10</v>
      </c>
      <c r="D6" s="172"/>
      <c r="E6" s="18" t="s">
        <v>11</v>
      </c>
      <c r="F6" s="173" t="s">
        <v>12</v>
      </c>
      <c r="G6" s="173"/>
      <c r="H6" s="19" t="s">
        <v>13</v>
      </c>
      <c r="I6" s="20" t="s">
        <v>14</v>
      </c>
      <c r="J6" s="20" t="s">
        <v>15</v>
      </c>
      <c r="K6" s="20" t="s">
        <v>16</v>
      </c>
      <c r="L6" s="20" t="s">
        <v>17</v>
      </c>
      <c r="M6" s="20" t="s">
        <v>18</v>
      </c>
      <c r="N6" s="20" t="s">
        <v>19</v>
      </c>
      <c r="O6" s="21" t="s">
        <v>20</v>
      </c>
      <c r="P6" s="21" t="s">
        <v>21</v>
      </c>
      <c r="Q6" s="174" t="s">
        <v>22</v>
      </c>
      <c r="R6" s="175"/>
      <c r="S6" s="175"/>
      <c r="T6" s="176"/>
      <c r="U6" s="143" t="s">
        <v>23</v>
      </c>
      <c r="V6" s="143" t="s">
        <v>24</v>
      </c>
      <c r="W6" s="139" t="s">
        <v>1393</v>
      </c>
      <c r="X6" s="138" t="s">
        <v>1394</v>
      </c>
      <c r="Y6" s="138" t="s">
        <v>25</v>
      </c>
      <c r="Z6" s="139" t="s">
        <v>26</v>
      </c>
      <c r="AA6" s="138" t="s">
        <v>1395</v>
      </c>
      <c r="AB6" s="139" t="s">
        <v>1452</v>
      </c>
      <c r="AC6" s="22" t="s">
        <v>27</v>
      </c>
      <c r="AD6" s="22" t="s">
        <v>28</v>
      </c>
      <c r="AE6" s="22" t="s">
        <v>29</v>
      </c>
      <c r="AF6" s="22" t="s">
        <v>30</v>
      </c>
      <c r="AG6" s="22" t="s">
        <v>31</v>
      </c>
      <c r="AI6" s="23" t="s">
        <v>32</v>
      </c>
      <c r="AJ6" s="177" t="s">
        <v>33</v>
      </c>
      <c r="AK6" s="178"/>
      <c r="AL6" s="24" t="s">
        <v>34</v>
      </c>
      <c r="AM6" s="25" t="s">
        <v>35</v>
      </c>
      <c r="AN6" s="26" t="s">
        <v>36</v>
      </c>
      <c r="AO6" s="27" t="s">
        <v>37</v>
      </c>
      <c r="AP6" s="28" t="s">
        <v>38</v>
      </c>
      <c r="AQ6" s="28" t="s">
        <v>39</v>
      </c>
      <c r="AR6" s="29" t="s">
        <v>40</v>
      </c>
      <c r="AS6" s="29" t="s">
        <v>41</v>
      </c>
      <c r="AT6" s="30" t="s">
        <v>42</v>
      </c>
    </row>
    <row r="7" spans="2:46" s="43" customFormat="1" ht="50.25" customHeight="1" thickBot="1" x14ac:dyDescent="0.3">
      <c r="B7" s="88" t="s">
        <v>43</v>
      </c>
      <c r="C7" s="88" t="s">
        <v>44</v>
      </c>
      <c r="D7" s="88" t="s">
        <v>45</v>
      </c>
      <c r="E7" s="31" t="s">
        <v>46</v>
      </c>
      <c r="F7" s="32" t="s">
        <v>47</v>
      </c>
      <c r="G7" s="33" t="s">
        <v>48</v>
      </c>
      <c r="H7" s="34" t="s">
        <v>49</v>
      </c>
      <c r="I7" s="35" t="s">
        <v>50</v>
      </c>
      <c r="J7" s="36" t="s">
        <v>51</v>
      </c>
      <c r="K7" s="36" t="s">
        <v>52</v>
      </c>
      <c r="L7" s="36" t="s">
        <v>53</v>
      </c>
      <c r="M7" s="36" t="s">
        <v>54</v>
      </c>
      <c r="N7" s="36" t="s">
        <v>55</v>
      </c>
      <c r="O7" s="37" t="s">
        <v>56</v>
      </c>
      <c r="P7" s="37" t="s">
        <v>56</v>
      </c>
      <c r="Q7" s="38" t="s">
        <v>57</v>
      </c>
      <c r="R7" s="38" t="s">
        <v>58</v>
      </c>
      <c r="S7" s="38" t="s">
        <v>59</v>
      </c>
      <c r="T7" s="39" t="s">
        <v>60</v>
      </c>
      <c r="U7" s="144" t="s">
        <v>61</v>
      </c>
      <c r="V7" s="144" t="s">
        <v>62</v>
      </c>
      <c r="W7" s="140" t="s">
        <v>61</v>
      </c>
      <c r="X7" s="140" t="s">
        <v>1453</v>
      </c>
      <c r="Y7" s="140" t="s">
        <v>1451</v>
      </c>
      <c r="Z7" s="141" t="s">
        <v>1450</v>
      </c>
      <c r="AA7" s="142" t="s">
        <v>1392</v>
      </c>
      <c r="AB7" s="142" t="s">
        <v>1449</v>
      </c>
      <c r="AC7" s="40" t="s">
        <v>63</v>
      </c>
      <c r="AD7" s="41" t="s">
        <v>64</v>
      </c>
      <c r="AE7" s="41" t="s">
        <v>65</v>
      </c>
      <c r="AF7" s="41" t="s">
        <v>66</v>
      </c>
      <c r="AG7" s="42" t="s">
        <v>67</v>
      </c>
      <c r="AI7" s="44" t="s">
        <v>68</v>
      </c>
      <c r="AJ7" s="45" t="s">
        <v>69</v>
      </c>
      <c r="AK7" s="116" t="s">
        <v>70</v>
      </c>
      <c r="AL7" s="46" t="s">
        <v>71</v>
      </c>
      <c r="AM7" s="47" t="s">
        <v>72</v>
      </c>
      <c r="AN7" s="48" t="s">
        <v>73</v>
      </c>
      <c r="AO7" s="49" t="s">
        <v>74</v>
      </c>
      <c r="AP7" s="120" t="s">
        <v>75</v>
      </c>
      <c r="AQ7" s="120" t="s">
        <v>76</v>
      </c>
      <c r="AR7" s="50" t="s">
        <v>77</v>
      </c>
      <c r="AS7" s="50" t="s">
        <v>77</v>
      </c>
      <c r="AT7" s="51" t="s">
        <v>77</v>
      </c>
    </row>
    <row r="8" spans="2:46" s="56" customFormat="1" ht="17.25" thickBot="1" x14ac:dyDescent="0.3">
      <c r="B8" s="164" t="s">
        <v>78</v>
      </c>
      <c r="C8" s="164" t="s">
        <v>79</v>
      </c>
      <c r="D8" s="164" t="s">
        <v>80</v>
      </c>
      <c r="E8" s="162" t="s">
        <v>81</v>
      </c>
      <c r="F8" s="164" t="s">
        <v>82</v>
      </c>
      <c r="G8" s="164" t="s">
        <v>83</v>
      </c>
      <c r="H8" s="164" t="s">
        <v>84</v>
      </c>
      <c r="I8" s="195">
        <v>1</v>
      </c>
      <c r="J8" s="164" t="s">
        <v>85</v>
      </c>
      <c r="K8" s="164" t="s">
        <v>86</v>
      </c>
      <c r="L8" s="164" t="s">
        <v>87</v>
      </c>
      <c r="M8" s="164" t="s">
        <v>88</v>
      </c>
      <c r="N8" s="164" t="s">
        <v>89</v>
      </c>
      <c r="O8" s="181">
        <v>46028</v>
      </c>
      <c r="P8" s="181">
        <v>46386</v>
      </c>
      <c r="Q8" s="195">
        <v>0.25</v>
      </c>
      <c r="R8" s="195">
        <v>0.5</v>
      </c>
      <c r="S8" s="195">
        <v>0.75</v>
      </c>
      <c r="T8" s="195">
        <v>1</v>
      </c>
      <c r="U8" s="244" t="s">
        <v>1458</v>
      </c>
      <c r="V8" s="245">
        <v>86167051</v>
      </c>
      <c r="W8" s="125" t="s">
        <v>1457</v>
      </c>
      <c r="X8" s="126" t="s">
        <v>81</v>
      </c>
      <c r="Y8" s="127" t="s">
        <v>1396</v>
      </c>
      <c r="Z8" s="128" t="s">
        <v>1397</v>
      </c>
      <c r="AA8" s="128" t="s">
        <v>79</v>
      </c>
      <c r="AB8" s="129">
        <v>27719373.333800003</v>
      </c>
      <c r="AC8" s="228" t="s">
        <v>90</v>
      </c>
      <c r="AD8" s="164" t="s">
        <v>91</v>
      </c>
      <c r="AE8" s="164" t="s">
        <v>92</v>
      </c>
      <c r="AF8" s="164" t="s">
        <v>93</v>
      </c>
      <c r="AG8" s="164" t="s">
        <v>91</v>
      </c>
      <c r="AI8" s="251">
        <v>0.25</v>
      </c>
      <c r="AJ8" s="288">
        <f>+IF(Q8=0,"No Aplica",IF(AI8/Q8&gt;=100%,100%,AI8/Q8))</f>
        <v>1</v>
      </c>
      <c r="AK8" s="305" t="str">
        <f>IF(ISTEXT(AJ8),"No reporta avance en el periodo",IF(AJ8&lt;=69%,"Avance insuficiente",IF(AJ8&gt;95%,"Avance satisfactorio",IF(AJ8&gt;70%,"Avance suficiente",IF(AJ8&lt;94%,"Avance suficiente",0)))))</f>
        <v>Avance satisfactorio</v>
      </c>
      <c r="AL8" s="164" t="s">
        <v>94</v>
      </c>
      <c r="AM8" s="164" t="s">
        <v>95</v>
      </c>
      <c r="AN8" s="164" t="s">
        <v>96</v>
      </c>
      <c r="AO8" s="307" t="str">
        <f>IF(AI8&lt;1%,"Sin iniciar",IF(AI8&gt;=G8,"Terminada","En gestión"))</f>
        <v>En gestión</v>
      </c>
      <c r="AP8" s="243">
        <v>86167051</v>
      </c>
      <c r="AQ8" s="243">
        <f>+AP8/4</f>
        <v>21541762.75</v>
      </c>
      <c r="AR8" s="122">
        <v>27719373.333800003</v>
      </c>
      <c r="AS8" s="122">
        <v>17541333.400000002</v>
      </c>
      <c r="AT8" s="122">
        <v>306666.60000000003</v>
      </c>
    </row>
    <row r="9" spans="2:46" s="56" customFormat="1" ht="17.25" thickBot="1" x14ac:dyDescent="0.3">
      <c r="B9" s="166"/>
      <c r="C9" s="166"/>
      <c r="D9" s="166"/>
      <c r="E9" s="167"/>
      <c r="F9" s="166"/>
      <c r="G9" s="166"/>
      <c r="H9" s="166"/>
      <c r="I9" s="196"/>
      <c r="J9" s="166"/>
      <c r="K9" s="166"/>
      <c r="L9" s="166"/>
      <c r="M9" s="166"/>
      <c r="N9" s="166"/>
      <c r="O9" s="183"/>
      <c r="P9" s="183"/>
      <c r="Q9" s="196"/>
      <c r="R9" s="196"/>
      <c r="S9" s="196"/>
      <c r="T9" s="196"/>
      <c r="U9" s="242"/>
      <c r="V9" s="243"/>
      <c r="W9" s="130" t="s">
        <v>1457</v>
      </c>
      <c r="X9" s="131" t="s">
        <v>81</v>
      </c>
      <c r="Y9" s="132" t="s">
        <v>1396</v>
      </c>
      <c r="Z9" s="133" t="s">
        <v>1398</v>
      </c>
      <c r="AA9" s="133" t="s">
        <v>79</v>
      </c>
      <c r="AB9" s="122">
        <v>8550466162.3422022</v>
      </c>
      <c r="AC9" s="229"/>
      <c r="AD9" s="166"/>
      <c r="AE9" s="166"/>
      <c r="AF9" s="166"/>
      <c r="AG9" s="166"/>
      <c r="AI9" s="252"/>
      <c r="AJ9" s="288"/>
      <c r="AK9" s="305"/>
      <c r="AL9" s="166"/>
      <c r="AM9" s="166"/>
      <c r="AN9" s="166"/>
      <c r="AO9" s="308"/>
      <c r="AP9" s="243"/>
      <c r="AQ9" s="243"/>
      <c r="AR9" s="122">
        <v>8550466162.3422022</v>
      </c>
      <c r="AS9" s="122">
        <v>551011000.5</v>
      </c>
      <c r="AT9" s="122">
        <v>66876332.5</v>
      </c>
    </row>
    <row r="10" spans="2:46" s="56" customFormat="1" ht="17.25" thickBot="1" x14ac:dyDescent="0.3">
      <c r="B10" s="166"/>
      <c r="C10" s="166"/>
      <c r="D10" s="166"/>
      <c r="E10" s="167"/>
      <c r="F10" s="166"/>
      <c r="G10" s="166"/>
      <c r="H10" s="166"/>
      <c r="I10" s="196"/>
      <c r="J10" s="166"/>
      <c r="K10" s="166"/>
      <c r="L10" s="166"/>
      <c r="M10" s="166"/>
      <c r="N10" s="166"/>
      <c r="O10" s="183"/>
      <c r="P10" s="183"/>
      <c r="Q10" s="196"/>
      <c r="R10" s="196"/>
      <c r="S10" s="196"/>
      <c r="T10" s="196"/>
      <c r="U10" s="242"/>
      <c r="V10" s="243"/>
      <c r="W10" s="130" t="s">
        <v>1457</v>
      </c>
      <c r="X10" s="134" t="s">
        <v>81</v>
      </c>
      <c r="Y10" s="133" t="s">
        <v>1396</v>
      </c>
      <c r="Z10" s="133" t="s">
        <v>1397</v>
      </c>
      <c r="AA10" s="133" t="s">
        <v>564</v>
      </c>
      <c r="AB10" s="122">
        <v>61600000</v>
      </c>
      <c r="AC10" s="229"/>
      <c r="AD10" s="166"/>
      <c r="AE10" s="166"/>
      <c r="AF10" s="166"/>
      <c r="AG10" s="166"/>
      <c r="AI10" s="252"/>
      <c r="AJ10" s="288"/>
      <c r="AK10" s="305"/>
      <c r="AL10" s="166"/>
      <c r="AM10" s="166"/>
      <c r="AN10" s="166"/>
      <c r="AO10" s="308"/>
      <c r="AP10" s="243"/>
      <c r="AQ10" s="243"/>
      <c r="AR10" s="122">
        <v>61600000</v>
      </c>
      <c r="AS10" s="122">
        <v>54320000</v>
      </c>
      <c r="AT10" s="122">
        <v>7653333.3300000001</v>
      </c>
    </row>
    <row r="11" spans="2:46" s="56" customFormat="1" ht="17.25" thickBot="1" x14ac:dyDescent="0.3">
      <c r="B11" s="165"/>
      <c r="C11" s="165"/>
      <c r="D11" s="165"/>
      <c r="E11" s="163"/>
      <c r="F11" s="165"/>
      <c r="G11" s="165"/>
      <c r="H11" s="165"/>
      <c r="I11" s="197"/>
      <c r="J11" s="165"/>
      <c r="K11" s="165"/>
      <c r="L11" s="165"/>
      <c r="M11" s="165"/>
      <c r="N11" s="165"/>
      <c r="O11" s="182"/>
      <c r="P11" s="182"/>
      <c r="Q11" s="197"/>
      <c r="R11" s="197"/>
      <c r="S11" s="197"/>
      <c r="T11" s="197"/>
      <c r="U11" s="242"/>
      <c r="V11" s="243"/>
      <c r="W11" s="130" t="s">
        <v>1457</v>
      </c>
      <c r="X11" s="134" t="s">
        <v>81</v>
      </c>
      <c r="Y11" s="133" t="s">
        <v>1396</v>
      </c>
      <c r="Z11" s="133" t="s">
        <v>1397</v>
      </c>
      <c r="AA11" s="133" t="s">
        <v>1399</v>
      </c>
      <c r="AB11" s="122">
        <v>515800000</v>
      </c>
      <c r="AC11" s="230"/>
      <c r="AD11" s="165"/>
      <c r="AE11" s="165"/>
      <c r="AF11" s="165"/>
      <c r="AG11" s="165"/>
      <c r="AI11" s="253"/>
      <c r="AJ11" s="289"/>
      <c r="AK11" s="306"/>
      <c r="AL11" s="165"/>
      <c r="AM11" s="165"/>
      <c r="AN11" s="165"/>
      <c r="AO11" s="309"/>
      <c r="AP11" s="243"/>
      <c r="AQ11" s="243"/>
      <c r="AR11" s="122">
        <v>515800000</v>
      </c>
      <c r="AS11" s="122">
        <v>441163874</v>
      </c>
      <c r="AT11" s="122">
        <v>64397207.329999998</v>
      </c>
    </row>
    <row r="12" spans="2:46" s="56" customFormat="1" ht="17.25" thickBot="1" x14ac:dyDescent="0.3">
      <c r="B12" s="164" t="s">
        <v>78</v>
      </c>
      <c r="C12" s="164" t="s">
        <v>79</v>
      </c>
      <c r="D12" s="164" t="s">
        <v>80</v>
      </c>
      <c r="E12" s="162" t="s">
        <v>97</v>
      </c>
      <c r="F12" s="164" t="s">
        <v>82</v>
      </c>
      <c r="G12" s="164" t="s">
        <v>83</v>
      </c>
      <c r="H12" s="164" t="s">
        <v>98</v>
      </c>
      <c r="I12" s="195">
        <v>1</v>
      </c>
      <c r="J12" s="164" t="s">
        <v>99</v>
      </c>
      <c r="K12" s="164" t="s">
        <v>86</v>
      </c>
      <c r="L12" s="164" t="s">
        <v>87</v>
      </c>
      <c r="M12" s="164" t="s">
        <v>100</v>
      </c>
      <c r="N12" s="164" t="s">
        <v>101</v>
      </c>
      <c r="O12" s="181">
        <v>46028</v>
      </c>
      <c r="P12" s="181">
        <v>46386</v>
      </c>
      <c r="Q12" s="195">
        <v>0.25</v>
      </c>
      <c r="R12" s="195">
        <v>0.5</v>
      </c>
      <c r="S12" s="195">
        <v>0.75</v>
      </c>
      <c r="T12" s="195">
        <v>1</v>
      </c>
      <c r="U12" s="246" t="s">
        <v>1458</v>
      </c>
      <c r="V12" s="243">
        <v>11815205</v>
      </c>
      <c r="W12" s="130" t="s">
        <v>1457</v>
      </c>
      <c r="X12" s="131" t="s">
        <v>97</v>
      </c>
      <c r="Y12" s="132" t="s">
        <v>1396</v>
      </c>
      <c r="Z12" s="133" t="s">
        <v>1397</v>
      </c>
      <c r="AA12" s="133" t="s">
        <v>79</v>
      </c>
      <c r="AB12" s="122">
        <v>98085580.001100004</v>
      </c>
      <c r="AC12" s="228" t="s">
        <v>90</v>
      </c>
      <c r="AD12" s="164" t="s">
        <v>91</v>
      </c>
      <c r="AE12" s="164" t="s">
        <v>92</v>
      </c>
      <c r="AF12" s="164" t="s">
        <v>93</v>
      </c>
      <c r="AG12" s="164" t="s">
        <v>91</v>
      </c>
      <c r="AI12" s="251">
        <v>0.25</v>
      </c>
      <c r="AJ12" s="290">
        <f t="shared" ref="AJ12:AJ27" si="0">+IF(Q12=0,"No Aplica",IF(AI12/Q12&gt;=100%,100%,AI12/Q12))</f>
        <v>1</v>
      </c>
      <c r="AK12" s="304" t="str">
        <f t="shared" ref="AK12:AK27" si="1">IF(ISTEXT(AJ12),"No reporta avance en el periodo",IF(AJ12&lt;=69%,"Avance insuficiente",IF(AJ12&gt;95%,"Avance satisfactorio",IF(AJ12&gt;70%,"Avance suficiente",IF(AJ12&lt;94%,"Avance suficiente",0)))))</f>
        <v>Avance satisfactorio</v>
      </c>
      <c r="AL12" s="164" t="s">
        <v>102</v>
      </c>
      <c r="AM12" s="164" t="s">
        <v>103</v>
      </c>
      <c r="AN12" s="164" t="s">
        <v>104</v>
      </c>
      <c r="AO12" s="307" t="str">
        <f t="shared" ref="AO12:AO27" si="2">IF(AI12&lt;1%,"Sin iniciar",IF(AI12&gt;=G12,"Terminada","En gestión"))</f>
        <v>En gestión</v>
      </c>
      <c r="AP12" s="243">
        <v>11815205</v>
      </c>
      <c r="AQ12" s="243">
        <f>+AP12/4</f>
        <v>2953801.25</v>
      </c>
      <c r="AR12" s="122">
        <v>98085580.001100004</v>
      </c>
      <c r="AS12" s="122">
        <v>83465933</v>
      </c>
      <c r="AT12" s="122">
        <v>9400600</v>
      </c>
    </row>
    <row r="13" spans="2:46" s="56" customFormat="1" ht="17.25" thickBot="1" x14ac:dyDescent="0.3">
      <c r="B13" s="165"/>
      <c r="C13" s="165"/>
      <c r="D13" s="165"/>
      <c r="E13" s="163"/>
      <c r="F13" s="165"/>
      <c r="G13" s="165"/>
      <c r="H13" s="165"/>
      <c r="I13" s="197"/>
      <c r="J13" s="165"/>
      <c r="K13" s="165"/>
      <c r="L13" s="165"/>
      <c r="M13" s="165"/>
      <c r="N13" s="165"/>
      <c r="O13" s="182"/>
      <c r="P13" s="182"/>
      <c r="Q13" s="197"/>
      <c r="R13" s="197"/>
      <c r="S13" s="197"/>
      <c r="T13" s="197"/>
      <c r="U13" s="244"/>
      <c r="V13" s="243"/>
      <c r="W13" s="130" t="s">
        <v>1457</v>
      </c>
      <c r="X13" s="131" t="s">
        <v>97</v>
      </c>
      <c r="Y13" s="132" t="s">
        <v>1396</v>
      </c>
      <c r="Z13" s="133" t="s">
        <v>1398</v>
      </c>
      <c r="AA13" s="133" t="s">
        <v>79</v>
      </c>
      <c r="AB13" s="122">
        <v>42639666.660900004</v>
      </c>
      <c r="AC13" s="230"/>
      <c r="AD13" s="165"/>
      <c r="AE13" s="165"/>
      <c r="AF13" s="165"/>
      <c r="AG13" s="165"/>
      <c r="AI13" s="253"/>
      <c r="AJ13" s="289"/>
      <c r="AK13" s="306"/>
      <c r="AL13" s="165"/>
      <c r="AM13" s="165"/>
      <c r="AN13" s="165"/>
      <c r="AO13" s="309"/>
      <c r="AP13" s="243"/>
      <c r="AQ13" s="243"/>
      <c r="AR13" s="122">
        <v>42639666.660900004</v>
      </c>
      <c r="AS13" s="122">
        <v>29879500.049999997</v>
      </c>
      <c r="AT13" s="122">
        <v>3556166.75</v>
      </c>
    </row>
    <row r="14" spans="2:46" s="56" customFormat="1" ht="17.25" thickBot="1" x14ac:dyDescent="0.3">
      <c r="B14" s="164" t="s">
        <v>78</v>
      </c>
      <c r="C14" s="164" t="s">
        <v>79</v>
      </c>
      <c r="D14" s="164" t="s">
        <v>80</v>
      </c>
      <c r="E14" s="162" t="s">
        <v>105</v>
      </c>
      <c r="F14" s="164" t="s">
        <v>106</v>
      </c>
      <c r="G14" s="164" t="s">
        <v>107</v>
      </c>
      <c r="H14" s="164" t="s">
        <v>108</v>
      </c>
      <c r="I14" s="195">
        <v>1</v>
      </c>
      <c r="J14" s="164" t="s">
        <v>109</v>
      </c>
      <c r="K14" s="164" t="s">
        <v>86</v>
      </c>
      <c r="L14" s="164" t="s">
        <v>87</v>
      </c>
      <c r="M14" s="164" t="s">
        <v>110</v>
      </c>
      <c r="N14" s="164" t="s">
        <v>111</v>
      </c>
      <c r="O14" s="181">
        <v>46028</v>
      </c>
      <c r="P14" s="181">
        <v>46386</v>
      </c>
      <c r="Q14" s="195">
        <v>0.25</v>
      </c>
      <c r="R14" s="195">
        <v>0.5</v>
      </c>
      <c r="S14" s="195">
        <v>0.75</v>
      </c>
      <c r="T14" s="195">
        <v>1</v>
      </c>
      <c r="U14" s="246" t="s">
        <v>1458</v>
      </c>
      <c r="V14" s="243">
        <v>47513845</v>
      </c>
      <c r="W14" s="130" t="s">
        <v>1457</v>
      </c>
      <c r="X14" s="131" t="s">
        <v>105</v>
      </c>
      <c r="Y14" s="132" t="s">
        <v>1396</v>
      </c>
      <c r="Z14" s="133" t="s">
        <v>1397</v>
      </c>
      <c r="AA14" s="133" t="s">
        <v>79</v>
      </c>
      <c r="AB14" s="122">
        <v>139644546.66510001</v>
      </c>
      <c r="AC14" s="228" t="s">
        <v>90</v>
      </c>
      <c r="AD14" s="164" t="s">
        <v>91</v>
      </c>
      <c r="AE14" s="164" t="s">
        <v>92</v>
      </c>
      <c r="AF14" s="164" t="s">
        <v>91</v>
      </c>
      <c r="AG14" s="164" t="s">
        <v>91</v>
      </c>
      <c r="AI14" s="251">
        <v>0.25</v>
      </c>
      <c r="AJ14" s="290">
        <f t="shared" si="0"/>
        <v>1</v>
      </c>
      <c r="AK14" s="304" t="str">
        <f t="shared" si="1"/>
        <v>Avance satisfactorio</v>
      </c>
      <c r="AL14" s="164" t="s">
        <v>112</v>
      </c>
      <c r="AM14" s="164" t="s">
        <v>113</v>
      </c>
      <c r="AN14" s="164" t="s">
        <v>96</v>
      </c>
      <c r="AO14" s="307" t="str">
        <f t="shared" si="2"/>
        <v>En gestión</v>
      </c>
      <c r="AP14" s="243">
        <v>47513845</v>
      </c>
      <c r="AQ14" s="243">
        <f>+AP14/4</f>
        <v>11878461.25</v>
      </c>
      <c r="AR14" s="122">
        <v>139644546.66510001</v>
      </c>
      <c r="AS14" s="122">
        <v>114496233.40000001</v>
      </c>
      <c r="AT14" s="122">
        <v>6219566.4000000004</v>
      </c>
    </row>
    <row r="15" spans="2:46" s="56" customFormat="1" ht="17.25" thickBot="1" x14ac:dyDescent="0.3">
      <c r="B15" s="165"/>
      <c r="C15" s="165"/>
      <c r="D15" s="165"/>
      <c r="E15" s="163"/>
      <c r="F15" s="165"/>
      <c r="G15" s="165"/>
      <c r="H15" s="165"/>
      <c r="I15" s="197"/>
      <c r="J15" s="165"/>
      <c r="K15" s="165"/>
      <c r="L15" s="165"/>
      <c r="M15" s="165"/>
      <c r="N15" s="165"/>
      <c r="O15" s="182"/>
      <c r="P15" s="182"/>
      <c r="Q15" s="197"/>
      <c r="R15" s="197"/>
      <c r="S15" s="197"/>
      <c r="T15" s="197"/>
      <c r="U15" s="244"/>
      <c r="V15" s="243"/>
      <c r="W15" s="130" t="s">
        <v>1457</v>
      </c>
      <c r="X15" s="131" t="s">
        <v>105</v>
      </c>
      <c r="Y15" s="132" t="s">
        <v>1396</v>
      </c>
      <c r="Z15" s="133" t="s">
        <v>1398</v>
      </c>
      <c r="AA15" s="133" t="s">
        <v>79</v>
      </c>
      <c r="AB15" s="122">
        <v>571250999.99689996</v>
      </c>
      <c r="AC15" s="230"/>
      <c r="AD15" s="165"/>
      <c r="AE15" s="165"/>
      <c r="AF15" s="165"/>
      <c r="AG15" s="165"/>
      <c r="AI15" s="253"/>
      <c r="AJ15" s="289"/>
      <c r="AK15" s="306"/>
      <c r="AL15" s="165"/>
      <c r="AM15" s="165"/>
      <c r="AN15" s="165"/>
      <c r="AO15" s="309"/>
      <c r="AP15" s="243"/>
      <c r="AQ15" s="243"/>
      <c r="AR15" s="122">
        <v>571250999.99689996</v>
      </c>
      <c r="AS15" s="122">
        <v>133632833.45</v>
      </c>
      <c r="AT15" s="122">
        <v>16367499.75</v>
      </c>
    </row>
    <row r="16" spans="2:46" s="56" customFormat="1" ht="17.25" thickBot="1" x14ac:dyDescent="0.3">
      <c r="B16" s="52" t="s">
        <v>78</v>
      </c>
      <c r="C16" s="52" t="s">
        <v>79</v>
      </c>
      <c r="D16" s="52" t="s">
        <v>80</v>
      </c>
      <c r="E16" s="53" t="s">
        <v>114</v>
      </c>
      <c r="F16" s="52" t="s">
        <v>115</v>
      </c>
      <c r="G16" s="52" t="s">
        <v>116</v>
      </c>
      <c r="H16" s="52" t="s">
        <v>84</v>
      </c>
      <c r="I16" s="54">
        <v>1</v>
      </c>
      <c r="J16" s="52" t="s">
        <v>117</v>
      </c>
      <c r="K16" s="52" t="s">
        <v>86</v>
      </c>
      <c r="L16" s="52" t="s">
        <v>87</v>
      </c>
      <c r="M16" s="52" t="s">
        <v>118</v>
      </c>
      <c r="N16" s="52" t="s">
        <v>119</v>
      </c>
      <c r="O16" s="90">
        <v>46028</v>
      </c>
      <c r="P16" s="90">
        <v>46386</v>
      </c>
      <c r="Q16" s="54">
        <v>0.25</v>
      </c>
      <c r="R16" s="54">
        <v>0.5</v>
      </c>
      <c r="S16" s="54">
        <v>0.75</v>
      </c>
      <c r="T16" s="54">
        <v>1</v>
      </c>
      <c r="U16" s="137" t="s">
        <v>1458</v>
      </c>
      <c r="V16" s="121">
        <v>28603135</v>
      </c>
      <c r="W16" s="130" t="s">
        <v>1457</v>
      </c>
      <c r="X16" s="134" t="s">
        <v>114</v>
      </c>
      <c r="Y16" s="133" t="s">
        <v>1396</v>
      </c>
      <c r="Z16" s="133" t="s">
        <v>1397</v>
      </c>
      <c r="AA16" s="133" t="s">
        <v>79</v>
      </c>
      <c r="AB16" s="122">
        <v>40848000</v>
      </c>
      <c r="AC16" s="123" t="s">
        <v>120</v>
      </c>
      <c r="AD16" s="52" t="s">
        <v>91</v>
      </c>
      <c r="AE16" s="52" t="s">
        <v>121</v>
      </c>
      <c r="AF16" s="52" t="s">
        <v>91</v>
      </c>
      <c r="AG16" s="52" t="s">
        <v>91</v>
      </c>
      <c r="AI16" s="91">
        <v>0.25</v>
      </c>
      <c r="AJ16" s="57">
        <f t="shared" si="0"/>
        <v>1</v>
      </c>
      <c r="AK16" s="117" t="str">
        <f t="shared" si="1"/>
        <v>Avance satisfactorio</v>
      </c>
      <c r="AL16" s="52" t="s">
        <v>122</v>
      </c>
      <c r="AM16" s="52" t="s">
        <v>123</v>
      </c>
      <c r="AN16" s="52" t="s">
        <v>96</v>
      </c>
      <c r="AO16" s="118" t="str">
        <f t="shared" si="2"/>
        <v>En gestión</v>
      </c>
      <c r="AP16" s="121">
        <v>28603135</v>
      </c>
      <c r="AQ16" s="121">
        <f>+AP16/4</f>
        <v>7150783.75</v>
      </c>
      <c r="AR16" s="122">
        <v>40848000</v>
      </c>
      <c r="AS16" s="122">
        <v>35941333.200000003</v>
      </c>
      <c r="AT16" s="122">
        <v>4048000</v>
      </c>
    </row>
    <row r="17" spans="2:46" s="59" customFormat="1" ht="17.25" thickBot="1" x14ac:dyDescent="0.35">
      <c r="B17" s="52" t="s">
        <v>78</v>
      </c>
      <c r="C17" s="52" t="s">
        <v>79</v>
      </c>
      <c r="D17" s="52" t="s">
        <v>124</v>
      </c>
      <c r="E17" s="53" t="s">
        <v>125</v>
      </c>
      <c r="F17" s="52" t="s">
        <v>82</v>
      </c>
      <c r="G17" s="52" t="s">
        <v>126</v>
      </c>
      <c r="H17" s="52" t="s">
        <v>127</v>
      </c>
      <c r="I17" s="58">
        <v>20</v>
      </c>
      <c r="J17" s="52" t="s">
        <v>128</v>
      </c>
      <c r="K17" s="52" t="s">
        <v>86</v>
      </c>
      <c r="L17" s="52" t="s">
        <v>129</v>
      </c>
      <c r="M17" s="52" t="s">
        <v>130</v>
      </c>
      <c r="N17" s="52" t="s">
        <v>131</v>
      </c>
      <c r="O17" s="90">
        <v>46037</v>
      </c>
      <c r="P17" s="90">
        <v>46386</v>
      </c>
      <c r="Q17" s="58">
        <v>5</v>
      </c>
      <c r="R17" s="58">
        <v>10</v>
      </c>
      <c r="S17" s="58">
        <v>15</v>
      </c>
      <c r="T17" s="58">
        <v>20</v>
      </c>
      <c r="U17" s="137" t="s">
        <v>1458</v>
      </c>
      <c r="V17" s="121">
        <v>10952883333</v>
      </c>
      <c r="W17" s="130" t="s">
        <v>559</v>
      </c>
      <c r="X17" s="134" t="s">
        <v>1400</v>
      </c>
      <c r="Y17" s="133" t="s">
        <v>1400</v>
      </c>
      <c r="Z17" s="133" t="s">
        <v>1400</v>
      </c>
      <c r="AA17" s="133" t="s">
        <v>1400</v>
      </c>
      <c r="AB17" s="122">
        <v>0</v>
      </c>
      <c r="AC17" s="123" t="s">
        <v>120</v>
      </c>
      <c r="AD17" s="52" t="s">
        <v>91</v>
      </c>
      <c r="AE17" s="52" t="s">
        <v>121</v>
      </c>
      <c r="AF17" s="52" t="s">
        <v>91</v>
      </c>
      <c r="AG17" s="52" t="s">
        <v>91</v>
      </c>
      <c r="AI17" s="92">
        <v>5</v>
      </c>
      <c r="AJ17" s="57">
        <f t="shared" si="0"/>
        <v>1</v>
      </c>
      <c r="AK17" s="117" t="str">
        <f t="shared" si="1"/>
        <v>Avance satisfactorio</v>
      </c>
      <c r="AL17" s="52" t="s">
        <v>132</v>
      </c>
      <c r="AM17" s="52" t="s">
        <v>133</v>
      </c>
      <c r="AN17" s="52" t="s">
        <v>104</v>
      </c>
      <c r="AO17" s="118" t="str">
        <f t="shared" si="2"/>
        <v>En gestión</v>
      </c>
      <c r="AP17" s="121">
        <v>10952883333</v>
      </c>
      <c r="AQ17" s="121">
        <v>2738220833</v>
      </c>
      <c r="AR17" s="122">
        <v>0</v>
      </c>
      <c r="AS17" s="122">
        <v>0</v>
      </c>
      <c r="AT17" s="122">
        <v>0</v>
      </c>
    </row>
    <row r="18" spans="2:46" s="59" customFormat="1" ht="17.25" thickBot="1" x14ac:dyDescent="0.35">
      <c r="B18" s="52" t="s">
        <v>78</v>
      </c>
      <c r="C18" s="52" t="s">
        <v>79</v>
      </c>
      <c r="D18" s="52" t="s">
        <v>124</v>
      </c>
      <c r="E18" s="53" t="s">
        <v>134</v>
      </c>
      <c r="F18" s="52" t="s">
        <v>82</v>
      </c>
      <c r="G18" s="52" t="s">
        <v>126</v>
      </c>
      <c r="H18" s="52" t="s">
        <v>127</v>
      </c>
      <c r="I18" s="54">
        <v>1</v>
      </c>
      <c r="J18" s="52" t="s">
        <v>135</v>
      </c>
      <c r="K18" s="52" t="s">
        <v>136</v>
      </c>
      <c r="L18" s="52" t="s">
        <v>87</v>
      </c>
      <c r="M18" s="52" t="s">
        <v>137</v>
      </c>
      <c r="N18" s="52" t="s">
        <v>138</v>
      </c>
      <c r="O18" s="90">
        <v>46037</v>
      </c>
      <c r="P18" s="90">
        <v>46203</v>
      </c>
      <c r="Q18" s="54">
        <v>0.3</v>
      </c>
      <c r="R18" s="54">
        <v>1</v>
      </c>
      <c r="S18" s="54"/>
      <c r="T18" s="54"/>
      <c r="U18" s="137" t="s">
        <v>1458</v>
      </c>
      <c r="V18" s="121">
        <v>10952883333</v>
      </c>
      <c r="W18" s="130" t="s">
        <v>559</v>
      </c>
      <c r="X18" s="134" t="s">
        <v>1400</v>
      </c>
      <c r="Y18" s="133" t="s">
        <v>1400</v>
      </c>
      <c r="Z18" s="133" t="s">
        <v>1400</v>
      </c>
      <c r="AA18" s="133" t="s">
        <v>1400</v>
      </c>
      <c r="AB18" s="122">
        <v>0</v>
      </c>
      <c r="AC18" s="123" t="s">
        <v>120</v>
      </c>
      <c r="AD18" s="52" t="s">
        <v>91</v>
      </c>
      <c r="AE18" s="52" t="s">
        <v>139</v>
      </c>
      <c r="AF18" s="52" t="s">
        <v>140</v>
      </c>
      <c r="AG18" s="52" t="s">
        <v>91</v>
      </c>
      <c r="AI18" s="91">
        <v>0.3</v>
      </c>
      <c r="AJ18" s="57">
        <f t="shared" si="0"/>
        <v>1</v>
      </c>
      <c r="AK18" s="117" t="str">
        <f t="shared" si="1"/>
        <v>Avance satisfactorio</v>
      </c>
      <c r="AL18" s="52" t="s">
        <v>141</v>
      </c>
      <c r="AM18" s="52" t="s">
        <v>142</v>
      </c>
      <c r="AN18" s="52" t="s">
        <v>104</v>
      </c>
      <c r="AO18" s="118" t="str">
        <f t="shared" si="2"/>
        <v>En gestión</v>
      </c>
      <c r="AP18" s="121">
        <v>10952883333</v>
      </c>
      <c r="AQ18" s="121">
        <v>2738220833</v>
      </c>
      <c r="AR18" s="122">
        <v>0</v>
      </c>
      <c r="AS18" s="122">
        <v>0</v>
      </c>
      <c r="AT18" s="122">
        <v>0</v>
      </c>
    </row>
    <row r="19" spans="2:46" s="59" customFormat="1" ht="17.25" thickBot="1" x14ac:dyDescent="0.35">
      <c r="B19" s="52" t="s">
        <v>78</v>
      </c>
      <c r="C19" s="52" t="s">
        <v>79</v>
      </c>
      <c r="D19" s="52" t="s">
        <v>124</v>
      </c>
      <c r="E19" s="53" t="s">
        <v>143</v>
      </c>
      <c r="F19" s="52" t="s">
        <v>82</v>
      </c>
      <c r="G19" s="52" t="s">
        <v>126</v>
      </c>
      <c r="H19" s="52" t="s">
        <v>127</v>
      </c>
      <c r="I19" s="54">
        <v>1</v>
      </c>
      <c r="J19" s="52" t="s">
        <v>144</v>
      </c>
      <c r="K19" s="52" t="s">
        <v>136</v>
      </c>
      <c r="L19" s="52" t="s">
        <v>87</v>
      </c>
      <c r="M19" s="52" t="s">
        <v>145</v>
      </c>
      <c r="N19" s="52" t="s">
        <v>146</v>
      </c>
      <c r="O19" s="90">
        <v>46037</v>
      </c>
      <c r="P19" s="90">
        <v>46386</v>
      </c>
      <c r="Q19" s="54">
        <v>0.1</v>
      </c>
      <c r="R19" s="54">
        <v>0.3</v>
      </c>
      <c r="S19" s="54">
        <v>0.7</v>
      </c>
      <c r="T19" s="54">
        <v>1</v>
      </c>
      <c r="U19" s="137" t="s">
        <v>1458</v>
      </c>
      <c r="V19" s="121">
        <v>10952883333</v>
      </c>
      <c r="W19" s="130" t="s">
        <v>559</v>
      </c>
      <c r="X19" s="134" t="s">
        <v>1400</v>
      </c>
      <c r="Y19" s="133" t="s">
        <v>1400</v>
      </c>
      <c r="Z19" s="133" t="s">
        <v>1400</v>
      </c>
      <c r="AA19" s="133" t="s">
        <v>1400</v>
      </c>
      <c r="AB19" s="122">
        <v>0</v>
      </c>
      <c r="AC19" s="123" t="s">
        <v>147</v>
      </c>
      <c r="AD19" s="52" t="s">
        <v>91</v>
      </c>
      <c r="AE19" s="52" t="s">
        <v>139</v>
      </c>
      <c r="AF19" s="52" t="s">
        <v>140</v>
      </c>
      <c r="AG19" s="52" t="s">
        <v>91</v>
      </c>
      <c r="AI19" s="91">
        <v>0.15</v>
      </c>
      <c r="AJ19" s="57">
        <f t="shared" si="0"/>
        <v>1</v>
      </c>
      <c r="AK19" s="117" t="str">
        <f t="shared" si="1"/>
        <v>Avance satisfactorio</v>
      </c>
      <c r="AL19" s="52" t="s">
        <v>148</v>
      </c>
      <c r="AM19" s="52" t="s">
        <v>149</v>
      </c>
      <c r="AN19" s="52" t="s">
        <v>104</v>
      </c>
      <c r="AO19" s="118" t="str">
        <f t="shared" si="2"/>
        <v>En gestión</v>
      </c>
      <c r="AP19" s="121">
        <v>10952883333</v>
      </c>
      <c r="AQ19" s="121">
        <v>2738220833</v>
      </c>
      <c r="AR19" s="122">
        <v>0</v>
      </c>
      <c r="AS19" s="122">
        <v>0</v>
      </c>
      <c r="AT19" s="122">
        <v>0</v>
      </c>
    </row>
    <row r="20" spans="2:46" s="59" customFormat="1" ht="16.5" customHeight="1" thickBot="1" x14ac:dyDescent="0.35">
      <c r="B20" s="164" t="s">
        <v>78</v>
      </c>
      <c r="C20" s="164" t="s">
        <v>79</v>
      </c>
      <c r="D20" s="164" t="s">
        <v>150</v>
      </c>
      <c r="E20" s="162" t="s">
        <v>151</v>
      </c>
      <c r="F20" s="164" t="s">
        <v>152</v>
      </c>
      <c r="G20" s="164" t="s">
        <v>153</v>
      </c>
      <c r="H20" s="164" t="s">
        <v>154</v>
      </c>
      <c r="I20" s="198">
        <v>5</v>
      </c>
      <c r="J20" s="164" t="s">
        <v>155</v>
      </c>
      <c r="K20" s="164" t="s">
        <v>136</v>
      </c>
      <c r="L20" s="164" t="s">
        <v>129</v>
      </c>
      <c r="M20" s="164" t="s">
        <v>156</v>
      </c>
      <c r="N20" s="164" t="s">
        <v>157</v>
      </c>
      <c r="O20" s="181">
        <v>46096</v>
      </c>
      <c r="P20" s="181">
        <v>46386</v>
      </c>
      <c r="Q20" s="198"/>
      <c r="R20" s="198">
        <v>2</v>
      </c>
      <c r="S20" s="198">
        <v>4</v>
      </c>
      <c r="T20" s="198">
        <v>5</v>
      </c>
      <c r="U20" s="242" t="s">
        <v>1458</v>
      </c>
      <c r="V20" s="243">
        <v>146113644</v>
      </c>
      <c r="W20" s="130" t="s">
        <v>1457</v>
      </c>
      <c r="X20" s="134" t="s">
        <v>151</v>
      </c>
      <c r="Y20" s="133" t="s">
        <v>1401</v>
      </c>
      <c r="Z20" s="133" t="s">
        <v>1402</v>
      </c>
      <c r="AA20" s="133" t="s">
        <v>1403</v>
      </c>
      <c r="AB20" s="122">
        <v>104742000</v>
      </c>
      <c r="AC20" s="228" t="s">
        <v>158</v>
      </c>
      <c r="AD20" s="164" t="s">
        <v>91</v>
      </c>
      <c r="AE20" s="164" t="s">
        <v>92</v>
      </c>
      <c r="AF20" s="164" t="s">
        <v>140</v>
      </c>
      <c r="AG20" s="164" t="s">
        <v>91</v>
      </c>
      <c r="AI20" s="254"/>
      <c r="AJ20" s="290" t="str">
        <f t="shared" si="0"/>
        <v>No Aplica</v>
      </c>
      <c r="AK20" s="304" t="str">
        <f t="shared" si="1"/>
        <v>No reporta avance en el periodo</v>
      </c>
      <c r="AL20" s="164" t="s">
        <v>159</v>
      </c>
      <c r="AM20" s="164" t="s">
        <v>104</v>
      </c>
      <c r="AN20" s="164" t="s">
        <v>104</v>
      </c>
      <c r="AO20" s="307" t="str">
        <f t="shared" si="2"/>
        <v>Sin iniciar</v>
      </c>
      <c r="AP20" s="243">
        <v>146113644</v>
      </c>
      <c r="AQ20" s="243">
        <v>0</v>
      </c>
      <c r="AR20" s="122">
        <v>104742000</v>
      </c>
      <c r="AS20" s="122">
        <v>91080000</v>
      </c>
      <c r="AT20" s="122">
        <v>15056800.110000001</v>
      </c>
    </row>
    <row r="21" spans="2:46" s="59" customFormat="1" ht="17.25" thickBot="1" x14ac:dyDescent="0.35">
      <c r="B21" s="165"/>
      <c r="C21" s="165"/>
      <c r="D21" s="165"/>
      <c r="E21" s="163"/>
      <c r="F21" s="165"/>
      <c r="G21" s="165"/>
      <c r="H21" s="165"/>
      <c r="I21" s="199"/>
      <c r="J21" s="165"/>
      <c r="K21" s="165"/>
      <c r="L21" s="165"/>
      <c r="M21" s="165"/>
      <c r="N21" s="165"/>
      <c r="O21" s="182"/>
      <c r="P21" s="182"/>
      <c r="Q21" s="199"/>
      <c r="R21" s="199"/>
      <c r="S21" s="199"/>
      <c r="T21" s="199"/>
      <c r="U21" s="242"/>
      <c r="V21" s="243"/>
      <c r="W21" s="130" t="s">
        <v>1457</v>
      </c>
      <c r="X21" s="134" t="s">
        <v>151</v>
      </c>
      <c r="Y21" s="133" t="s">
        <v>1396</v>
      </c>
      <c r="Z21" s="133" t="s">
        <v>1397</v>
      </c>
      <c r="AA21" s="133" t="s">
        <v>1403</v>
      </c>
      <c r="AB21" s="122">
        <v>133607000</v>
      </c>
      <c r="AC21" s="230"/>
      <c r="AD21" s="165"/>
      <c r="AE21" s="165"/>
      <c r="AF21" s="165"/>
      <c r="AG21" s="165"/>
      <c r="AI21" s="255"/>
      <c r="AJ21" s="289"/>
      <c r="AK21" s="306"/>
      <c r="AL21" s="165"/>
      <c r="AM21" s="165"/>
      <c r="AN21" s="165"/>
      <c r="AO21" s="309"/>
      <c r="AP21" s="243"/>
      <c r="AQ21" s="243"/>
      <c r="AR21" s="122">
        <v>133607000</v>
      </c>
      <c r="AS21" s="122">
        <v>116180000</v>
      </c>
      <c r="AT21" s="122">
        <v>16856466.5</v>
      </c>
    </row>
    <row r="22" spans="2:46" s="59" customFormat="1" ht="17.25" thickBot="1" x14ac:dyDescent="0.35">
      <c r="B22" s="52" t="s">
        <v>78</v>
      </c>
      <c r="C22" s="52" t="s">
        <v>79</v>
      </c>
      <c r="D22" s="52" t="s">
        <v>150</v>
      </c>
      <c r="E22" s="53" t="s">
        <v>160</v>
      </c>
      <c r="F22" s="52" t="s">
        <v>152</v>
      </c>
      <c r="G22" s="52" t="s">
        <v>153</v>
      </c>
      <c r="H22" s="52" t="s">
        <v>154</v>
      </c>
      <c r="I22" s="58">
        <v>50</v>
      </c>
      <c r="J22" s="52" t="s">
        <v>161</v>
      </c>
      <c r="K22" s="52" t="s">
        <v>86</v>
      </c>
      <c r="L22" s="52" t="s">
        <v>129</v>
      </c>
      <c r="M22" s="52" t="s">
        <v>162</v>
      </c>
      <c r="N22" s="52" t="s">
        <v>163</v>
      </c>
      <c r="O22" s="90">
        <v>46068</v>
      </c>
      <c r="P22" s="90">
        <v>46386</v>
      </c>
      <c r="Q22" s="58">
        <v>20</v>
      </c>
      <c r="R22" s="58">
        <v>30</v>
      </c>
      <c r="S22" s="58">
        <v>40</v>
      </c>
      <c r="T22" s="58">
        <v>50</v>
      </c>
      <c r="U22" s="137" t="s">
        <v>1458</v>
      </c>
      <c r="V22" s="121">
        <v>146113644</v>
      </c>
      <c r="W22" s="130" t="s">
        <v>1457</v>
      </c>
      <c r="X22" s="134" t="s">
        <v>160</v>
      </c>
      <c r="Y22" s="133" t="s">
        <v>1401</v>
      </c>
      <c r="Z22" s="133" t="s">
        <v>1402</v>
      </c>
      <c r="AA22" s="133" t="s">
        <v>1403</v>
      </c>
      <c r="AB22" s="122">
        <v>104742000</v>
      </c>
      <c r="AC22" s="123" t="s">
        <v>158</v>
      </c>
      <c r="AD22" s="52" t="s">
        <v>91</v>
      </c>
      <c r="AE22" s="52" t="s">
        <v>92</v>
      </c>
      <c r="AF22" s="52" t="s">
        <v>140</v>
      </c>
      <c r="AG22" s="52" t="s">
        <v>91</v>
      </c>
      <c r="AI22" s="92">
        <v>20</v>
      </c>
      <c r="AJ22" s="57">
        <f t="shared" si="0"/>
        <v>1</v>
      </c>
      <c r="AK22" s="117" t="str">
        <f t="shared" si="1"/>
        <v>Avance satisfactorio</v>
      </c>
      <c r="AL22" s="52" t="s">
        <v>164</v>
      </c>
      <c r="AM22" s="52" t="s">
        <v>165</v>
      </c>
      <c r="AN22" s="52"/>
      <c r="AO22" s="118" t="str">
        <f t="shared" si="2"/>
        <v>En gestión</v>
      </c>
      <c r="AP22" s="121">
        <v>146113644</v>
      </c>
      <c r="AQ22" s="121">
        <v>36528144</v>
      </c>
      <c r="AR22" s="122">
        <v>104742000</v>
      </c>
      <c r="AS22" s="122">
        <v>91080000</v>
      </c>
      <c r="AT22" s="122">
        <v>15056800.110000001</v>
      </c>
    </row>
    <row r="23" spans="2:46" s="59" customFormat="1" ht="16.5" customHeight="1" thickBot="1" x14ac:dyDescent="0.35">
      <c r="B23" s="164" t="s">
        <v>78</v>
      </c>
      <c r="C23" s="164" t="s">
        <v>79</v>
      </c>
      <c r="D23" s="164" t="s">
        <v>150</v>
      </c>
      <c r="E23" s="162" t="s">
        <v>166</v>
      </c>
      <c r="F23" s="164" t="s">
        <v>152</v>
      </c>
      <c r="G23" s="164" t="s">
        <v>153</v>
      </c>
      <c r="H23" s="164" t="s">
        <v>154</v>
      </c>
      <c r="I23" s="195">
        <v>1</v>
      </c>
      <c r="J23" s="164" t="s">
        <v>167</v>
      </c>
      <c r="K23" s="164" t="s">
        <v>136</v>
      </c>
      <c r="L23" s="164" t="s">
        <v>87</v>
      </c>
      <c r="M23" s="164" t="s">
        <v>168</v>
      </c>
      <c r="N23" s="164" t="s">
        <v>169</v>
      </c>
      <c r="O23" s="181">
        <v>46068</v>
      </c>
      <c r="P23" s="181">
        <v>46386</v>
      </c>
      <c r="Q23" s="195"/>
      <c r="R23" s="195"/>
      <c r="S23" s="195">
        <v>0.5</v>
      </c>
      <c r="T23" s="195">
        <v>1</v>
      </c>
      <c r="U23" s="242" t="s">
        <v>1458</v>
      </c>
      <c r="V23" s="243">
        <v>146113644</v>
      </c>
      <c r="W23" s="130" t="s">
        <v>1457</v>
      </c>
      <c r="X23" s="134" t="s">
        <v>166</v>
      </c>
      <c r="Y23" s="133" t="s">
        <v>1401</v>
      </c>
      <c r="Z23" s="133" t="s">
        <v>1402</v>
      </c>
      <c r="AA23" s="133" t="s">
        <v>1403</v>
      </c>
      <c r="AB23" s="122">
        <v>36754000</v>
      </c>
      <c r="AC23" s="228" t="s">
        <v>158</v>
      </c>
      <c r="AD23" s="164" t="s">
        <v>91</v>
      </c>
      <c r="AE23" s="164" t="s">
        <v>92</v>
      </c>
      <c r="AF23" s="164" t="s">
        <v>140</v>
      </c>
      <c r="AG23" s="164" t="s">
        <v>91</v>
      </c>
      <c r="AI23" s="251"/>
      <c r="AJ23" s="290" t="str">
        <f t="shared" si="0"/>
        <v>No Aplica</v>
      </c>
      <c r="AK23" s="304" t="str">
        <f t="shared" si="1"/>
        <v>No reporta avance en el periodo</v>
      </c>
      <c r="AL23" s="164" t="s">
        <v>159</v>
      </c>
      <c r="AM23" s="164" t="s">
        <v>104</v>
      </c>
      <c r="AN23" s="164" t="s">
        <v>104</v>
      </c>
      <c r="AO23" s="307" t="str">
        <f t="shared" si="2"/>
        <v>Sin iniciar</v>
      </c>
      <c r="AP23" s="243">
        <v>146113644</v>
      </c>
      <c r="AQ23" s="243">
        <v>0</v>
      </c>
      <c r="AR23" s="122">
        <v>36754000</v>
      </c>
      <c r="AS23" s="122">
        <v>31960000.000000004</v>
      </c>
      <c r="AT23" s="122">
        <v>5326666.78</v>
      </c>
    </row>
    <row r="24" spans="2:46" s="59" customFormat="1" ht="17.25" thickBot="1" x14ac:dyDescent="0.35">
      <c r="B24" s="165"/>
      <c r="C24" s="165"/>
      <c r="D24" s="165"/>
      <c r="E24" s="163"/>
      <c r="F24" s="165"/>
      <c r="G24" s="165"/>
      <c r="H24" s="165"/>
      <c r="I24" s="197"/>
      <c r="J24" s="165"/>
      <c r="K24" s="165"/>
      <c r="L24" s="165"/>
      <c r="M24" s="165"/>
      <c r="N24" s="165"/>
      <c r="O24" s="182"/>
      <c r="P24" s="182"/>
      <c r="Q24" s="197"/>
      <c r="R24" s="197"/>
      <c r="S24" s="197"/>
      <c r="T24" s="197"/>
      <c r="U24" s="242"/>
      <c r="V24" s="243"/>
      <c r="W24" s="130" t="s">
        <v>1457</v>
      </c>
      <c r="X24" s="134" t="s">
        <v>166</v>
      </c>
      <c r="Y24" s="133" t="s">
        <v>1396</v>
      </c>
      <c r="Z24" s="133" t="s">
        <v>1397</v>
      </c>
      <c r="AA24" s="133" t="s">
        <v>1403</v>
      </c>
      <c r="AB24" s="122">
        <v>13886250</v>
      </c>
      <c r="AC24" s="230"/>
      <c r="AD24" s="165"/>
      <c r="AE24" s="165"/>
      <c r="AF24" s="165"/>
      <c r="AG24" s="165"/>
      <c r="AI24" s="253"/>
      <c r="AJ24" s="289"/>
      <c r="AK24" s="306"/>
      <c r="AL24" s="165"/>
      <c r="AM24" s="165"/>
      <c r="AN24" s="165"/>
      <c r="AO24" s="309"/>
      <c r="AP24" s="243"/>
      <c r="AQ24" s="243"/>
      <c r="AR24" s="122">
        <v>13886250</v>
      </c>
      <c r="AS24" s="122">
        <v>12075000</v>
      </c>
      <c r="AT24" s="122">
        <v>2415000</v>
      </c>
    </row>
    <row r="25" spans="2:46" s="59" customFormat="1" ht="17.25" thickBot="1" x14ac:dyDescent="0.35">
      <c r="B25" s="164" t="s">
        <v>78</v>
      </c>
      <c r="C25" s="164" t="s">
        <v>79</v>
      </c>
      <c r="D25" s="164" t="s">
        <v>150</v>
      </c>
      <c r="E25" s="162" t="s">
        <v>170</v>
      </c>
      <c r="F25" s="164" t="s">
        <v>152</v>
      </c>
      <c r="G25" s="164" t="s">
        <v>153</v>
      </c>
      <c r="H25" s="164" t="s">
        <v>154</v>
      </c>
      <c r="I25" s="198">
        <v>200</v>
      </c>
      <c r="J25" s="164" t="s">
        <v>171</v>
      </c>
      <c r="K25" s="164" t="s">
        <v>136</v>
      </c>
      <c r="L25" s="164" t="s">
        <v>129</v>
      </c>
      <c r="M25" s="164" t="s">
        <v>172</v>
      </c>
      <c r="N25" s="164" t="s">
        <v>173</v>
      </c>
      <c r="O25" s="181">
        <v>46068</v>
      </c>
      <c r="P25" s="181">
        <v>46386</v>
      </c>
      <c r="Q25" s="198">
        <v>50</v>
      </c>
      <c r="R25" s="198">
        <v>100</v>
      </c>
      <c r="S25" s="198">
        <v>150</v>
      </c>
      <c r="T25" s="198">
        <v>200</v>
      </c>
      <c r="U25" s="242" t="s">
        <v>1458</v>
      </c>
      <c r="V25" s="243">
        <v>146113644</v>
      </c>
      <c r="W25" s="130" t="s">
        <v>1457</v>
      </c>
      <c r="X25" s="134" t="s">
        <v>170</v>
      </c>
      <c r="Y25" s="133" t="s">
        <v>1401</v>
      </c>
      <c r="Z25" s="133" t="s">
        <v>1402</v>
      </c>
      <c r="AA25" s="133" t="s">
        <v>1403</v>
      </c>
      <c r="AB25" s="122">
        <v>71162000</v>
      </c>
      <c r="AC25" s="228" t="s">
        <v>158</v>
      </c>
      <c r="AD25" s="164" t="s">
        <v>91</v>
      </c>
      <c r="AE25" s="164" t="s">
        <v>92</v>
      </c>
      <c r="AF25" s="164" t="s">
        <v>140</v>
      </c>
      <c r="AG25" s="164" t="s">
        <v>91</v>
      </c>
      <c r="AI25" s="254">
        <v>330</v>
      </c>
      <c r="AJ25" s="290">
        <f t="shared" si="0"/>
        <v>1</v>
      </c>
      <c r="AK25" s="304" t="str">
        <f t="shared" si="1"/>
        <v>Avance satisfactorio</v>
      </c>
      <c r="AL25" s="164" t="s">
        <v>174</v>
      </c>
      <c r="AM25" s="164" t="s">
        <v>175</v>
      </c>
      <c r="AN25" s="164" t="s">
        <v>96</v>
      </c>
      <c r="AO25" s="307" t="str">
        <f t="shared" si="2"/>
        <v>En gestión</v>
      </c>
      <c r="AP25" s="243">
        <v>146113644</v>
      </c>
      <c r="AQ25" s="243">
        <v>36528144</v>
      </c>
      <c r="AR25" s="122">
        <v>71162000</v>
      </c>
      <c r="AS25" s="122">
        <v>61880000</v>
      </c>
      <c r="AT25" s="122">
        <v>10186400</v>
      </c>
    </row>
    <row r="26" spans="2:46" s="59" customFormat="1" ht="17.25" thickBot="1" x14ac:dyDescent="0.35">
      <c r="B26" s="165"/>
      <c r="C26" s="165"/>
      <c r="D26" s="165"/>
      <c r="E26" s="163"/>
      <c r="F26" s="165"/>
      <c r="G26" s="165"/>
      <c r="H26" s="165"/>
      <c r="I26" s="199"/>
      <c r="J26" s="165"/>
      <c r="K26" s="165"/>
      <c r="L26" s="165"/>
      <c r="M26" s="165"/>
      <c r="N26" s="165"/>
      <c r="O26" s="182"/>
      <c r="P26" s="182"/>
      <c r="Q26" s="199"/>
      <c r="R26" s="199"/>
      <c r="S26" s="199"/>
      <c r="T26" s="199"/>
      <c r="U26" s="242"/>
      <c r="V26" s="243"/>
      <c r="W26" s="130" t="s">
        <v>1457</v>
      </c>
      <c r="X26" s="134" t="s">
        <v>170</v>
      </c>
      <c r="Y26" s="133" t="s">
        <v>1396</v>
      </c>
      <c r="Z26" s="133" t="s">
        <v>1397</v>
      </c>
      <c r="AA26" s="133" t="s">
        <v>1403</v>
      </c>
      <c r="AB26" s="122">
        <v>181093250</v>
      </c>
      <c r="AC26" s="230"/>
      <c r="AD26" s="165"/>
      <c r="AE26" s="165"/>
      <c r="AF26" s="165"/>
      <c r="AG26" s="165"/>
      <c r="AI26" s="255"/>
      <c r="AJ26" s="289"/>
      <c r="AK26" s="306"/>
      <c r="AL26" s="165"/>
      <c r="AM26" s="165"/>
      <c r="AN26" s="165"/>
      <c r="AO26" s="309"/>
      <c r="AP26" s="243"/>
      <c r="AQ26" s="243"/>
      <c r="AR26" s="122">
        <v>181093250</v>
      </c>
      <c r="AS26" s="122">
        <v>161855000</v>
      </c>
      <c r="AT26" s="122">
        <v>28044799.5</v>
      </c>
    </row>
    <row r="27" spans="2:46" s="59" customFormat="1" ht="16.5" customHeight="1" thickBot="1" x14ac:dyDescent="0.35">
      <c r="B27" s="164" t="s">
        <v>78</v>
      </c>
      <c r="C27" s="164" t="s">
        <v>79</v>
      </c>
      <c r="D27" s="164" t="s">
        <v>150</v>
      </c>
      <c r="E27" s="162" t="s">
        <v>176</v>
      </c>
      <c r="F27" s="164" t="s">
        <v>152</v>
      </c>
      <c r="G27" s="164" t="s">
        <v>153</v>
      </c>
      <c r="H27" s="164" t="s">
        <v>154</v>
      </c>
      <c r="I27" s="184">
        <v>1</v>
      </c>
      <c r="J27" s="164" t="s">
        <v>177</v>
      </c>
      <c r="K27" s="164" t="s">
        <v>136</v>
      </c>
      <c r="L27" s="164" t="s">
        <v>87</v>
      </c>
      <c r="M27" s="164" t="s">
        <v>178</v>
      </c>
      <c r="N27" s="164" t="s">
        <v>179</v>
      </c>
      <c r="O27" s="181">
        <v>46280</v>
      </c>
      <c r="P27" s="181">
        <v>46386</v>
      </c>
      <c r="Q27" s="184"/>
      <c r="R27" s="184"/>
      <c r="S27" s="184">
        <v>0.5</v>
      </c>
      <c r="T27" s="184">
        <v>1</v>
      </c>
      <c r="U27" s="242" t="s">
        <v>1458</v>
      </c>
      <c r="V27" s="243">
        <v>146113644</v>
      </c>
      <c r="W27" s="130" t="s">
        <v>1457</v>
      </c>
      <c r="X27" s="134" t="s">
        <v>176</v>
      </c>
      <c r="Y27" s="133" t="s">
        <v>1401</v>
      </c>
      <c r="Z27" s="133" t="s">
        <v>1402</v>
      </c>
      <c r="AA27" s="133" t="s">
        <v>1403</v>
      </c>
      <c r="AB27" s="122">
        <v>152600000</v>
      </c>
      <c r="AC27" s="228" t="s">
        <v>158</v>
      </c>
      <c r="AD27" s="164" t="s">
        <v>91</v>
      </c>
      <c r="AE27" s="164" t="s">
        <v>92</v>
      </c>
      <c r="AF27" s="164" t="s">
        <v>140</v>
      </c>
      <c r="AG27" s="164" t="s">
        <v>91</v>
      </c>
      <c r="AI27" s="266"/>
      <c r="AJ27" s="290" t="str">
        <f t="shared" si="0"/>
        <v>No Aplica</v>
      </c>
      <c r="AK27" s="304" t="str">
        <f t="shared" si="1"/>
        <v>No reporta avance en el periodo</v>
      </c>
      <c r="AL27" s="164" t="s">
        <v>159</v>
      </c>
      <c r="AM27" s="164" t="s">
        <v>104</v>
      </c>
      <c r="AN27" s="164" t="s">
        <v>104</v>
      </c>
      <c r="AO27" s="307" t="str">
        <f t="shared" si="2"/>
        <v>Sin iniciar</v>
      </c>
      <c r="AP27" s="243">
        <v>146113644</v>
      </c>
      <c r="AQ27" s="243">
        <v>0</v>
      </c>
      <c r="AR27" s="122">
        <v>152600000</v>
      </c>
      <c r="AS27" s="122">
        <v>93901326</v>
      </c>
      <c r="AT27" s="122">
        <v>13646667</v>
      </c>
    </row>
    <row r="28" spans="2:46" s="59" customFormat="1" ht="17.25" thickBot="1" x14ac:dyDescent="0.35">
      <c r="B28" s="165"/>
      <c r="C28" s="165"/>
      <c r="D28" s="165"/>
      <c r="E28" s="163"/>
      <c r="F28" s="165"/>
      <c r="G28" s="165"/>
      <c r="H28" s="165"/>
      <c r="I28" s="185"/>
      <c r="J28" s="165"/>
      <c r="K28" s="165"/>
      <c r="L28" s="165"/>
      <c r="M28" s="165"/>
      <c r="N28" s="165"/>
      <c r="O28" s="182"/>
      <c r="P28" s="182"/>
      <c r="Q28" s="185"/>
      <c r="R28" s="185"/>
      <c r="S28" s="185"/>
      <c r="T28" s="185"/>
      <c r="U28" s="242"/>
      <c r="V28" s="243"/>
      <c r="W28" s="130" t="s">
        <v>1457</v>
      </c>
      <c r="X28" s="134" t="s">
        <v>176</v>
      </c>
      <c r="Y28" s="133" t="s">
        <v>1396</v>
      </c>
      <c r="Z28" s="133" t="s">
        <v>1397</v>
      </c>
      <c r="AA28" s="133" t="s">
        <v>1403</v>
      </c>
      <c r="AB28" s="122">
        <v>21413500</v>
      </c>
      <c r="AC28" s="230"/>
      <c r="AD28" s="165"/>
      <c r="AE28" s="165"/>
      <c r="AF28" s="165"/>
      <c r="AG28" s="165"/>
      <c r="AI28" s="267"/>
      <c r="AJ28" s="289"/>
      <c r="AK28" s="306"/>
      <c r="AL28" s="165"/>
      <c r="AM28" s="165"/>
      <c r="AN28" s="165"/>
      <c r="AO28" s="309"/>
      <c r="AP28" s="243"/>
      <c r="AQ28" s="243"/>
      <c r="AR28" s="122">
        <v>21413500</v>
      </c>
      <c r="AS28" s="122">
        <v>0</v>
      </c>
      <c r="AT28" s="122">
        <v>0</v>
      </c>
    </row>
    <row r="29" spans="2:46" s="59" customFormat="1" ht="17.25" thickBot="1" x14ac:dyDescent="0.35">
      <c r="B29" s="52" t="s">
        <v>78</v>
      </c>
      <c r="C29" s="52" t="s">
        <v>180</v>
      </c>
      <c r="D29" s="52" t="s">
        <v>180</v>
      </c>
      <c r="E29" s="53" t="s">
        <v>181</v>
      </c>
      <c r="F29" s="52" t="s">
        <v>182</v>
      </c>
      <c r="G29" s="52" t="s">
        <v>116</v>
      </c>
      <c r="H29" s="52" t="s">
        <v>183</v>
      </c>
      <c r="I29" s="60">
        <v>1</v>
      </c>
      <c r="J29" s="52" t="s">
        <v>184</v>
      </c>
      <c r="K29" s="52" t="s">
        <v>86</v>
      </c>
      <c r="L29" s="52" t="s">
        <v>87</v>
      </c>
      <c r="M29" s="52" t="s">
        <v>185</v>
      </c>
      <c r="N29" s="52" t="s">
        <v>186</v>
      </c>
      <c r="O29" s="90">
        <v>46038</v>
      </c>
      <c r="P29" s="90">
        <v>46386</v>
      </c>
      <c r="Q29" s="60">
        <v>0.25</v>
      </c>
      <c r="R29" s="60">
        <v>0.5</v>
      </c>
      <c r="S29" s="60">
        <v>0.75</v>
      </c>
      <c r="T29" s="60">
        <v>1</v>
      </c>
      <c r="U29" s="137" t="s">
        <v>1458</v>
      </c>
      <c r="V29" s="121">
        <v>60000000</v>
      </c>
      <c r="W29" s="130" t="s">
        <v>1457</v>
      </c>
      <c r="X29" s="134" t="s">
        <v>181</v>
      </c>
      <c r="Y29" s="133" t="s">
        <v>1396</v>
      </c>
      <c r="Z29" s="133" t="s">
        <v>1397</v>
      </c>
      <c r="AA29" s="133" t="s">
        <v>180</v>
      </c>
      <c r="AB29" s="122">
        <v>565000000</v>
      </c>
      <c r="AC29" s="123" t="s">
        <v>120</v>
      </c>
      <c r="AD29" s="52" t="s">
        <v>91</v>
      </c>
      <c r="AE29" s="52" t="s">
        <v>121</v>
      </c>
      <c r="AF29" s="52" t="s">
        <v>91</v>
      </c>
      <c r="AG29" s="52" t="s">
        <v>91</v>
      </c>
      <c r="AI29" s="93">
        <v>0.25</v>
      </c>
      <c r="AJ29" s="57">
        <f>+IF(Q29=0,"No Aplica",IF(AI29/Q29&gt;=100%,100%,AI29/Q29))</f>
        <v>1</v>
      </c>
      <c r="AK29" s="117" t="str">
        <f>IF(ISTEXT(AJ29),"No reporta avance en el periodo",IF(AJ29&lt;=69%,"Avance insuficiente",IF(AJ29&gt;95%,"Avance satisfactorio",IF(AJ29&gt;70%,"Avance suficiente",IF(AJ29&lt;94%,"Avance suficiente",0)))))</f>
        <v>Avance satisfactorio</v>
      </c>
      <c r="AL29" s="52" t="s">
        <v>187</v>
      </c>
      <c r="AM29" s="52" t="s">
        <v>188</v>
      </c>
      <c r="AN29" s="52" t="s">
        <v>104</v>
      </c>
      <c r="AO29" s="118" t="str">
        <f>IF(AI29&lt;1%,"Sin iniciar",IF(AI29&gt;=G29,"Terminada","En gestión"))</f>
        <v>En gestión</v>
      </c>
      <c r="AP29" s="121">
        <v>60000000</v>
      </c>
      <c r="AQ29" s="121">
        <v>15000000</v>
      </c>
      <c r="AR29" s="122">
        <v>565000000</v>
      </c>
      <c r="AS29" s="122">
        <v>402610115</v>
      </c>
      <c r="AT29" s="122">
        <v>67977848</v>
      </c>
    </row>
    <row r="30" spans="2:46" s="59" customFormat="1" ht="17.25" thickBot="1" x14ac:dyDescent="0.35">
      <c r="B30" s="52" t="s">
        <v>78</v>
      </c>
      <c r="C30" s="52" t="s">
        <v>189</v>
      </c>
      <c r="D30" s="52" t="s">
        <v>190</v>
      </c>
      <c r="E30" s="53" t="s">
        <v>191</v>
      </c>
      <c r="F30" s="52" t="s">
        <v>152</v>
      </c>
      <c r="G30" s="52" t="s">
        <v>192</v>
      </c>
      <c r="H30" s="52" t="s">
        <v>154</v>
      </c>
      <c r="I30" s="61">
        <v>1</v>
      </c>
      <c r="J30" s="52" t="s">
        <v>193</v>
      </c>
      <c r="K30" s="52" t="s">
        <v>86</v>
      </c>
      <c r="L30" s="52" t="s">
        <v>87</v>
      </c>
      <c r="M30" s="52" t="s">
        <v>194</v>
      </c>
      <c r="N30" s="52" t="s">
        <v>195</v>
      </c>
      <c r="O30" s="90">
        <v>46035</v>
      </c>
      <c r="P30" s="90">
        <v>46386</v>
      </c>
      <c r="Q30" s="61">
        <v>0.25</v>
      </c>
      <c r="R30" s="61">
        <v>0.5</v>
      </c>
      <c r="S30" s="61">
        <v>0.75</v>
      </c>
      <c r="T30" s="61">
        <v>1</v>
      </c>
      <c r="U30" s="137" t="s">
        <v>1458</v>
      </c>
      <c r="V30" s="121">
        <v>46936190</v>
      </c>
      <c r="W30" s="130" t="s">
        <v>1457</v>
      </c>
      <c r="X30" s="134" t="s">
        <v>191</v>
      </c>
      <c r="Y30" s="133" t="s">
        <v>1404</v>
      </c>
      <c r="Z30" s="133" t="s">
        <v>1405</v>
      </c>
      <c r="AA30" s="133" t="s">
        <v>190</v>
      </c>
      <c r="AB30" s="122">
        <v>128256666.67</v>
      </c>
      <c r="AC30" s="123" t="s">
        <v>196</v>
      </c>
      <c r="AD30" s="52" t="s">
        <v>91</v>
      </c>
      <c r="AE30" s="52" t="s">
        <v>197</v>
      </c>
      <c r="AF30" s="52" t="s">
        <v>91</v>
      </c>
      <c r="AG30" s="52" t="s">
        <v>91</v>
      </c>
      <c r="AI30" s="94">
        <f t="shared" ref="AI30:AI37" si="3">3/12</f>
        <v>0.25</v>
      </c>
      <c r="AJ30" s="57">
        <f>+IF(Q30=0,"No Aplica",IF(AI30/Q30&gt;=100%,100%,AI30/Q30))</f>
        <v>1</v>
      </c>
      <c r="AK30" s="117" t="str">
        <f>IF(ISTEXT(AJ30),"No reporta avance en el periodo",IF(AJ30&lt;=69%,"Avance insuficiente",IF(AJ30&gt;95%,"Avance satisfactorio",IF(AJ30&gt;70%,"Avance suficiente",IF(AJ30&lt;94%,"Avance suficiente",0)))))</f>
        <v>Avance satisfactorio</v>
      </c>
      <c r="AL30" s="52" t="s">
        <v>198</v>
      </c>
      <c r="AM30" s="52" t="s">
        <v>199</v>
      </c>
      <c r="AN30" s="52" t="s">
        <v>104</v>
      </c>
      <c r="AO30" s="118" t="str">
        <f t="shared" ref="AO30:AO48" si="4">IF(AI30&lt;1%,"Sin iniciar",IF(AI30&gt;=G31,"Terminada","En gestión"))</f>
        <v>En gestión</v>
      </c>
      <c r="AP30" s="121">
        <v>46936190</v>
      </c>
      <c r="AQ30" s="121">
        <v>11734047</v>
      </c>
      <c r="AR30" s="122">
        <v>128256666.67</v>
      </c>
      <c r="AS30" s="122">
        <v>106400000</v>
      </c>
      <c r="AT30" s="122">
        <v>16256667</v>
      </c>
    </row>
    <row r="31" spans="2:46" s="59" customFormat="1" ht="17.25" thickBot="1" x14ac:dyDescent="0.35">
      <c r="B31" s="52" t="s">
        <v>78</v>
      </c>
      <c r="C31" s="52" t="s">
        <v>189</v>
      </c>
      <c r="D31" s="52" t="s">
        <v>190</v>
      </c>
      <c r="E31" s="53" t="s">
        <v>200</v>
      </c>
      <c r="F31" s="52" t="s">
        <v>152</v>
      </c>
      <c r="G31" s="52" t="s">
        <v>192</v>
      </c>
      <c r="H31" s="52" t="s">
        <v>154</v>
      </c>
      <c r="I31" s="61">
        <v>1</v>
      </c>
      <c r="J31" s="52" t="s">
        <v>201</v>
      </c>
      <c r="K31" s="52" t="s">
        <v>86</v>
      </c>
      <c r="L31" s="52" t="s">
        <v>87</v>
      </c>
      <c r="M31" s="52" t="s">
        <v>202</v>
      </c>
      <c r="N31" s="52" t="s">
        <v>203</v>
      </c>
      <c r="O31" s="90">
        <v>46035</v>
      </c>
      <c r="P31" s="90">
        <v>46386</v>
      </c>
      <c r="Q31" s="61">
        <v>0.25</v>
      </c>
      <c r="R31" s="61">
        <v>0.5</v>
      </c>
      <c r="S31" s="61">
        <v>0.75</v>
      </c>
      <c r="T31" s="61">
        <v>1</v>
      </c>
      <c r="U31" s="137" t="s">
        <v>1458</v>
      </c>
      <c r="V31" s="121">
        <v>91516021</v>
      </c>
      <c r="W31" s="130" t="s">
        <v>1457</v>
      </c>
      <c r="X31" s="134" t="s">
        <v>200</v>
      </c>
      <c r="Y31" s="133" t="s">
        <v>1404</v>
      </c>
      <c r="Z31" s="133" t="s">
        <v>1405</v>
      </c>
      <c r="AA31" s="133" t="s">
        <v>190</v>
      </c>
      <c r="AB31" s="122">
        <v>209965000</v>
      </c>
      <c r="AC31" s="123" t="s">
        <v>196</v>
      </c>
      <c r="AD31" s="52" t="s">
        <v>91</v>
      </c>
      <c r="AE31" s="52" t="s">
        <v>197</v>
      </c>
      <c r="AF31" s="52" t="s">
        <v>91</v>
      </c>
      <c r="AG31" s="52" t="s">
        <v>91</v>
      </c>
      <c r="AI31" s="94">
        <f t="shared" si="3"/>
        <v>0.25</v>
      </c>
      <c r="AJ31" s="57">
        <f t="shared" ref="AJ31:AJ48" si="5">+IF(Q31=0,"No Aplica",IF(AI31/Q31&gt;=100%,100%,AI31/Q31))</f>
        <v>1</v>
      </c>
      <c r="AK31" s="117" t="str">
        <f t="shared" ref="AK31:AK48" si="6">IF(ISTEXT(AJ31),"No reporta avance en el periodo",IF(AJ31&lt;=69%,"Avance insuficiente",IF(AJ31&gt;95%,"Avance satisfactorio",IF(AJ31&gt;70%,"Avance suficiente",IF(AJ31&lt;94%,"Avance suficiente",0)))))</f>
        <v>Avance satisfactorio</v>
      </c>
      <c r="AL31" s="52" t="s">
        <v>204</v>
      </c>
      <c r="AM31" s="52" t="s">
        <v>205</v>
      </c>
      <c r="AN31" s="52" t="s">
        <v>104</v>
      </c>
      <c r="AO31" s="118" t="str">
        <f t="shared" si="4"/>
        <v>En gestión</v>
      </c>
      <c r="AP31" s="121">
        <v>91516021</v>
      </c>
      <c r="AQ31" s="121">
        <v>22879005</v>
      </c>
      <c r="AR31" s="122">
        <v>209965000</v>
      </c>
      <c r="AS31" s="122">
        <v>182875000</v>
      </c>
      <c r="AT31" s="122">
        <v>27859999.670000002</v>
      </c>
    </row>
    <row r="32" spans="2:46" s="59" customFormat="1" ht="17.25" thickBot="1" x14ac:dyDescent="0.35">
      <c r="B32" s="52" t="s">
        <v>78</v>
      </c>
      <c r="C32" s="52" t="s">
        <v>189</v>
      </c>
      <c r="D32" s="52" t="s">
        <v>190</v>
      </c>
      <c r="E32" s="53" t="s">
        <v>206</v>
      </c>
      <c r="F32" s="52" t="s">
        <v>152</v>
      </c>
      <c r="G32" s="52" t="s">
        <v>207</v>
      </c>
      <c r="H32" s="52" t="s">
        <v>154</v>
      </c>
      <c r="I32" s="61">
        <v>1</v>
      </c>
      <c r="J32" s="52" t="s">
        <v>208</v>
      </c>
      <c r="K32" s="52" t="s">
        <v>86</v>
      </c>
      <c r="L32" s="52" t="s">
        <v>87</v>
      </c>
      <c r="M32" s="52" t="s">
        <v>202</v>
      </c>
      <c r="N32" s="52" t="s">
        <v>209</v>
      </c>
      <c r="O32" s="90">
        <v>46035</v>
      </c>
      <c r="P32" s="90">
        <v>46386</v>
      </c>
      <c r="Q32" s="61">
        <v>0.25</v>
      </c>
      <c r="R32" s="61">
        <v>0.5</v>
      </c>
      <c r="S32" s="61">
        <v>0.75</v>
      </c>
      <c r="T32" s="61">
        <v>1</v>
      </c>
      <c r="U32" s="137" t="s">
        <v>1458</v>
      </c>
      <c r="V32" s="121">
        <v>215729283</v>
      </c>
      <c r="W32" s="130" t="s">
        <v>1457</v>
      </c>
      <c r="X32" s="134" t="s">
        <v>206</v>
      </c>
      <c r="Y32" s="133" t="s">
        <v>1404</v>
      </c>
      <c r="Z32" s="133" t="s">
        <v>1405</v>
      </c>
      <c r="AA32" s="133" t="s">
        <v>190</v>
      </c>
      <c r="AB32" s="122">
        <v>234159500</v>
      </c>
      <c r="AC32" s="123" t="s">
        <v>196</v>
      </c>
      <c r="AD32" s="52" t="s">
        <v>91</v>
      </c>
      <c r="AE32" s="52" t="s">
        <v>197</v>
      </c>
      <c r="AF32" s="52" t="s">
        <v>91</v>
      </c>
      <c r="AG32" s="52" t="s">
        <v>91</v>
      </c>
      <c r="AI32" s="94">
        <f t="shared" si="3"/>
        <v>0.25</v>
      </c>
      <c r="AJ32" s="57">
        <f t="shared" si="5"/>
        <v>1</v>
      </c>
      <c r="AK32" s="117" t="str">
        <f t="shared" si="6"/>
        <v>Avance satisfactorio</v>
      </c>
      <c r="AL32" s="52" t="s">
        <v>210</v>
      </c>
      <c r="AM32" s="52" t="s">
        <v>211</v>
      </c>
      <c r="AN32" s="52"/>
      <c r="AO32" s="118" t="str">
        <f t="shared" si="4"/>
        <v>En gestión</v>
      </c>
      <c r="AP32" s="121">
        <v>215729283</v>
      </c>
      <c r="AQ32" s="121">
        <v>44059358</v>
      </c>
      <c r="AR32" s="122">
        <v>234159500</v>
      </c>
      <c r="AS32" s="122">
        <v>143516500</v>
      </c>
      <c r="AT32" s="122">
        <v>23025633.329999998</v>
      </c>
    </row>
    <row r="33" spans="2:46" s="59" customFormat="1" ht="17.25" thickBot="1" x14ac:dyDescent="0.35">
      <c r="B33" s="164" t="s">
        <v>78</v>
      </c>
      <c r="C33" s="164" t="s">
        <v>189</v>
      </c>
      <c r="D33" s="164" t="s">
        <v>190</v>
      </c>
      <c r="E33" s="162" t="s">
        <v>212</v>
      </c>
      <c r="F33" s="164" t="s">
        <v>152</v>
      </c>
      <c r="G33" s="164" t="s">
        <v>207</v>
      </c>
      <c r="H33" s="164" t="s">
        <v>154</v>
      </c>
      <c r="I33" s="186">
        <v>1</v>
      </c>
      <c r="J33" s="164" t="s">
        <v>213</v>
      </c>
      <c r="K33" s="164" t="s">
        <v>86</v>
      </c>
      <c r="L33" s="164" t="s">
        <v>87</v>
      </c>
      <c r="M33" s="164" t="s">
        <v>202</v>
      </c>
      <c r="N33" s="164" t="s">
        <v>214</v>
      </c>
      <c r="O33" s="181">
        <v>46035</v>
      </c>
      <c r="P33" s="181">
        <v>46386</v>
      </c>
      <c r="Q33" s="186">
        <v>0.25</v>
      </c>
      <c r="R33" s="186">
        <v>0.5</v>
      </c>
      <c r="S33" s="186">
        <v>0.75</v>
      </c>
      <c r="T33" s="186">
        <v>1</v>
      </c>
      <c r="U33" s="242" t="s">
        <v>1458</v>
      </c>
      <c r="V33" s="243">
        <v>101973890</v>
      </c>
      <c r="W33" s="130" t="s">
        <v>1457</v>
      </c>
      <c r="X33" s="134" t="s">
        <v>212</v>
      </c>
      <c r="Y33" s="133" t="s">
        <v>1404</v>
      </c>
      <c r="Z33" s="133" t="s">
        <v>1406</v>
      </c>
      <c r="AA33" s="133" t="s">
        <v>190</v>
      </c>
      <c r="AB33" s="122">
        <v>1347415300</v>
      </c>
      <c r="AC33" s="228" t="s">
        <v>196</v>
      </c>
      <c r="AD33" s="164" t="s">
        <v>91</v>
      </c>
      <c r="AE33" s="164" t="s">
        <v>197</v>
      </c>
      <c r="AF33" s="164" t="s">
        <v>91</v>
      </c>
      <c r="AG33" s="164" t="s">
        <v>91</v>
      </c>
      <c r="AI33" s="264">
        <f t="shared" si="3"/>
        <v>0.25</v>
      </c>
      <c r="AJ33" s="290">
        <f t="shared" si="5"/>
        <v>1</v>
      </c>
      <c r="AK33" s="304" t="str">
        <f t="shared" si="6"/>
        <v>Avance satisfactorio</v>
      </c>
      <c r="AL33" s="164" t="s">
        <v>215</v>
      </c>
      <c r="AM33" s="164" t="s">
        <v>216</v>
      </c>
      <c r="AN33" s="164"/>
      <c r="AO33" s="307" t="str">
        <f>IF(AI33&lt;1%,"Sin iniciar",IF(AI33&gt;=G35,"Terminada","En gestión"))</f>
        <v>En gestión</v>
      </c>
      <c r="AP33" s="243">
        <v>101973890</v>
      </c>
      <c r="AQ33" s="243">
        <v>25493472</v>
      </c>
      <c r="AR33" s="122">
        <v>1347415300</v>
      </c>
      <c r="AS33" s="122">
        <v>899770500</v>
      </c>
      <c r="AT33" s="122">
        <v>139165867.68000001</v>
      </c>
    </row>
    <row r="34" spans="2:46" s="59" customFormat="1" ht="17.25" thickBot="1" x14ac:dyDescent="0.35">
      <c r="B34" s="165"/>
      <c r="C34" s="165"/>
      <c r="D34" s="165"/>
      <c r="E34" s="163"/>
      <c r="F34" s="165"/>
      <c r="G34" s="165"/>
      <c r="H34" s="165"/>
      <c r="I34" s="187"/>
      <c r="J34" s="165"/>
      <c r="K34" s="165"/>
      <c r="L34" s="165"/>
      <c r="M34" s="165"/>
      <c r="N34" s="165"/>
      <c r="O34" s="182"/>
      <c r="P34" s="182"/>
      <c r="Q34" s="187"/>
      <c r="R34" s="187"/>
      <c r="S34" s="187"/>
      <c r="T34" s="187"/>
      <c r="U34" s="242"/>
      <c r="V34" s="243"/>
      <c r="W34" s="130" t="s">
        <v>1457</v>
      </c>
      <c r="X34" s="134" t="s">
        <v>212</v>
      </c>
      <c r="Y34" s="133" t="s">
        <v>1404</v>
      </c>
      <c r="Z34" s="133" t="s">
        <v>1405</v>
      </c>
      <c r="AA34" s="133" t="s">
        <v>190</v>
      </c>
      <c r="AB34" s="122">
        <v>1733333.33</v>
      </c>
      <c r="AC34" s="230"/>
      <c r="AD34" s="165"/>
      <c r="AE34" s="165"/>
      <c r="AF34" s="165"/>
      <c r="AG34" s="165"/>
      <c r="AI34" s="265"/>
      <c r="AJ34" s="289"/>
      <c r="AK34" s="306"/>
      <c r="AL34" s="165"/>
      <c r="AM34" s="165"/>
      <c r="AN34" s="165"/>
      <c r="AO34" s="309"/>
      <c r="AP34" s="243"/>
      <c r="AQ34" s="243"/>
      <c r="AR34" s="122">
        <v>1733333.33</v>
      </c>
      <c r="AS34" s="122">
        <v>0</v>
      </c>
      <c r="AT34" s="122">
        <v>0</v>
      </c>
    </row>
    <row r="35" spans="2:46" s="59" customFormat="1" ht="17.25" thickBot="1" x14ac:dyDescent="0.35">
      <c r="B35" s="52" t="s">
        <v>78</v>
      </c>
      <c r="C35" s="52" t="s">
        <v>189</v>
      </c>
      <c r="D35" s="52" t="s">
        <v>190</v>
      </c>
      <c r="E35" s="53" t="s">
        <v>217</v>
      </c>
      <c r="F35" s="52" t="s">
        <v>152</v>
      </c>
      <c r="G35" s="52" t="s">
        <v>207</v>
      </c>
      <c r="H35" s="52" t="s">
        <v>154</v>
      </c>
      <c r="I35" s="61">
        <v>1</v>
      </c>
      <c r="J35" s="52" t="s">
        <v>218</v>
      </c>
      <c r="K35" s="52" t="s">
        <v>86</v>
      </c>
      <c r="L35" s="52" t="s">
        <v>87</v>
      </c>
      <c r="M35" s="52" t="s">
        <v>219</v>
      </c>
      <c r="N35" s="52" t="s">
        <v>220</v>
      </c>
      <c r="O35" s="90">
        <v>46035</v>
      </c>
      <c r="P35" s="90">
        <v>46386</v>
      </c>
      <c r="Q35" s="61">
        <v>0.25</v>
      </c>
      <c r="R35" s="61">
        <v>0.5</v>
      </c>
      <c r="S35" s="61">
        <v>0.75</v>
      </c>
      <c r="T35" s="61">
        <v>1</v>
      </c>
      <c r="U35" s="137" t="s">
        <v>1458</v>
      </c>
      <c r="V35" s="121">
        <v>134317426</v>
      </c>
      <c r="W35" s="130" t="s">
        <v>1457</v>
      </c>
      <c r="X35" s="134" t="s">
        <v>217</v>
      </c>
      <c r="Y35" s="133" t="s">
        <v>1404</v>
      </c>
      <c r="Z35" s="133" t="s">
        <v>1406</v>
      </c>
      <c r="AA35" s="133" t="s">
        <v>190</v>
      </c>
      <c r="AB35" s="122">
        <v>489115200</v>
      </c>
      <c r="AC35" s="123" t="s">
        <v>196</v>
      </c>
      <c r="AD35" s="52" t="s">
        <v>91</v>
      </c>
      <c r="AE35" s="52" t="s">
        <v>197</v>
      </c>
      <c r="AF35" s="52" t="s">
        <v>91</v>
      </c>
      <c r="AG35" s="52" t="s">
        <v>91</v>
      </c>
      <c r="AI35" s="94">
        <f t="shared" si="3"/>
        <v>0.25</v>
      </c>
      <c r="AJ35" s="57">
        <f t="shared" si="5"/>
        <v>1</v>
      </c>
      <c r="AK35" s="117" t="str">
        <f t="shared" si="6"/>
        <v>Avance satisfactorio</v>
      </c>
      <c r="AL35" s="52" t="s">
        <v>221</v>
      </c>
      <c r="AM35" s="52" t="s">
        <v>222</v>
      </c>
      <c r="AN35" s="52"/>
      <c r="AO35" s="118" t="str">
        <f t="shared" si="4"/>
        <v>En gestión</v>
      </c>
      <c r="AP35" s="121">
        <v>134317426</v>
      </c>
      <c r="AQ35" s="121">
        <v>33579357</v>
      </c>
      <c r="AR35" s="122">
        <v>489115200</v>
      </c>
      <c r="AS35" s="122">
        <v>412927700</v>
      </c>
      <c r="AT35" s="122">
        <v>59865832.659999996</v>
      </c>
    </row>
    <row r="36" spans="2:46" s="59" customFormat="1" ht="17.25" thickBot="1" x14ac:dyDescent="0.35">
      <c r="B36" s="52" t="s">
        <v>78</v>
      </c>
      <c r="C36" s="52" t="s">
        <v>189</v>
      </c>
      <c r="D36" s="52" t="s">
        <v>190</v>
      </c>
      <c r="E36" s="53" t="s">
        <v>223</v>
      </c>
      <c r="F36" s="52" t="s">
        <v>182</v>
      </c>
      <c r="G36" s="52" t="s">
        <v>224</v>
      </c>
      <c r="H36" s="52" t="s">
        <v>183</v>
      </c>
      <c r="I36" s="61" t="s">
        <v>225</v>
      </c>
      <c r="J36" s="52" t="s">
        <v>226</v>
      </c>
      <c r="K36" s="52" t="s">
        <v>86</v>
      </c>
      <c r="L36" s="52" t="s">
        <v>87</v>
      </c>
      <c r="M36" s="52" t="s">
        <v>202</v>
      </c>
      <c r="N36" s="52" t="s">
        <v>227</v>
      </c>
      <c r="O36" s="90">
        <v>46035</v>
      </c>
      <c r="P36" s="90">
        <v>46386</v>
      </c>
      <c r="Q36" s="61">
        <v>0.25</v>
      </c>
      <c r="R36" s="61">
        <v>0.5</v>
      </c>
      <c r="S36" s="61">
        <v>0.75</v>
      </c>
      <c r="T36" s="61">
        <v>1</v>
      </c>
      <c r="U36" s="137" t="s">
        <v>1458</v>
      </c>
      <c r="V36" s="121">
        <v>74317190</v>
      </c>
      <c r="W36" s="130" t="s">
        <v>1457</v>
      </c>
      <c r="X36" s="134" t="s">
        <v>223</v>
      </c>
      <c r="Y36" s="133" t="s">
        <v>1404</v>
      </c>
      <c r="Z36" s="133" t="s">
        <v>1405</v>
      </c>
      <c r="AA36" s="133" t="s">
        <v>190</v>
      </c>
      <c r="AB36" s="122">
        <v>89355000</v>
      </c>
      <c r="AC36" s="123" t="s">
        <v>196</v>
      </c>
      <c r="AD36" s="52" t="s">
        <v>91</v>
      </c>
      <c r="AE36" s="52" t="s">
        <v>197</v>
      </c>
      <c r="AF36" s="52" t="s">
        <v>91</v>
      </c>
      <c r="AG36" s="52" t="s">
        <v>91</v>
      </c>
      <c r="AI36" s="94">
        <f t="shared" si="3"/>
        <v>0.25</v>
      </c>
      <c r="AJ36" s="57">
        <f t="shared" si="5"/>
        <v>1</v>
      </c>
      <c r="AK36" s="117" t="str">
        <f t="shared" si="6"/>
        <v>Avance satisfactorio</v>
      </c>
      <c r="AL36" s="52" t="s">
        <v>228</v>
      </c>
      <c r="AM36" s="52" t="s">
        <v>229</v>
      </c>
      <c r="AN36" s="52"/>
      <c r="AO36" s="118" t="str">
        <f t="shared" si="4"/>
        <v>En gestión</v>
      </c>
      <c r="AP36" s="121">
        <v>74317190</v>
      </c>
      <c r="AQ36" s="121">
        <v>18579298</v>
      </c>
      <c r="AR36" s="122">
        <v>89355000</v>
      </c>
      <c r="AS36" s="122">
        <v>77280000</v>
      </c>
      <c r="AT36" s="122">
        <v>11806666.67</v>
      </c>
    </row>
    <row r="37" spans="2:46" s="59" customFormat="1" ht="17.25" thickBot="1" x14ac:dyDescent="0.35">
      <c r="B37" s="164" t="s">
        <v>78</v>
      </c>
      <c r="C37" s="164" t="s">
        <v>189</v>
      </c>
      <c r="D37" s="164" t="s">
        <v>190</v>
      </c>
      <c r="E37" s="162" t="s">
        <v>230</v>
      </c>
      <c r="F37" s="164" t="s">
        <v>115</v>
      </c>
      <c r="G37" s="164" t="s">
        <v>231</v>
      </c>
      <c r="H37" s="164" t="s">
        <v>98</v>
      </c>
      <c r="I37" s="188">
        <v>1</v>
      </c>
      <c r="J37" s="164" t="s">
        <v>232</v>
      </c>
      <c r="K37" s="164" t="s">
        <v>86</v>
      </c>
      <c r="L37" s="164" t="s">
        <v>87</v>
      </c>
      <c r="M37" s="164" t="s">
        <v>233</v>
      </c>
      <c r="N37" s="164" t="s">
        <v>234</v>
      </c>
      <c r="O37" s="181">
        <v>46035</v>
      </c>
      <c r="P37" s="181">
        <v>46386</v>
      </c>
      <c r="Q37" s="188">
        <v>0.25</v>
      </c>
      <c r="R37" s="188">
        <v>0.5</v>
      </c>
      <c r="S37" s="188">
        <v>0.75</v>
      </c>
      <c r="T37" s="188">
        <v>1</v>
      </c>
      <c r="U37" s="242" t="s">
        <v>1458</v>
      </c>
      <c r="V37" s="243">
        <v>57696823</v>
      </c>
      <c r="W37" s="130" t="s">
        <v>1457</v>
      </c>
      <c r="X37" s="134" t="s">
        <v>230</v>
      </c>
      <c r="Y37" s="133" t="s">
        <v>1396</v>
      </c>
      <c r="Z37" s="133" t="s">
        <v>1398</v>
      </c>
      <c r="AA37" s="133" t="s">
        <v>190</v>
      </c>
      <c r="AB37" s="122">
        <v>63042000</v>
      </c>
      <c r="AC37" s="228" t="s">
        <v>196</v>
      </c>
      <c r="AD37" s="164" t="s">
        <v>91</v>
      </c>
      <c r="AE37" s="164" t="s">
        <v>121</v>
      </c>
      <c r="AF37" s="164" t="s">
        <v>93</v>
      </c>
      <c r="AG37" s="164" t="s">
        <v>91</v>
      </c>
      <c r="AI37" s="268">
        <f t="shared" si="3"/>
        <v>0.25</v>
      </c>
      <c r="AJ37" s="290">
        <f t="shared" si="5"/>
        <v>1</v>
      </c>
      <c r="AK37" s="304" t="str">
        <f t="shared" si="6"/>
        <v>Avance satisfactorio</v>
      </c>
      <c r="AL37" s="164" t="s">
        <v>235</v>
      </c>
      <c r="AM37" s="164" t="s">
        <v>236</v>
      </c>
      <c r="AN37" s="164" t="s">
        <v>104</v>
      </c>
      <c r="AO37" s="307" t="str">
        <f>IF(AI37&lt;1%,"Sin iniciar",IF(AI37&gt;=G39,"Terminada","En gestión"))</f>
        <v>En gestión</v>
      </c>
      <c r="AP37" s="243">
        <v>57696823</v>
      </c>
      <c r="AQ37" s="243">
        <v>14424206</v>
      </c>
      <c r="AR37" s="122">
        <v>63042000</v>
      </c>
      <c r="AS37" s="122">
        <v>63042000</v>
      </c>
      <c r="AT37" s="122">
        <v>9290400</v>
      </c>
    </row>
    <row r="38" spans="2:46" s="59" customFormat="1" ht="17.25" thickBot="1" x14ac:dyDescent="0.35">
      <c r="B38" s="165"/>
      <c r="C38" s="165"/>
      <c r="D38" s="165"/>
      <c r="E38" s="163"/>
      <c r="F38" s="165"/>
      <c r="G38" s="165"/>
      <c r="H38" s="165"/>
      <c r="I38" s="189"/>
      <c r="J38" s="165"/>
      <c r="K38" s="165"/>
      <c r="L38" s="165"/>
      <c r="M38" s="165"/>
      <c r="N38" s="165"/>
      <c r="O38" s="182"/>
      <c r="P38" s="182"/>
      <c r="Q38" s="189"/>
      <c r="R38" s="189"/>
      <c r="S38" s="189"/>
      <c r="T38" s="189"/>
      <c r="U38" s="242"/>
      <c r="V38" s="243"/>
      <c r="W38" s="130" t="s">
        <v>1457</v>
      </c>
      <c r="X38" s="134" t="s">
        <v>230</v>
      </c>
      <c r="Y38" s="133" t="s">
        <v>1407</v>
      </c>
      <c r="Z38" s="133" t="s">
        <v>1408</v>
      </c>
      <c r="AA38" s="133" t="s">
        <v>190</v>
      </c>
      <c r="AB38" s="122">
        <v>723856261</v>
      </c>
      <c r="AC38" s="230"/>
      <c r="AD38" s="165"/>
      <c r="AE38" s="165"/>
      <c r="AF38" s="165"/>
      <c r="AG38" s="165"/>
      <c r="AI38" s="269"/>
      <c r="AJ38" s="289"/>
      <c r="AK38" s="306"/>
      <c r="AL38" s="165"/>
      <c r="AM38" s="165"/>
      <c r="AN38" s="165"/>
      <c r="AO38" s="309"/>
      <c r="AP38" s="243"/>
      <c r="AQ38" s="243"/>
      <c r="AR38" s="122">
        <v>723856261</v>
      </c>
      <c r="AS38" s="122">
        <v>414697617</v>
      </c>
      <c r="AT38" s="122">
        <v>72971438.340000004</v>
      </c>
    </row>
    <row r="39" spans="2:46" s="59" customFormat="1" ht="16.5" customHeight="1" thickBot="1" x14ac:dyDescent="0.35">
      <c r="B39" s="55" t="s">
        <v>237</v>
      </c>
      <c r="C39" s="52" t="s">
        <v>189</v>
      </c>
      <c r="D39" s="52" t="s">
        <v>190</v>
      </c>
      <c r="E39" s="53" t="s">
        <v>238</v>
      </c>
      <c r="F39" s="52" t="s">
        <v>182</v>
      </c>
      <c r="G39" s="52" t="s">
        <v>116</v>
      </c>
      <c r="H39" s="52" t="s">
        <v>239</v>
      </c>
      <c r="I39" s="63">
        <v>1</v>
      </c>
      <c r="J39" s="52" t="s">
        <v>240</v>
      </c>
      <c r="K39" s="52" t="s">
        <v>136</v>
      </c>
      <c r="L39" s="52" t="s">
        <v>129</v>
      </c>
      <c r="M39" s="52" t="s">
        <v>241</v>
      </c>
      <c r="N39" s="52" t="s">
        <v>242</v>
      </c>
      <c r="O39" s="90">
        <v>46083</v>
      </c>
      <c r="P39" s="90">
        <v>46386</v>
      </c>
      <c r="Q39" s="63"/>
      <c r="R39" s="63"/>
      <c r="S39" s="63"/>
      <c r="T39" s="63">
        <v>1</v>
      </c>
      <c r="U39" s="137" t="s">
        <v>1458</v>
      </c>
      <c r="V39" s="121">
        <v>37656952</v>
      </c>
      <c r="W39" s="130" t="s">
        <v>559</v>
      </c>
      <c r="X39" s="134" t="s">
        <v>1400</v>
      </c>
      <c r="Y39" s="133" t="s">
        <v>1400</v>
      </c>
      <c r="Z39" s="133" t="s">
        <v>1400</v>
      </c>
      <c r="AA39" s="133" t="s">
        <v>1400</v>
      </c>
      <c r="AB39" s="122">
        <v>0</v>
      </c>
      <c r="AC39" s="123" t="s">
        <v>196</v>
      </c>
      <c r="AD39" s="52" t="s">
        <v>91</v>
      </c>
      <c r="AE39" s="52" t="s">
        <v>197</v>
      </c>
      <c r="AF39" s="52" t="s">
        <v>91</v>
      </c>
      <c r="AG39" s="52" t="s">
        <v>243</v>
      </c>
      <c r="AI39" s="95"/>
      <c r="AJ39" s="57" t="str">
        <f t="shared" si="5"/>
        <v>No Aplica</v>
      </c>
      <c r="AK39" s="117" t="str">
        <f t="shared" si="6"/>
        <v>No reporta avance en el periodo</v>
      </c>
      <c r="AL39" s="52"/>
      <c r="AM39" s="52"/>
      <c r="AN39" s="52"/>
      <c r="AO39" s="118" t="str">
        <f t="shared" si="4"/>
        <v>Sin iniciar</v>
      </c>
      <c r="AP39" s="121">
        <v>37656952</v>
      </c>
      <c r="AQ39" s="121"/>
      <c r="AR39" s="122">
        <v>0</v>
      </c>
      <c r="AS39" s="122">
        <v>0</v>
      </c>
      <c r="AT39" s="122">
        <v>0</v>
      </c>
    </row>
    <row r="40" spans="2:46" s="59" customFormat="1" ht="17.25" thickBot="1" x14ac:dyDescent="0.35">
      <c r="B40" s="52" t="s">
        <v>237</v>
      </c>
      <c r="C40" s="52" t="s">
        <v>189</v>
      </c>
      <c r="D40" s="52" t="s">
        <v>190</v>
      </c>
      <c r="E40" s="53" t="s">
        <v>244</v>
      </c>
      <c r="F40" s="52" t="s">
        <v>182</v>
      </c>
      <c r="G40" s="52" t="s">
        <v>116</v>
      </c>
      <c r="H40" s="52" t="s">
        <v>239</v>
      </c>
      <c r="I40" s="64">
        <v>1</v>
      </c>
      <c r="J40" s="52" t="s">
        <v>245</v>
      </c>
      <c r="K40" s="52" t="s">
        <v>86</v>
      </c>
      <c r="L40" s="52" t="s">
        <v>87</v>
      </c>
      <c r="M40" s="52" t="s">
        <v>246</v>
      </c>
      <c r="N40" s="52" t="s">
        <v>247</v>
      </c>
      <c r="O40" s="90">
        <v>46055</v>
      </c>
      <c r="P40" s="90">
        <v>46386</v>
      </c>
      <c r="Q40" s="64">
        <v>0.25</v>
      </c>
      <c r="R40" s="64">
        <v>0.75</v>
      </c>
      <c r="S40" s="64">
        <v>0.85</v>
      </c>
      <c r="T40" s="64">
        <v>1</v>
      </c>
      <c r="U40" s="137" t="s">
        <v>1458</v>
      </c>
      <c r="V40" s="121">
        <v>23018604</v>
      </c>
      <c r="W40" s="130" t="s">
        <v>559</v>
      </c>
      <c r="X40" s="134" t="s">
        <v>1400</v>
      </c>
      <c r="Y40" s="133" t="s">
        <v>1400</v>
      </c>
      <c r="Z40" s="133" t="s">
        <v>1400</v>
      </c>
      <c r="AA40" s="133" t="s">
        <v>1400</v>
      </c>
      <c r="AB40" s="122">
        <v>0</v>
      </c>
      <c r="AC40" s="123" t="s">
        <v>196</v>
      </c>
      <c r="AD40" s="52" t="s">
        <v>91</v>
      </c>
      <c r="AE40" s="52" t="s">
        <v>197</v>
      </c>
      <c r="AF40" s="52" t="s">
        <v>91</v>
      </c>
      <c r="AG40" s="52" t="s">
        <v>243</v>
      </c>
      <c r="AI40" s="96">
        <f>7/30</f>
        <v>0.23333333333333334</v>
      </c>
      <c r="AJ40" s="57">
        <f t="shared" si="5"/>
        <v>0.93333333333333335</v>
      </c>
      <c r="AK40" s="117" t="str">
        <f t="shared" si="6"/>
        <v>Avance suficiente</v>
      </c>
      <c r="AL40" s="52" t="s">
        <v>248</v>
      </c>
      <c r="AM40" s="52" t="s">
        <v>249</v>
      </c>
      <c r="AN40" s="52" t="s">
        <v>1455</v>
      </c>
      <c r="AO40" s="118" t="str">
        <f t="shared" si="4"/>
        <v>En gestión</v>
      </c>
      <c r="AP40" s="121">
        <v>23018604</v>
      </c>
      <c r="AQ40" s="121">
        <v>5754651</v>
      </c>
      <c r="AR40" s="122">
        <v>0</v>
      </c>
      <c r="AS40" s="122">
        <v>0</v>
      </c>
      <c r="AT40" s="122">
        <v>0</v>
      </c>
    </row>
    <row r="41" spans="2:46" s="59" customFormat="1" ht="17.25" thickBot="1" x14ac:dyDescent="0.35">
      <c r="B41" s="52" t="s">
        <v>237</v>
      </c>
      <c r="C41" s="52" t="s">
        <v>189</v>
      </c>
      <c r="D41" s="52" t="s">
        <v>190</v>
      </c>
      <c r="E41" s="53" t="s">
        <v>250</v>
      </c>
      <c r="F41" s="52" t="s">
        <v>182</v>
      </c>
      <c r="G41" s="52" t="s">
        <v>116</v>
      </c>
      <c r="H41" s="52" t="s">
        <v>239</v>
      </c>
      <c r="I41" s="64">
        <v>1</v>
      </c>
      <c r="J41" s="52" t="s">
        <v>251</v>
      </c>
      <c r="K41" s="52" t="s">
        <v>136</v>
      </c>
      <c r="L41" s="52" t="s">
        <v>87</v>
      </c>
      <c r="M41" s="52" t="s">
        <v>252</v>
      </c>
      <c r="N41" s="52" t="s">
        <v>253</v>
      </c>
      <c r="O41" s="90">
        <v>46083</v>
      </c>
      <c r="P41" s="90">
        <v>46203</v>
      </c>
      <c r="Q41" s="64">
        <v>0.5</v>
      </c>
      <c r="R41" s="64">
        <v>1</v>
      </c>
      <c r="S41" s="64"/>
      <c r="T41" s="64"/>
      <c r="U41" s="137" t="s">
        <v>1458</v>
      </c>
      <c r="V41" s="121">
        <v>29812124</v>
      </c>
      <c r="W41" s="130" t="s">
        <v>559</v>
      </c>
      <c r="X41" s="134" t="s">
        <v>1400</v>
      </c>
      <c r="Y41" s="133" t="s">
        <v>1400</v>
      </c>
      <c r="Z41" s="133" t="s">
        <v>1400</v>
      </c>
      <c r="AA41" s="133" t="s">
        <v>1400</v>
      </c>
      <c r="AB41" s="122">
        <v>0</v>
      </c>
      <c r="AC41" s="123" t="s">
        <v>196</v>
      </c>
      <c r="AD41" s="52" t="s">
        <v>91</v>
      </c>
      <c r="AE41" s="52" t="s">
        <v>197</v>
      </c>
      <c r="AF41" s="52" t="s">
        <v>91</v>
      </c>
      <c r="AG41" s="52" t="s">
        <v>243</v>
      </c>
      <c r="AI41" s="96">
        <v>0.5</v>
      </c>
      <c r="AJ41" s="57">
        <f t="shared" si="5"/>
        <v>1</v>
      </c>
      <c r="AK41" s="117" t="str">
        <f t="shared" si="6"/>
        <v>Avance satisfactorio</v>
      </c>
      <c r="AL41" s="52" t="s">
        <v>254</v>
      </c>
      <c r="AM41" s="52" t="s">
        <v>255</v>
      </c>
      <c r="AN41" s="52" t="s">
        <v>104</v>
      </c>
      <c r="AO41" s="118" t="str">
        <f t="shared" si="4"/>
        <v>En gestión</v>
      </c>
      <c r="AP41" s="121">
        <v>29812124</v>
      </c>
      <c r="AQ41" s="121">
        <v>14906062</v>
      </c>
      <c r="AR41" s="122">
        <v>0</v>
      </c>
      <c r="AS41" s="122">
        <v>0</v>
      </c>
      <c r="AT41" s="122">
        <v>0</v>
      </c>
    </row>
    <row r="42" spans="2:46" s="59" customFormat="1" ht="16.5" customHeight="1" thickBot="1" x14ac:dyDescent="0.35">
      <c r="B42" s="52" t="s">
        <v>237</v>
      </c>
      <c r="C42" s="52" t="s">
        <v>189</v>
      </c>
      <c r="D42" s="52" t="s">
        <v>190</v>
      </c>
      <c r="E42" s="53" t="s">
        <v>256</v>
      </c>
      <c r="F42" s="52" t="s">
        <v>182</v>
      </c>
      <c r="G42" s="52" t="s">
        <v>116</v>
      </c>
      <c r="H42" s="52" t="s">
        <v>239</v>
      </c>
      <c r="I42" s="63">
        <v>2</v>
      </c>
      <c r="J42" s="52" t="s">
        <v>257</v>
      </c>
      <c r="K42" s="52" t="s">
        <v>136</v>
      </c>
      <c r="L42" s="52" t="s">
        <v>129</v>
      </c>
      <c r="M42" s="52" t="s">
        <v>258</v>
      </c>
      <c r="N42" s="52" t="s">
        <v>259</v>
      </c>
      <c r="O42" s="90">
        <v>46114</v>
      </c>
      <c r="P42" s="90">
        <v>46295</v>
      </c>
      <c r="Q42" s="63"/>
      <c r="R42" s="63">
        <v>1</v>
      </c>
      <c r="S42" s="63">
        <v>2</v>
      </c>
      <c r="T42" s="63"/>
      <c r="U42" s="137" t="s">
        <v>1458</v>
      </c>
      <c r="V42" s="121">
        <v>29812124</v>
      </c>
      <c r="W42" s="130" t="s">
        <v>559</v>
      </c>
      <c r="X42" s="134" t="s">
        <v>1400</v>
      </c>
      <c r="Y42" s="133" t="s">
        <v>1400</v>
      </c>
      <c r="Z42" s="133" t="s">
        <v>1400</v>
      </c>
      <c r="AA42" s="133" t="s">
        <v>1400</v>
      </c>
      <c r="AB42" s="122">
        <v>0</v>
      </c>
      <c r="AC42" s="123" t="s">
        <v>196</v>
      </c>
      <c r="AD42" s="52" t="s">
        <v>91</v>
      </c>
      <c r="AE42" s="52" t="s">
        <v>197</v>
      </c>
      <c r="AF42" s="52" t="s">
        <v>91</v>
      </c>
      <c r="AG42" s="52" t="s">
        <v>243</v>
      </c>
      <c r="AI42" s="95"/>
      <c r="AJ42" s="57" t="str">
        <f t="shared" si="5"/>
        <v>No Aplica</v>
      </c>
      <c r="AK42" s="117" t="str">
        <f t="shared" si="6"/>
        <v>No reporta avance en el periodo</v>
      </c>
      <c r="AL42" s="52"/>
      <c r="AM42" s="52"/>
      <c r="AN42" s="52"/>
      <c r="AO42" s="118" t="str">
        <f t="shared" si="4"/>
        <v>Sin iniciar</v>
      </c>
      <c r="AP42" s="121">
        <v>29812124</v>
      </c>
      <c r="AQ42" s="121"/>
      <c r="AR42" s="122">
        <v>0</v>
      </c>
      <c r="AS42" s="122">
        <v>0</v>
      </c>
      <c r="AT42" s="122">
        <v>0</v>
      </c>
    </row>
    <row r="43" spans="2:46" s="59" customFormat="1" ht="17.25" thickBot="1" x14ac:dyDescent="0.35">
      <c r="B43" s="52" t="s">
        <v>237</v>
      </c>
      <c r="C43" s="52" t="s">
        <v>189</v>
      </c>
      <c r="D43" s="52" t="s">
        <v>190</v>
      </c>
      <c r="E43" s="53" t="s">
        <v>260</v>
      </c>
      <c r="F43" s="52" t="s">
        <v>182</v>
      </c>
      <c r="G43" s="52" t="s">
        <v>116</v>
      </c>
      <c r="H43" s="52" t="s">
        <v>239</v>
      </c>
      <c r="I43" s="64">
        <v>1</v>
      </c>
      <c r="J43" s="52" t="s">
        <v>261</v>
      </c>
      <c r="K43" s="52" t="s">
        <v>136</v>
      </c>
      <c r="L43" s="52" t="s">
        <v>87</v>
      </c>
      <c r="M43" s="52" t="s">
        <v>262</v>
      </c>
      <c r="N43" s="52" t="s">
        <v>263</v>
      </c>
      <c r="O43" s="90">
        <v>46055</v>
      </c>
      <c r="P43" s="90">
        <v>46386</v>
      </c>
      <c r="Q43" s="64">
        <v>0.25</v>
      </c>
      <c r="R43" s="64">
        <v>0.5</v>
      </c>
      <c r="S43" s="64">
        <v>0.75</v>
      </c>
      <c r="T43" s="64">
        <v>1</v>
      </c>
      <c r="U43" s="137" t="s">
        <v>1458</v>
      </c>
      <c r="V43" s="121">
        <v>29812124</v>
      </c>
      <c r="W43" s="130" t="s">
        <v>559</v>
      </c>
      <c r="X43" s="134" t="s">
        <v>1400</v>
      </c>
      <c r="Y43" s="133" t="s">
        <v>1400</v>
      </c>
      <c r="Z43" s="133" t="s">
        <v>1400</v>
      </c>
      <c r="AA43" s="133" t="s">
        <v>1400</v>
      </c>
      <c r="AB43" s="122">
        <v>0</v>
      </c>
      <c r="AC43" s="123" t="s">
        <v>196</v>
      </c>
      <c r="AD43" s="52" t="s">
        <v>91</v>
      </c>
      <c r="AE43" s="52" t="s">
        <v>197</v>
      </c>
      <c r="AF43" s="52" t="s">
        <v>91</v>
      </c>
      <c r="AG43" s="52" t="s">
        <v>243</v>
      </c>
      <c r="AI43" s="96">
        <f>27/110</f>
        <v>0.24545454545454545</v>
      </c>
      <c r="AJ43" s="57">
        <f t="shared" si="5"/>
        <v>0.98181818181818181</v>
      </c>
      <c r="AK43" s="117" t="str">
        <f t="shared" si="6"/>
        <v>Avance satisfactorio</v>
      </c>
      <c r="AL43" s="52" t="s">
        <v>264</v>
      </c>
      <c r="AM43" s="52" t="s">
        <v>265</v>
      </c>
      <c r="AN43" s="52"/>
      <c r="AO43" s="118" t="str">
        <f t="shared" si="4"/>
        <v>En gestión</v>
      </c>
      <c r="AP43" s="121">
        <v>29812124</v>
      </c>
      <c r="AQ43" s="121">
        <v>7453031</v>
      </c>
      <c r="AR43" s="122">
        <v>0</v>
      </c>
      <c r="AS43" s="122">
        <v>0</v>
      </c>
      <c r="AT43" s="122">
        <v>0</v>
      </c>
    </row>
    <row r="44" spans="2:46" s="59" customFormat="1" ht="17.25" thickBot="1" x14ac:dyDescent="0.35">
      <c r="B44" s="52" t="s">
        <v>237</v>
      </c>
      <c r="C44" s="52" t="s">
        <v>189</v>
      </c>
      <c r="D44" s="52" t="s">
        <v>190</v>
      </c>
      <c r="E44" s="53" t="s">
        <v>266</v>
      </c>
      <c r="F44" s="52" t="s">
        <v>182</v>
      </c>
      <c r="G44" s="52" t="s">
        <v>116</v>
      </c>
      <c r="H44" s="52" t="s">
        <v>239</v>
      </c>
      <c r="I44" s="64">
        <v>1</v>
      </c>
      <c r="J44" s="52" t="s">
        <v>267</v>
      </c>
      <c r="K44" s="52" t="s">
        <v>136</v>
      </c>
      <c r="L44" s="52" t="s">
        <v>87</v>
      </c>
      <c r="M44" s="52" t="s">
        <v>268</v>
      </c>
      <c r="N44" s="52" t="s">
        <v>269</v>
      </c>
      <c r="O44" s="90">
        <v>46055</v>
      </c>
      <c r="P44" s="90">
        <v>46386</v>
      </c>
      <c r="Q44" s="64">
        <v>0.1</v>
      </c>
      <c r="R44" s="64">
        <v>0.5</v>
      </c>
      <c r="S44" s="64">
        <v>0.85</v>
      </c>
      <c r="T44" s="64">
        <v>1</v>
      </c>
      <c r="U44" s="137" t="s">
        <v>1458</v>
      </c>
      <c r="V44" s="121">
        <v>29812124</v>
      </c>
      <c r="W44" s="130" t="s">
        <v>559</v>
      </c>
      <c r="X44" s="134" t="s">
        <v>1400</v>
      </c>
      <c r="Y44" s="133" t="s">
        <v>1400</v>
      </c>
      <c r="Z44" s="133" t="s">
        <v>1400</v>
      </c>
      <c r="AA44" s="133" t="s">
        <v>1400</v>
      </c>
      <c r="AB44" s="122">
        <v>0</v>
      </c>
      <c r="AC44" s="123" t="s">
        <v>196</v>
      </c>
      <c r="AD44" s="52" t="s">
        <v>91</v>
      </c>
      <c r="AE44" s="52" t="s">
        <v>197</v>
      </c>
      <c r="AF44" s="52" t="s">
        <v>91</v>
      </c>
      <c r="AG44" s="52" t="s">
        <v>243</v>
      </c>
      <c r="AI44" s="96">
        <f>1/1</f>
        <v>1</v>
      </c>
      <c r="AJ44" s="57">
        <f t="shared" si="5"/>
        <v>1</v>
      </c>
      <c r="AK44" s="117" t="str">
        <f t="shared" si="6"/>
        <v>Avance satisfactorio</v>
      </c>
      <c r="AL44" s="52" t="s">
        <v>270</v>
      </c>
      <c r="AM44" s="52" t="s">
        <v>271</v>
      </c>
      <c r="AN44" s="52"/>
      <c r="AO44" s="118" t="str">
        <f t="shared" si="4"/>
        <v>En gestión</v>
      </c>
      <c r="AP44" s="121">
        <v>29812124</v>
      </c>
      <c r="AQ44" s="121">
        <v>7453031</v>
      </c>
      <c r="AR44" s="122">
        <v>0</v>
      </c>
      <c r="AS44" s="122">
        <v>0</v>
      </c>
      <c r="AT44" s="122">
        <v>0</v>
      </c>
    </row>
    <row r="45" spans="2:46" s="59" customFormat="1" ht="17.25" thickBot="1" x14ac:dyDescent="0.35">
      <c r="B45" s="52" t="s">
        <v>237</v>
      </c>
      <c r="C45" s="52" t="s">
        <v>189</v>
      </c>
      <c r="D45" s="52" t="s">
        <v>190</v>
      </c>
      <c r="E45" s="53" t="s">
        <v>272</v>
      </c>
      <c r="F45" s="52" t="s">
        <v>182</v>
      </c>
      <c r="G45" s="52" t="s">
        <v>116</v>
      </c>
      <c r="H45" s="52" t="s">
        <v>239</v>
      </c>
      <c r="I45" s="64">
        <v>1</v>
      </c>
      <c r="J45" s="52" t="s">
        <v>273</v>
      </c>
      <c r="K45" s="52" t="s">
        <v>136</v>
      </c>
      <c r="L45" s="52" t="s">
        <v>87</v>
      </c>
      <c r="M45" s="52" t="s">
        <v>274</v>
      </c>
      <c r="N45" s="52" t="s">
        <v>275</v>
      </c>
      <c r="O45" s="90">
        <v>46055</v>
      </c>
      <c r="P45" s="90">
        <v>46386</v>
      </c>
      <c r="Q45" s="64">
        <v>0.15</v>
      </c>
      <c r="R45" s="64">
        <v>0.45</v>
      </c>
      <c r="S45" s="64">
        <v>0.8</v>
      </c>
      <c r="T45" s="64">
        <v>1</v>
      </c>
      <c r="U45" s="137" t="s">
        <v>1458</v>
      </c>
      <c r="V45" s="121">
        <v>45501779</v>
      </c>
      <c r="W45" s="130" t="s">
        <v>559</v>
      </c>
      <c r="X45" s="134" t="s">
        <v>1400</v>
      </c>
      <c r="Y45" s="133" t="s">
        <v>1400</v>
      </c>
      <c r="Z45" s="133" t="s">
        <v>1400</v>
      </c>
      <c r="AA45" s="133" t="s">
        <v>1400</v>
      </c>
      <c r="AB45" s="122">
        <v>0</v>
      </c>
      <c r="AC45" s="123" t="s">
        <v>196</v>
      </c>
      <c r="AD45" s="52" t="s">
        <v>91</v>
      </c>
      <c r="AE45" s="52" t="s">
        <v>197</v>
      </c>
      <c r="AF45" s="52" t="s">
        <v>91</v>
      </c>
      <c r="AG45" s="52" t="s">
        <v>243</v>
      </c>
      <c r="AI45" s="96">
        <v>0.15</v>
      </c>
      <c r="AJ45" s="57">
        <f t="shared" si="5"/>
        <v>1</v>
      </c>
      <c r="AK45" s="117" t="str">
        <f t="shared" si="6"/>
        <v>Avance satisfactorio</v>
      </c>
      <c r="AL45" s="52" t="s">
        <v>276</v>
      </c>
      <c r="AM45" s="52" t="s">
        <v>277</v>
      </c>
      <c r="AN45" s="52"/>
      <c r="AO45" s="118" t="str">
        <f t="shared" si="4"/>
        <v>En gestión</v>
      </c>
      <c r="AP45" s="121">
        <v>45501779</v>
      </c>
      <c r="AQ45" s="121">
        <v>11375445</v>
      </c>
      <c r="AR45" s="122">
        <v>0</v>
      </c>
      <c r="AS45" s="122">
        <v>0</v>
      </c>
      <c r="AT45" s="122">
        <v>0</v>
      </c>
    </row>
    <row r="46" spans="2:46" s="59" customFormat="1" ht="16.5" customHeight="1" thickBot="1" x14ac:dyDescent="0.35">
      <c r="B46" s="52" t="s">
        <v>237</v>
      </c>
      <c r="C46" s="52" t="s">
        <v>189</v>
      </c>
      <c r="D46" s="52" t="s">
        <v>190</v>
      </c>
      <c r="E46" s="53" t="s">
        <v>278</v>
      </c>
      <c r="F46" s="52" t="s">
        <v>182</v>
      </c>
      <c r="G46" s="52" t="s">
        <v>116</v>
      </c>
      <c r="H46" s="52" t="s">
        <v>239</v>
      </c>
      <c r="I46" s="63">
        <v>1</v>
      </c>
      <c r="J46" s="52" t="s">
        <v>279</v>
      </c>
      <c r="K46" s="52" t="s">
        <v>136</v>
      </c>
      <c r="L46" s="52" t="s">
        <v>129</v>
      </c>
      <c r="M46" s="52" t="s">
        <v>280</v>
      </c>
      <c r="N46" s="52" t="s">
        <v>281</v>
      </c>
      <c r="O46" s="90">
        <v>46056</v>
      </c>
      <c r="P46" s="90">
        <v>46386</v>
      </c>
      <c r="Q46" s="63"/>
      <c r="R46" s="63"/>
      <c r="S46" s="63"/>
      <c r="T46" s="63">
        <v>1</v>
      </c>
      <c r="U46" s="137" t="s">
        <v>1458</v>
      </c>
      <c r="V46" s="121">
        <v>29812124</v>
      </c>
      <c r="W46" s="130" t="s">
        <v>559</v>
      </c>
      <c r="X46" s="134" t="s">
        <v>1400</v>
      </c>
      <c r="Y46" s="133" t="s">
        <v>1400</v>
      </c>
      <c r="Z46" s="133" t="s">
        <v>1400</v>
      </c>
      <c r="AA46" s="133" t="s">
        <v>1400</v>
      </c>
      <c r="AB46" s="122">
        <v>0</v>
      </c>
      <c r="AC46" s="123" t="s">
        <v>196</v>
      </c>
      <c r="AD46" s="52" t="s">
        <v>91</v>
      </c>
      <c r="AE46" s="52" t="s">
        <v>197</v>
      </c>
      <c r="AF46" s="52" t="s">
        <v>91</v>
      </c>
      <c r="AG46" s="52" t="s">
        <v>243</v>
      </c>
      <c r="AI46" s="95"/>
      <c r="AJ46" s="57" t="str">
        <f t="shared" si="5"/>
        <v>No Aplica</v>
      </c>
      <c r="AK46" s="117" t="str">
        <f t="shared" si="6"/>
        <v>No reporta avance en el periodo</v>
      </c>
      <c r="AL46" s="52" t="s">
        <v>159</v>
      </c>
      <c r="AM46" s="52" t="s">
        <v>104</v>
      </c>
      <c r="AN46" s="52"/>
      <c r="AO46" s="118" t="str">
        <f t="shared" si="4"/>
        <v>Sin iniciar</v>
      </c>
      <c r="AP46" s="121">
        <v>29812124</v>
      </c>
      <c r="AQ46" s="121">
        <v>0</v>
      </c>
      <c r="AR46" s="122">
        <v>0</v>
      </c>
      <c r="AS46" s="122">
        <v>0</v>
      </c>
      <c r="AT46" s="122">
        <v>0</v>
      </c>
    </row>
    <row r="47" spans="2:46" s="59" customFormat="1" ht="17.25" thickBot="1" x14ac:dyDescent="0.35">
      <c r="B47" s="52" t="s">
        <v>237</v>
      </c>
      <c r="C47" s="52" t="s">
        <v>189</v>
      </c>
      <c r="D47" s="52" t="s">
        <v>190</v>
      </c>
      <c r="E47" s="53" t="s">
        <v>282</v>
      </c>
      <c r="F47" s="52" t="s">
        <v>182</v>
      </c>
      <c r="G47" s="52" t="s">
        <v>116</v>
      </c>
      <c r="H47" s="52" t="s">
        <v>239</v>
      </c>
      <c r="I47" s="64">
        <v>1</v>
      </c>
      <c r="J47" s="52" t="s">
        <v>283</v>
      </c>
      <c r="K47" s="52" t="s">
        <v>284</v>
      </c>
      <c r="L47" s="52" t="s">
        <v>87</v>
      </c>
      <c r="M47" s="52" t="s">
        <v>285</v>
      </c>
      <c r="N47" s="52" t="s">
        <v>286</v>
      </c>
      <c r="O47" s="90">
        <v>46023</v>
      </c>
      <c r="P47" s="90">
        <v>46386</v>
      </c>
      <c r="Q47" s="64">
        <v>0.1</v>
      </c>
      <c r="R47" s="64">
        <v>0.5</v>
      </c>
      <c r="S47" s="64">
        <v>0.6</v>
      </c>
      <c r="T47" s="64">
        <v>1</v>
      </c>
      <c r="U47" s="137" t="s">
        <v>1458</v>
      </c>
      <c r="V47" s="121">
        <v>22548178</v>
      </c>
      <c r="W47" s="130" t="s">
        <v>559</v>
      </c>
      <c r="X47" s="134" t="s">
        <v>1400</v>
      </c>
      <c r="Y47" s="133" t="s">
        <v>1400</v>
      </c>
      <c r="Z47" s="133" t="s">
        <v>1400</v>
      </c>
      <c r="AA47" s="133" t="s">
        <v>1400</v>
      </c>
      <c r="AB47" s="122">
        <v>0</v>
      </c>
      <c r="AC47" s="123" t="s">
        <v>196</v>
      </c>
      <c r="AD47" s="52" t="s">
        <v>91</v>
      </c>
      <c r="AE47" s="52" t="s">
        <v>197</v>
      </c>
      <c r="AF47" s="52" t="s">
        <v>91</v>
      </c>
      <c r="AG47" s="52" t="s">
        <v>287</v>
      </c>
      <c r="AI47" s="96">
        <f>22/116</f>
        <v>0.18965517241379309</v>
      </c>
      <c r="AJ47" s="57">
        <f t="shared" si="5"/>
        <v>1</v>
      </c>
      <c r="AK47" s="117" t="str">
        <f t="shared" si="6"/>
        <v>Avance satisfactorio</v>
      </c>
      <c r="AL47" s="52" t="s">
        <v>288</v>
      </c>
      <c r="AM47" s="52" t="s">
        <v>289</v>
      </c>
      <c r="AN47" s="52" t="s">
        <v>104</v>
      </c>
      <c r="AO47" s="118" t="str">
        <f t="shared" si="4"/>
        <v>En gestión</v>
      </c>
      <c r="AP47" s="121">
        <v>22548178</v>
      </c>
      <c r="AQ47" s="121">
        <v>5637044</v>
      </c>
      <c r="AR47" s="122">
        <v>0</v>
      </c>
      <c r="AS47" s="122">
        <v>0</v>
      </c>
      <c r="AT47" s="122">
        <v>0</v>
      </c>
    </row>
    <row r="48" spans="2:46" s="59" customFormat="1" ht="16.5" customHeight="1" thickBot="1" x14ac:dyDescent="0.35">
      <c r="B48" s="52" t="s">
        <v>237</v>
      </c>
      <c r="C48" s="52" t="s">
        <v>189</v>
      </c>
      <c r="D48" s="52" t="s">
        <v>190</v>
      </c>
      <c r="E48" s="53" t="s">
        <v>290</v>
      </c>
      <c r="F48" s="52" t="s">
        <v>182</v>
      </c>
      <c r="G48" s="52" t="s">
        <v>116</v>
      </c>
      <c r="H48" s="52" t="s">
        <v>239</v>
      </c>
      <c r="I48" s="65">
        <v>1</v>
      </c>
      <c r="J48" s="52" t="s">
        <v>291</v>
      </c>
      <c r="K48" s="52" t="s">
        <v>136</v>
      </c>
      <c r="L48" s="52" t="s">
        <v>87</v>
      </c>
      <c r="M48" s="52" t="s">
        <v>292</v>
      </c>
      <c r="N48" s="52" t="s">
        <v>293</v>
      </c>
      <c r="O48" s="90">
        <v>46083</v>
      </c>
      <c r="P48" s="90">
        <v>46386</v>
      </c>
      <c r="Q48" s="65"/>
      <c r="R48" s="65">
        <v>0.25</v>
      </c>
      <c r="S48" s="65">
        <v>0.55000000000000004</v>
      </c>
      <c r="T48" s="65">
        <v>1</v>
      </c>
      <c r="U48" s="137" t="s">
        <v>1458</v>
      </c>
      <c r="V48" s="121">
        <v>14906062</v>
      </c>
      <c r="W48" s="130" t="s">
        <v>559</v>
      </c>
      <c r="X48" s="134" t="s">
        <v>1400</v>
      </c>
      <c r="Y48" s="133" t="s">
        <v>1400</v>
      </c>
      <c r="Z48" s="133" t="s">
        <v>1400</v>
      </c>
      <c r="AA48" s="133" t="s">
        <v>1400</v>
      </c>
      <c r="AB48" s="122">
        <v>0</v>
      </c>
      <c r="AC48" s="123" t="s">
        <v>196</v>
      </c>
      <c r="AD48" s="52" t="s">
        <v>91</v>
      </c>
      <c r="AE48" s="52" t="s">
        <v>197</v>
      </c>
      <c r="AF48" s="52" t="s">
        <v>91</v>
      </c>
      <c r="AG48" s="52" t="s">
        <v>287</v>
      </c>
      <c r="AI48" s="97"/>
      <c r="AJ48" s="57" t="str">
        <f t="shared" si="5"/>
        <v>No Aplica</v>
      </c>
      <c r="AK48" s="117" t="str">
        <f t="shared" si="6"/>
        <v>No reporta avance en el periodo</v>
      </c>
      <c r="AL48" s="52" t="s">
        <v>294</v>
      </c>
      <c r="AM48" s="52" t="s">
        <v>104</v>
      </c>
      <c r="AN48" s="52" t="s">
        <v>104</v>
      </c>
      <c r="AO48" s="118" t="str">
        <f t="shared" si="4"/>
        <v>Sin iniciar</v>
      </c>
      <c r="AP48" s="121">
        <v>14906062</v>
      </c>
      <c r="AQ48" s="121">
        <v>3726516</v>
      </c>
      <c r="AR48" s="122">
        <v>0</v>
      </c>
      <c r="AS48" s="122">
        <v>0</v>
      </c>
      <c r="AT48" s="122">
        <v>0</v>
      </c>
    </row>
    <row r="49" spans="2:46" s="59" customFormat="1" ht="16.5" customHeight="1" thickBot="1" x14ac:dyDescent="0.35">
      <c r="B49" s="52" t="s">
        <v>78</v>
      </c>
      <c r="C49" s="52" t="s">
        <v>189</v>
      </c>
      <c r="D49" s="52" t="s">
        <v>295</v>
      </c>
      <c r="E49" s="53" t="s">
        <v>296</v>
      </c>
      <c r="F49" s="52" t="s">
        <v>82</v>
      </c>
      <c r="G49" s="52" t="s">
        <v>297</v>
      </c>
      <c r="H49" s="52" t="s">
        <v>98</v>
      </c>
      <c r="I49" s="66">
        <v>1</v>
      </c>
      <c r="J49" s="52" t="s">
        <v>298</v>
      </c>
      <c r="K49" s="52" t="s">
        <v>284</v>
      </c>
      <c r="L49" s="52" t="s">
        <v>129</v>
      </c>
      <c r="M49" s="52" t="s">
        <v>299</v>
      </c>
      <c r="N49" s="52" t="s">
        <v>300</v>
      </c>
      <c r="O49" s="90">
        <v>46037</v>
      </c>
      <c r="P49" s="90">
        <v>46386</v>
      </c>
      <c r="Q49" s="66"/>
      <c r="R49" s="66"/>
      <c r="S49" s="66"/>
      <c r="T49" s="66">
        <v>1</v>
      </c>
      <c r="U49" s="137" t="s">
        <v>1458</v>
      </c>
      <c r="V49" s="121">
        <v>92277110</v>
      </c>
      <c r="W49" s="130" t="s">
        <v>1457</v>
      </c>
      <c r="X49" s="134" t="s">
        <v>296</v>
      </c>
      <c r="Y49" s="133" t="s">
        <v>1409</v>
      </c>
      <c r="Z49" s="133" t="s">
        <v>1410</v>
      </c>
      <c r="AA49" s="133" t="s">
        <v>295</v>
      </c>
      <c r="AB49" s="122">
        <v>84600000</v>
      </c>
      <c r="AC49" s="123" t="s">
        <v>301</v>
      </c>
      <c r="AD49" s="52" t="s">
        <v>302</v>
      </c>
      <c r="AE49" s="52" t="s">
        <v>121</v>
      </c>
      <c r="AF49" s="52" t="s">
        <v>303</v>
      </c>
      <c r="AG49" s="52" t="s">
        <v>91</v>
      </c>
      <c r="AI49" s="98"/>
      <c r="AJ49" s="57" t="str">
        <f>+IF(Q49=0,"No Aplica",IF(AI49/Q49&gt;=100%,100%,AI49/Q49))</f>
        <v>No Aplica</v>
      </c>
      <c r="AK49" s="117" t="str">
        <f>IF(ISTEXT(AJ49),"No reporta avance en el periodo",IF(AJ49&lt;=69%,"Avance insuficiente",IF(AJ49&gt;95%,"Avance satisfactorio",IF(AJ49&gt;70%,"Avance suficiente",IF(AJ49&lt;94%,"Avance suficiente",0)))))</f>
        <v>No reporta avance en el periodo</v>
      </c>
      <c r="AL49" s="52" t="s">
        <v>294</v>
      </c>
      <c r="AM49" s="52" t="s">
        <v>104</v>
      </c>
      <c r="AN49" s="52" t="s">
        <v>104</v>
      </c>
      <c r="AO49" s="118" t="str">
        <f>IF(AI49&lt;1%,"Sin iniciar",IF(AI49&gt;=G49,"Terminada","En gestión"))</f>
        <v>Sin iniciar</v>
      </c>
      <c r="AP49" s="121">
        <v>92277110</v>
      </c>
      <c r="AQ49" s="121">
        <v>0</v>
      </c>
      <c r="AR49" s="122">
        <v>84600000</v>
      </c>
      <c r="AS49" s="122">
        <v>84600000</v>
      </c>
      <c r="AT49" s="122">
        <v>14100000</v>
      </c>
    </row>
    <row r="50" spans="2:46" s="59" customFormat="1" ht="16.5" customHeight="1" thickBot="1" x14ac:dyDescent="0.35">
      <c r="B50" s="52" t="s">
        <v>78</v>
      </c>
      <c r="C50" s="52" t="s">
        <v>189</v>
      </c>
      <c r="D50" s="52" t="s">
        <v>295</v>
      </c>
      <c r="E50" s="53" t="s">
        <v>304</v>
      </c>
      <c r="F50" s="52" t="s">
        <v>82</v>
      </c>
      <c r="G50" s="52" t="s">
        <v>297</v>
      </c>
      <c r="H50" s="52" t="s">
        <v>98</v>
      </c>
      <c r="I50" s="66">
        <v>1</v>
      </c>
      <c r="J50" s="52" t="s">
        <v>305</v>
      </c>
      <c r="K50" s="52" t="s">
        <v>284</v>
      </c>
      <c r="L50" s="52" t="s">
        <v>129</v>
      </c>
      <c r="M50" s="52" t="s">
        <v>306</v>
      </c>
      <c r="N50" s="52" t="s">
        <v>307</v>
      </c>
      <c r="O50" s="90">
        <v>46037</v>
      </c>
      <c r="P50" s="90">
        <v>46386</v>
      </c>
      <c r="Q50" s="66"/>
      <c r="R50" s="66"/>
      <c r="S50" s="66"/>
      <c r="T50" s="66">
        <v>1</v>
      </c>
      <c r="U50" s="137" t="s">
        <v>1458</v>
      </c>
      <c r="V50" s="121">
        <v>251727377</v>
      </c>
      <c r="W50" s="130" t="s">
        <v>1457</v>
      </c>
      <c r="X50" s="134" t="s">
        <v>304</v>
      </c>
      <c r="Y50" s="133" t="s">
        <v>1409</v>
      </c>
      <c r="Z50" s="133" t="s">
        <v>1411</v>
      </c>
      <c r="AA50" s="133" t="s">
        <v>295</v>
      </c>
      <c r="AB50" s="122">
        <v>349535000</v>
      </c>
      <c r="AC50" s="123" t="s">
        <v>301</v>
      </c>
      <c r="AD50" s="52" t="s">
        <v>91</v>
      </c>
      <c r="AE50" s="52" t="s">
        <v>121</v>
      </c>
      <c r="AF50" s="52" t="s">
        <v>303</v>
      </c>
      <c r="AG50" s="52" t="s">
        <v>91</v>
      </c>
      <c r="AI50" s="98"/>
      <c r="AJ50" s="57" t="str">
        <f t="shared" ref="AJ50:AJ62" si="7">+IF(Q50=0,"No Aplica",IF(AI50/Q50&gt;=100%,100%,AI50/Q50))</f>
        <v>No Aplica</v>
      </c>
      <c r="AK50" s="117" t="str">
        <f t="shared" ref="AK50:AK62" si="8">IF(ISTEXT(AJ50),"No reporta avance en el periodo",IF(AJ50&lt;=69%,"Avance insuficiente",IF(AJ50&gt;95%,"Avance satisfactorio",IF(AJ50&gt;70%,"Avance suficiente",IF(AJ50&lt;94%,"Avance suficiente",0)))))</f>
        <v>No reporta avance en el periodo</v>
      </c>
      <c r="AL50" s="52" t="s">
        <v>294</v>
      </c>
      <c r="AM50" s="52" t="s">
        <v>104</v>
      </c>
      <c r="AN50" s="52" t="s">
        <v>104</v>
      </c>
      <c r="AO50" s="118" t="str">
        <f t="shared" ref="AO50:AO62" si="9">IF(AI50&lt;1%,"Sin iniciar",IF(AI50&gt;=G50,"Terminada","En gestión"))</f>
        <v>Sin iniciar</v>
      </c>
      <c r="AP50" s="121">
        <v>251727377</v>
      </c>
      <c r="AQ50" s="121">
        <v>0</v>
      </c>
      <c r="AR50" s="122">
        <v>349535000</v>
      </c>
      <c r="AS50" s="122">
        <v>318188741</v>
      </c>
      <c r="AT50" s="122">
        <v>57474674</v>
      </c>
    </row>
    <row r="51" spans="2:46" s="59" customFormat="1" ht="16.5" customHeight="1" thickBot="1" x14ac:dyDescent="0.35">
      <c r="B51" s="164" t="s">
        <v>78</v>
      </c>
      <c r="C51" s="164" t="s">
        <v>189</v>
      </c>
      <c r="D51" s="164" t="s">
        <v>295</v>
      </c>
      <c r="E51" s="162" t="s">
        <v>308</v>
      </c>
      <c r="F51" s="164" t="s">
        <v>309</v>
      </c>
      <c r="G51" s="164" t="s">
        <v>116</v>
      </c>
      <c r="H51" s="164" t="s">
        <v>310</v>
      </c>
      <c r="I51" s="190">
        <v>2</v>
      </c>
      <c r="J51" s="164" t="s">
        <v>311</v>
      </c>
      <c r="K51" s="164" t="s">
        <v>284</v>
      </c>
      <c r="L51" s="164" t="s">
        <v>129</v>
      </c>
      <c r="M51" s="164" t="s">
        <v>312</v>
      </c>
      <c r="N51" s="164" t="s">
        <v>313</v>
      </c>
      <c r="O51" s="181">
        <v>46037</v>
      </c>
      <c r="P51" s="181">
        <v>46386</v>
      </c>
      <c r="Q51" s="190"/>
      <c r="R51" s="190"/>
      <c r="S51" s="190"/>
      <c r="T51" s="190">
        <v>2</v>
      </c>
      <c r="U51" s="242" t="s">
        <v>1458</v>
      </c>
      <c r="V51" s="243">
        <v>2274924888</v>
      </c>
      <c r="W51" s="130" t="s">
        <v>1457</v>
      </c>
      <c r="X51" s="134" t="s">
        <v>308</v>
      </c>
      <c r="Y51" s="133" t="s">
        <v>1409</v>
      </c>
      <c r="Z51" s="133" t="s">
        <v>1412</v>
      </c>
      <c r="AA51" s="133" t="s">
        <v>295</v>
      </c>
      <c r="AB51" s="122">
        <v>1439551500</v>
      </c>
      <c r="AC51" s="228" t="s">
        <v>120</v>
      </c>
      <c r="AD51" s="164" t="s">
        <v>91</v>
      </c>
      <c r="AE51" s="164" t="s">
        <v>121</v>
      </c>
      <c r="AF51" s="164" t="s">
        <v>91</v>
      </c>
      <c r="AG51" s="164" t="s">
        <v>91</v>
      </c>
      <c r="AI51" s="270"/>
      <c r="AJ51" s="290" t="str">
        <f t="shared" si="7"/>
        <v>No Aplica</v>
      </c>
      <c r="AK51" s="304" t="str">
        <f t="shared" si="8"/>
        <v>No reporta avance en el periodo</v>
      </c>
      <c r="AL51" s="164" t="s">
        <v>294</v>
      </c>
      <c r="AM51" s="164" t="s">
        <v>104</v>
      </c>
      <c r="AN51" s="164" t="s">
        <v>104</v>
      </c>
      <c r="AO51" s="307" t="str">
        <f t="shared" si="9"/>
        <v>Sin iniciar</v>
      </c>
      <c r="AP51" s="243">
        <v>2274924888</v>
      </c>
      <c r="AQ51" s="243">
        <v>0</v>
      </c>
      <c r="AR51" s="122">
        <v>1439551500</v>
      </c>
      <c r="AS51" s="122">
        <v>1315212740</v>
      </c>
      <c r="AT51" s="122">
        <v>224858808.33000001</v>
      </c>
    </row>
    <row r="52" spans="2:46" s="59" customFormat="1" ht="17.25" thickBot="1" x14ac:dyDescent="0.35">
      <c r="B52" s="166"/>
      <c r="C52" s="166"/>
      <c r="D52" s="166"/>
      <c r="E52" s="167"/>
      <c r="F52" s="166"/>
      <c r="G52" s="166"/>
      <c r="H52" s="166"/>
      <c r="I52" s="191"/>
      <c r="J52" s="166"/>
      <c r="K52" s="166"/>
      <c r="L52" s="166"/>
      <c r="M52" s="166"/>
      <c r="N52" s="166"/>
      <c r="O52" s="183"/>
      <c r="P52" s="183"/>
      <c r="Q52" s="191"/>
      <c r="R52" s="191"/>
      <c r="S52" s="191"/>
      <c r="T52" s="191"/>
      <c r="U52" s="242"/>
      <c r="V52" s="243"/>
      <c r="W52" s="130" t="s">
        <v>1457</v>
      </c>
      <c r="X52" s="134" t="s">
        <v>308</v>
      </c>
      <c r="Y52" s="133" t="s">
        <v>1407</v>
      </c>
      <c r="Z52" s="133" t="s">
        <v>1412</v>
      </c>
      <c r="AA52" s="133" t="s">
        <v>295</v>
      </c>
      <c r="AB52" s="122">
        <v>499375000</v>
      </c>
      <c r="AC52" s="229"/>
      <c r="AD52" s="166"/>
      <c r="AE52" s="166"/>
      <c r="AF52" s="166"/>
      <c r="AG52" s="166"/>
      <c r="AI52" s="271"/>
      <c r="AJ52" s="288"/>
      <c r="AK52" s="305"/>
      <c r="AL52" s="166"/>
      <c r="AM52" s="166"/>
      <c r="AN52" s="166"/>
      <c r="AO52" s="308"/>
      <c r="AP52" s="243"/>
      <c r="AQ52" s="243"/>
      <c r="AR52" s="122">
        <v>499375000</v>
      </c>
      <c r="AS52" s="122">
        <v>483720000</v>
      </c>
      <c r="AT52" s="122">
        <v>72747932.670000002</v>
      </c>
    </row>
    <row r="53" spans="2:46" s="59" customFormat="1" ht="17.25" thickBot="1" x14ac:dyDescent="0.35">
      <c r="B53" s="165"/>
      <c r="C53" s="165"/>
      <c r="D53" s="165"/>
      <c r="E53" s="163"/>
      <c r="F53" s="165"/>
      <c r="G53" s="165"/>
      <c r="H53" s="165"/>
      <c r="I53" s="192"/>
      <c r="J53" s="165"/>
      <c r="K53" s="165"/>
      <c r="L53" s="165"/>
      <c r="M53" s="165"/>
      <c r="N53" s="165"/>
      <c r="O53" s="182"/>
      <c r="P53" s="182"/>
      <c r="Q53" s="192"/>
      <c r="R53" s="192"/>
      <c r="S53" s="192"/>
      <c r="T53" s="192"/>
      <c r="U53" s="242"/>
      <c r="V53" s="243"/>
      <c r="W53" s="130" t="s">
        <v>1457</v>
      </c>
      <c r="X53" s="134" t="s">
        <v>308</v>
      </c>
      <c r="Y53" s="133" t="s">
        <v>1407</v>
      </c>
      <c r="Z53" s="133" t="s">
        <v>1408</v>
      </c>
      <c r="AA53" s="133" t="s">
        <v>295</v>
      </c>
      <c r="AB53" s="122">
        <v>101200000</v>
      </c>
      <c r="AC53" s="230"/>
      <c r="AD53" s="165"/>
      <c r="AE53" s="165"/>
      <c r="AF53" s="165"/>
      <c r="AG53" s="165"/>
      <c r="AI53" s="272"/>
      <c r="AJ53" s="289"/>
      <c r="AK53" s="306"/>
      <c r="AL53" s="165"/>
      <c r="AM53" s="165"/>
      <c r="AN53" s="165"/>
      <c r="AO53" s="309"/>
      <c r="AP53" s="243"/>
      <c r="AQ53" s="243"/>
      <c r="AR53" s="122">
        <v>101200000</v>
      </c>
      <c r="AS53" s="122">
        <v>87400000</v>
      </c>
      <c r="AT53" s="122">
        <v>12573333.33</v>
      </c>
    </row>
    <row r="54" spans="2:46" s="59" customFormat="1" ht="17.25" thickBot="1" x14ac:dyDescent="0.35">
      <c r="B54" s="164" t="s">
        <v>78</v>
      </c>
      <c r="C54" s="164" t="s">
        <v>189</v>
      </c>
      <c r="D54" s="164" t="s">
        <v>295</v>
      </c>
      <c r="E54" s="162" t="s">
        <v>314</v>
      </c>
      <c r="F54" s="164" t="s">
        <v>309</v>
      </c>
      <c r="G54" s="164" t="s">
        <v>116</v>
      </c>
      <c r="H54" s="164" t="s">
        <v>310</v>
      </c>
      <c r="I54" s="193">
        <v>1</v>
      </c>
      <c r="J54" s="164" t="s">
        <v>315</v>
      </c>
      <c r="K54" s="164" t="s">
        <v>284</v>
      </c>
      <c r="L54" s="164" t="s">
        <v>87</v>
      </c>
      <c r="M54" s="164" t="s">
        <v>316</v>
      </c>
      <c r="N54" s="164" t="s">
        <v>317</v>
      </c>
      <c r="O54" s="181">
        <v>46037</v>
      </c>
      <c r="P54" s="181">
        <v>46386</v>
      </c>
      <c r="Q54" s="193">
        <v>0.1</v>
      </c>
      <c r="R54" s="193">
        <v>0.4</v>
      </c>
      <c r="S54" s="193">
        <v>0.7</v>
      </c>
      <c r="T54" s="193">
        <v>1</v>
      </c>
      <c r="U54" s="242" t="s">
        <v>1458</v>
      </c>
      <c r="V54" s="243">
        <v>966068940</v>
      </c>
      <c r="W54" s="130" t="s">
        <v>1457</v>
      </c>
      <c r="X54" s="134" t="s">
        <v>314</v>
      </c>
      <c r="Y54" s="133" t="s">
        <v>1409</v>
      </c>
      <c r="Z54" s="133" t="s">
        <v>1413</v>
      </c>
      <c r="AA54" s="133" t="s">
        <v>295</v>
      </c>
      <c r="AB54" s="122">
        <v>2385749000</v>
      </c>
      <c r="AC54" s="228" t="s">
        <v>120</v>
      </c>
      <c r="AD54" s="164" t="s">
        <v>91</v>
      </c>
      <c r="AE54" s="164" t="s">
        <v>121</v>
      </c>
      <c r="AF54" s="164" t="s">
        <v>91</v>
      </c>
      <c r="AG54" s="164" t="s">
        <v>91</v>
      </c>
      <c r="AI54" s="268">
        <v>0.1</v>
      </c>
      <c r="AJ54" s="290">
        <f t="shared" si="7"/>
        <v>1</v>
      </c>
      <c r="AK54" s="304" t="str">
        <f t="shared" si="8"/>
        <v>Avance satisfactorio</v>
      </c>
      <c r="AL54" s="164" t="s">
        <v>318</v>
      </c>
      <c r="AM54" s="164" t="s">
        <v>319</v>
      </c>
      <c r="AN54" s="164" t="s">
        <v>104</v>
      </c>
      <c r="AO54" s="307" t="str">
        <f t="shared" si="9"/>
        <v>En gestión</v>
      </c>
      <c r="AP54" s="243">
        <v>966068940</v>
      </c>
      <c r="AQ54" s="243">
        <v>241517235</v>
      </c>
      <c r="AR54" s="122">
        <v>2385749000</v>
      </c>
      <c r="AS54" s="122">
        <v>2261579934</v>
      </c>
      <c r="AT54" s="122">
        <v>1351324334</v>
      </c>
    </row>
    <row r="55" spans="2:46" s="59" customFormat="1" ht="17.25" thickBot="1" x14ac:dyDescent="0.35">
      <c r="B55" s="165"/>
      <c r="C55" s="165"/>
      <c r="D55" s="165"/>
      <c r="E55" s="163"/>
      <c r="F55" s="165"/>
      <c r="G55" s="165"/>
      <c r="H55" s="165"/>
      <c r="I55" s="194"/>
      <c r="J55" s="165"/>
      <c r="K55" s="165"/>
      <c r="L55" s="165"/>
      <c r="M55" s="165"/>
      <c r="N55" s="165"/>
      <c r="O55" s="182"/>
      <c r="P55" s="182"/>
      <c r="Q55" s="194"/>
      <c r="R55" s="194"/>
      <c r="S55" s="194"/>
      <c r="T55" s="194"/>
      <c r="U55" s="242"/>
      <c r="V55" s="243"/>
      <c r="W55" s="130" t="s">
        <v>1457</v>
      </c>
      <c r="X55" s="134" t="s">
        <v>314</v>
      </c>
      <c r="Y55" s="133" t="s">
        <v>1407</v>
      </c>
      <c r="Z55" s="133" t="s">
        <v>1412</v>
      </c>
      <c r="AA55" s="133" t="s">
        <v>295</v>
      </c>
      <c r="AB55" s="122">
        <v>129360000</v>
      </c>
      <c r="AC55" s="230"/>
      <c r="AD55" s="165"/>
      <c r="AE55" s="165"/>
      <c r="AF55" s="165"/>
      <c r="AG55" s="165"/>
      <c r="AI55" s="269"/>
      <c r="AJ55" s="289"/>
      <c r="AK55" s="306"/>
      <c r="AL55" s="165"/>
      <c r="AM55" s="165"/>
      <c r="AN55" s="165"/>
      <c r="AO55" s="309"/>
      <c r="AP55" s="243"/>
      <c r="AQ55" s="243"/>
      <c r="AR55" s="122">
        <v>129360000</v>
      </c>
      <c r="AS55" s="122">
        <v>126042000</v>
      </c>
      <c r="AT55" s="122">
        <v>18193467</v>
      </c>
    </row>
    <row r="56" spans="2:46" s="59" customFormat="1" ht="16.5" customHeight="1" thickBot="1" x14ac:dyDescent="0.35">
      <c r="B56" s="164" t="s">
        <v>78</v>
      </c>
      <c r="C56" s="164" t="s">
        <v>189</v>
      </c>
      <c r="D56" s="164" t="s">
        <v>295</v>
      </c>
      <c r="E56" s="162" t="s">
        <v>320</v>
      </c>
      <c r="F56" s="164" t="s">
        <v>309</v>
      </c>
      <c r="G56" s="164" t="s">
        <v>116</v>
      </c>
      <c r="H56" s="164" t="s">
        <v>310</v>
      </c>
      <c r="I56" s="190">
        <v>2</v>
      </c>
      <c r="J56" s="164" t="s">
        <v>321</v>
      </c>
      <c r="K56" s="164" t="s">
        <v>284</v>
      </c>
      <c r="L56" s="164" t="s">
        <v>129</v>
      </c>
      <c r="M56" s="164" t="s">
        <v>322</v>
      </c>
      <c r="N56" s="164" t="s">
        <v>323</v>
      </c>
      <c r="O56" s="181">
        <v>46037</v>
      </c>
      <c r="P56" s="181">
        <v>46386</v>
      </c>
      <c r="Q56" s="190"/>
      <c r="R56" s="190"/>
      <c r="S56" s="190"/>
      <c r="T56" s="190">
        <v>2</v>
      </c>
      <c r="U56" s="242" t="s">
        <v>1458</v>
      </c>
      <c r="V56" s="243">
        <v>512798700</v>
      </c>
      <c r="W56" s="130" t="s">
        <v>1457</v>
      </c>
      <c r="X56" s="134" t="s">
        <v>320</v>
      </c>
      <c r="Y56" s="133" t="s">
        <v>1409</v>
      </c>
      <c r="Z56" s="133" t="s">
        <v>1398</v>
      </c>
      <c r="AA56" s="133" t="s">
        <v>295</v>
      </c>
      <c r="AB56" s="122">
        <v>318535000</v>
      </c>
      <c r="AC56" s="228" t="s">
        <v>120</v>
      </c>
      <c r="AD56" s="164" t="s">
        <v>91</v>
      </c>
      <c r="AE56" s="164" t="s">
        <v>121</v>
      </c>
      <c r="AF56" s="164" t="s">
        <v>91</v>
      </c>
      <c r="AG56" s="164" t="s">
        <v>91</v>
      </c>
      <c r="AI56" s="270"/>
      <c r="AJ56" s="290" t="str">
        <f t="shared" si="7"/>
        <v>No Aplica</v>
      </c>
      <c r="AK56" s="304" t="str">
        <f t="shared" si="8"/>
        <v>No reporta avance en el periodo</v>
      </c>
      <c r="AL56" s="164" t="s">
        <v>294</v>
      </c>
      <c r="AM56" s="164" t="s">
        <v>104</v>
      </c>
      <c r="AN56" s="164" t="s">
        <v>104</v>
      </c>
      <c r="AO56" s="307" t="str">
        <f t="shared" si="9"/>
        <v>Sin iniciar</v>
      </c>
      <c r="AP56" s="243">
        <v>512798700</v>
      </c>
      <c r="AQ56" s="243">
        <v>0</v>
      </c>
      <c r="AR56" s="122">
        <v>318535000</v>
      </c>
      <c r="AS56" s="122">
        <v>310152500</v>
      </c>
      <c r="AT56" s="122">
        <v>48277667</v>
      </c>
    </row>
    <row r="57" spans="2:46" s="59" customFormat="1" ht="17.25" thickBot="1" x14ac:dyDescent="0.35">
      <c r="B57" s="165"/>
      <c r="C57" s="165"/>
      <c r="D57" s="165"/>
      <c r="E57" s="163"/>
      <c r="F57" s="165"/>
      <c r="G57" s="165"/>
      <c r="H57" s="165"/>
      <c r="I57" s="192"/>
      <c r="J57" s="165"/>
      <c r="K57" s="165"/>
      <c r="L57" s="165"/>
      <c r="M57" s="165"/>
      <c r="N57" s="165"/>
      <c r="O57" s="182"/>
      <c r="P57" s="182"/>
      <c r="Q57" s="192"/>
      <c r="R57" s="192"/>
      <c r="S57" s="192"/>
      <c r="T57" s="192"/>
      <c r="U57" s="242"/>
      <c r="V57" s="243"/>
      <c r="W57" s="130" t="s">
        <v>1457</v>
      </c>
      <c r="X57" s="134" t="s">
        <v>320</v>
      </c>
      <c r="Y57" s="133" t="s">
        <v>1407</v>
      </c>
      <c r="Z57" s="133" t="s">
        <v>1412</v>
      </c>
      <c r="AA57" s="133" t="s">
        <v>295</v>
      </c>
      <c r="AB57" s="122">
        <v>119448000</v>
      </c>
      <c r="AC57" s="230"/>
      <c r="AD57" s="165"/>
      <c r="AE57" s="165"/>
      <c r="AF57" s="165"/>
      <c r="AG57" s="165"/>
      <c r="AI57" s="272"/>
      <c r="AJ57" s="289"/>
      <c r="AK57" s="306"/>
      <c r="AL57" s="165"/>
      <c r="AM57" s="165"/>
      <c r="AN57" s="165"/>
      <c r="AO57" s="309"/>
      <c r="AP57" s="243"/>
      <c r="AQ57" s="243"/>
      <c r="AR57" s="122">
        <v>119448000</v>
      </c>
      <c r="AS57" s="122">
        <v>119448000</v>
      </c>
      <c r="AT57" s="122">
        <v>18580800</v>
      </c>
    </row>
    <row r="58" spans="2:46" s="59" customFormat="1" ht="16.5" customHeight="1" thickBot="1" x14ac:dyDescent="0.35">
      <c r="B58" s="164" t="s">
        <v>78</v>
      </c>
      <c r="C58" s="164" t="s">
        <v>189</v>
      </c>
      <c r="D58" s="164" t="s">
        <v>295</v>
      </c>
      <c r="E58" s="53" t="s">
        <v>324</v>
      </c>
      <c r="F58" s="164" t="s">
        <v>309</v>
      </c>
      <c r="G58" s="164" t="s">
        <v>116</v>
      </c>
      <c r="H58" s="164" t="s">
        <v>310</v>
      </c>
      <c r="I58" s="190">
        <v>2</v>
      </c>
      <c r="J58" s="164" t="s">
        <v>325</v>
      </c>
      <c r="K58" s="164" t="s">
        <v>284</v>
      </c>
      <c r="L58" s="164" t="s">
        <v>129</v>
      </c>
      <c r="M58" s="164" t="s">
        <v>322</v>
      </c>
      <c r="N58" s="164" t="s">
        <v>326</v>
      </c>
      <c r="O58" s="181">
        <v>46037</v>
      </c>
      <c r="P58" s="181">
        <v>46386</v>
      </c>
      <c r="Q58" s="190"/>
      <c r="R58" s="190"/>
      <c r="S58" s="190"/>
      <c r="T58" s="190">
        <v>2</v>
      </c>
      <c r="U58" s="242" t="s">
        <v>1458</v>
      </c>
      <c r="V58" s="243">
        <v>465066133</v>
      </c>
      <c r="W58" s="130" t="s">
        <v>1457</v>
      </c>
      <c r="X58" s="134" t="s">
        <v>324</v>
      </c>
      <c r="Y58" s="133" t="s">
        <v>1409</v>
      </c>
      <c r="Z58" s="133" t="s">
        <v>1398</v>
      </c>
      <c r="AA58" s="133" t="s">
        <v>295</v>
      </c>
      <c r="AB58" s="122">
        <v>428779500</v>
      </c>
      <c r="AC58" s="228" t="s">
        <v>120</v>
      </c>
      <c r="AD58" s="164" t="s">
        <v>91</v>
      </c>
      <c r="AE58" s="164" t="s">
        <v>121</v>
      </c>
      <c r="AF58" s="164" t="s">
        <v>303</v>
      </c>
      <c r="AG58" s="164" t="s">
        <v>91</v>
      </c>
      <c r="AI58" s="270"/>
      <c r="AJ58" s="290" t="str">
        <f t="shared" si="7"/>
        <v>No Aplica</v>
      </c>
      <c r="AK58" s="304" t="str">
        <f t="shared" si="8"/>
        <v>No reporta avance en el periodo</v>
      </c>
      <c r="AL58" s="164" t="s">
        <v>294</v>
      </c>
      <c r="AM58" s="164" t="s">
        <v>104</v>
      </c>
      <c r="AN58" s="164" t="s">
        <v>104</v>
      </c>
      <c r="AO58" s="307" t="str">
        <f t="shared" si="9"/>
        <v>Sin iniciar</v>
      </c>
      <c r="AP58" s="243">
        <v>465066133</v>
      </c>
      <c r="AQ58" s="243">
        <v>0</v>
      </c>
      <c r="AR58" s="122">
        <v>428779500</v>
      </c>
      <c r="AS58" s="122">
        <v>407112248</v>
      </c>
      <c r="AT58" s="122">
        <v>64319914</v>
      </c>
    </row>
    <row r="59" spans="2:46" s="59" customFormat="1" ht="17.25" thickBot="1" x14ac:dyDescent="0.35">
      <c r="B59" s="166"/>
      <c r="C59" s="166"/>
      <c r="D59" s="166"/>
      <c r="E59" s="53"/>
      <c r="F59" s="166"/>
      <c r="G59" s="166"/>
      <c r="H59" s="166"/>
      <c r="I59" s="191"/>
      <c r="J59" s="166"/>
      <c r="K59" s="166"/>
      <c r="L59" s="166"/>
      <c r="M59" s="166"/>
      <c r="N59" s="166"/>
      <c r="O59" s="183"/>
      <c r="P59" s="183"/>
      <c r="Q59" s="191"/>
      <c r="R59" s="191"/>
      <c r="S59" s="191"/>
      <c r="T59" s="191"/>
      <c r="U59" s="242"/>
      <c r="V59" s="243"/>
      <c r="W59" s="130" t="s">
        <v>1457</v>
      </c>
      <c r="X59" s="134" t="s">
        <v>324</v>
      </c>
      <c r="Y59" s="133" t="s">
        <v>1407</v>
      </c>
      <c r="Z59" s="133" t="s">
        <v>1412</v>
      </c>
      <c r="AA59" s="133" t="s">
        <v>295</v>
      </c>
      <c r="AB59" s="122">
        <v>89100000</v>
      </c>
      <c r="AC59" s="229"/>
      <c r="AD59" s="166"/>
      <c r="AE59" s="166"/>
      <c r="AF59" s="166"/>
      <c r="AG59" s="166"/>
      <c r="AI59" s="271"/>
      <c r="AJ59" s="288"/>
      <c r="AK59" s="305"/>
      <c r="AL59" s="166"/>
      <c r="AM59" s="166"/>
      <c r="AN59" s="166"/>
      <c r="AO59" s="308"/>
      <c r="AP59" s="243"/>
      <c r="AQ59" s="243"/>
      <c r="AR59" s="122">
        <v>89100000</v>
      </c>
      <c r="AS59" s="122">
        <v>89100000</v>
      </c>
      <c r="AT59" s="122">
        <v>3960000</v>
      </c>
    </row>
    <row r="60" spans="2:46" s="59" customFormat="1" ht="17.25" thickBot="1" x14ac:dyDescent="0.35">
      <c r="B60" s="165"/>
      <c r="C60" s="165"/>
      <c r="D60" s="165"/>
      <c r="E60" s="53"/>
      <c r="F60" s="165"/>
      <c r="G60" s="165"/>
      <c r="H60" s="165"/>
      <c r="I60" s="192"/>
      <c r="J60" s="165"/>
      <c r="K60" s="165"/>
      <c r="L60" s="165"/>
      <c r="M60" s="165"/>
      <c r="N60" s="165"/>
      <c r="O60" s="182"/>
      <c r="P60" s="182"/>
      <c r="Q60" s="192"/>
      <c r="R60" s="192"/>
      <c r="S60" s="192"/>
      <c r="T60" s="192"/>
      <c r="U60" s="242"/>
      <c r="V60" s="243"/>
      <c r="W60" s="130" t="s">
        <v>1457</v>
      </c>
      <c r="X60" s="134" t="s">
        <v>324</v>
      </c>
      <c r="Y60" s="133" t="s">
        <v>1407</v>
      </c>
      <c r="Z60" s="133" t="s">
        <v>1408</v>
      </c>
      <c r="AA60" s="133" t="s">
        <v>295</v>
      </c>
      <c r="AB60" s="122">
        <v>83215000</v>
      </c>
      <c r="AC60" s="230"/>
      <c r="AD60" s="165"/>
      <c r="AE60" s="165"/>
      <c r="AF60" s="165"/>
      <c r="AG60" s="165"/>
      <c r="AI60" s="272"/>
      <c r="AJ60" s="289"/>
      <c r="AK60" s="306"/>
      <c r="AL60" s="165"/>
      <c r="AM60" s="165"/>
      <c r="AN60" s="165"/>
      <c r="AO60" s="309"/>
      <c r="AP60" s="243"/>
      <c r="AQ60" s="243"/>
      <c r="AR60" s="122">
        <v>83215000</v>
      </c>
      <c r="AS60" s="122">
        <v>71867500</v>
      </c>
      <c r="AT60" s="122">
        <v>10086667</v>
      </c>
    </row>
    <row r="61" spans="2:46" s="59" customFormat="1" ht="17.25" thickBot="1" x14ac:dyDescent="0.35">
      <c r="B61" s="52" t="s">
        <v>78</v>
      </c>
      <c r="C61" s="52" t="s">
        <v>189</v>
      </c>
      <c r="D61" s="52" t="s">
        <v>295</v>
      </c>
      <c r="E61" s="53" t="s">
        <v>327</v>
      </c>
      <c r="F61" s="52" t="s">
        <v>82</v>
      </c>
      <c r="G61" s="52" t="s">
        <v>116</v>
      </c>
      <c r="H61" s="52" t="s">
        <v>127</v>
      </c>
      <c r="I61" s="60">
        <v>1</v>
      </c>
      <c r="J61" s="52" t="s">
        <v>328</v>
      </c>
      <c r="K61" s="52" t="s">
        <v>284</v>
      </c>
      <c r="L61" s="52" t="s">
        <v>87</v>
      </c>
      <c r="M61" s="52" t="s">
        <v>329</v>
      </c>
      <c r="N61" s="52" t="s">
        <v>330</v>
      </c>
      <c r="O61" s="90">
        <v>46037</v>
      </c>
      <c r="P61" s="90">
        <v>46386</v>
      </c>
      <c r="Q61" s="60">
        <v>1</v>
      </c>
      <c r="R61" s="60">
        <v>1</v>
      </c>
      <c r="S61" s="60">
        <v>1</v>
      </c>
      <c r="T61" s="60">
        <v>1</v>
      </c>
      <c r="U61" s="137" t="s">
        <v>1458</v>
      </c>
      <c r="V61" s="121">
        <v>73816406</v>
      </c>
      <c r="W61" s="130" t="s">
        <v>1457</v>
      </c>
      <c r="X61" s="134" t="s">
        <v>327</v>
      </c>
      <c r="Y61" s="133" t="s">
        <v>1409</v>
      </c>
      <c r="Z61" s="133" t="s">
        <v>1414</v>
      </c>
      <c r="AA61" s="133" t="s">
        <v>295</v>
      </c>
      <c r="AB61" s="122">
        <v>47250000</v>
      </c>
      <c r="AC61" s="123" t="s">
        <v>120</v>
      </c>
      <c r="AD61" s="52" t="s">
        <v>91</v>
      </c>
      <c r="AE61" s="52" t="s">
        <v>121</v>
      </c>
      <c r="AF61" s="52" t="s">
        <v>91</v>
      </c>
      <c r="AG61" s="52" t="s">
        <v>91</v>
      </c>
      <c r="AI61" s="93">
        <v>1</v>
      </c>
      <c r="AJ61" s="57">
        <f t="shared" si="7"/>
        <v>1</v>
      </c>
      <c r="AK61" s="117" t="str">
        <f t="shared" si="8"/>
        <v>Avance satisfactorio</v>
      </c>
      <c r="AL61" s="52" t="s">
        <v>331</v>
      </c>
      <c r="AM61" s="52" t="s">
        <v>332</v>
      </c>
      <c r="AN61" s="52" t="s">
        <v>104</v>
      </c>
      <c r="AO61" s="118" t="str">
        <f t="shared" si="9"/>
        <v>En gestión</v>
      </c>
      <c r="AP61" s="121">
        <v>73816406</v>
      </c>
      <c r="AQ61" s="121">
        <v>0</v>
      </c>
      <c r="AR61" s="122">
        <v>47250000</v>
      </c>
      <c r="AS61" s="122">
        <v>44887500</v>
      </c>
      <c r="AT61" s="122">
        <v>7245000</v>
      </c>
    </row>
    <row r="62" spans="2:46" s="59" customFormat="1" ht="17.25" thickBot="1" x14ac:dyDescent="0.35">
      <c r="B62" s="52" t="s">
        <v>237</v>
      </c>
      <c r="C62" s="52" t="s">
        <v>189</v>
      </c>
      <c r="D62" s="52" t="s">
        <v>295</v>
      </c>
      <c r="E62" s="53" t="s">
        <v>333</v>
      </c>
      <c r="F62" s="52" t="s">
        <v>182</v>
      </c>
      <c r="G62" s="52" t="s">
        <v>116</v>
      </c>
      <c r="H62" s="52" t="s">
        <v>239</v>
      </c>
      <c r="I62" s="67">
        <v>1</v>
      </c>
      <c r="J62" s="52" t="s">
        <v>334</v>
      </c>
      <c r="K62" s="52" t="s">
        <v>136</v>
      </c>
      <c r="L62" s="52" t="s">
        <v>87</v>
      </c>
      <c r="M62" s="52" t="s">
        <v>335</v>
      </c>
      <c r="N62" s="52" t="s">
        <v>336</v>
      </c>
      <c r="O62" s="90">
        <v>46024</v>
      </c>
      <c r="P62" s="90">
        <v>46386</v>
      </c>
      <c r="Q62" s="67">
        <v>1</v>
      </c>
      <c r="R62" s="67">
        <v>1</v>
      </c>
      <c r="S62" s="67">
        <v>1</v>
      </c>
      <c r="T62" s="67">
        <v>1</v>
      </c>
      <c r="U62" s="137" t="s">
        <v>1458</v>
      </c>
      <c r="V62" s="121">
        <v>251727377</v>
      </c>
      <c r="W62" s="130" t="s">
        <v>559</v>
      </c>
      <c r="X62" s="134" t="s">
        <v>1400</v>
      </c>
      <c r="Y62" s="133" t="s">
        <v>1400</v>
      </c>
      <c r="Z62" s="133" t="s">
        <v>1400</v>
      </c>
      <c r="AA62" s="133" t="s">
        <v>1400</v>
      </c>
      <c r="AB62" s="122">
        <v>0</v>
      </c>
      <c r="AC62" s="123" t="s">
        <v>120</v>
      </c>
      <c r="AD62" s="52" t="s">
        <v>91</v>
      </c>
      <c r="AE62" s="52" t="s">
        <v>197</v>
      </c>
      <c r="AF62" s="52" t="s">
        <v>91</v>
      </c>
      <c r="AG62" s="52" t="s">
        <v>287</v>
      </c>
      <c r="AI62" s="99">
        <v>1</v>
      </c>
      <c r="AJ62" s="57">
        <f t="shared" si="7"/>
        <v>1</v>
      </c>
      <c r="AK62" s="117" t="str">
        <f t="shared" si="8"/>
        <v>Avance satisfactorio</v>
      </c>
      <c r="AL62" s="52" t="s">
        <v>337</v>
      </c>
      <c r="AM62" s="52" t="s">
        <v>338</v>
      </c>
      <c r="AN62" s="52" t="s">
        <v>104</v>
      </c>
      <c r="AO62" s="118" t="str">
        <f t="shared" si="9"/>
        <v>En gestión</v>
      </c>
      <c r="AP62" s="121">
        <v>251727377</v>
      </c>
      <c r="AQ62" s="121">
        <v>0</v>
      </c>
      <c r="AR62" s="122">
        <v>0</v>
      </c>
      <c r="AS62" s="122">
        <v>0</v>
      </c>
      <c r="AT62" s="122">
        <v>0</v>
      </c>
    </row>
    <row r="63" spans="2:46" s="59" customFormat="1" ht="17.25" thickBot="1" x14ac:dyDescent="0.35">
      <c r="B63" s="164" t="s">
        <v>78</v>
      </c>
      <c r="C63" s="164" t="s">
        <v>189</v>
      </c>
      <c r="D63" s="164" t="s">
        <v>339</v>
      </c>
      <c r="E63" s="162" t="s">
        <v>340</v>
      </c>
      <c r="F63" s="164" t="s">
        <v>82</v>
      </c>
      <c r="G63" s="164" t="s">
        <v>341</v>
      </c>
      <c r="H63" s="164" t="s">
        <v>127</v>
      </c>
      <c r="I63" s="186">
        <v>1</v>
      </c>
      <c r="J63" s="164" t="s">
        <v>342</v>
      </c>
      <c r="K63" s="164" t="s">
        <v>86</v>
      </c>
      <c r="L63" s="164" t="s">
        <v>87</v>
      </c>
      <c r="M63" s="164" t="s">
        <v>343</v>
      </c>
      <c r="N63" s="164" t="s">
        <v>344</v>
      </c>
      <c r="O63" s="181">
        <v>46023</v>
      </c>
      <c r="P63" s="181">
        <v>46386</v>
      </c>
      <c r="Q63" s="186">
        <v>0.1</v>
      </c>
      <c r="R63" s="186">
        <v>0.4</v>
      </c>
      <c r="S63" s="186">
        <v>0.6</v>
      </c>
      <c r="T63" s="186">
        <v>1</v>
      </c>
      <c r="U63" s="242" t="s">
        <v>1458</v>
      </c>
      <c r="V63" s="243">
        <v>506569104</v>
      </c>
      <c r="W63" s="130" t="s">
        <v>1457</v>
      </c>
      <c r="X63" s="134" t="s">
        <v>340</v>
      </c>
      <c r="Y63" s="133" t="s">
        <v>1396</v>
      </c>
      <c r="Z63" s="133" t="s">
        <v>1415</v>
      </c>
      <c r="AA63" s="133" t="s">
        <v>339</v>
      </c>
      <c r="AB63" s="122">
        <v>7520800</v>
      </c>
      <c r="AC63" s="228" t="s">
        <v>120</v>
      </c>
      <c r="AD63" s="164" t="s">
        <v>91</v>
      </c>
      <c r="AE63" s="164" t="s">
        <v>121</v>
      </c>
      <c r="AF63" s="164" t="s">
        <v>91</v>
      </c>
      <c r="AG63" s="164" t="s">
        <v>91</v>
      </c>
      <c r="AI63" s="264">
        <v>0.4</v>
      </c>
      <c r="AJ63" s="290">
        <f>+IF(Q63=0,"No Aplica",IF(AI63/Q63&gt;=100%,100%,AI63/Q63))</f>
        <v>1</v>
      </c>
      <c r="AK63" s="304" t="str">
        <f>IF(ISTEXT(AJ63),"No reporta avance en el periodo",IF(AJ63&lt;=69%,"Avance insuficiente",IF(AJ63&gt;95%,"Avance satisfactorio",IF(AJ63&gt;70%,"Avance suficiente",IF(AJ63&lt;94%,"Avance suficiente",0)))))</f>
        <v>Avance satisfactorio</v>
      </c>
      <c r="AL63" s="164" t="s">
        <v>345</v>
      </c>
      <c r="AM63" s="164" t="s">
        <v>346</v>
      </c>
      <c r="AN63" s="164" t="s">
        <v>104</v>
      </c>
      <c r="AO63" s="307" t="str">
        <f>IF(AI63&lt;1%,"Sin iniciar",IF(AI63&gt;=G63,"Terminada","En gestión"))</f>
        <v>En gestión</v>
      </c>
      <c r="AP63" s="243">
        <v>506569104</v>
      </c>
      <c r="AQ63" s="243">
        <v>126642276</v>
      </c>
      <c r="AR63" s="122">
        <v>7520800</v>
      </c>
      <c r="AS63" s="122">
        <v>6370560</v>
      </c>
      <c r="AT63" s="122">
        <v>1017520</v>
      </c>
    </row>
    <row r="64" spans="2:46" s="59" customFormat="1" ht="17.25" thickBot="1" x14ac:dyDescent="0.35">
      <c r="B64" s="165"/>
      <c r="C64" s="165"/>
      <c r="D64" s="165"/>
      <c r="E64" s="163"/>
      <c r="F64" s="165"/>
      <c r="G64" s="165"/>
      <c r="H64" s="165"/>
      <c r="I64" s="187"/>
      <c r="J64" s="165"/>
      <c r="K64" s="165"/>
      <c r="L64" s="165"/>
      <c r="M64" s="165"/>
      <c r="N64" s="165"/>
      <c r="O64" s="182"/>
      <c r="P64" s="182"/>
      <c r="Q64" s="187"/>
      <c r="R64" s="187"/>
      <c r="S64" s="187"/>
      <c r="T64" s="187"/>
      <c r="U64" s="242"/>
      <c r="V64" s="243"/>
      <c r="W64" s="130" t="s">
        <v>1457</v>
      </c>
      <c r="X64" s="134" t="s">
        <v>340</v>
      </c>
      <c r="Y64" s="133" t="s">
        <v>1396</v>
      </c>
      <c r="Z64" s="133" t="s">
        <v>1397</v>
      </c>
      <c r="AA64" s="133" t="s">
        <v>339</v>
      </c>
      <c r="AB64" s="122">
        <v>25587920</v>
      </c>
      <c r="AC64" s="230"/>
      <c r="AD64" s="165"/>
      <c r="AE64" s="165"/>
      <c r="AF64" s="165"/>
      <c r="AG64" s="165"/>
      <c r="AI64" s="265"/>
      <c r="AJ64" s="289"/>
      <c r="AK64" s="306"/>
      <c r="AL64" s="165"/>
      <c r="AM64" s="165"/>
      <c r="AN64" s="165"/>
      <c r="AO64" s="309"/>
      <c r="AP64" s="243"/>
      <c r="AQ64" s="243"/>
      <c r="AR64" s="122">
        <v>25587920</v>
      </c>
      <c r="AS64" s="122">
        <v>21661440</v>
      </c>
      <c r="AT64" s="122">
        <v>3023920.0660000001</v>
      </c>
    </row>
    <row r="65" spans="2:46" s="59" customFormat="1" ht="17.25" thickBot="1" x14ac:dyDescent="0.35">
      <c r="B65" s="52" t="s">
        <v>78</v>
      </c>
      <c r="C65" s="52" t="s">
        <v>189</v>
      </c>
      <c r="D65" s="52" t="s">
        <v>339</v>
      </c>
      <c r="E65" s="53" t="s">
        <v>347</v>
      </c>
      <c r="F65" s="52" t="s">
        <v>115</v>
      </c>
      <c r="G65" s="52" t="s">
        <v>348</v>
      </c>
      <c r="H65" s="52" t="s">
        <v>98</v>
      </c>
      <c r="I65" s="61">
        <v>1</v>
      </c>
      <c r="J65" s="52" t="s">
        <v>349</v>
      </c>
      <c r="K65" s="52" t="s">
        <v>86</v>
      </c>
      <c r="L65" s="52" t="s">
        <v>87</v>
      </c>
      <c r="M65" s="52" t="s">
        <v>350</v>
      </c>
      <c r="N65" s="52" t="s">
        <v>351</v>
      </c>
      <c r="O65" s="90">
        <v>46023</v>
      </c>
      <c r="P65" s="90">
        <v>46386</v>
      </c>
      <c r="Q65" s="61">
        <v>0.25</v>
      </c>
      <c r="R65" s="61">
        <v>0.5</v>
      </c>
      <c r="S65" s="61">
        <v>0.75</v>
      </c>
      <c r="T65" s="61">
        <v>1</v>
      </c>
      <c r="U65" s="137" t="s">
        <v>1458</v>
      </c>
      <c r="V65" s="121">
        <v>383995056</v>
      </c>
      <c r="W65" s="130" t="s">
        <v>1457</v>
      </c>
      <c r="X65" s="134" t="s">
        <v>347</v>
      </c>
      <c r="Y65" s="133" t="s">
        <v>1396</v>
      </c>
      <c r="Z65" s="133" t="s">
        <v>1397</v>
      </c>
      <c r="AA65" s="133" t="s">
        <v>339</v>
      </c>
      <c r="AB65" s="122">
        <v>37604000</v>
      </c>
      <c r="AC65" s="123" t="s">
        <v>120</v>
      </c>
      <c r="AD65" s="52" t="s">
        <v>91</v>
      </c>
      <c r="AE65" s="52" t="s">
        <v>121</v>
      </c>
      <c r="AF65" s="52" t="s">
        <v>93</v>
      </c>
      <c r="AG65" s="52" t="s">
        <v>91</v>
      </c>
      <c r="AI65" s="94">
        <v>0.25</v>
      </c>
      <c r="AJ65" s="57">
        <f t="shared" ref="AJ65:AJ75" si="10">+IF(Q65=0,"No Aplica",IF(AI65/Q65&gt;=100%,100%,AI65/Q65))</f>
        <v>1</v>
      </c>
      <c r="AK65" s="117" t="str">
        <f t="shared" ref="AK65:AK75" si="11">IF(ISTEXT(AJ65),"No reporta avance en el periodo",IF(AJ65&lt;=69%,"Avance insuficiente",IF(AJ65&gt;95%,"Avance satisfactorio",IF(AJ65&gt;70%,"Avance suficiente",IF(AJ65&lt;94%,"Avance suficiente",0)))))</f>
        <v>Avance satisfactorio</v>
      </c>
      <c r="AL65" s="52" t="s">
        <v>352</v>
      </c>
      <c r="AM65" s="52" t="s">
        <v>353</v>
      </c>
      <c r="AN65" s="52" t="s">
        <v>104</v>
      </c>
      <c r="AO65" s="118" t="str">
        <f t="shared" ref="AO65:AO75" si="12">IF(AI65&lt;1%,"Sin iniciar",IF(AI65&gt;=G65,"Terminada","En gestión"))</f>
        <v>En gestión</v>
      </c>
      <c r="AP65" s="121">
        <v>383995056</v>
      </c>
      <c r="AQ65" s="121">
        <v>95998764</v>
      </c>
      <c r="AR65" s="122">
        <v>37604000</v>
      </c>
      <c r="AS65" s="122">
        <v>31852800</v>
      </c>
      <c r="AT65" s="122">
        <v>4811100</v>
      </c>
    </row>
    <row r="66" spans="2:46" s="59" customFormat="1" ht="17.25" thickBot="1" x14ac:dyDescent="0.35">
      <c r="B66" s="164" t="s">
        <v>78</v>
      </c>
      <c r="C66" s="164" t="s">
        <v>189</v>
      </c>
      <c r="D66" s="164" t="s">
        <v>339</v>
      </c>
      <c r="E66" s="162" t="s">
        <v>354</v>
      </c>
      <c r="F66" s="164" t="s">
        <v>82</v>
      </c>
      <c r="G66" s="164" t="s">
        <v>341</v>
      </c>
      <c r="H66" s="164" t="s">
        <v>355</v>
      </c>
      <c r="I66" s="206">
        <v>1</v>
      </c>
      <c r="J66" s="164" t="s">
        <v>356</v>
      </c>
      <c r="K66" s="164" t="s">
        <v>86</v>
      </c>
      <c r="L66" s="164" t="s">
        <v>87</v>
      </c>
      <c r="M66" s="164" t="s">
        <v>357</v>
      </c>
      <c r="N66" s="164" t="s">
        <v>358</v>
      </c>
      <c r="O66" s="181">
        <v>46023</v>
      </c>
      <c r="P66" s="181">
        <v>46386</v>
      </c>
      <c r="Q66" s="206">
        <v>0.25</v>
      </c>
      <c r="R66" s="206">
        <v>0.5</v>
      </c>
      <c r="S66" s="206">
        <v>0.75</v>
      </c>
      <c r="T66" s="206">
        <v>1</v>
      </c>
      <c r="U66" s="242" t="s">
        <v>1458</v>
      </c>
      <c r="V66" s="243">
        <v>44062515714</v>
      </c>
      <c r="W66" s="130" t="s">
        <v>1457</v>
      </c>
      <c r="X66" s="134" t="s">
        <v>354</v>
      </c>
      <c r="Y66" s="133" t="s">
        <v>1396</v>
      </c>
      <c r="Z66" s="133" t="s">
        <v>1415</v>
      </c>
      <c r="AA66" s="133" t="s">
        <v>339</v>
      </c>
      <c r="AB66" s="122">
        <v>2354974495.6679997</v>
      </c>
      <c r="AC66" s="228" t="s">
        <v>120</v>
      </c>
      <c r="AD66" s="164" t="s">
        <v>91</v>
      </c>
      <c r="AE66" s="164" t="s">
        <v>121</v>
      </c>
      <c r="AF66" s="164" t="s">
        <v>91</v>
      </c>
      <c r="AG66" s="164" t="s">
        <v>91</v>
      </c>
      <c r="AI66" s="259">
        <v>0.25</v>
      </c>
      <c r="AJ66" s="290">
        <f t="shared" si="10"/>
        <v>1</v>
      </c>
      <c r="AK66" s="304" t="str">
        <f t="shared" si="11"/>
        <v>Avance satisfactorio</v>
      </c>
      <c r="AL66" s="164" t="s">
        <v>359</v>
      </c>
      <c r="AM66" s="164" t="s">
        <v>360</v>
      </c>
      <c r="AN66" s="164" t="s">
        <v>104</v>
      </c>
      <c r="AO66" s="307" t="str">
        <f t="shared" si="12"/>
        <v>En gestión</v>
      </c>
      <c r="AP66" s="243">
        <v>44062515714</v>
      </c>
      <c r="AQ66" s="243">
        <v>110156289285</v>
      </c>
      <c r="AR66" s="122">
        <v>2354974495.6679997</v>
      </c>
      <c r="AS66" s="122">
        <v>2003727320.6599996</v>
      </c>
      <c r="AT66" s="122">
        <v>319660793.20999998</v>
      </c>
    </row>
    <row r="67" spans="2:46" s="59" customFormat="1" ht="17.25" thickBot="1" x14ac:dyDescent="0.35">
      <c r="B67" s="166"/>
      <c r="C67" s="166"/>
      <c r="D67" s="166"/>
      <c r="E67" s="167"/>
      <c r="F67" s="166"/>
      <c r="G67" s="166"/>
      <c r="H67" s="166"/>
      <c r="I67" s="209"/>
      <c r="J67" s="166"/>
      <c r="K67" s="166"/>
      <c r="L67" s="166"/>
      <c r="M67" s="166"/>
      <c r="N67" s="166"/>
      <c r="O67" s="183"/>
      <c r="P67" s="183"/>
      <c r="Q67" s="209"/>
      <c r="R67" s="209"/>
      <c r="S67" s="209"/>
      <c r="T67" s="209"/>
      <c r="U67" s="242"/>
      <c r="V67" s="243"/>
      <c r="W67" s="130" t="s">
        <v>1457</v>
      </c>
      <c r="X67" s="134" t="s">
        <v>354</v>
      </c>
      <c r="Y67" s="133" t="s">
        <v>1396</v>
      </c>
      <c r="Z67" s="133" t="s">
        <v>1397</v>
      </c>
      <c r="AA67" s="133" t="s">
        <v>339</v>
      </c>
      <c r="AB67" s="122">
        <v>2759124268.3160005</v>
      </c>
      <c r="AC67" s="229"/>
      <c r="AD67" s="166"/>
      <c r="AE67" s="166"/>
      <c r="AF67" s="166"/>
      <c r="AG67" s="166"/>
      <c r="AI67" s="260"/>
      <c r="AJ67" s="288"/>
      <c r="AK67" s="305"/>
      <c r="AL67" s="166"/>
      <c r="AM67" s="166"/>
      <c r="AN67" s="166"/>
      <c r="AO67" s="308"/>
      <c r="AP67" s="243"/>
      <c r="AQ67" s="243"/>
      <c r="AR67" s="122">
        <v>2759124268.3160005</v>
      </c>
      <c r="AS67" s="122">
        <v>2311212533.9869995</v>
      </c>
      <c r="AT67" s="122">
        <v>351256006.26799995</v>
      </c>
    </row>
    <row r="68" spans="2:46" s="59" customFormat="1" ht="17.25" thickBot="1" x14ac:dyDescent="0.35">
      <c r="B68" s="166"/>
      <c r="C68" s="166"/>
      <c r="D68" s="166"/>
      <c r="E68" s="167"/>
      <c r="F68" s="166"/>
      <c r="G68" s="166"/>
      <c r="H68" s="166"/>
      <c r="I68" s="209"/>
      <c r="J68" s="166"/>
      <c r="K68" s="166"/>
      <c r="L68" s="166"/>
      <c r="M68" s="166"/>
      <c r="N68" s="166"/>
      <c r="O68" s="183"/>
      <c r="P68" s="183"/>
      <c r="Q68" s="209"/>
      <c r="R68" s="209"/>
      <c r="S68" s="209"/>
      <c r="T68" s="209"/>
      <c r="U68" s="242"/>
      <c r="V68" s="243"/>
      <c r="W68" s="130" t="s">
        <v>1457</v>
      </c>
      <c r="X68" s="134" t="s">
        <v>354</v>
      </c>
      <c r="Y68" s="133" t="s">
        <v>1396</v>
      </c>
      <c r="Z68" s="133" t="s">
        <v>1398</v>
      </c>
      <c r="AA68" s="133" t="s">
        <v>339</v>
      </c>
      <c r="AB68" s="122">
        <v>377800000</v>
      </c>
      <c r="AC68" s="229"/>
      <c r="AD68" s="166"/>
      <c r="AE68" s="166"/>
      <c r="AF68" s="166"/>
      <c r="AG68" s="166"/>
      <c r="AI68" s="260"/>
      <c r="AJ68" s="288"/>
      <c r="AK68" s="305"/>
      <c r="AL68" s="166"/>
      <c r="AM68" s="166"/>
      <c r="AN68" s="166"/>
      <c r="AO68" s="308"/>
      <c r="AP68" s="243"/>
      <c r="AQ68" s="243"/>
      <c r="AR68" s="122">
        <v>377800000</v>
      </c>
      <c r="AS68" s="122">
        <v>84846666.670000002</v>
      </c>
      <c r="AT68" s="122">
        <v>12163333</v>
      </c>
    </row>
    <row r="69" spans="2:46" s="59" customFormat="1" ht="17.25" thickBot="1" x14ac:dyDescent="0.35">
      <c r="B69" s="165"/>
      <c r="C69" s="165"/>
      <c r="D69" s="165"/>
      <c r="E69" s="163"/>
      <c r="F69" s="165"/>
      <c r="G69" s="165"/>
      <c r="H69" s="165"/>
      <c r="I69" s="207"/>
      <c r="J69" s="165"/>
      <c r="K69" s="165"/>
      <c r="L69" s="165"/>
      <c r="M69" s="165"/>
      <c r="N69" s="165"/>
      <c r="O69" s="182"/>
      <c r="P69" s="182"/>
      <c r="Q69" s="207"/>
      <c r="R69" s="207"/>
      <c r="S69" s="207"/>
      <c r="T69" s="207"/>
      <c r="U69" s="242"/>
      <c r="V69" s="243"/>
      <c r="W69" s="130" t="s">
        <v>1457</v>
      </c>
      <c r="X69" s="134" t="s">
        <v>354</v>
      </c>
      <c r="Y69" s="133" t="s">
        <v>1407</v>
      </c>
      <c r="Z69" s="133" t="s">
        <v>1398</v>
      </c>
      <c r="AA69" s="133" t="s">
        <v>339</v>
      </c>
      <c r="AB69" s="122">
        <v>144900000</v>
      </c>
      <c r="AC69" s="230"/>
      <c r="AD69" s="165"/>
      <c r="AE69" s="165"/>
      <c r="AF69" s="165"/>
      <c r="AG69" s="165"/>
      <c r="AI69" s="261"/>
      <c r="AJ69" s="289"/>
      <c r="AK69" s="306"/>
      <c r="AL69" s="165"/>
      <c r="AM69" s="165"/>
      <c r="AN69" s="165"/>
      <c r="AO69" s="309"/>
      <c r="AP69" s="243"/>
      <c r="AQ69" s="243"/>
      <c r="AR69" s="122">
        <v>144900000</v>
      </c>
      <c r="AS69" s="122">
        <v>144900000</v>
      </c>
      <c r="AT69" s="122">
        <v>31663334</v>
      </c>
    </row>
    <row r="70" spans="2:46" s="59" customFormat="1" ht="17.25" thickBot="1" x14ac:dyDescent="0.35">
      <c r="B70" s="164" t="s">
        <v>78</v>
      </c>
      <c r="C70" s="164" t="s">
        <v>189</v>
      </c>
      <c r="D70" s="164" t="s">
        <v>339</v>
      </c>
      <c r="E70" s="162" t="s">
        <v>361</v>
      </c>
      <c r="F70" s="164" t="s">
        <v>82</v>
      </c>
      <c r="G70" s="164" t="s">
        <v>341</v>
      </c>
      <c r="H70" s="164" t="s">
        <v>362</v>
      </c>
      <c r="I70" s="206">
        <v>1</v>
      </c>
      <c r="J70" s="164" t="s">
        <v>363</v>
      </c>
      <c r="K70" s="164" t="s">
        <v>86</v>
      </c>
      <c r="L70" s="164" t="s">
        <v>87</v>
      </c>
      <c r="M70" s="164" t="s">
        <v>364</v>
      </c>
      <c r="N70" s="164" t="s">
        <v>365</v>
      </c>
      <c r="O70" s="181">
        <v>46023</v>
      </c>
      <c r="P70" s="181">
        <v>46386</v>
      </c>
      <c r="Q70" s="206">
        <v>0.25</v>
      </c>
      <c r="R70" s="206">
        <v>0.5</v>
      </c>
      <c r="S70" s="206">
        <v>0.75</v>
      </c>
      <c r="T70" s="206">
        <v>1</v>
      </c>
      <c r="U70" s="242" t="s">
        <v>1458</v>
      </c>
      <c r="V70" s="243">
        <v>363920232</v>
      </c>
      <c r="W70" s="130" t="s">
        <v>1457</v>
      </c>
      <c r="X70" s="134" t="s">
        <v>361</v>
      </c>
      <c r="Y70" s="133" t="s">
        <v>1396</v>
      </c>
      <c r="Z70" s="133" t="s">
        <v>1415</v>
      </c>
      <c r="AA70" s="133" t="s">
        <v>339</v>
      </c>
      <c r="AB70" s="122">
        <v>180432840</v>
      </c>
      <c r="AC70" s="228" t="s">
        <v>120</v>
      </c>
      <c r="AD70" s="164" t="s">
        <v>91</v>
      </c>
      <c r="AE70" s="164" t="s">
        <v>121</v>
      </c>
      <c r="AF70" s="164" t="s">
        <v>91</v>
      </c>
      <c r="AG70" s="164" t="s">
        <v>91</v>
      </c>
      <c r="AI70" s="259">
        <v>0.25</v>
      </c>
      <c r="AJ70" s="290">
        <f t="shared" si="10"/>
        <v>1</v>
      </c>
      <c r="AK70" s="304" t="str">
        <f t="shared" si="11"/>
        <v>Avance satisfactorio</v>
      </c>
      <c r="AL70" s="164" t="s">
        <v>366</v>
      </c>
      <c r="AM70" s="164" t="s">
        <v>367</v>
      </c>
      <c r="AN70" s="164" t="s">
        <v>104</v>
      </c>
      <c r="AO70" s="307" t="str">
        <f t="shared" si="12"/>
        <v>En gestión</v>
      </c>
      <c r="AP70" s="243">
        <v>363920232</v>
      </c>
      <c r="AQ70" s="243">
        <v>90980058</v>
      </c>
      <c r="AR70" s="122">
        <v>180432840</v>
      </c>
      <c r="AS70" s="122">
        <v>155525720</v>
      </c>
      <c r="AT70" s="122">
        <v>21611240</v>
      </c>
    </row>
    <row r="71" spans="2:46" s="59" customFormat="1" ht="17.25" thickBot="1" x14ac:dyDescent="0.35">
      <c r="B71" s="165"/>
      <c r="C71" s="165"/>
      <c r="D71" s="165"/>
      <c r="E71" s="163"/>
      <c r="F71" s="165"/>
      <c r="G71" s="165"/>
      <c r="H71" s="165"/>
      <c r="I71" s="207"/>
      <c r="J71" s="165"/>
      <c r="K71" s="165"/>
      <c r="L71" s="165"/>
      <c r="M71" s="165"/>
      <c r="N71" s="165"/>
      <c r="O71" s="182"/>
      <c r="P71" s="182"/>
      <c r="Q71" s="207"/>
      <c r="R71" s="207"/>
      <c r="S71" s="207"/>
      <c r="T71" s="207"/>
      <c r="U71" s="242"/>
      <c r="V71" s="243"/>
      <c r="W71" s="130" t="s">
        <v>1457</v>
      </c>
      <c r="X71" s="134" t="s">
        <v>361</v>
      </c>
      <c r="Y71" s="133" t="s">
        <v>1396</v>
      </c>
      <c r="Z71" s="133" t="s">
        <v>1397</v>
      </c>
      <c r="AA71" s="133" t="s">
        <v>339</v>
      </c>
      <c r="AB71" s="122">
        <v>141754666.669</v>
      </c>
      <c r="AC71" s="230"/>
      <c r="AD71" s="165"/>
      <c r="AE71" s="165"/>
      <c r="AF71" s="165"/>
      <c r="AG71" s="165"/>
      <c r="AI71" s="261"/>
      <c r="AJ71" s="289"/>
      <c r="AK71" s="306"/>
      <c r="AL71" s="165"/>
      <c r="AM71" s="165"/>
      <c r="AN71" s="165"/>
      <c r="AO71" s="309"/>
      <c r="AP71" s="243"/>
      <c r="AQ71" s="243"/>
      <c r="AR71" s="122">
        <v>141754666.669</v>
      </c>
      <c r="AS71" s="122">
        <v>120095360</v>
      </c>
      <c r="AT71" s="122">
        <v>18351573.331</v>
      </c>
    </row>
    <row r="72" spans="2:46" s="59" customFormat="1" ht="16.5" customHeight="1" thickBot="1" x14ac:dyDescent="0.35">
      <c r="B72" s="52" t="s">
        <v>78</v>
      </c>
      <c r="C72" s="52" t="s">
        <v>189</v>
      </c>
      <c r="D72" s="52" t="s">
        <v>339</v>
      </c>
      <c r="E72" s="53" t="s">
        <v>368</v>
      </c>
      <c r="F72" s="52" t="s">
        <v>152</v>
      </c>
      <c r="G72" s="52" t="s">
        <v>369</v>
      </c>
      <c r="H72" s="52" t="s">
        <v>98</v>
      </c>
      <c r="I72" s="69">
        <v>1</v>
      </c>
      <c r="J72" s="52" t="s">
        <v>370</v>
      </c>
      <c r="K72" s="52" t="s">
        <v>86</v>
      </c>
      <c r="L72" s="52" t="s">
        <v>129</v>
      </c>
      <c r="M72" s="52" t="s">
        <v>371</v>
      </c>
      <c r="N72" s="52" t="s">
        <v>372</v>
      </c>
      <c r="O72" s="90">
        <v>46023</v>
      </c>
      <c r="P72" s="90">
        <v>46386</v>
      </c>
      <c r="Q72" s="69"/>
      <c r="R72" s="69"/>
      <c r="S72" s="69"/>
      <c r="T72" s="69">
        <v>1</v>
      </c>
      <c r="U72" s="137" t="s">
        <v>1458</v>
      </c>
      <c r="V72" s="121">
        <v>126516552</v>
      </c>
      <c r="W72" s="130" t="s">
        <v>1457</v>
      </c>
      <c r="X72" s="134" t="s">
        <v>368</v>
      </c>
      <c r="Y72" s="133" t="s">
        <v>1396</v>
      </c>
      <c r="Z72" s="133" t="s">
        <v>1397</v>
      </c>
      <c r="AA72" s="133" t="s">
        <v>339</v>
      </c>
      <c r="AB72" s="122">
        <v>22519333.333000001</v>
      </c>
      <c r="AC72" s="123" t="s">
        <v>120</v>
      </c>
      <c r="AD72" s="52" t="s">
        <v>91</v>
      </c>
      <c r="AE72" s="52" t="s">
        <v>121</v>
      </c>
      <c r="AF72" s="52" t="s">
        <v>93</v>
      </c>
      <c r="AG72" s="52" t="s">
        <v>91</v>
      </c>
      <c r="AI72" s="100">
        <v>0</v>
      </c>
      <c r="AJ72" s="57" t="str">
        <f t="shared" si="10"/>
        <v>No Aplica</v>
      </c>
      <c r="AK72" s="117" t="str">
        <f t="shared" si="11"/>
        <v>No reporta avance en el periodo</v>
      </c>
      <c r="AL72" s="52" t="s">
        <v>294</v>
      </c>
      <c r="AM72" s="52" t="s">
        <v>104</v>
      </c>
      <c r="AN72" s="52" t="s">
        <v>104</v>
      </c>
      <c r="AO72" s="118" t="str">
        <f t="shared" si="12"/>
        <v>Sin iniciar</v>
      </c>
      <c r="AP72" s="121">
        <v>126516552</v>
      </c>
      <c r="AQ72" s="121">
        <v>0</v>
      </c>
      <c r="AR72" s="122">
        <v>22519333.333000001</v>
      </c>
      <c r="AS72" s="122">
        <v>19049133.333000001</v>
      </c>
      <c r="AT72" s="122">
        <v>2483733.3330000001</v>
      </c>
    </row>
    <row r="73" spans="2:46" s="59" customFormat="1" ht="16.5" customHeight="1" thickBot="1" x14ac:dyDescent="0.35">
      <c r="B73" s="164" t="s">
        <v>78</v>
      </c>
      <c r="C73" s="164" t="s">
        <v>189</v>
      </c>
      <c r="D73" s="164" t="s">
        <v>339</v>
      </c>
      <c r="E73" s="162" t="s">
        <v>373</v>
      </c>
      <c r="F73" s="164" t="s">
        <v>115</v>
      </c>
      <c r="G73" s="164" t="s">
        <v>374</v>
      </c>
      <c r="H73" s="164" t="s">
        <v>98</v>
      </c>
      <c r="I73" s="204">
        <v>2</v>
      </c>
      <c r="J73" s="164" t="s">
        <v>375</v>
      </c>
      <c r="K73" s="164" t="s">
        <v>86</v>
      </c>
      <c r="L73" s="164" t="s">
        <v>129</v>
      </c>
      <c r="M73" s="164" t="s">
        <v>376</v>
      </c>
      <c r="N73" s="164" t="s">
        <v>377</v>
      </c>
      <c r="O73" s="181">
        <v>46023</v>
      </c>
      <c r="P73" s="181">
        <v>46295</v>
      </c>
      <c r="Q73" s="204"/>
      <c r="R73" s="204">
        <v>1</v>
      </c>
      <c r="S73" s="204">
        <v>2</v>
      </c>
      <c r="T73" s="204"/>
      <c r="U73" s="242" t="s">
        <v>1458</v>
      </c>
      <c r="V73" s="243">
        <v>1068635268</v>
      </c>
      <c r="W73" s="130" t="s">
        <v>1457</v>
      </c>
      <c r="X73" s="134" t="s">
        <v>373</v>
      </c>
      <c r="Y73" s="133" t="s">
        <v>1396</v>
      </c>
      <c r="Z73" s="133" t="s">
        <v>1415</v>
      </c>
      <c r="AA73" s="133" t="s">
        <v>339</v>
      </c>
      <c r="AB73" s="122">
        <v>97097680.002000004</v>
      </c>
      <c r="AC73" s="228" t="s">
        <v>120</v>
      </c>
      <c r="AD73" s="164" t="s">
        <v>91</v>
      </c>
      <c r="AE73" s="164" t="s">
        <v>121</v>
      </c>
      <c r="AF73" s="164" t="s">
        <v>93</v>
      </c>
      <c r="AG73" s="164" t="s">
        <v>91</v>
      </c>
      <c r="AI73" s="256">
        <v>0</v>
      </c>
      <c r="AJ73" s="290" t="str">
        <f t="shared" si="10"/>
        <v>No Aplica</v>
      </c>
      <c r="AK73" s="304" t="str">
        <f t="shared" si="11"/>
        <v>No reporta avance en el periodo</v>
      </c>
      <c r="AL73" s="164" t="s">
        <v>294</v>
      </c>
      <c r="AM73" s="164" t="s">
        <v>104</v>
      </c>
      <c r="AN73" s="164" t="s">
        <v>104</v>
      </c>
      <c r="AO73" s="307" t="str">
        <f t="shared" si="12"/>
        <v>Sin iniciar</v>
      </c>
      <c r="AP73" s="243">
        <v>1068635268</v>
      </c>
      <c r="AQ73" s="243">
        <v>0</v>
      </c>
      <c r="AR73" s="122">
        <v>97097680.002000004</v>
      </c>
      <c r="AS73" s="122">
        <v>82726800</v>
      </c>
      <c r="AT73" s="122">
        <v>12042979.800000001</v>
      </c>
    </row>
    <row r="74" spans="2:46" s="59" customFormat="1" ht="17.25" thickBot="1" x14ac:dyDescent="0.35">
      <c r="B74" s="165"/>
      <c r="C74" s="165"/>
      <c r="D74" s="165"/>
      <c r="E74" s="163"/>
      <c r="F74" s="165"/>
      <c r="G74" s="165"/>
      <c r="H74" s="165"/>
      <c r="I74" s="205"/>
      <c r="J74" s="165"/>
      <c r="K74" s="165"/>
      <c r="L74" s="165"/>
      <c r="M74" s="165"/>
      <c r="N74" s="165"/>
      <c r="O74" s="182"/>
      <c r="P74" s="182"/>
      <c r="Q74" s="205"/>
      <c r="R74" s="205"/>
      <c r="S74" s="205"/>
      <c r="T74" s="205"/>
      <c r="U74" s="242"/>
      <c r="V74" s="243"/>
      <c r="W74" s="130" t="s">
        <v>1457</v>
      </c>
      <c r="X74" s="134" t="s">
        <v>373</v>
      </c>
      <c r="Y74" s="133" t="s">
        <v>1396</v>
      </c>
      <c r="Z74" s="133" t="s">
        <v>1397</v>
      </c>
      <c r="AA74" s="133" t="s">
        <v>339</v>
      </c>
      <c r="AB74" s="122">
        <v>144208000</v>
      </c>
      <c r="AC74" s="230"/>
      <c r="AD74" s="165"/>
      <c r="AE74" s="165"/>
      <c r="AF74" s="165"/>
      <c r="AG74" s="165"/>
      <c r="AI74" s="258"/>
      <c r="AJ74" s="289"/>
      <c r="AK74" s="306"/>
      <c r="AL74" s="165"/>
      <c r="AM74" s="165"/>
      <c r="AN74" s="165"/>
      <c r="AO74" s="309"/>
      <c r="AP74" s="243"/>
      <c r="AQ74" s="243"/>
      <c r="AR74" s="122">
        <v>144208000</v>
      </c>
      <c r="AS74" s="122">
        <v>132705600</v>
      </c>
      <c r="AT74" s="122">
        <v>26488866.670000002</v>
      </c>
    </row>
    <row r="75" spans="2:46" s="59" customFormat="1" ht="16.5" customHeight="1" thickBot="1" x14ac:dyDescent="0.35">
      <c r="B75" s="164" t="s">
        <v>78</v>
      </c>
      <c r="C75" s="164" t="s">
        <v>189</v>
      </c>
      <c r="D75" s="164" t="s">
        <v>339</v>
      </c>
      <c r="E75" s="162" t="s">
        <v>378</v>
      </c>
      <c r="F75" s="164" t="s">
        <v>115</v>
      </c>
      <c r="G75" s="164" t="s">
        <v>116</v>
      </c>
      <c r="H75" s="164" t="s">
        <v>98</v>
      </c>
      <c r="I75" s="204">
        <v>1</v>
      </c>
      <c r="J75" s="164" t="s">
        <v>379</v>
      </c>
      <c r="K75" s="164" t="s">
        <v>86</v>
      </c>
      <c r="L75" s="164" t="s">
        <v>129</v>
      </c>
      <c r="M75" s="164" t="s">
        <v>380</v>
      </c>
      <c r="N75" s="164" t="s">
        <v>381</v>
      </c>
      <c r="O75" s="181">
        <v>46023</v>
      </c>
      <c r="P75" s="181">
        <v>46203</v>
      </c>
      <c r="Q75" s="204"/>
      <c r="R75" s="204">
        <v>1</v>
      </c>
      <c r="S75" s="204"/>
      <c r="T75" s="204"/>
      <c r="U75" s="242" t="s">
        <v>1458</v>
      </c>
      <c r="V75" s="243">
        <v>95188644</v>
      </c>
      <c r="W75" s="130" t="s">
        <v>1457</v>
      </c>
      <c r="X75" s="134" t="s">
        <v>378</v>
      </c>
      <c r="Y75" s="133" t="s">
        <v>1396</v>
      </c>
      <c r="Z75" s="133" t="s">
        <v>1415</v>
      </c>
      <c r="AA75" s="133" t="s">
        <v>339</v>
      </c>
      <c r="AB75" s="122">
        <v>78540000</v>
      </c>
      <c r="AC75" s="228" t="s">
        <v>120</v>
      </c>
      <c r="AD75" s="164" t="s">
        <v>91</v>
      </c>
      <c r="AE75" s="164" t="s">
        <v>121</v>
      </c>
      <c r="AF75" s="164" t="s">
        <v>91</v>
      </c>
      <c r="AG75" s="164" t="s">
        <v>91</v>
      </c>
      <c r="AI75" s="256">
        <v>0</v>
      </c>
      <c r="AJ75" s="290" t="str">
        <f t="shared" si="10"/>
        <v>No Aplica</v>
      </c>
      <c r="AK75" s="304" t="str">
        <f t="shared" si="11"/>
        <v>No reporta avance en el periodo</v>
      </c>
      <c r="AL75" s="164" t="s">
        <v>294</v>
      </c>
      <c r="AM75" s="164" t="s">
        <v>104</v>
      </c>
      <c r="AN75" s="164" t="s">
        <v>104</v>
      </c>
      <c r="AO75" s="307" t="str">
        <f t="shared" si="12"/>
        <v>Sin iniciar</v>
      </c>
      <c r="AP75" s="243">
        <v>95188644</v>
      </c>
      <c r="AQ75" s="243">
        <v>0</v>
      </c>
      <c r="AR75" s="122">
        <v>78540000</v>
      </c>
      <c r="AS75" s="122">
        <v>66527999.999999993</v>
      </c>
      <c r="AT75" s="122">
        <v>11088000</v>
      </c>
    </row>
    <row r="76" spans="2:46" s="59" customFormat="1" ht="17.25" thickBot="1" x14ac:dyDescent="0.35">
      <c r="B76" s="165"/>
      <c r="C76" s="165"/>
      <c r="D76" s="165"/>
      <c r="E76" s="163"/>
      <c r="F76" s="165"/>
      <c r="G76" s="165"/>
      <c r="H76" s="165"/>
      <c r="I76" s="205"/>
      <c r="J76" s="165"/>
      <c r="K76" s="165"/>
      <c r="L76" s="165"/>
      <c r="M76" s="165"/>
      <c r="N76" s="165"/>
      <c r="O76" s="182"/>
      <c r="P76" s="182"/>
      <c r="Q76" s="205"/>
      <c r="R76" s="205"/>
      <c r="S76" s="205"/>
      <c r="T76" s="205"/>
      <c r="U76" s="242"/>
      <c r="V76" s="243"/>
      <c r="W76" s="130" t="s">
        <v>1457</v>
      </c>
      <c r="X76" s="134" t="s">
        <v>378</v>
      </c>
      <c r="Y76" s="133" t="s">
        <v>1396</v>
      </c>
      <c r="Z76" s="133" t="s">
        <v>1397</v>
      </c>
      <c r="AA76" s="133" t="s">
        <v>339</v>
      </c>
      <c r="AB76" s="122">
        <v>41236000.001999997</v>
      </c>
      <c r="AC76" s="230"/>
      <c r="AD76" s="165"/>
      <c r="AE76" s="165"/>
      <c r="AF76" s="165"/>
      <c r="AG76" s="165"/>
      <c r="AI76" s="258"/>
      <c r="AJ76" s="289"/>
      <c r="AK76" s="306"/>
      <c r="AL76" s="165"/>
      <c r="AM76" s="165"/>
      <c r="AN76" s="165"/>
      <c r="AO76" s="309"/>
      <c r="AP76" s="243"/>
      <c r="AQ76" s="243"/>
      <c r="AR76" s="122">
        <v>41236000.001999997</v>
      </c>
      <c r="AS76" s="122">
        <v>35136000</v>
      </c>
      <c r="AT76" s="122">
        <v>4636000.0019999994</v>
      </c>
    </row>
    <row r="77" spans="2:46" s="59" customFormat="1" ht="17.25" thickBot="1" x14ac:dyDescent="0.35">
      <c r="B77" s="164" t="s">
        <v>78</v>
      </c>
      <c r="C77" s="164" t="s">
        <v>189</v>
      </c>
      <c r="D77" s="164" t="s">
        <v>382</v>
      </c>
      <c r="E77" s="162" t="s">
        <v>383</v>
      </c>
      <c r="F77" s="164" t="s">
        <v>106</v>
      </c>
      <c r="G77" s="164" t="s">
        <v>384</v>
      </c>
      <c r="H77" s="164" t="s">
        <v>108</v>
      </c>
      <c r="I77" s="204">
        <v>55</v>
      </c>
      <c r="J77" s="164" t="s">
        <v>385</v>
      </c>
      <c r="K77" s="164" t="s">
        <v>86</v>
      </c>
      <c r="L77" s="164" t="s">
        <v>129</v>
      </c>
      <c r="M77" s="164" t="s">
        <v>386</v>
      </c>
      <c r="N77" s="164" t="s">
        <v>387</v>
      </c>
      <c r="O77" s="181">
        <v>46037</v>
      </c>
      <c r="P77" s="181">
        <v>46386</v>
      </c>
      <c r="Q77" s="204">
        <v>5</v>
      </c>
      <c r="R77" s="204">
        <v>14</v>
      </c>
      <c r="S77" s="204">
        <v>32</v>
      </c>
      <c r="T77" s="204">
        <v>55</v>
      </c>
      <c r="U77" s="242" t="s">
        <v>1458</v>
      </c>
      <c r="V77" s="243">
        <v>452615045</v>
      </c>
      <c r="W77" s="130" t="s">
        <v>1457</v>
      </c>
      <c r="X77" s="134" t="s">
        <v>383</v>
      </c>
      <c r="Y77" s="133" t="s">
        <v>1416</v>
      </c>
      <c r="Z77" s="133" t="s">
        <v>1417</v>
      </c>
      <c r="AA77" s="133" t="s">
        <v>1418</v>
      </c>
      <c r="AB77" s="122">
        <v>197800000</v>
      </c>
      <c r="AC77" s="228" t="s">
        <v>388</v>
      </c>
      <c r="AD77" s="164" t="s">
        <v>91</v>
      </c>
      <c r="AE77" s="164" t="s">
        <v>121</v>
      </c>
      <c r="AF77" s="164" t="s">
        <v>91</v>
      </c>
      <c r="AG77" s="164" t="s">
        <v>91</v>
      </c>
      <c r="AI77" s="256">
        <v>5</v>
      </c>
      <c r="AJ77" s="290">
        <f>+IF(Q77=0,"No Aplica",IF(AI77/Q77&gt;=100%,100%,AI77/Q77))</f>
        <v>1</v>
      </c>
      <c r="AK77" s="304" t="str">
        <f>IF(ISTEXT(AJ77),"No reporta avance en el periodo",IF(AJ77&lt;=69%,"Avance insuficiente",IF(AJ77&gt;95%,"Avance satisfactorio",IF(AJ77&gt;70%,"Avance suficiente",IF(AJ77&lt;94%,"Avance suficiente",0)))))</f>
        <v>Avance satisfactorio</v>
      </c>
      <c r="AL77" s="164" t="s">
        <v>389</v>
      </c>
      <c r="AM77" s="164" t="s">
        <v>390</v>
      </c>
      <c r="AN77" s="164" t="s">
        <v>104</v>
      </c>
      <c r="AO77" s="307" t="str">
        <f>IF(AI77&lt;1%,"Sin iniciar",IF(AI77&gt;=G77,"Terminada","En gestión"))</f>
        <v>En gestión</v>
      </c>
      <c r="AP77" s="243">
        <v>452615045</v>
      </c>
      <c r="AQ77" s="243">
        <f t="shared" ref="AQ77:AQ89" si="13">+AP77/4</f>
        <v>113153761.25</v>
      </c>
      <c r="AR77" s="122">
        <v>197800000</v>
      </c>
      <c r="AS77" s="122">
        <v>163400000</v>
      </c>
      <c r="AT77" s="122">
        <v>26480000</v>
      </c>
    </row>
    <row r="78" spans="2:46" s="59" customFormat="1" ht="17.25" thickBot="1" x14ac:dyDescent="0.35">
      <c r="B78" s="165"/>
      <c r="C78" s="165"/>
      <c r="D78" s="165"/>
      <c r="E78" s="163"/>
      <c r="F78" s="165"/>
      <c r="G78" s="165"/>
      <c r="H78" s="165"/>
      <c r="I78" s="205"/>
      <c r="J78" s="165"/>
      <c r="K78" s="165"/>
      <c r="L78" s="165"/>
      <c r="M78" s="165"/>
      <c r="N78" s="165"/>
      <c r="O78" s="182"/>
      <c r="P78" s="182"/>
      <c r="Q78" s="205"/>
      <c r="R78" s="205"/>
      <c r="S78" s="205"/>
      <c r="T78" s="205"/>
      <c r="U78" s="242"/>
      <c r="V78" s="243"/>
      <c r="W78" s="130" t="s">
        <v>1457</v>
      </c>
      <c r="X78" s="134" t="s">
        <v>383</v>
      </c>
      <c r="Y78" s="133" t="s">
        <v>1416</v>
      </c>
      <c r="Z78" s="133" t="s">
        <v>1408</v>
      </c>
      <c r="AA78" s="133" t="s">
        <v>1418</v>
      </c>
      <c r="AB78" s="122">
        <v>457887400</v>
      </c>
      <c r="AC78" s="230"/>
      <c r="AD78" s="165"/>
      <c r="AE78" s="165"/>
      <c r="AF78" s="165"/>
      <c r="AG78" s="165"/>
      <c r="AI78" s="258"/>
      <c r="AJ78" s="289"/>
      <c r="AK78" s="306"/>
      <c r="AL78" s="165"/>
      <c r="AM78" s="165"/>
      <c r="AN78" s="165"/>
      <c r="AO78" s="309"/>
      <c r="AP78" s="243"/>
      <c r="AQ78" s="243"/>
      <c r="AR78" s="122">
        <v>457887400</v>
      </c>
      <c r="AS78" s="122">
        <v>144350800</v>
      </c>
      <c r="AT78" s="122">
        <v>22613740</v>
      </c>
    </row>
    <row r="79" spans="2:46" s="59" customFormat="1" ht="17.25" thickBot="1" x14ac:dyDescent="0.35">
      <c r="B79" s="52" t="s">
        <v>78</v>
      </c>
      <c r="C79" s="52" t="s">
        <v>189</v>
      </c>
      <c r="D79" s="52" t="s">
        <v>382</v>
      </c>
      <c r="E79" s="53" t="s">
        <v>391</v>
      </c>
      <c r="F79" s="52" t="s">
        <v>106</v>
      </c>
      <c r="G79" s="52" t="s">
        <v>384</v>
      </c>
      <c r="H79" s="52" t="s">
        <v>108</v>
      </c>
      <c r="I79" s="68">
        <v>1</v>
      </c>
      <c r="J79" s="52" t="s">
        <v>392</v>
      </c>
      <c r="K79" s="52" t="s">
        <v>86</v>
      </c>
      <c r="L79" s="52" t="s">
        <v>87</v>
      </c>
      <c r="M79" s="52" t="s">
        <v>393</v>
      </c>
      <c r="N79" s="52" t="s">
        <v>394</v>
      </c>
      <c r="O79" s="90">
        <v>46055</v>
      </c>
      <c r="P79" s="90">
        <v>46386</v>
      </c>
      <c r="Q79" s="68">
        <v>0.05</v>
      </c>
      <c r="R79" s="68">
        <v>0.3</v>
      </c>
      <c r="S79" s="68">
        <v>0.7</v>
      </c>
      <c r="T79" s="68">
        <v>1</v>
      </c>
      <c r="U79" s="137" t="s">
        <v>1458</v>
      </c>
      <c r="V79" s="121">
        <v>146139002</v>
      </c>
      <c r="W79" s="130" t="s">
        <v>1457</v>
      </c>
      <c r="X79" s="134" t="s">
        <v>391</v>
      </c>
      <c r="Y79" s="133" t="s">
        <v>1416</v>
      </c>
      <c r="Z79" s="133" t="s">
        <v>1408</v>
      </c>
      <c r="AA79" s="133" t="s">
        <v>1418</v>
      </c>
      <c r="AB79" s="122">
        <v>2805000</v>
      </c>
      <c r="AC79" s="123" t="s">
        <v>91</v>
      </c>
      <c r="AD79" s="52" t="s">
        <v>121</v>
      </c>
      <c r="AE79" s="52" t="s">
        <v>91</v>
      </c>
      <c r="AF79" s="52" t="s">
        <v>91</v>
      </c>
      <c r="AG79" s="52" t="s">
        <v>91</v>
      </c>
      <c r="AI79" s="101">
        <v>0.05</v>
      </c>
      <c r="AJ79" s="57">
        <f t="shared" ref="AJ79:AJ99" si="14">+IF(Q79=0,"No Aplica",IF(AI79/Q79&gt;=100%,100%,AI79/Q79))</f>
        <v>1</v>
      </c>
      <c r="AK79" s="117" t="str">
        <f t="shared" ref="AK79:AK99" si="15">IF(ISTEXT(AJ79),"No reporta avance en el periodo",IF(AJ79&lt;=69%,"Avance insuficiente",IF(AJ79&gt;95%,"Avance satisfactorio",IF(AJ79&gt;70%,"Avance suficiente",IF(AJ79&lt;94%,"Avance suficiente",0)))))</f>
        <v>Avance satisfactorio</v>
      </c>
      <c r="AL79" s="52" t="s">
        <v>395</v>
      </c>
      <c r="AM79" s="52" t="s">
        <v>396</v>
      </c>
      <c r="AN79" s="52" t="s">
        <v>104</v>
      </c>
      <c r="AO79" s="118" t="str">
        <f t="shared" ref="AO79:AO99" si="16">IF(AI79&lt;1%,"Sin iniciar",IF(AI79&gt;=G79,"Terminada","En gestión"))</f>
        <v>En gestión</v>
      </c>
      <c r="AP79" s="121">
        <v>146139002</v>
      </c>
      <c r="AQ79" s="121">
        <f t="shared" si="13"/>
        <v>36534750.5</v>
      </c>
      <c r="AR79" s="122">
        <v>2805000</v>
      </c>
      <c r="AS79" s="122">
        <v>2295000</v>
      </c>
      <c r="AT79" s="122">
        <v>391000</v>
      </c>
    </row>
    <row r="80" spans="2:46" s="59" customFormat="1" ht="16.5" customHeight="1" thickBot="1" x14ac:dyDescent="0.35">
      <c r="B80" s="52" t="s">
        <v>78</v>
      </c>
      <c r="C80" s="52" t="s">
        <v>189</v>
      </c>
      <c r="D80" s="52" t="s">
        <v>382</v>
      </c>
      <c r="E80" s="53" t="s">
        <v>397</v>
      </c>
      <c r="F80" s="52" t="s">
        <v>106</v>
      </c>
      <c r="G80" s="52" t="s">
        <v>107</v>
      </c>
      <c r="H80" s="52" t="s">
        <v>108</v>
      </c>
      <c r="I80" s="68">
        <v>1</v>
      </c>
      <c r="J80" s="52" t="s">
        <v>398</v>
      </c>
      <c r="K80" s="52" t="s">
        <v>86</v>
      </c>
      <c r="L80" s="52" t="s">
        <v>87</v>
      </c>
      <c r="M80" s="52" t="s">
        <v>399</v>
      </c>
      <c r="N80" s="52" t="s">
        <v>400</v>
      </c>
      <c r="O80" s="90">
        <v>46024</v>
      </c>
      <c r="P80" s="90">
        <v>46386</v>
      </c>
      <c r="Q80" s="68"/>
      <c r="R80" s="68"/>
      <c r="S80" s="68">
        <v>1</v>
      </c>
      <c r="T80" s="68">
        <v>1</v>
      </c>
      <c r="U80" s="137" t="s">
        <v>1458</v>
      </c>
      <c r="V80" s="121">
        <v>171426501</v>
      </c>
      <c r="W80" s="130" t="s">
        <v>1457</v>
      </c>
      <c r="X80" s="134" t="s">
        <v>397</v>
      </c>
      <c r="Y80" s="133" t="s">
        <v>1416</v>
      </c>
      <c r="Z80" s="133" t="s">
        <v>1419</v>
      </c>
      <c r="AA80" s="133" t="s">
        <v>1418</v>
      </c>
      <c r="AB80" s="122">
        <v>130972600</v>
      </c>
      <c r="AC80" s="123" t="s">
        <v>158</v>
      </c>
      <c r="AD80" s="52" t="s">
        <v>91</v>
      </c>
      <c r="AE80" s="52" t="s">
        <v>121</v>
      </c>
      <c r="AF80" s="52" t="s">
        <v>91</v>
      </c>
      <c r="AG80" s="52" t="s">
        <v>91</v>
      </c>
      <c r="AI80" s="101"/>
      <c r="AJ80" s="57" t="str">
        <f t="shared" si="14"/>
        <v>No Aplica</v>
      </c>
      <c r="AK80" s="117" t="str">
        <f t="shared" si="15"/>
        <v>No reporta avance en el periodo</v>
      </c>
      <c r="AL80" s="52" t="s">
        <v>401</v>
      </c>
      <c r="AM80" s="52" t="s">
        <v>104</v>
      </c>
      <c r="AN80" s="52" t="s">
        <v>104</v>
      </c>
      <c r="AO80" s="118" t="str">
        <f t="shared" si="16"/>
        <v>Sin iniciar</v>
      </c>
      <c r="AP80" s="121">
        <v>171426501</v>
      </c>
      <c r="AQ80" s="121">
        <v>0</v>
      </c>
      <c r="AR80" s="122">
        <v>130972600</v>
      </c>
      <c r="AS80" s="122">
        <v>107159400</v>
      </c>
      <c r="AT80" s="122">
        <v>17298186.5</v>
      </c>
    </row>
    <row r="81" spans="2:46" s="59" customFormat="1" ht="17.25" thickBot="1" x14ac:dyDescent="0.35">
      <c r="B81" s="164" t="s">
        <v>78</v>
      </c>
      <c r="C81" s="164" t="s">
        <v>189</v>
      </c>
      <c r="D81" s="164" t="s">
        <v>382</v>
      </c>
      <c r="E81" s="162" t="s">
        <v>402</v>
      </c>
      <c r="F81" s="164" t="s">
        <v>106</v>
      </c>
      <c r="G81" s="164" t="s">
        <v>384</v>
      </c>
      <c r="H81" s="164" t="s">
        <v>108</v>
      </c>
      <c r="I81" s="206">
        <v>1</v>
      </c>
      <c r="J81" s="164" t="s">
        <v>403</v>
      </c>
      <c r="K81" s="164" t="s">
        <v>86</v>
      </c>
      <c r="L81" s="164" t="s">
        <v>87</v>
      </c>
      <c r="M81" s="164" t="s">
        <v>404</v>
      </c>
      <c r="N81" s="164" t="s">
        <v>405</v>
      </c>
      <c r="O81" s="181">
        <v>46024</v>
      </c>
      <c r="P81" s="181">
        <v>46386</v>
      </c>
      <c r="Q81" s="206"/>
      <c r="R81" s="206">
        <v>0.5</v>
      </c>
      <c r="S81" s="206">
        <v>0.5</v>
      </c>
      <c r="T81" s="206">
        <v>1</v>
      </c>
      <c r="U81" s="242" t="s">
        <v>1458</v>
      </c>
      <c r="V81" s="243">
        <v>186264899</v>
      </c>
      <c r="W81" s="130" t="s">
        <v>1457</v>
      </c>
      <c r="X81" s="134" t="s">
        <v>402</v>
      </c>
      <c r="Y81" s="133" t="s">
        <v>1416</v>
      </c>
      <c r="Z81" s="133" t="s">
        <v>1417</v>
      </c>
      <c r="AA81" s="133" t="s">
        <v>1418</v>
      </c>
      <c r="AB81" s="122">
        <v>280689200</v>
      </c>
      <c r="AC81" s="228" t="s">
        <v>158</v>
      </c>
      <c r="AD81" s="164" t="s">
        <v>91</v>
      </c>
      <c r="AE81" s="164" t="s">
        <v>121</v>
      </c>
      <c r="AF81" s="164" t="s">
        <v>91</v>
      </c>
      <c r="AG81" s="164" t="s">
        <v>91</v>
      </c>
      <c r="AI81" s="259">
        <v>0.5</v>
      </c>
      <c r="AJ81" s="290">
        <f>+IF(R81=0,"No Aplica",IF(AI81/R81&gt;=100%,100%,AI81/R81))</f>
        <v>1</v>
      </c>
      <c r="AK81" s="304" t="str">
        <f t="shared" si="15"/>
        <v>Avance satisfactorio</v>
      </c>
      <c r="AL81" s="164" t="s">
        <v>406</v>
      </c>
      <c r="AM81" s="164" t="s">
        <v>407</v>
      </c>
      <c r="AN81" s="164" t="s">
        <v>104</v>
      </c>
      <c r="AO81" s="307" t="str">
        <f t="shared" si="16"/>
        <v>En gestión</v>
      </c>
      <c r="AP81" s="243">
        <v>186264899</v>
      </c>
      <c r="AQ81" s="243">
        <f t="shared" si="13"/>
        <v>46566224.75</v>
      </c>
      <c r="AR81" s="122">
        <v>280689200</v>
      </c>
      <c r="AS81" s="122">
        <v>192150000</v>
      </c>
      <c r="AT81" s="122">
        <v>27498333.670000002</v>
      </c>
    </row>
    <row r="82" spans="2:46" s="59" customFormat="1" ht="17.25" thickBot="1" x14ac:dyDescent="0.35">
      <c r="B82" s="165"/>
      <c r="C82" s="165"/>
      <c r="D82" s="165"/>
      <c r="E82" s="163"/>
      <c r="F82" s="165"/>
      <c r="G82" s="165"/>
      <c r="H82" s="165"/>
      <c r="I82" s="207"/>
      <c r="J82" s="165"/>
      <c r="K82" s="165"/>
      <c r="L82" s="165"/>
      <c r="M82" s="165"/>
      <c r="N82" s="165"/>
      <c r="O82" s="182"/>
      <c r="P82" s="182"/>
      <c r="Q82" s="207"/>
      <c r="R82" s="207"/>
      <c r="S82" s="207"/>
      <c r="T82" s="207"/>
      <c r="U82" s="242"/>
      <c r="V82" s="243"/>
      <c r="W82" s="130" t="s">
        <v>1457</v>
      </c>
      <c r="X82" s="134" t="s">
        <v>402</v>
      </c>
      <c r="Y82" s="133" t="s">
        <v>1416</v>
      </c>
      <c r="Z82" s="133" t="s">
        <v>1419</v>
      </c>
      <c r="AA82" s="133" t="s">
        <v>1418</v>
      </c>
      <c r="AB82" s="122">
        <v>130972600</v>
      </c>
      <c r="AC82" s="230"/>
      <c r="AD82" s="165"/>
      <c r="AE82" s="165"/>
      <c r="AF82" s="165"/>
      <c r="AG82" s="165"/>
      <c r="AI82" s="261"/>
      <c r="AJ82" s="289"/>
      <c r="AK82" s="306"/>
      <c r="AL82" s="165"/>
      <c r="AM82" s="165"/>
      <c r="AN82" s="165"/>
      <c r="AO82" s="309"/>
      <c r="AP82" s="243"/>
      <c r="AQ82" s="243"/>
      <c r="AR82" s="122">
        <v>130972600</v>
      </c>
      <c r="AS82" s="122">
        <v>107159400</v>
      </c>
      <c r="AT82" s="122">
        <v>17165466.5</v>
      </c>
    </row>
    <row r="83" spans="2:46" s="59" customFormat="1" ht="17.25" thickBot="1" x14ac:dyDescent="0.35">
      <c r="B83" s="164" t="s">
        <v>78</v>
      </c>
      <c r="C83" s="164" t="s">
        <v>189</v>
      </c>
      <c r="D83" s="164" t="s">
        <v>382</v>
      </c>
      <c r="E83" s="162" t="s">
        <v>408</v>
      </c>
      <c r="F83" s="164" t="s">
        <v>106</v>
      </c>
      <c r="G83" s="164" t="s">
        <v>107</v>
      </c>
      <c r="H83" s="164" t="s">
        <v>108</v>
      </c>
      <c r="I83" s="204">
        <v>65</v>
      </c>
      <c r="J83" s="164" t="s">
        <v>409</v>
      </c>
      <c r="K83" s="164" t="s">
        <v>86</v>
      </c>
      <c r="L83" s="164" t="s">
        <v>129</v>
      </c>
      <c r="M83" s="164" t="s">
        <v>410</v>
      </c>
      <c r="N83" s="164" t="s">
        <v>411</v>
      </c>
      <c r="O83" s="181">
        <v>46024</v>
      </c>
      <c r="P83" s="181">
        <v>46386</v>
      </c>
      <c r="Q83" s="204">
        <v>15</v>
      </c>
      <c r="R83" s="204">
        <v>32</v>
      </c>
      <c r="S83" s="204">
        <v>47</v>
      </c>
      <c r="T83" s="204">
        <v>65</v>
      </c>
      <c r="U83" s="242" t="s">
        <v>1458</v>
      </c>
      <c r="V83" s="243">
        <v>856250919</v>
      </c>
      <c r="W83" s="130" t="s">
        <v>1457</v>
      </c>
      <c r="X83" s="131" t="s">
        <v>408</v>
      </c>
      <c r="Y83" s="133" t="s">
        <v>1416</v>
      </c>
      <c r="Z83" s="133" t="s">
        <v>1417</v>
      </c>
      <c r="AA83" s="133" t="s">
        <v>1418</v>
      </c>
      <c r="AB83" s="122">
        <v>97350000</v>
      </c>
      <c r="AC83" s="228" t="s">
        <v>158</v>
      </c>
      <c r="AD83" s="164" t="s">
        <v>91</v>
      </c>
      <c r="AE83" s="164" t="s">
        <v>121</v>
      </c>
      <c r="AF83" s="164" t="s">
        <v>91</v>
      </c>
      <c r="AG83" s="164" t="s">
        <v>91</v>
      </c>
      <c r="AI83" s="256">
        <v>15</v>
      </c>
      <c r="AJ83" s="290">
        <f t="shared" si="14"/>
        <v>1</v>
      </c>
      <c r="AK83" s="304" t="str">
        <f t="shared" si="15"/>
        <v>Avance satisfactorio</v>
      </c>
      <c r="AL83" s="164" t="s">
        <v>412</v>
      </c>
      <c r="AM83" s="164" t="s">
        <v>413</v>
      </c>
      <c r="AN83" s="164" t="s">
        <v>104</v>
      </c>
      <c r="AO83" s="307" t="str">
        <f t="shared" si="16"/>
        <v>En gestión</v>
      </c>
      <c r="AP83" s="243">
        <v>856250919</v>
      </c>
      <c r="AQ83" s="243">
        <f t="shared" si="13"/>
        <v>214062729.75</v>
      </c>
      <c r="AR83" s="122">
        <v>97350000</v>
      </c>
      <c r="AS83" s="122">
        <v>79650000</v>
      </c>
      <c r="AT83" s="122">
        <v>13570000</v>
      </c>
    </row>
    <row r="84" spans="2:46" s="59" customFormat="1" ht="17.25" thickBot="1" x14ac:dyDescent="0.35">
      <c r="B84" s="166"/>
      <c r="C84" s="166"/>
      <c r="D84" s="166"/>
      <c r="E84" s="167"/>
      <c r="F84" s="166"/>
      <c r="G84" s="166"/>
      <c r="H84" s="166"/>
      <c r="I84" s="208"/>
      <c r="J84" s="166"/>
      <c r="K84" s="166"/>
      <c r="L84" s="166"/>
      <c r="M84" s="166"/>
      <c r="N84" s="166"/>
      <c r="O84" s="183"/>
      <c r="P84" s="183"/>
      <c r="Q84" s="208"/>
      <c r="R84" s="208"/>
      <c r="S84" s="208"/>
      <c r="T84" s="208"/>
      <c r="U84" s="242"/>
      <c r="V84" s="243"/>
      <c r="W84" s="130" t="s">
        <v>1457</v>
      </c>
      <c r="X84" s="131" t="s">
        <v>408</v>
      </c>
      <c r="Y84" s="133" t="s">
        <v>1416</v>
      </c>
      <c r="Z84" s="133" t="s">
        <v>1419</v>
      </c>
      <c r="AA84" s="133" t="s">
        <v>1418</v>
      </c>
      <c r="AB84" s="122">
        <v>329436800</v>
      </c>
      <c r="AC84" s="229"/>
      <c r="AD84" s="166"/>
      <c r="AE84" s="166"/>
      <c r="AF84" s="166"/>
      <c r="AG84" s="166"/>
      <c r="AI84" s="257"/>
      <c r="AJ84" s="288"/>
      <c r="AK84" s="305"/>
      <c r="AL84" s="166"/>
      <c r="AM84" s="166"/>
      <c r="AN84" s="166"/>
      <c r="AO84" s="308"/>
      <c r="AP84" s="243"/>
      <c r="AQ84" s="243"/>
      <c r="AR84" s="122">
        <v>329436800</v>
      </c>
      <c r="AS84" s="122">
        <v>269539200</v>
      </c>
      <c r="AT84" s="122">
        <v>37317653</v>
      </c>
    </row>
    <row r="85" spans="2:46" s="59" customFormat="1" ht="17.25" thickBot="1" x14ac:dyDescent="0.35">
      <c r="B85" s="165"/>
      <c r="C85" s="165"/>
      <c r="D85" s="165"/>
      <c r="E85" s="163"/>
      <c r="F85" s="165"/>
      <c r="G85" s="165"/>
      <c r="H85" s="165"/>
      <c r="I85" s="205"/>
      <c r="J85" s="165"/>
      <c r="K85" s="165"/>
      <c r="L85" s="165"/>
      <c r="M85" s="165"/>
      <c r="N85" s="165"/>
      <c r="O85" s="182"/>
      <c r="P85" s="182"/>
      <c r="Q85" s="205"/>
      <c r="R85" s="205"/>
      <c r="S85" s="205"/>
      <c r="T85" s="205"/>
      <c r="U85" s="242"/>
      <c r="V85" s="243"/>
      <c r="W85" s="130" t="s">
        <v>1457</v>
      </c>
      <c r="X85" s="131" t="s">
        <v>408</v>
      </c>
      <c r="Y85" s="133" t="s">
        <v>1396</v>
      </c>
      <c r="Z85" s="133" t="s">
        <v>1397</v>
      </c>
      <c r="AA85" s="133" t="s">
        <v>1418</v>
      </c>
      <c r="AB85" s="122">
        <v>190475000</v>
      </c>
      <c r="AC85" s="230"/>
      <c r="AD85" s="165"/>
      <c r="AE85" s="165"/>
      <c r="AF85" s="165"/>
      <c r="AG85" s="165"/>
      <c r="AI85" s="258"/>
      <c r="AJ85" s="289"/>
      <c r="AK85" s="306"/>
      <c r="AL85" s="165"/>
      <c r="AM85" s="165"/>
      <c r="AN85" s="165"/>
      <c r="AO85" s="309"/>
      <c r="AP85" s="243"/>
      <c r="AQ85" s="243"/>
      <c r="AR85" s="122">
        <v>190475000</v>
      </c>
      <c r="AS85" s="122">
        <v>156575000</v>
      </c>
      <c r="AT85" s="122">
        <v>22006666</v>
      </c>
    </row>
    <row r="86" spans="2:46" s="59" customFormat="1" ht="17.25" thickBot="1" x14ac:dyDescent="0.35">
      <c r="B86" s="164" t="s">
        <v>78</v>
      </c>
      <c r="C86" s="164" t="s">
        <v>189</v>
      </c>
      <c r="D86" s="164" t="s">
        <v>382</v>
      </c>
      <c r="E86" s="162" t="s">
        <v>414</v>
      </c>
      <c r="F86" s="164" t="s">
        <v>106</v>
      </c>
      <c r="G86" s="164" t="s">
        <v>384</v>
      </c>
      <c r="H86" s="164" t="s">
        <v>108</v>
      </c>
      <c r="I86" s="206">
        <v>1</v>
      </c>
      <c r="J86" s="164" t="s">
        <v>415</v>
      </c>
      <c r="K86" s="164" t="s">
        <v>86</v>
      </c>
      <c r="L86" s="164" t="s">
        <v>87</v>
      </c>
      <c r="M86" s="164" t="s">
        <v>416</v>
      </c>
      <c r="N86" s="164" t="s">
        <v>417</v>
      </c>
      <c r="O86" s="181">
        <v>46023</v>
      </c>
      <c r="P86" s="181">
        <v>46386</v>
      </c>
      <c r="Q86" s="206">
        <v>0.15</v>
      </c>
      <c r="R86" s="206">
        <v>0.4</v>
      </c>
      <c r="S86" s="206">
        <v>0.8</v>
      </c>
      <c r="T86" s="206">
        <v>1</v>
      </c>
      <c r="U86" s="242" t="s">
        <v>1458</v>
      </c>
      <c r="V86" s="243">
        <v>208004060</v>
      </c>
      <c r="W86" s="130" t="s">
        <v>1457</v>
      </c>
      <c r="X86" s="134" t="s">
        <v>414</v>
      </c>
      <c r="Y86" s="133" t="s">
        <v>1416</v>
      </c>
      <c r="Z86" s="133" t="s">
        <v>1419</v>
      </c>
      <c r="AA86" s="133" t="s">
        <v>1418</v>
      </c>
      <c r="AB86" s="122">
        <v>36498000</v>
      </c>
      <c r="AC86" s="228" t="s">
        <v>158</v>
      </c>
      <c r="AD86" s="164" t="s">
        <v>91</v>
      </c>
      <c r="AE86" s="164" t="s">
        <v>121</v>
      </c>
      <c r="AF86" s="164" t="s">
        <v>91</v>
      </c>
      <c r="AG86" s="164" t="s">
        <v>91</v>
      </c>
      <c r="AI86" s="259">
        <v>0.15</v>
      </c>
      <c r="AJ86" s="290">
        <f t="shared" si="14"/>
        <v>1</v>
      </c>
      <c r="AK86" s="304" t="str">
        <f t="shared" si="15"/>
        <v>Avance satisfactorio</v>
      </c>
      <c r="AL86" s="164" t="s">
        <v>418</v>
      </c>
      <c r="AM86" s="164" t="s">
        <v>419</v>
      </c>
      <c r="AN86" s="164" t="s">
        <v>104</v>
      </c>
      <c r="AO86" s="307" t="str">
        <f t="shared" si="16"/>
        <v>En gestión</v>
      </c>
      <c r="AP86" s="243">
        <v>208004060</v>
      </c>
      <c r="AQ86" s="243">
        <f t="shared" si="13"/>
        <v>52001015</v>
      </c>
      <c r="AR86" s="122">
        <v>36498000</v>
      </c>
      <c r="AS86" s="122">
        <v>29862000</v>
      </c>
      <c r="AT86" s="122">
        <v>4269160</v>
      </c>
    </row>
    <row r="87" spans="2:46" s="59" customFormat="1" ht="17.25" thickBot="1" x14ac:dyDescent="0.35">
      <c r="B87" s="166"/>
      <c r="C87" s="166"/>
      <c r="D87" s="166"/>
      <c r="E87" s="167"/>
      <c r="F87" s="166"/>
      <c r="G87" s="166"/>
      <c r="H87" s="166"/>
      <c r="I87" s="209"/>
      <c r="J87" s="166"/>
      <c r="K87" s="166"/>
      <c r="L87" s="166"/>
      <c r="M87" s="166"/>
      <c r="N87" s="166"/>
      <c r="O87" s="183"/>
      <c r="P87" s="183"/>
      <c r="Q87" s="209"/>
      <c r="R87" s="209"/>
      <c r="S87" s="209"/>
      <c r="T87" s="209"/>
      <c r="U87" s="242"/>
      <c r="V87" s="243"/>
      <c r="W87" s="130" t="s">
        <v>1457</v>
      </c>
      <c r="X87" s="134" t="s">
        <v>414</v>
      </c>
      <c r="Y87" s="133" t="s">
        <v>1416</v>
      </c>
      <c r="Z87" s="133" t="s">
        <v>1420</v>
      </c>
      <c r="AA87" s="133" t="s">
        <v>1418</v>
      </c>
      <c r="AB87" s="122">
        <v>263296000</v>
      </c>
      <c r="AC87" s="229"/>
      <c r="AD87" s="166"/>
      <c r="AE87" s="166"/>
      <c r="AF87" s="166"/>
      <c r="AG87" s="166"/>
      <c r="AI87" s="260"/>
      <c r="AJ87" s="288"/>
      <c r="AK87" s="305"/>
      <c r="AL87" s="166"/>
      <c r="AM87" s="166"/>
      <c r="AN87" s="166"/>
      <c r="AO87" s="308"/>
      <c r="AP87" s="243"/>
      <c r="AQ87" s="243"/>
      <c r="AR87" s="122">
        <v>263296000</v>
      </c>
      <c r="AS87" s="122">
        <v>227392000</v>
      </c>
      <c r="AT87" s="122">
        <v>34290400</v>
      </c>
    </row>
    <row r="88" spans="2:46" s="59" customFormat="1" ht="17.25" thickBot="1" x14ac:dyDescent="0.35">
      <c r="B88" s="165"/>
      <c r="C88" s="165"/>
      <c r="D88" s="165"/>
      <c r="E88" s="163"/>
      <c r="F88" s="165"/>
      <c r="G88" s="165"/>
      <c r="H88" s="165"/>
      <c r="I88" s="207"/>
      <c r="J88" s="165"/>
      <c r="K88" s="165"/>
      <c r="L88" s="165"/>
      <c r="M88" s="165"/>
      <c r="N88" s="165"/>
      <c r="O88" s="182"/>
      <c r="P88" s="182"/>
      <c r="Q88" s="207"/>
      <c r="R88" s="207"/>
      <c r="S88" s="207"/>
      <c r="T88" s="207"/>
      <c r="U88" s="242"/>
      <c r="V88" s="243"/>
      <c r="W88" s="130" t="s">
        <v>1457</v>
      </c>
      <c r="X88" s="134" t="s">
        <v>414</v>
      </c>
      <c r="Y88" s="133" t="s">
        <v>1416</v>
      </c>
      <c r="Z88" s="133" t="s">
        <v>1408</v>
      </c>
      <c r="AA88" s="133" t="s">
        <v>1418</v>
      </c>
      <c r="AB88" s="122">
        <v>27327600</v>
      </c>
      <c r="AC88" s="230"/>
      <c r="AD88" s="165"/>
      <c r="AE88" s="165"/>
      <c r="AF88" s="165"/>
      <c r="AG88" s="165"/>
      <c r="AI88" s="261"/>
      <c r="AJ88" s="289"/>
      <c r="AK88" s="306"/>
      <c r="AL88" s="165"/>
      <c r="AM88" s="165"/>
      <c r="AN88" s="165"/>
      <c r="AO88" s="309"/>
      <c r="AP88" s="243"/>
      <c r="AQ88" s="243"/>
      <c r="AR88" s="122">
        <v>27327600</v>
      </c>
      <c r="AS88" s="122">
        <v>24802200</v>
      </c>
      <c r="AT88" s="122">
        <v>4059660</v>
      </c>
    </row>
    <row r="89" spans="2:46" s="59" customFormat="1" ht="17.25" thickBot="1" x14ac:dyDescent="0.35">
      <c r="B89" s="52" t="s">
        <v>78</v>
      </c>
      <c r="C89" s="52" t="s">
        <v>189</v>
      </c>
      <c r="D89" s="52" t="s">
        <v>382</v>
      </c>
      <c r="E89" s="53" t="s">
        <v>420</v>
      </c>
      <c r="F89" s="52" t="s">
        <v>106</v>
      </c>
      <c r="G89" s="52" t="s">
        <v>384</v>
      </c>
      <c r="H89" s="52" t="s">
        <v>108</v>
      </c>
      <c r="I89" s="68">
        <v>1</v>
      </c>
      <c r="J89" s="52" t="s">
        <v>421</v>
      </c>
      <c r="K89" s="52" t="s">
        <v>86</v>
      </c>
      <c r="L89" s="52" t="s">
        <v>87</v>
      </c>
      <c r="M89" s="52" t="s">
        <v>422</v>
      </c>
      <c r="N89" s="52" t="s">
        <v>423</v>
      </c>
      <c r="O89" s="90">
        <v>46054</v>
      </c>
      <c r="P89" s="90">
        <v>46386</v>
      </c>
      <c r="Q89" s="68">
        <v>0.15</v>
      </c>
      <c r="R89" s="68">
        <v>0.4</v>
      </c>
      <c r="S89" s="68">
        <v>0.65</v>
      </c>
      <c r="T89" s="68">
        <v>1</v>
      </c>
      <c r="U89" s="137" t="s">
        <v>1458</v>
      </c>
      <c r="V89" s="121">
        <v>9743414935</v>
      </c>
      <c r="W89" s="130" t="s">
        <v>1457</v>
      </c>
      <c r="X89" s="134" t="s">
        <v>420</v>
      </c>
      <c r="Y89" s="133" t="s">
        <v>1416</v>
      </c>
      <c r="Z89" s="133" t="s">
        <v>1419</v>
      </c>
      <c r="AA89" s="133" t="s">
        <v>1418</v>
      </c>
      <c r="AB89" s="122">
        <v>97900000</v>
      </c>
      <c r="AC89" s="123" t="s">
        <v>301</v>
      </c>
      <c r="AD89" s="52" t="s">
        <v>91</v>
      </c>
      <c r="AE89" s="52" t="s">
        <v>121</v>
      </c>
      <c r="AF89" s="52" t="s">
        <v>91</v>
      </c>
      <c r="AG89" s="52" t="s">
        <v>91</v>
      </c>
      <c r="AI89" s="101">
        <v>0.15</v>
      </c>
      <c r="AJ89" s="57">
        <f t="shared" si="14"/>
        <v>1</v>
      </c>
      <c r="AK89" s="117" t="str">
        <f t="shared" si="15"/>
        <v>Avance satisfactorio</v>
      </c>
      <c r="AL89" s="52" t="s">
        <v>424</v>
      </c>
      <c r="AM89" s="52" t="s">
        <v>425</v>
      </c>
      <c r="AN89" s="52" t="s">
        <v>104</v>
      </c>
      <c r="AO89" s="118" t="str">
        <f t="shared" si="16"/>
        <v>En gestión</v>
      </c>
      <c r="AP89" s="121">
        <v>9743414935</v>
      </c>
      <c r="AQ89" s="121">
        <f t="shared" si="13"/>
        <v>2435853733.75</v>
      </c>
      <c r="AR89" s="122">
        <v>97900000</v>
      </c>
      <c r="AS89" s="122">
        <v>80100000</v>
      </c>
      <c r="AT89" s="122">
        <v>12163333.800000001</v>
      </c>
    </row>
    <row r="90" spans="2:46" s="59" customFormat="1" ht="17.25" thickBot="1" x14ac:dyDescent="0.35">
      <c r="B90" s="52" t="s">
        <v>78</v>
      </c>
      <c r="C90" s="52" t="s">
        <v>189</v>
      </c>
      <c r="D90" s="52" t="s">
        <v>382</v>
      </c>
      <c r="E90" s="53" t="s">
        <v>426</v>
      </c>
      <c r="F90" s="52" t="s">
        <v>106</v>
      </c>
      <c r="G90" s="52" t="s">
        <v>384</v>
      </c>
      <c r="H90" s="52" t="s">
        <v>362</v>
      </c>
      <c r="I90" s="68">
        <v>1</v>
      </c>
      <c r="J90" s="52" t="s">
        <v>427</v>
      </c>
      <c r="K90" s="52" t="s">
        <v>86</v>
      </c>
      <c r="L90" s="52" t="s">
        <v>87</v>
      </c>
      <c r="M90" s="52" t="s">
        <v>428</v>
      </c>
      <c r="N90" s="52" t="s">
        <v>429</v>
      </c>
      <c r="O90" s="90">
        <v>46054</v>
      </c>
      <c r="P90" s="90">
        <v>46386</v>
      </c>
      <c r="Q90" s="68">
        <v>0.05</v>
      </c>
      <c r="R90" s="68">
        <v>0.3</v>
      </c>
      <c r="S90" s="68">
        <v>0.7</v>
      </c>
      <c r="T90" s="68">
        <v>1</v>
      </c>
      <c r="U90" s="137" t="s">
        <v>1458</v>
      </c>
      <c r="V90" s="121">
        <v>1852762927</v>
      </c>
      <c r="W90" s="130" t="s">
        <v>1457</v>
      </c>
      <c r="X90" s="134" t="s">
        <v>426</v>
      </c>
      <c r="Y90" s="133" t="s">
        <v>1416</v>
      </c>
      <c r="Z90" s="133" t="s">
        <v>1419</v>
      </c>
      <c r="AA90" s="133" t="s">
        <v>1418</v>
      </c>
      <c r="AB90" s="122">
        <v>46200000</v>
      </c>
      <c r="AC90" s="123" t="s">
        <v>301</v>
      </c>
      <c r="AD90" s="52" t="s">
        <v>91</v>
      </c>
      <c r="AE90" s="52" t="s">
        <v>121</v>
      </c>
      <c r="AF90" s="52" t="s">
        <v>91</v>
      </c>
      <c r="AG90" s="52" t="s">
        <v>91</v>
      </c>
      <c r="AI90" s="101">
        <v>0.05</v>
      </c>
      <c r="AJ90" s="57">
        <f t="shared" si="14"/>
        <v>1</v>
      </c>
      <c r="AK90" s="117" t="str">
        <f t="shared" si="15"/>
        <v>Avance satisfactorio</v>
      </c>
      <c r="AL90" s="52" t="s">
        <v>430</v>
      </c>
      <c r="AM90" s="52" t="s">
        <v>431</v>
      </c>
      <c r="AN90" s="52" t="s">
        <v>104</v>
      </c>
      <c r="AO90" s="118" t="str">
        <f t="shared" si="16"/>
        <v>En gestión</v>
      </c>
      <c r="AP90" s="121">
        <v>1852762927</v>
      </c>
      <c r="AQ90" s="121">
        <f>+AP90/4</f>
        <v>463190731.75</v>
      </c>
      <c r="AR90" s="122">
        <v>46200000</v>
      </c>
      <c r="AS90" s="122">
        <v>37800000</v>
      </c>
      <c r="AT90" s="122">
        <v>5740000.2000000002</v>
      </c>
    </row>
    <row r="91" spans="2:46" s="59" customFormat="1" ht="17.25" thickBot="1" x14ac:dyDescent="0.35">
      <c r="B91" s="164" t="s">
        <v>78</v>
      </c>
      <c r="C91" s="164" t="s">
        <v>189</v>
      </c>
      <c r="D91" s="164" t="s">
        <v>382</v>
      </c>
      <c r="E91" s="162" t="s">
        <v>432</v>
      </c>
      <c r="F91" s="164" t="s">
        <v>106</v>
      </c>
      <c r="G91" s="164" t="s">
        <v>384</v>
      </c>
      <c r="H91" s="164" t="s">
        <v>108</v>
      </c>
      <c r="I91" s="206">
        <v>1</v>
      </c>
      <c r="J91" s="164" t="s">
        <v>433</v>
      </c>
      <c r="K91" s="164" t="s">
        <v>86</v>
      </c>
      <c r="L91" s="164" t="s">
        <v>87</v>
      </c>
      <c r="M91" s="164" t="s">
        <v>434</v>
      </c>
      <c r="N91" s="164" t="s">
        <v>435</v>
      </c>
      <c r="O91" s="181">
        <v>46054</v>
      </c>
      <c r="P91" s="181">
        <v>46386</v>
      </c>
      <c r="Q91" s="206">
        <v>0.15</v>
      </c>
      <c r="R91" s="206">
        <v>0.4</v>
      </c>
      <c r="S91" s="206">
        <v>0.65</v>
      </c>
      <c r="T91" s="206">
        <v>1</v>
      </c>
      <c r="U91" s="242" t="s">
        <v>1458</v>
      </c>
      <c r="V91" s="243">
        <v>123802464</v>
      </c>
      <c r="W91" s="130" t="s">
        <v>1457</v>
      </c>
      <c r="X91" s="134" t="s">
        <v>432</v>
      </c>
      <c r="Y91" s="133" t="s">
        <v>1416</v>
      </c>
      <c r="Z91" s="133" t="s">
        <v>1417</v>
      </c>
      <c r="AA91" s="133" t="s">
        <v>1418</v>
      </c>
      <c r="AB91" s="122">
        <v>39816000</v>
      </c>
      <c r="AC91" s="228" t="s">
        <v>388</v>
      </c>
      <c r="AD91" s="164" t="s">
        <v>91</v>
      </c>
      <c r="AE91" s="164" t="s">
        <v>121</v>
      </c>
      <c r="AF91" s="164" t="s">
        <v>91</v>
      </c>
      <c r="AG91" s="164" t="s">
        <v>91</v>
      </c>
      <c r="AI91" s="259">
        <v>0.15</v>
      </c>
      <c r="AJ91" s="290">
        <f t="shared" si="14"/>
        <v>1</v>
      </c>
      <c r="AK91" s="304" t="str">
        <f t="shared" si="15"/>
        <v>Avance satisfactorio</v>
      </c>
      <c r="AL91" s="164" t="s">
        <v>436</v>
      </c>
      <c r="AM91" s="164" t="s">
        <v>437</v>
      </c>
      <c r="AN91" s="164" t="s">
        <v>104</v>
      </c>
      <c r="AO91" s="307" t="str">
        <f t="shared" si="16"/>
        <v>En gestión</v>
      </c>
      <c r="AP91" s="243">
        <v>123802464</v>
      </c>
      <c r="AQ91" s="243">
        <f t="shared" ref="AQ91:AQ97" si="17">+AP91/4</f>
        <v>30950616</v>
      </c>
      <c r="AR91" s="122">
        <v>39816000</v>
      </c>
      <c r="AS91" s="122">
        <v>39816000</v>
      </c>
      <c r="AT91" s="122">
        <v>7742000</v>
      </c>
    </row>
    <row r="92" spans="2:46" s="59" customFormat="1" ht="17.25" thickBot="1" x14ac:dyDescent="0.35">
      <c r="B92" s="165"/>
      <c r="C92" s="165"/>
      <c r="D92" s="165"/>
      <c r="E92" s="163"/>
      <c r="F92" s="165"/>
      <c r="G92" s="165"/>
      <c r="H92" s="165"/>
      <c r="I92" s="207"/>
      <c r="J92" s="165"/>
      <c r="K92" s="165"/>
      <c r="L92" s="165"/>
      <c r="M92" s="165"/>
      <c r="N92" s="165"/>
      <c r="O92" s="182"/>
      <c r="P92" s="182"/>
      <c r="Q92" s="207"/>
      <c r="R92" s="207"/>
      <c r="S92" s="207"/>
      <c r="T92" s="207"/>
      <c r="U92" s="242"/>
      <c r="V92" s="243"/>
      <c r="W92" s="130" t="s">
        <v>1457</v>
      </c>
      <c r="X92" s="134" t="s">
        <v>432</v>
      </c>
      <c r="Y92" s="133" t="s">
        <v>1416</v>
      </c>
      <c r="Z92" s="133" t="s">
        <v>1419</v>
      </c>
      <c r="AA92" s="133" t="s">
        <v>1418</v>
      </c>
      <c r="AB92" s="122">
        <v>222992000</v>
      </c>
      <c r="AC92" s="230"/>
      <c r="AD92" s="165"/>
      <c r="AE92" s="165"/>
      <c r="AF92" s="165"/>
      <c r="AG92" s="165"/>
      <c r="AI92" s="261"/>
      <c r="AJ92" s="289"/>
      <c r="AK92" s="306"/>
      <c r="AL92" s="165"/>
      <c r="AM92" s="165"/>
      <c r="AN92" s="165"/>
      <c r="AO92" s="309"/>
      <c r="AP92" s="243"/>
      <c r="AQ92" s="243"/>
      <c r="AR92" s="122">
        <v>222992000</v>
      </c>
      <c r="AS92" s="122">
        <v>182448000</v>
      </c>
      <c r="AT92" s="122">
        <v>28380800</v>
      </c>
    </row>
    <row r="93" spans="2:46" s="59" customFormat="1" ht="17.25" thickBot="1" x14ac:dyDescent="0.35">
      <c r="B93" s="52" t="s">
        <v>237</v>
      </c>
      <c r="C93" s="52" t="s">
        <v>189</v>
      </c>
      <c r="D93" s="52" t="s">
        <v>382</v>
      </c>
      <c r="E93" s="53" t="s">
        <v>438</v>
      </c>
      <c r="F93" s="52" t="s">
        <v>106</v>
      </c>
      <c r="G93" s="52" t="s">
        <v>384</v>
      </c>
      <c r="H93" s="52" t="s">
        <v>108</v>
      </c>
      <c r="I93" s="68">
        <v>1</v>
      </c>
      <c r="J93" s="52" t="s">
        <v>439</v>
      </c>
      <c r="K93" s="52" t="s">
        <v>86</v>
      </c>
      <c r="L93" s="52" t="s">
        <v>87</v>
      </c>
      <c r="M93" s="52" t="s">
        <v>440</v>
      </c>
      <c r="N93" s="52" t="s">
        <v>441</v>
      </c>
      <c r="O93" s="90">
        <v>46054</v>
      </c>
      <c r="P93" s="90">
        <v>46386</v>
      </c>
      <c r="Q93" s="68">
        <v>0.15</v>
      </c>
      <c r="R93" s="68">
        <v>0.4</v>
      </c>
      <c r="S93" s="68">
        <v>0.65</v>
      </c>
      <c r="T93" s="68">
        <v>1</v>
      </c>
      <c r="U93" s="137" t="s">
        <v>1458</v>
      </c>
      <c r="V93" s="121">
        <v>279119712</v>
      </c>
      <c r="W93" s="130" t="s">
        <v>1457</v>
      </c>
      <c r="X93" s="134" t="s">
        <v>438</v>
      </c>
      <c r="Y93" s="133" t="s">
        <v>1416</v>
      </c>
      <c r="Z93" s="133" t="s">
        <v>1419</v>
      </c>
      <c r="AA93" s="133" t="s">
        <v>1418</v>
      </c>
      <c r="AB93" s="122">
        <v>154000000</v>
      </c>
      <c r="AC93" s="123" t="s">
        <v>158</v>
      </c>
      <c r="AD93" s="52" t="s">
        <v>91</v>
      </c>
      <c r="AE93" s="52" t="s">
        <v>121</v>
      </c>
      <c r="AF93" s="52" t="s">
        <v>91</v>
      </c>
      <c r="AG93" s="52" t="s">
        <v>91</v>
      </c>
      <c r="AI93" s="101">
        <v>0.15</v>
      </c>
      <c r="AJ93" s="57">
        <f t="shared" si="14"/>
        <v>1</v>
      </c>
      <c r="AK93" s="117" t="str">
        <f t="shared" si="15"/>
        <v>Avance satisfactorio</v>
      </c>
      <c r="AL93" s="52" t="s">
        <v>442</v>
      </c>
      <c r="AM93" s="52" t="s">
        <v>443</v>
      </c>
      <c r="AN93" s="52" t="s">
        <v>104</v>
      </c>
      <c r="AO93" s="118" t="str">
        <f t="shared" si="16"/>
        <v>En gestión</v>
      </c>
      <c r="AP93" s="121">
        <v>279119712</v>
      </c>
      <c r="AQ93" s="121">
        <f t="shared" si="17"/>
        <v>69779928</v>
      </c>
      <c r="AR93" s="122">
        <v>154000000</v>
      </c>
      <c r="AS93" s="122">
        <v>126000000</v>
      </c>
      <c r="AT93" s="122">
        <v>16333334</v>
      </c>
    </row>
    <row r="94" spans="2:46" s="59" customFormat="1" ht="17.25" thickBot="1" x14ac:dyDescent="0.35">
      <c r="B94" s="52" t="s">
        <v>78</v>
      </c>
      <c r="C94" s="52" t="s">
        <v>189</v>
      </c>
      <c r="D94" s="52" t="s">
        <v>382</v>
      </c>
      <c r="E94" s="53" t="s">
        <v>444</v>
      </c>
      <c r="F94" s="52" t="s">
        <v>106</v>
      </c>
      <c r="G94" s="52" t="s">
        <v>384</v>
      </c>
      <c r="H94" s="52" t="s">
        <v>108</v>
      </c>
      <c r="I94" s="68">
        <v>1</v>
      </c>
      <c r="J94" s="52" t="s">
        <v>445</v>
      </c>
      <c r="K94" s="52" t="s">
        <v>86</v>
      </c>
      <c r="L94" s="52" t="s">
        <v>87</v>
      </c>
      <c r="M94" s="52" t="s">
        <v>446</v>
      </c>
      <c r="N94" s="52" t="s">
        <v>447</v>
      </c>
      <c r="O94" s="90">
        <v>46023</v>
      </c>
      <c r="P94" s="90">
        <v>46386</v>
      </c>
      <c r="Q94" s="68">
        <v>0.4</v>
      </c>
      <c r="R94" s="68">
        <v>0.5</v>
      </c>
      <c r="S94" s="68">
        <v>0.6</v>
      </c>
      <c r="T94" s="68">
        <v>1</v>
      </c>
      <c r="U94" s="137" t="s">
        <v>1458</v>
      </c>
      <c r="V94" s="121">
        <v>70285583</v>
      </c>
      <c r="W94" s="130" t="s">
        <v>559</v>
      </c>
      <c r="X94" s="134" t="s">
        <v>1400</v>
      </c>
      <c r="Y94" s="133" t="s">
        <v>1400</v>
      </c>
      <c r="Z94" s="133" t="s">
        <v>1400</v>
      </c>
      <c r="AA94" s="133" t="s">
        <v>1400</v>
      </c>
      <c r="AB94" s="122">
        <v>0</v>
      </c>
      <c r="AC94" s="123" t="s">
        <v>158</v>
      </c>
      <c r="AD94" s="52" t="s">
        <v>91</v>
      </c>
      <c r="AE94" s="52" t="s">
        <v>121</v>
      </c>
      <c r="AF94" s="52" t="s">
        <v>91</v>
      </c>
      <c r="AG94" s="52" t="s">
        <v>91</v>
      </c>
      <c r="AI94" s="101">
        <v>0.4</v>
      </c>
      <c r="AJ94" s="57">
        <f t="shared" si="14"/>
        <v>1</v>
      </c>
      <c r="AK94" s="117" t="str">
        <f t="shared" si="15"/>
        <v>Avance satisfactorio</v>
      </c>
      <c r="AL94" s="52" t="s">
        <v>448</v>
      </c>
      <c r="AM94" s="52" t="s">
        <v>449</v>
      </c>
      <c r="AN94" s="52" t="s">
        <v>104</v>
      </c>
      <c r="AO94" s="118" t="str">
        <f t="shared" si="16"/>
        <v>En gestión</v>
      </c>
      <c r="AP94" s="121">
        <v>70285583</v>
      </c>
      <c r="AQ94" s="121">
        <f t="shared" si="17"/>
        <v>17571395.75</v>
      </c>
      <c r="AR94" s="122">
        <v>0</v>
      </c>
      <c r="AS94" s="122">
        <v>0</v>
      </c>
      <c r="AT94" s="122">
        <v>0</v>
      </c>
    </row>
    <row r="95" spans="2:46" s="59" customFormat="1" ht="17.25" thickBot="1" x14ac:dyDescent="0.35">
      <c r="B95" s="52" t="s">
        <v>78</v>
      </c>
      <c r="C95" s="52" t="s">
        <v>189</v>
      </c>
      <c r="D95" s="52" t="s">
        <v>382</v>
      </c>
      <c r="E95" s="53" t="s">
        <v>450</v>
      </c>
      <c r="F95" s="52" t="s">
        <v>106</v>
      </c>
      <c r="G95" s="52" t="s">
        <v>384</v>
      </c>
      <c r="H95" s="52" t="s">
        <v>108</v>
      </c>
      <c r="I95" s="68">
        <v>1</v>
      </c>
      <c r="J95" s="52" t="s">
        <v>451</v>
      </c>
      <c r="K95" s="52" t="s">
        <v>86</v>
      </c>
      <c r="L95" s="52" t="s">
        <v>87</v>
      </c>
      <c r="M95" s="52" t="s">
        <v>452</v>
      </c>
      <c r="N95" s="52" t="s">
        <v>453</v>
      </c>
      <c r="O95" s="90">
        <v>46023</v>
      </c>
      <c r="P95" s="90">
        <v>46386</v>
      </c>
      <c r="Q95" s="68">
        <v>1</v>
      </c>
      <c r="R95" s="68">
        <v>1</v>
      </c>
      <c r="S95" s="68">
        <v>1</v>
      </c>
      <c r="T95" s="68">
        <v>1</v>
      </c>
      <c r="U95" s="137" t="s">
        <v>1458</v>
      </c>
      <c r="V95" s="121">
        <v>70285583</v>
      </c>
      <c r="W95" s="130" t="s">
        <v>559</v>
      </c>
      <c r="X95" s="134" t="s">
        <v>1400</v>
      </c>
      <c r="Y95" s="133" t="s">
        <v>1400</v>
      </c>
      <c r="Z95" s="133" t="s">
        <v>1400</v>
      </c>
      <c r="AA95" s="133" t="s">
        <v>1400</v>
      </c>
      <c r="AB95" s="122">
        <v>0</v>
      </c>
      <c r="AC95" s="123" t="s">
        <v>158</v>
      </c>
      <c r="AD95" s="52" t="s">
        <v>91</v>
      </c>
      <c r="AE95" s="52" t="s">
        <v>121</v>
      </c>
      <c r="AF95" s="52" t="s">
        <v>91</v>
      </c>
      <c r="AG95" s="52" t="s">
        <v>91</v>
      </c>
      <c r="AI95" s="101">
        <v>1</v>
      </c>
      <c r="AJ95" s="57">
        <f t="shared" si="14"/>
        <v>1</v>
      </c>
      <c r="AK95" s="117" t="str">
        <f t="shared" si="15"/>
        <v>Avance satisfactorio</v>
      </c>
      <c r="AL95" s="52" t="s">
        <v>454</v>
      </c>
      <c r="AM95" s="52" t="s">
        <v>455</v>
      </c>
      <c r="AN95" s="52" t="s">
        <v>104</v>
      </c>
      <c r="AO95" s="118" t="str">
        <f t="shared" si="16"/>
        <v>En gestión</v>
      </c>
      <c r="AP95" s="121">
        <v>70285583</v>
      </c>
      <c r="AQ95" s="121">
        <f t="shared" si="17"/>
        <v>17571395.75</v>
      </c>
      <c r="AR95" s="122">
        <v>0</v>
      </c>
      <c r="AS95" s="122">
        <v>0</v>
      </c>
      <c r="AT95" s="122">
        <v>0</v>
      </c>
    </row>
    <row r="96" spans="2:46" s="59" customFormat="1" ht="17.25" thickBot="1" x14ac:dyDescent="0.35">
      <c r="B96" s="52" t="s">
        <v>78</v>
      </c>
      <c r="C96" s="52" t="s">
        <v>189</v>
      </c>
      <c r="D96" s="52" t="s">
        <v>382</v>
      </c>
      <c r="E96" s="53" t="s">
        <v>456</v>
      </c>
      <c r="F96" s="52" t="s">
        <v>106</v>
      </c>
      <c r="G96" s="52" t="s">
        <v>384</v>
      </c>
      <c r="H96" s="52" t="s">
        <v>108</v>
      </c>
      <c r="I96" s="68">
        <v>1</v>
      </c>
      <c r="J96" s="52" t="s">
        <v>457</v>
      </c>
      <c r="K96" s="52" t="s">
        <v>86</v>
      </c>
      <c r="L96" s="52" t="s">
        <v>87</v>
      </c>
      <c r="M96" s="52" t="s">
        <v>458</v>
      </c>
      <c r="N96" s="52" t="s">
        <v>459</v>
      </c>
      <c r="O96" s="90">
        <v>46023</v>
      </c>
      <c r="P96" s="90">
        <v>46386</v>
      </c>
      <c r="Q96" s="68">
        <v>0.25</v>
      </c>
      <c r="R96" s="68">
        <v>0.5</v>
      </c>
      <c r="S96" s="68">
        <v>0.75</v>
      </c>
      <c r="T96" s="68">
        <v>1</v>
      </c>
      <c r="U96" s="137" t="s">
        <v>1458</v>
      </c>
      <c r="V96" s="121">
        <v>70085583</v>
      </c>
      <c r="W96" s="130" t="s">
        <v>1457</v>
      </c>
      <c r="X96" s="134" t="s">
        <v>456</v>
      </c>
      <c r="Y96" s="133" t="s">
        <v>1416</v>
      </c>
      <c r="Z96" s="133" t="s">
        <v>1419</v>
      </c>
      <c r="AA96" s="133" t="s">
        <v>1418</v>
      </c>
      <c r="AB96" s="122">
        <v>67100000</v>
      </c>
      <c r="AC96" s="123" t="s">
        <v>158</v>
      </c>
      <c r="AD96" s="52" t="s">
        <v>91</v>
      </c>
      <c r="AE96" s="52" t="s">
        <v>121</v>
      </c>
      <c r="AF96" s="52" t="s">
        <v>91</v>
      </c>
      <c r="AG96" s="52" t="s">
        <v>91</v>
      </c>
      <c r="AI96" s="101">
        <v>0.25</v>
      </c>
      <c r="AJ96" s="57">
        <v>1</v>
      </c>
      <c r="AK96" s="117" t="str">
        <f t="shared" si="15"/>
        <v>Avance satisfactorio</v>
      </c>
      <c r="AL96" s="52" t="s">
        <v>460</v>
      </c>
      <c r="AM96" s="52" t="s">
        <v>461</v>
      </c>
      <c r="AN96" s="52" t="s">
        <v>104</v>
      </c>
      <c r="AO96" s="118" t="str">
        <f t="shared" si="16"/>
        <v>En gestión</v>
      </c>
      <c r="AP96" s="121">
        <v>70085583</v>
      </c>
      <c r="AQ96" s="121">
        <f t="shared" si="17"/>
        <v>17521395.75</v>
      </c>
      <c r="AR96" s="122">
        <v>67100000</v>
      </c>
      <c r="AS96" s="122">
        <v>54900000</v>
      </c>
      <c r="AT96" s="122">
        <v>7116667</v>
      </c>
    </row>
    <row r="97" spans="2:46" s="59" customFormat="1" ht="17.25" thickBot="1" x14ac:dyDescent="0.35">
      <c r="B97" s="52" t="s">
        <v>237</v>
      </c>
      <c r="C97" s="52" t="s">
        <v>189</v>
      </c>
      <c r="D97" s="52" t="s">
        <v>382</v>
      </c>
      <c r="E97" s="53" t="s">
        <v>462</v>
      </c>
      <c r="F97" s="52" t="s">
        <v>106</v>
      </c>
      <c r="G97" s="52" t="s">
        <v>384</v>
      </c>
      <c r="H97" s="52" t="s">
        <v>239</v>
      </c>
      <c r="I97" s="68">
        <v>1</v>
      </c>
      <c r="J97" s="52" t="s">
        <v>463</v>
      </c>
      <c r="K97" s="52" t="s">
        <v>86</v>
      </c>
      <c r="L97" s="52" t="s">
        <v>87</v>
      </c>
      <c r="M97" s="52" t="s">
        <v>464</v>
      </c>
      <c r="N97" s="52" t="s">
        <v>465</v>
      </c>
      <c r="O97" s="90">
        <v>46023</v>
      </c>
      <c r="P97" s="90">
        <v>46386</v>
      </c>
      <c r="Q97" s="68">
        <v>0.25</v>
      </c>
      <c r="R97" s="68">
        <v>0.5</v>
      </c>
      <c r="S97" s="68">
        <v>0.75</v>
      </c>
      <c r="T97" s="68">
        <v>1</v>
      </c>
      <c r="U97" s="137" t="s">
        <v>1458</v>
      </c>
      <c r="V97" s="121">
        <v>70085583</v>
      </c>
      <c r="W97" s="130" t="s">
        <v>1457</v>
      </c>
      <c r="X97" s="134" t="s">
        <v>462</v>
      </c>
      <c r="Y97" s="133" t="s">
        <v>1416</v>
      </c>
      <c r="Z97" s="133" t="s">
        <v>1419</v>
      </c>
      <c r="AA97" s="133" t="s">
        <v>1418</v>
      </c>
      <c r="AB97" s="122">
        <v>67100000</v>
      </c>
      <c r="AC97" s="123" t="s">
        <v>158</v>
      </c>
      <c r="AD97" s="52" t="s">
        <v>91</v>
      </c>
      <c r="AE97" s="52" t="s">
        <v>121</v>
      </c>
      <c r="AF97" s="52" t="s">
        <v>91</v>
      </c>
      <c r="AG97" s="52" t="s">
        <v>287</v>
      </c>
      <c r="AI97" s="101">
        <v>0.33</v>
      </c>
      <c r="AJ97" s="57">
        <f t="shared" si="14"/>
        <v>1</v>
      </c>
      <c r="AK97" s="117" t="str">
        <f t="shared" si="15"/>
        <v>Avance satisfactorio</v>
      </c>
      <c r="AL97" s="52" t="s">
        <v>466</v>
      </c>
      <c r="AM97" s="52" t="s">
        <v>467</v>
      </c>
      <c r="AN97" s="52" t="s">
        <v>104</v>
      </c>
      <c r="AO97" s="118" t="str">
        <f t="shared" si="16"/>
        <v>En gestión</v>
      </c>
      <c r="AP97" s="121">
        <v>70085583</v>
      </c>
      <c r="AQ97" s="121">
        <f t="shared" si="17"/>
        <v>17521395.75</v>
      </c>
      <c r="AR97" s="122">
        <v>67100000</v>
      </c>
      <c r="AS97" s="122">
        <v>54900000</v>
      </c>
      <c r="AT97" s="122">
        <v>8336667</v>
      </c>
    </row>
    <row r="98" spans="2:46" s="59" customFormat="1" ht="16.5" customHeight="1" thickBot="1" x14ac:dyDescent="0.35">
      <c r="B98" s="52" t="s">
        <v>78</v>
      </c>
      <c r="C98" s="52" t="s">
        <v>189</v>
      </c>
      <c r="D98" s="52" t="s">
        <v>382</v>
      </c>
      <c r="E98" s="53" t="s">
        <v>468</v>
      </c>
      <c r="F98" s="52" t="s">
        <v>115</v>
      </c>
      <c r="G98" s="52" t="s">
        <v>231</v>
      </c>
      <c r="H98" s="52" t="s">
        <v>98</v>
      </c>
      <c r="I98" s="71">
        <v>1</v>
      </c>
      <c r="J98" s="52" t="s">
        <v>469</v>
      </c>
      <c r="K98" s="52" t="s">
        <v>86</v>
      </c>
      <c r="L98" s="52" t="s">
        <v>129</v>
      </c>
      <c r="M98" s="52" t="s">
        <v>470</v>
      </c>
      <c r="N98" s="52" t="s">
        <v>471</v>
      </c>
      <c r="O98" s="90">
        <v>46023</v>
      </c>
      <c r="P98" s="90">
        <v>46203</v>
      </c>
      <c r="Q98" s="71"/>
      <c r="R98" s="71">
        <v>1</v>
      </c>
      <c r="S98" s="71"/>
      <c r="T98" s="71"/>
      <c r="U98" s="137" t="s">
        <v>1458</v>
      </c>
      <c r="V98" s="121">
        <v>8393965</v>
      </c>
      <c r="W98" s="130" t="s">
        <v>559</v>
      </c>
      <c r="X98" s="134" t="s">
        <v>1400</v>
      </c>
      <c r="Y98" s="133" t="s">
        <v>1400</v>
      </c>
      <c r="Z98" s="133" t="s">
        <v>1400</v>
      </c>
      <c r="AA98" s="133" t="s">
        <v>1400</v>
      </c>
      <c r="AB98" s="122">
        <v>0</v>
      </c>
      <c r="AC98" s="123" t="s">
        <v>120</v>
      </c>
      <c r="AD98" s="52" t="s">
        <v>91</v>
      </c>
      <c r="AE98" s="52" t="s">
        <v>121</v>
      </c>
      <c r="AF98" s="52" t="s">
        <v>93</v>
      </c>
      <c r="AG98" s="52" t="s">
        <v>91</v>
      </c>
      <c r="AI98" s="102"/>
      <c r="AJ98" s="57" t="str">
        <f t="shared" si="14"/>
        <v>No Aplica</v>
      </c>
      <c r="AK98" s="117" t="str">
        <f t="shared" si="15"/>
        <v>No reporta avance en el periodo</v>
      </c>
      <c r="AL98" s="52" t="s">
        <v>159</v>
      </c>
      <c r="AM98" s="52" t="s">
        <v>104</v>
      </c>
      <c r="AN98" s="52" t="s">
        <v>104</v>
      </c>
      <c r="AO98" s="118" t="str">
        <f t="shared" si="16"/>
        <v>Sin iniciar</v>
      </c>
      <c r="AP98" s="121">
        <v>8393965</v>
      </c>
      <c r="AQ98" s="121">
        <v>0</v>
      </c>
      <c r="AR98" s="122">
        <v>0</v>
      </c>
      <c r="AS98" s="122">
        <v>0</v>
      </c>
      <c r="AT98" s="122">
        <v>0</v>
      </c>
    </row>
    <row r="99" spans="2:46" s="59" customFormat="1" ht="17.25" thickBot="1" x14ac:dyDescent="0.35">
      <c r="B99" s="52" t="s">
        <v>78</v>
      </c>
      <c r="C99" s="52" t="s">
        <v>189</v>
      </c>
      <c r="D99" s="52" t="s">
        <v>382</v>
      </c>
      <c r="E99" s="53" t="s">
        <v>472</v>
      </c>
      <c r="F99" s="52" t="s">
        <v>106</v>
      </c>
      <c r="G99" s="52" t="s">
        <v>384</v>
      </c>
      <c r="H99" s="52" t="s">
        <v>473</v>
      </c>
      <c r="I99" s="68">
        <v>1</v>
      </c>
      <c r="J99" s="52" t="s">
        <v>474</v>
      </c>
      <c r="K99" s="52" t="s">
        <v>86</v>
      </c>
      <c r="L99" s="52" t="s">
        <v>87</v>
      </c>
      <c r="M99" s="52" t="s">
        <v>475</v>
      </c>
      <c r="N99" s="52" t="s">
        <v>476</v>
      </c>
      <c r="O99" s="90">
        <v>46023</v>
      </c>
      <c r="P99" s="90">
        <v>46386</v>
      </c>
      <c r="Q99" s="68">
        <v>0.1</v>
      </c>
      <c r="R99" s="68">
        <v>0.4</v>
      </c>
      <c r="S99" s="68">
        <v>0.8</v>
      </c>
      <c r="T99" s="68">
        <v>1</v>
      </c>
      <c r="U99" s="137" t="s">
        <v>1458</v>
      </c>
      <c r="V99" s="121">
        <v>2959817519325</v>
      </c>
      <c r="W99" s="130" t="s">
        <v>1457</v>
      </c>
      <c r="X99" s="134" t="s">
        <v>472</v>
      </c>
      <c r="Y99" s="133" t="s">
        <v>1407</v>
      </c>
      <c r="Z99" s="133" t="s">
        <v>1398</v>
      </c>
      <c r="AA99" s="133" t="s">
        <v>1418</v>
      </c>
      <c r="AB99" s="122">
        <v>363868000</v>
      </c>
      <c r="AC99" s="123" t="s">
        <v>158</v>
      </c>
      <c r="AD99" s="52" t="s">
        <v>104</v>
      </c>
      <c r="AE99" s="52" t="s">
        <v>121</v>
      </c>
      <c r="AF99" s="52" t="s">
        <v>104</v>
      </c>
      <c r="AG99" s="52" t="s">
        <v>91</v>
      </c>
      <c r="AI99" s="101">
        <v>0.15</v>
      </c>
      <c r="AJ99" s="57">
        <f t="shared" si="14"/>
        <v>1</v>
      </c>
      <c r="AK99" s="117" t="str">
        <f t="shared" si="15"/>
        <v>Avance satisfactorio</v>
      </c>
      <c r="AL99" s="52" t="s">
        <v>477</v>
      </c>
      <c r="AM99" s="52" t="s">
        <v>478</v>
      </c>
      <c r="AN99" s="52" t="s">
        <v>104</v>
      </c>
      <c r="AO99" s="118" t="str">
        <f t="shared" si="16"/>
        <v>En gestión</v>
      </c>
      <c r="AP99" s="121">
        <v>2959817519325</v>
      </c>
      <c r="AQ99" s="121">
        <f>AP99/4</f>
        <v>739954379831.25</v>
      </c>
      <c r="AR99" s="122">
        <v>363868000</v>
      </c>
      <c r="AS99" s="122">
        <v>334668000</v>
      </c>
      <c r="AT99" s="122">
        <v>52371833</v>
      </c>
    </row>
    <row r="100" spans="2:46" s="59" customFormat="1" ht="16.5" customHeight="1" thickBot="1" x14ac:dyDescent="0.35">
      <c r="B100" s="164" t="s">
        <v>78</v>
      </c>
      <c r="C100" s="164" t="s">
        <v>189</v>
      </c>
      <c r="D100" s="164" t="s">
        <v>479</v>
      </c>
      <c r="E100" s="162" t="s">
        <v>480</v>
      </c>
      <c r="F100" s="164" t="s">
        <v>152</v>
      </c>
      <c r="G100" s="164" t="s">
        <v>481</v>
      </c>
      <c r="H100" s="164" t="s">
        <v>355</v>
      </c>
      <c r="I100" s="200">
        <v>12</v>
      </c>
      <c r="J100" s="164" t="s">
        <v>482</v>
      </c>
      <c r="K100" s="164" t="s">
        <v>284</v>
      </c>
      <c r="L100" s="164" t="s">
        <v>129</v>
      </c>
      <c r="M100" s="164" t="s">
        <v>483</v>
      </c>
      <c r="N100" s="164" t="s">
        <v>484</v>
      </c>
      <c r="O100" s="181">
        <v>46037</v>
      </c>
      <c r="P100" s="181">
        <v>46386</v>
      </c>
      <c r="Q100" s="200"/>
      <c r="R100" s="200">
        <v>2</v>
      </c>
      <c r="S100" s="200">
        <v>6</v>
      </c>
      <c r="T100" s="200">
        <v>12</v>
      </c>
      <c r="U100" s="242" t="s">
        <v>1458</v>
      </c>
      <c r="V100" s="243">
        <v>682360471</v>
      </c>
      <c r="W100" s="130" t="s">
        <v>1457</v>
      </c>
      <c r="X100" s="134" t="s">
        <v>480</v>
      </c>
      <c r="Y100" s="133" t="s">
        <v>1396</v>
      </c>
      <c r="Z100" s="133" t="s">
        <v>1415</v>
      </c>
      <c r="AA100" s="133" t="s">
        <v>479</v>
      </c>
      <c r="AB100" s="122">
        <v>326919500</v>
      </c>
      <c r="AC100" s="228" t="s">
        <v>120</v>
      </c>
      <c r="AD100" s="164" t="s">
        <v>91</v>
      </c>
      <c r="AE100" s="164" t="s">
        <v>121</v>
      </c>
      <c r="AF100" s="164" t="s">
        <v>91</v>
      </c>
      <c r="AG100" s="164" t="s">
        <v>91</v>
      </c>
      <c r="AI100" s="262"/>
      <c r="AJ100" s="290" t="str">
        <f>+IF(Q100=0,"No Aplica",IF(AI100/Q100&gt;=100%,100%,AI100/Q100))</f>
        <v>No Aplica</v>
      </c>
      <c r="AK100" s="304" t="str">
        <f>IF(ISTEXT(AJ100),"No reporta avance en el periodo",IF(AJ100&lt;=69%,"Avance insuficiente",IF(AJ100&gt;95%,"Avance satisfactorio",IF(AJ100&gt;70%,"Avance suficiente",IF(AJ100&lt;94%,"Avance suficiente",0)))))</f>
        <v>No reporta avance en el periodo</v>
      </c>
      <c r="AL100" s="164" t="s">
        <v>159</v>
      </c>
      <c r="AM100" s="164" t="s">
        <v>104</v>
      </c>
      <c r="AN100" s="164" t="s">
        <v>104</v>
      </c>
      <c r="AO100" s="307" t="str">
        <f>IF(AI100&lt;1%,"Sin iniciar",IF(AI100&gt;=G100,"Terminada","En gestión"))</f>
        <v>Sin iniciar</v>
      </c>
      <c r="AP100" s="243">
        <v>682360471</v>
      </c>
      <c r="AQ100" s="243">
        <v>0</v>
      </c>
      <c r="AR100" s="122">
        <v>326919500</v>
      </c>
      <c r="AS100" s="122">
        <v>275472000</v>
      </c>
      <c r="AT100" s="122">
        <v>38906800</v>
      </c>
    </row>
    <row r="101" spans="2:46" s="59" customFormat="1" ht="17.25" thickBot="1" x14ac:dyDescent="0.35">
      <c r="B101" s="165"/>
      <c r="C101" s="165"/>
      <c r="D101" s="165"/>
      <c r="E101" s="163"/>
      <c r="F101" s="165"/>
      <c r="G101" s="165"/>
      <c r="H101" s="165"/>
      <c r="I101" s="201"/>
      <c r="J101" s="165"/>
      <c r="K101" s="165"/>
      <c r="L101" s="165"/>
      <c r="M101" s="165"/>
      <c r="N101" s="165"/>
      <c r="O101" s="182"/>
      <c r="P101" s="182"/>
      <c r="Q101" s="201"/>
      <c r="R101" s="201"/>
      <c r="S101" s="201"/>
      <c r="T101" s="201"/>
      <c r="U101" s="242"/>
      <c r="V101" s="243"/>
      <c r="W101" s="130" t="s">
        <v>1457</v>
      </c>
      <c r="X101" s="134" t="s">
        <v>480</v>
      </c>
      <c r="Y101" s="133" t="s">
        <v>1396</v>
      </c>
      <c r="Z101" s="133" t="s">
        <v>1398</v>
      </c>
      <c r="AA101" s="133" t="s">
        <v>479</v>
      </c>
      <c r="AB101" s="122">
        <v>278712000</v>
      </c>
      <c r="AC101" s="230"/>
      <c r="AD101" s="165"/>
      <c r="AE101" s="165"/>
      <c r="AF101" s="165"/>
      <c r="AG101" s="165"/>
      <c r="AI101" s="263"/>
      <c r="AJ101" s="289"/>
      <c r="AK101" s="306"/>
      <c r="AL101" s="165"/>
      <c r="AM101" s="165"/>
      <c r="AN101" s="165"/>
      <c r="AO101" s="309"/>
      <c r="AP101" s="243"/>
      <c r="AQ101" s="243"/>
      <c r="AR101" s="122">
        <v>278712000</v>
      </c>
      <c r="AS101" s="122">
        <v>238896000</v>
      </c>
      <c r="AT101" s="122">
        <v>38046400</v>
      </c>
    </row>
    <row r="102" spans="2:46" s="59" customFormat="1" ht="17.25" thickBot="1" x14ac:dyDescent="0.35">
      <c r="B102" s="52" t="s">
        <v>78</v>
      </c>
      <c r="C102" s="52" t="s">
        <v>189</v>
      </c>
      <c r="D102" s="52" t="s">
        <v>479</v>
      </c>
      <c r="E102" s="53" t="s">
        <v>485</v>
      </c>
      <c r="F102" s="52" t="s">
        <v>152</v>
      </c>
      <c r="G102" s="52" t="s">
        <v>481</v>
      </c>
      <c r="H102" s="52" t="s">
        <v>355</v>
      </c>
      <c r="I102" s="74">
        <v>4</v>
      </c>
      <c r="J102" s="52" t="s">
        <v>486</v>
      </c>
      <c r="K102" s="52" t="s">
        <v>284</v>
      </c>
      <c r="L102" s="52" t="s">
        <v>129</v>
      </c>
      <c r="M102" s="52" t="s">
        <v>487</v>
      </c>
      <c r="N102" s="52" t="s">
        <v>488</v>
      </c>
      <c r="O102" s="90">
        <v>46037</v>
      </c>
      <c r="P102" s="90">
        <v>46295</v>
      </c>
      <c r="Q102" s="74">
        <v>1</v>
      </c>
      <c r="R102" s="74">
        <v>2</v>
      </c>
      <c r="S102" s="74">
        <v>4</v>
      </c>
      <c r="T102" s="74"/>
      <c r="U102" s="137" t="s">
        <v>1458</v>
      </c>
      <c r="V102" s="121">
        <v>37856377044</v>
      </c>
      <c r="W102" s="130" t="s">
        <v>1457</v>
      </c>
      <c r="X102" s="134" t="s">
        <v>485</v>
      </c>
      <c r="Y102" s="133" t="s">
        <v>1396</v>
      </c>
      <c r="Z102" s="133" t="s">
        <v>1397</v>
      </c>
      <c r="AA102" s="133" t="s">
        <v>479</v>
      </c>
      <c r="AB102" s="122">
        <v>25548600</v>
      </c>
      <c r="AC102" s="123" t="s">
        <v>120</v>
      </c>
      <c r="AD102" s="52" t="s">
        <v>91</v>
      </c>
      <c r="AE102" s="52" t="s">
        <v>121</v>
      </c>
      <c r="AF102" s="52" t="s">
        <v>91</v>
      </c>
      <c r="AG102" s="52" t="s">
        <v>91</v>
      </c>
      <c r="AI102" s="103">
        <v>1</v>
      </c>
      <c r="AJ102" s="57">
        <f t="shared" ref="AJ102:AJ123" si="18">+IF(Q102=0,"No Aplica",IF(AI102/Q102&gt;=100%,100%,AI102/Q102))</f>
        <v>1</v>
      </c>
      <c r="AK102" s="117" t="str">
        <f t="shared" ref="AK102:AK123" si="19">IF(ISTEXT(AJ102),"No reporta avance en el periodo",IF(AJ102&lt;=69%,"Avance insuficiente",IF(AJ102&gt;95%,"Avance satisfactorio",IF(AJ102&gt;70%,"Avance suficiente",IF(AJ102&lt;94%,"Avance suficiente",0)))))</f>
        <v>Avance satisfactorio</v>
      </c>
      <c r="AL102" s="52" t="s">
        <v>489</v>
      </c>
      <c r="AM102" s="52" t="s">
        <v>490</v>
      </c>
      <c r="AN102" s="52" t="s">
        <v>104</v>
      </c>
      <c r="AO102" s="118" t="str">
        <f t="shared" ref="AO102:AO123" si="20">IF(AI102&lt;1%,"Sin iniciar",IF(AI102&gt;=G102,"Terminada","En gestión"))</f>
        <v>En gestión</v>
      </c>
      <c r="AP102" s="121">
        <v>37856377044</v>
      </c>
      <c r="AQ102" s="121">
        <f t="shared" ref="AQ102" si="21">+(AP102/4)*1</f>
        <v>9464094261</v>
      </c>
      <c r="AR102" s="122">
        <v>25548600</v>
      </c>
      <c r="AS102" s="122">
        <v>20903400</v>
      </c>
      <c r="AT102" s="122">
        <v>3716159.9999999995</v>
      </c>
    </row>
    <row r="103" spans="2:46" s="59" customFormat="1" ht="16.5" customHeight="1" thickBot="1" x14ac:dyDescent="0.35">
      <c r="B103" s="52" t="s">
        <v>78</v>
      </c>
      <c r="C103" s="52" t="s">
        <v>189</v>
      </c>
      <c r="D103" s="52" t="s">
        <v>479</v>
      </c>
      <c r="E103" s="53" t="s">
        <v>491</v>
      </c>
      <c r="F103" s="52" t="s">
        <v>152</v>
      </c>
      <c r="G103" s="52" t="s">
        <v>481</v>
      </c>
      <c r="H103" s="52" t="s">
        <v>355</v>
      </c>
      <c r="I103" s="74">
        <v>2</v>
      </c>
      <c r="J103" s="52" t="s">
        <v>492</v>
      </c>
      <c r="K103" s="52" t="s">
        <v>284</v>
      </c>
      <c r="L103" s="52" t="s">
        <v>129</v>
      </c>
      <c r="M103" s="52" t="s">
        <v>493</v>
      </c>
      <c r="N103" s="52" t="s">
        <v>494</v>
      </c>
      <c r="O103" s="90">
        <v>46204</v>
      </c>
      <c r="P103" s="90">
        <v>46386</v>
      </c>
      <c r="Q103" s="74"/>
      <c r="R103" s="74"/>
      <c r="S103" s="74"/>
      <c r="T103" s="74">
        <v>2</v>
      </c>
      <c r="U103" s="137" t="s">
        <v>1458</v>
      </c>
      <c r="V103" s="121">
        <v>1063319283</v>
      </c>
      <c r="W103" s="130" t="s">
        <v>1457</v>
      </c>
      <c r="X103" s="134" t="s">
        <v>491</v>
      </c>
      <c r="Y103" s="133" t="s">
        <v>1396</v>
      </c>
      <c r="Z103" s="133" t="s">
        <v>1397</v>
      </c>
      <c r="AA103" s="133" t="s">
        <v>479</v>
      </c>
      <c r="AB103" s="122">
        <v>25725000</v>
      </c>
      <c r="AC103" s="123" t="s">
        <v>120</v>
      </c>
      <c r="AD103" s="52" t="s">
        <v>91</v>
      </c>
      <c r="AE103" s="52" t="s">
        <v>121</v>
      </c>
      <c r="AF103" s="52" t="s">
        <v>91</v>
      </c>
      <c r="AG103" s="52" t="s">
        <v>91</v>
      </c>
      <c r="AI103" s="103"/>
      <c r="AJ103" s="57" t="str">
        <f t="shared" si="18"/>
        <v>No Aplica</v>
      </c>
      <c r="AK103" s="117" t="str">
        <f t="shared" si="19"/>
        <v>No reporta avance en el periodo</v>
      </c>
      <c r="AL103" s="52" t="s">
        <v>159</v>
      </c>
      <c r="AM103" s="52" t="s">
        <v>104</v>
      </c>
      <c r="AN103" s="52" t="s">
        <v>104</v>
      </c>
      <c r="AO103" s="118" t="str">
        <f t="shared" si="20"/>
        <v>Sin iniciar</v>
      </c>
      <c r="AP103" s="121">
        <v>1063319283</v>
      </c>
      <c r="AQ103" s="121">
        <v>0</v>
      </c>
      <c r="AR103" s="122">
        <v>25725000</v>
      </c>
      <c r="AS103" s="122">
        <v>22050000</v>
      </c>
      <c r="AT103" s="122">
        <v>1470000</v>
      </c>
    </row>
    <row r="104" spans="2:46" s="59" customFormat="1" ht="17.25" thickBot="1" x14ac:dyDescent="0.35">
      <c r="B104" s="164" t="s">
        <v>78</v>
      </c>
      <c r="C104" s="164" t="s">
        <v>189</v>
      </c>
      <c r="D104" s="164" t="s">
        <v>479</v>
      </c>
      <c r="E104" s="162" t="s">
        <v>495</v>
      </c>
      <c r="F104" s="164" t="s">
        <v>152</v>
      </c>
      <c r="G104" s="164" t="s">
        <v>116</v>
      </c>
      <c r="H104" s="164" t="s">
        <v>355</v>
      </c>
      <c r="I104" s="200">
        <v>4</v>
      </c>
      <c r="J104" s="164" t="s">
        <v>496</v>
      </c>
      <c r="K104" s="164" t="s">
        <v>284</v>
      </c>
      <c r="L104" s="164" t="s">
        <v>129</v>
      </c>
      <c r="M104" s="164" t="s">
        <v>497</v>
      </c>
      <c r="N104" s="164" t="s">
        <v>498</v>
      </c>
      <c r="O104" s="181">
        <v>46041</v>
      </c>
      <c r="P104" s="181">
        <v>46386</v>
      </c>
      <c r="Q104" s="200">
        <v>1</v>
      </c>
      <c r="R104" s="200">
        <v>2</v>
      </c>
      <c r="S104" s="200">
        <v>3</v>
      </c>
      <c r="T104" s="200">
        <v>4</v>
      </c>
      <c r="U104" s="242" t="s">
        <v>1458</v>
      </c>
      <c r="V104" s="243">
        <v>22801227006</v>
      </c>
      <c r="W104" s="130" t="s">
        <v>1457</v>
      </c>
      <c r="X104" s="134" t="s">
        <v>495</v>
      </c>
      <c r="Y104" s="133" t="s">
        <v>1396</v>
      </c>
      <c r="Z104" s="133" t="s">
        <v>1415</v>
      </c>
      <c r="AA104" s="133" t="s">
        <v>479</v>
      </c>
      <c r="AB104" s="122">
        <v>30449124.999999996</v>
      </c>
      <c r="AC104" s="228" t="s">
        <v>120</v>
      </c>
      <c r="AD104" s="164" t="s">
        <v>91</v>
      </c>
      <c r="AE104" s="164" t="s">
        <v>121</v>
      </c>
      <c r="AF104" s="164" t="s">
        <v>91</v>
      </c>
      <c r="AG104" s="164" t="s">
        <v>91</v>
      </c>
      <c r="AI104" s="262">
        <v>1</v>
      </c>
      <c r="AJ104" s="290">
        <f t="shared" si="18"/>
        <v>1</v>
      </c>
      <c r="AK104" s="304" t="str">
        <f t="shared" si="19"/>
        <v>Avance satisfactorio</v>
      </c>
      <c r="AL104" s="164" t="s">
        <v>499</v>
      </c>
      <c r="AM104" s="164" t="s">
        <v>500</v>
      </c>
      <c r="AN104" s="164" t="s">
        <v>104</v>
      </c>
      <c r="AO104" s="118" t="str">
        <f t="shared" si="20"/>
        <v>En gestión</v>
      </c>
      <c r="AP104" s="243">
        <v>22801227006</v>
      </c>
      <c r="AQ104" s="243">
        <f t="shared" ref="AQ104:AQ106" si="22">+(AP104/4)*1</f>
        <v>5700306751.5</v>
      </c>
      <c r="AR104" s="122">
        <v>30449124.999999996</v>
      </c>
      <c r="AS104" s="122">
        <v>23829750</v>
      </c>
      <c r="AT104" s="122">
        <v>3971624.9999999995</v>
      </c>
    </row>
    <row r="105" spans="2:46" s="59" customFormat="1" ht="17.25" thickBot="1" x14ac:dyDescent="0.35">
      <c r="B105" s="165"/>
      <c r="C105" s="165"/>
      <c r="D105" s="165"/>
      <c r="E105" s="163"/>
      <c r="F105" s="165"/>
      <c r="G105" s="165"/>
      <c r="H105" s="165"/>
      <c r="I105" s="201"/>
      <c r="J105" s="165"/>
      <c r="K105" s="165"/>
      <c r="L105" s="165"/>
      <c r="M105" s="165"/>
      <c r="N105" s="165"/>
      <c r="O105" s="182"/>
      <c r="P105" s="182"/>
      <c r="Q105" s="201"/>
      <c r="R105" s="201"/>
      <c r="S105" s="201"/>
      <c r="T105" s="201"/>
      <c r="U105" s="242"/>
      <c r="V105" s="243"/>
      <c r="W105" s="130" t="s">
        <v>1457</v>
      </c>
      <c r="X105" s="134" t="s">
        <v>495</v>
      </c>
      <c r="Y105" s="133" t="s">
        <v>1396</v>
      </c>
      <c r="Z105" s="133" t="s">
        <v>1397</v>
      </c>
      <c r="AA105" s="133" t="s">
        <v>479</v>
      </c>
      <c r="AB105" s="122">
        <v>353258350</v>
      </c>
      <c r="AC105" s="230"/>
      <c r="AD105" s="165"/>
      <c r="AE105" s="165"/>
      <c r="AF105" s="165"/>
      <c r="AG105" s="165"/>
      <c r="AI105" s="263"/>
      <c r="AJ105" s="289"/>
      <c r="AK105" s="306"/>
      <c r="AL105" s="165"/>
      <c r="AM105" s="165"/>
      <c r="AN105" s="165"/>
      <c r="AO105" s="118"/>
      <c r="AP105" s="243"/>
      <c r="AQ105" s="243"/>
      <c r="AR105" s="122">
        <v>353258350</v>
      </c>
      <c r="AS105" s="122">
        <v>283309900</v>
      </c>
      <c r="AT105" s="122">
        <v>50493276.549999997</v>
      </c>
    </row>
    <row r="106" spans="2:46" s="59" customFormat="1" ht="17.25" thickBot="1" x14ac:dyDescent="0.35">
      <c r="B106" s="164" t="s">
        <v>78</v>
      </c>
      <c r="C106" s="164" t="s">
        <v>189</v>
      </c>
      <c r="D106" s="164" t="s">
        <v>479</v>
      </c>
      <c r="E106" s="162" t="s">
        <v>501</v>
      </c>
      <c r="F106" s="164" t="s">
        <v>152</v>
      </c>
      <c r="G106" s="164" t="s">
        <v>116</v>
      </c>
      <c r="H106" s="164" t="s">
        <v>355</v>
      </c>
      <c r="I106" s="200">
        <v>4</v>
      </c>
      <c r="J106" s="164" t="s">
        <v>502</v>
      </c>
      <c r="K106" s="164" t="s">
        <v>284</v>
      </c>
      <c r="L106" s="164" t="s">
        <v>129</v>
      </c>
      <c r="M106" s="164" t="s">
        <v>503</v>
      </c>
      <c r="N106" s="164" t="s">
        <v>504</v>
      </c>
      <c r="O106" s="181">
        <v>46037</v>
      </c>
      <c r="P106" s="181">
        <v>46386</v>
      </c>
      <c r="Q106" s="200">
        <v>1</v>
      </c>
      <c r="R106" s="200">
        <v>2</v>
      </c>
      <c r="S106" s="200">
        <v>3</v>
      </c>
      <c r="T106" s="200">
        <v>4</v>
      </c>
      <c r="U106" s="242" t="s">
        <v>1458</v>
      </c>
      <c r="V106" s="243">
        <v>32826435426</v>
      </c>
      <c r="W106" s="130" t="s">
        <v>1457</v>
      </c>
      <c r="X106" s="134" t="s">
        <v>501</v>
      </c>
      <c r="Y106" s="133" t="s">
        <v>1396</v>
      </c>
      <c r="Z106" s="133" t="s">
        <v>1415</v>
      </c>
      <c r="AA106" s="133" t="s">
        <v>479</v>
      </c>
      <c r="AB106" s="122">
        <v>34799000</v>
      </c>
      <c r="AC106" s="228" t="s">
        <v>120</v>
      </c>
      <c r="AD106" s="164" t="s">
        <v>91</v>
      </c>
      <c r="AE106" s="164" t="s">
        <v>121</v>
      </c>
      <c r="AF106" s="164" t="s">
        <v>91</v>
      </c>
      <c r="AG106" s="164" t="s">
        <v>91</v>
      </c>
      <c r="AI106" s="262">
        <v>1</v>
      </c>
      <c r="AJ106" s="290">
        <f t="shared" si="18"/>
        <v>1</v>
      </c>
      <c r="AK106" s="304" t="str">
        <f t="shared" si="19"/>
        <v>Avance satisfactorio</v>
      </c>
      <c r="AL106" s="164" t="s">
        <v>505</v>
      </c>
      <c r="AM106" s="164" t="s">
        <v>506</v>
      </c>
      <c r="AN106" s="164" t="s">
        <v>104</v>
      </c>
      <c r="AO106" s="307" t="str">
        <f t="shared" si="20"/>
        <v>En gestión</v>
      </c>
      <c r="AP106" s="243">
        <v>32826435426</v>
      </c>
      <c r="AQ106" s="243">
        <f t="shared" si="22"/>
        <v>8206608856.5</v>
      </c>
      <c r="AR106" s="122">
        <v>34799000</v>
      </c>
      <c r="AS106" s="122">
        <v>27234000</v>
      </c>
      <c r="AT106" s="122">
        <v>4539000</v>
      </c>
    </row>
    <row r="107" spans="2:46" s="59" customFormat="1" ht="17.25" thickBot="1" x14ac:dyDescent="0.35">
      <c r="B107" s="165"/>
      <c r="C107" s="165"/>
      <c r="D107" s="165"/>
      <c r="E107" s="163"/>
      <c r="F107" s="165"/>
      <c r="G107" s="165"/>
      <c r="H107" s="165"/>
      <c r="I107" s="201"/>
      <c r="J107" s="165"/>
      <c r="K107" s="165"/>
      <c r="L107" s="165"/>
      <c r="M107" s="165"/>
      <c r="N107" s="165"/>
      <c r="O107" s="182"/>
      <c r="P107" s="182"/>
      <c r="Q107" s="201"/>
      <c r="R107" s="201"/>
      <c r="S107" s="201"/>
      <c r="T107" s="201"/>
      <c r="U107" s="242"/>
      <c r="V107" s="243"/>
      <c r="W107" s="130" t="s">
        <v>1457</v>
      </c>
      <c r="X107" s="134" t="s">
        <v>501</v>
      </c>
      <c r="Y107" s="133" t="s">
        <v>1396</v>
      </c>
      <c r="Z107" s="133" t="s">
        <v>1397</v>
      </c>
      <c r="AA107" s="133" t="s">
        <v>479</v>
      </c>
      <c r="AB107" s="122">
        <v>168327125</v>
      </c>
      <c r="AC107" s="230"/>
      <c r="AD107" s="165"/>
      <c r="AE107" s="165"/>
      <c r="AF107" s="165"/>
      <c r="AG107" s="165"/>
      <c r="AI107" s="263"/>
      <c r="AJ107" s="289"/>
      <c r="AK107" s="306"/>
      <c r="AL107" s="165"/>
      <c r="AM107" s="165"/>
      <c r="AN107" s="165"/>
      <c r="AO107" s="309"/>
      <c r="AP107" s="243"/>
      <c r="AQ107" s="243"/>
      <c r="AR107" s="122">
        <v>168327125</v>
      </c>
      <c r="AS107" s="122">
        <v>135321750</v>
      </c>
      <c r="AT107" s="122">
        <v>20656191.550000001</v>
      </c>
    </row>
    <row r="108" spans="2:46" s="59" customFormat="1" ht="16.5" customHeight="1" thickBot="1" x14ac:dyDescent="0.35">
      <c r="B108" s="52" t="s">
        <v>78</v>
      </c>
      <c r="C108" s="52" t="s">
        <v>189</v>
      </c>
      <c r="D108" s="52" t="s">
        <v>479</v>
      </c>
      <c r="E108" s="53" t="s">
        <v>507</v>
      </c>
      <c r="F108" s="52" t="s">
        <v>115</v>
      </c>
      <c r="G108" s="52" t="s">
        <v>116</v>
      </c>
      <c r="H108" s="52" t="s">
        <v>355</v>
      </c>
      <c r="I108" s="74">
        <v>1</v>
      </c>
      <c r="J108" s="52" t="s">
        <v>508</v>
      </c>
      <c r="K108" s="52" t="s">
        <v>284</v>
      </c>
      <c r="L108" s="52" t="s">
        <v>129</v>
      </c>
      <c r="M108" s="52" t="s">
        <v>509</v>
      </c>
      <c r="N108" s="52" t="s">
        <v>510</v>
      </c>
      <c r="O108" s="90">
        <v>46035</v>
      </c>
      <c r="P108" s="90">
        <v>46268</v>
      </c>
      <c r="Q108" s="74"/>
      <c r="R108" s="74"/>
      <c r="S108" s="74">
        <v>1</v>
      </c>
      <c r="T108" s="74"/>
      <c r="U108" s="137" t="s">
        <v>1458</v>
      </c>
      <c r="V108" s="121">
        <v>206302014</v>
      </c>
      <c r="W108" s="130" t="s">
        <v>1457</v>
      </c>
      <c r="X108" s="134" t="s">
        <v>507</v>
      </c>
      <c r="Y108" s="133" t="s">
        <v>1396</v>
      </c>
      <c r="Z108" s="133" t="s">
        <v>1397</v>
      </c>
      <c r="AA108" s="133" t="s">
        <v>479</v>
      </c>
      <c r="AB108" s="122">
        <v>378510750</v>
      </c>
      <c r="AC108" s="123" t="s">
        <v>120</v>
      </c>
      <c r="AD108" s="52" t="s">
        <v>91</v>
      </c>
      <c r="AE108" s="52" t="s">
        <v>121</v>
      </c>
      <c r="AF108" s="52" t="s">
        <v>91</v>
      </c>
      <c r="AG108" s="52" t="s">
        <v>91</v>
      </c>
      <c r="AI108" s="103"/>
      <c r="AJ108" s="57" t="str">
        <f t="shared" si="18"/>
        <v>No Aplica</v>
      </c>
      <c r="AK108" s="117" t="str">
        <f t="shared" si="19"/>
        <v>No reporta avance en el periodo</v>
      </c>
      <c r="AL108" s="52" t="s">
        <v>159</v>
      </c>
      <c r="AM108" s="52" t="s">
        <v>104</v>
      </c>
      <c r="AN108" s="52" t="s">
        <v>104</v>
      </c>
      <c r="AO108" s="118" t="str">
        <f t="shared" si="20"/>
        <v>Sin iniciar</v>
      </c>
      <c r="AP108" s="121">
        <v>206302014</v>
      </c>
      <c r="AQ108" s="121">
        <v>0</v>
      </c>
      <c r="AR108" s="122">
        <v>378510750</v>
      </c>
      <c r="AS108" s="122">
        <v>309028500</v>
      </c>
      <c r="AT108" s="122">
        <v>52939433.5</v>
      </c>
    </row>
    <row r="109" spans="2:46" s="59" customFormat="1" ht="17.25" thickBot="1" x14ac:dyDescent="0.35">
      <c r="B109" s="164" t="s">
        <v>78</v>
      </c>
      <c r="C109" s="164" t="s">
        <v>189</v>
      </c>
      <c r="D109" s="164" t="s">
        <v>479</v>
      </c>
      <c r="E109" s="162" t="s">
        <v>511</v>
      </c>
      <c r="F109" s="164" t="s">
        <v>152</v>
      </c>
      <c r="G109" s="164" t="s">
        <v>116</v>
      </c>
      <c r="H109" s="164" t="s">
        <v>355</v>
      </c>
      <c r="I109" s="200">
        <v>12</v>
      </c>
      <c r="J109" s="164" t="s">
        <v>512</v>
      </c>
      <c r="K109" s="164" t="s">
        <v>284</v>
      </c>
      <c r="L109" s="164" t="s">
        <v>129</v>
      </c>
      <c r="M109" s="164" t="s">
        <v>513</v>
      </c>
      <c r="N109" s="164" t="s">
        <v>514</v>
      </c>
      <c r="O109" s="181">
        <v>46045</v>
      </c>
      <c r="P109" s="181">
        <v>46386</v>
      </c>
      <c r="Q109" s="200">
        <v>3</v>
      </c>
      <c r="R109" s="200">
        <v>6</v>
      </c>
      <c r="S109" s="200">
        <v>9</v>
      </c>
      <c r="T109" s="200">
        <v>12</v>
      </c>
      <c r="U109" s="242" t="s">
        <v>1458</v>
      </c>
      <c r="V109" s="243">
        <v>29083681902</v>
      </c>
      <c r="W109" s="130" t="s">
        <v>1457</v>
      </c>
      <c r="X109" s="134" t="s">
        <v>511</v>
      </c>
      <c r="Y109" s="133" t="s">
        <v>1396</v>
      </c>
      <c r="Z109" s="133" t="s">
        <v>1415</v>
      </c>
      <c r="AA109" s="133" t="s">
        <v>479</v>
      </c>
      <c r="AB109" s="122">
        <v>21749375</v>
      </c>
      <c r="AC109" s="228" t="s">
        <v>120</v>
      </c>
      <c r="AD109" s="164" t="s">
        <v>91</v>
      </c>
      <c r="AE109" s="164" t="s">
        <v>121</v>
      </c>
      <c r="AF109" s="164" t="s">
        <v>91</v>
      </c>
      <c r="AG109" s="164" t="s">
        <v>91</v>
      </c>
      <c r="AI109" s="262">
        <v>3</v>
      </c>
      <c r="AJ109" s="290">
        <f t="shared" si="18"/>
        <v>1</v>
      </c>
      <c r="AK109" s="304" t="str">
        <f t="shared" si="19"/>
        <v>Avance satisfactorio</v>
      </c>
      <c r="AL109" s="164" t="s">
        <v>515</v>
      </c>
      <c r="AM109" s="164" t="s">
        <v>516</v>
      </c>
      <c r="AN109" s="164" t="s">
        <v>104</v>
      </c>
      <c r="AO109" s="307" t="str">
        <f t="shared" si="20"/>
        <v>En gestión</v>
      </c>
      <c r="AP109" s="243">
        <v>29083681902</v>
      </c>
      <c r="AQ109" s="243">
        <f t="shared" ref="AQ109:AQ111" si="23">+(AP109/4)*1</f>
        <v>7270920475.5</v>
      </c>
      <c r="AR109" s="122">
        <v>21749375</v>
      </c>
      <c r="AS109" s="122">
        <v>17021250</v>
      </c>
      <c r="AT109" s="122">
        <v>2836875</v>
      </c>
    </row>
    <row r="110" spans="2:46" s="59" customFormat="1" ht="17.25" thickBot="1" x14ac:dyDescent="0.35">
      <c r="B110" s="165"/>
      <c r="C110" s="165"/>
      <c r="D110" s="165"/>
      <c r="E110" s="163"/>
      <c r="F110" s="165"/>
      <c r="G110" s="165"/>
      <c r="H110" s="165"/>
      <c r="I110" s="201"/>
      <c r="J110" s="165"/>
      <c r="K110" s="165"/>
      <c r="L110" s="165"/>
      <c r="M110" s="165"/>
      <c r="N110" s="165"/>
      <c r="O110" s="182"/>
      <c r="P110" s="182"/>
      <c r="Q110" s="201"/>
      <c r="R110" s="201"/>
      <c r="S110" s="201"/>
      <c r="T110" s="201"/>
      <c r="U110" s="242"/>
      <c r="V110" s="243"/>
      <c r="W110" s="130" t="s">
        <v>1457</v>
      </c>
      <c r="X110" s="134" t="s">
        <v>511</v>
      </c>
      <c r="Y110" s="133" t="s">
        <v>1396</v>
      </c>
      <c r="Z110" s="133" t="s">
        <v>1397</v>
      </c>
      <c r="AA110" s="133" t="s">
        <v>479</v>
      </c>
      <c r="AB110" s="122">
        <v>336598750</v>
      </c>
      <c r="AC110" s="230"/>
      <c r="AD110" s="165"/>
      <c r="AE110" s="165"/>
      <c r="AF110" s="165"/>
      <c r="AG110" s="165"/>
      <c r="AI110" s="263"/>
      <c r="AJ110" s="289"/>
      <c r="AK110" s="306"/>
      <c r="AL110" s="165"/>
      <c r="AM110" s="165"/>
      <c r="AN110" s="165"/>
      <c r="AO110" s="309"/>
      <c r="AP110" s="243"/>
      <c r="AQ110" s="243"/>
      <c r="AR110" s="122">
        <v>336598750</v>
      </c>
      <c r="AS110" s="122">
        <v>269822500</v>
      </c>
      <c r="AT110" s="122">
        <v>46976250.049999997</v>
      </c>
    </row>
    <row r="111" spans="2:46" s="59" customFormat="1" ht="17.25" thickBot="1" x14ac:dyDescent="0.35">
      <c r="B111" s="164" t="s">
        <v>78</v>
      </c>
      <c r="C111" s="164" t="s">
        <v>189</v>
      </c>
      <c r="D111" s="164" t="s">
        <v>479</v>
      </c>
      <c r="E111" s="162" t="s">
        <v>517</v>
      </c>
      <c r="F111" s="164" t="s">
        <v>152</v>
      </c>
      <c r="G111" s="164" t="s">
        <v>116</v>
      </c>
      <c r="H111" s="164" t="s">
        <v>355</v>
      </c>
      <c r="I111" s="200">
        <v>1</v>
      </c>
      <c r="J111" s="164" t="s">
        <v>518</v>
      </c>
      <c r="K111" s="164" t="s">
        <v>284</v>
      </c>
      <c r="L111" s="164" t="s">
        <v>129</v>
      </c>
      <c r="M111" s="164" t="s">
        <v>519</v>
      </c>
      <c r="N111" s="164" t="s">
        <v>520</v>
      </c>
      <c r="O111" s="181">
        <v>46054</v>
      </c>
      <c r="P111" s="181">
        <v>46112</v>
      </c>
      <c r="Q111" s="200">
        <v>1</v>
      </c>
      <c r="R111" s="200"/>
      <c r="S111" s="200"/>
      <c r="T111" s="200"/>
      <c r="U111" s="242" t="s">
        <v>1458</v>
      </c>
      <c r="V111" s="243">
        <v>9218709114</v>
      </c>
      <c r="W111" s="130" t="s">
        <v>1457</v>
      </c>
      <c r="X111" s="134" t="s">
        <v>517</v>
      </c>
      <c r="Y111" s="133" t="s">
        <v>1396</v>
      </c>
      <c r="Z111" s="133" t="s">
        <v>1397</v>
      </c>
      <c r="AA111" s="133" t="s">
        <v>479</v>
      </c>
      <c r="AB111" s="122">
        <v>16065000</v>
      </c>
      <c r="AC111" s="228" t="s">
        <v>120</v>
      </c>
      <c r="AD111" s="164" t="s">
        <v>91</v>
      </c>
      <c r="AE111" s="164" t="s">
        <v>121</v>
      </c>
      <c r="AF111" s="164" t="s">
        <v>91</v>
      </c>
      <c r="AG111" s="164" t="s">
        <v>91</v>
      </c>
      <c r="AI111" s="262">
        <v>1</v>
      </c>
      <c r="AJ111" s="57">
        <f t="shared" si="18"/>
        <v>1</v>
      </c>
      <c r="AK111" s="304" t="str">
        <f t="shared" si="19"/>
        <v>Avance satisfactorio</v>
      </c>
      <c r="AL111" s="164" t="s">
        <v>521</v>
      </c>
      <c r="AM111" s="164" t="s">
        <v>522</v>
      </c>
      <c r="AN111" s="164" t="s">
        <v>104</v>
      </c>
      <c r="AO111" s="307" t="str">
        <f t="shared" si="20"/>
        <v>En gestión</v>
      </c>
      <c r="AP111" s="243">
        <v>9218709114</v>
      </c>
      <c r="AQ111" s="243">
        <f t="shared" si="23"/>
        <v>2304677278.5</v>
      </c>
      <c r="AR111" s="122">
        <v>16065000</v>
      </c>
      <c r="AS111" s="122">
        <v>13770000</v>
      </c>
      <c r="AT111" s="122">
        <v>2295000</v>
      </c>
    </row>
    <row r="112" spans="2:46" s="59" customFormat="1" ht="17.25" thickBot="1" x14ac:dyDescent="0.35">
      <c r="B112" s="165"/>
      <c r="C112" s="165"/>
      <c r="D112" s="165"/>
      <c r="E112" s="163"/>
      <c r="F112" s="165"/>
      <c r="G112" s="165"/>
      <c r="H112" s="165"/>
      <c r="I112" s="201"/>
      <c r="J112" s="165"/>
      <c r="K112" s="165"/>
      <c r="L112" s="165"/>
      <c r="M112" s="165"/>
      <c r="N112" s="165"/>
      <c r="O112" s="182"/>
      <c r="P112" s="182"/>
      <c r="Q112" s="201"/>
      <c r="R112" s="201"/>
      <c r="S112" s="201"/>
      <c r="T112" s="201"/>
      <c r="U112" s="242"/>
      <c r="V112" s="243"/>
      <c r="W112" s="130" t="s">
        <v>1457</v>
      </c>
      <c r="X112" s="134" t="s">
        <v>517</v>
      </c>
      <c r="Y112" s="133" t="s">
        <v>1396</v>
      </c>
      <c r="Z112" s="133" t="s">
        <v>1398</v>
      </c>
      <c r="AA112" s="133" t="s">
        <v>479</v>
      </c>
      <c r="AB112" s="122">
        <v>196770000</v>
      </c>
      <c r="AC112" s="230"/>
      <c r="AD112" s="165"/>
      <c r="AE112" s="165"/>
      <c r="AF112" s="165"/>
      <c r="AG112" s="165"/>
      <c r="AI112" s="263"/>
      <c r="AJ112" s="57"/>
      <c r="AK112" s="306"/>
      <c r="AL112" s="165"/>
      <c r="AM112" s="165"/>
      <c r="AN112" s="165"/>
      <c r="AO112" s="309"/>
      <c r="AP112" s="243"/>
      <c r="AQ112" s="243"/>
      <c r="AR112" s="122">
        <v>196770000</v>
      </c>
      <c r="AS112" s="122">
        <v>158130000</v>
      </c>
      <c r="AT112" s="122">
        <v>14921667</v>
      </c>
    </row>
    <row r="113" spans="2:46" s="59" customFormat="1" ht="16.5" customHeight="1" thickBot="1" x14ac:dyDescent="0.35">
      <c r="B113" s="52" t="s">
        <v>78</v>
      </c>
      <c r="C113" s="52" t="s">
        <v>189</v>
      </c>
      <c r="D113" s="52" t="s">
        <v>479</v>
      </c>
      <c r="E113" s="53" t="s">
        <v>523</v>
      </c>
      <c r="F113" s="52" t="s">
        <v>152</v>
      </c>
      <c r="G113" s="52" t="s">
        <v>116</v>
      </c>
      <c r="H113" s="52" t="s">
        <v>355</v>
      </c>
      <c r="I113" s="74">
        <v>1</v>
      </c>
      <c r="J113" s="52" t="s">
        <v>524</v>
      </c>
      <c r="K113" s="52" t="s">
        <v>284</v>
      </c>
      <c r="L113" s="52" t="s">
        <v>129</v>
      </c>
      <c r="M113" s="52" t="s">
        <v>525</v>
      </c>
      <c r="N113" s="52" t="s">
        <v>526</v>
      </c>
      <c r="O113" s="90">
        <v>46174</v>
      </c>
      <c r="P113" s="90">
        <v>46185</v>
      </c>
      <c r="Q113" s="74"/>
      <c r="R113" s="74">
        <v>1</v>
      </c>
      <c r="S113" s="74"/>
      <c r="T113" s="74"/>
      <c r="U113" s="137" t="s">
        <v>1458</v>
      </c>
      <c r="V113" s="121">
        <v>3547193</v>
      </c>
      <c r="W113" s="130" t="s">
        <v>1457</v>
      </c>
      <c r="X113" s="134" t="s">
        <v>523</v>
      </c>
      <c r="Y113" s="133" t="s">
        <v>1396</v>
      </c>
      <c r="Z113" s="133" t="s">
        <v>1397</v>
      </c>
      <c r="AA113" s="133" t="s">
        <v>479</v>
      </c>
      <c r="AB113" s="122">
        <v>73500000</v>
      </c>
      <c r="AC113" s="123" t="s">
        <v>120</v>
      </c>
      <c r="AD113" s="52" t="s">
        <v>91</v>
      </c>
      <c r="AE113" s="52" t="s">
        <v>121</v>
      </c>
      <c r="AF113" s="52" t="s">
        <v>91</v>
      </c>
      <c r="AG113" s="52" t="s">
        <v>91</v>
      </c>
      <c r="AI113" s="103"/>
      <c r="AJ113" s="57" t="str">
        <f t="shared" si="18"/>
        <v>No Aplica</v>
      </c>
      <c r="AK113" s="117" t="str">
        <f t="shared" si="19"/>
        <v>No reporta avance en el periodo</v>
      </c>
      <c r="AL113" s="52" t="s">
        <v>159</v>
      </c>
      <c r="AM113" s="52" t="s">
        <v>104</v>
      </c>
      <c r="AN113" s="52" t="s">
        <v>104</v>
      </c>
      <c r="AO113" s="118" t="str">
        <f t="shared" si="20"/>
        <v>Sin iniciar</v>
      </c>
      <c r="AP113" s="121">
        <v>3547193</v>
      </c>
      <c r="AQ113" s="121">
        <v>0</v>
      </c>
      <c r="AR113" s="122">
        <v>73500000</v>
      </c>
      <c r="AS113" s="122">
        <v>63000000</v>
      </c>
      <c r="AT113" s="122">
        <v>9566667</v>
      </c>
    </row>
    <row r="114" spans="2:46" s="59" customFormat="1" ht="17.25" thickBot="1" x14ac:dyDescent="0.35">
      <c r="B114" s="164" t="s">
        <v>78</v>
      </c>
      <c r="C114" s="164" t="s">
        <v>189</v>
      </c>
      <c r="D114" s="164" t="s">
        <v>479</v>
      </c>
      <c r="E114" s="162" t="s">
        <v>527</v>
      </c>
      <c r="F114" s="164" t="s">
        <v>152</v>
      </c>
      <c r="G114" s="164" t="s">
        <v>116</v>
      </c>
      <c r="H114" s="164" t="s">
        <v>355</v>
      </c>
      <c r="I114" s="200">
        <v>2</v>
      </c>
      <c r="J114" s="164" t="s">
        <v>528</v>
      </c>
      <c r="K114" s="164" t="s">
        <v>284</v>
      </c>
      <c r="L114" s="164" t="s">
        <v>129</v>
      </c>
      <c r="M114" s="164" t="s">
        <v>529</v>
      </c>
      <c r="N114" s="164" t="s">
        <v>530</v>
      </c>
      <c r="O114" s="181">
        <v>46037</v>
      </c>
      <c r="P114" s="181">
        <v>46081</v>
      </c>
      <c r="Q114" s="200">
        <v>2</v>
      </c>
      <c r="R114" s="200"/>
      <c r="S114" s="200"/>
      <c r="T114" s="200"/>
      <c r="U114" s="242" t="s">
        <v>1458</v>
      </c>
      <c r="V114" s="243">
        <v>9890682687</v>
      </c>
      <c r="W114" s="130" t="s">
        <v>1457</v>
      </c>
      <c r="X114" s="134" t="s">
        <v>527</v>
      </c>
      <c r="Y114" s="133" t="s">
        <v>1396</v>
      </c>
      <c r="Z114" s="133" t="s">
        <v>1415</v>
      </c>
      <c r="AA114" s="133" t="s">
        <v>479</v>
      </c>
      <c r="AB114" s="122">
        <v>94500000</v>
      </c>
      <c r="AC114" s="228" t="s">
        <v>120</v>
      </c>
      <c r="AD114" s="164" t="s">
        <v>91</v>
      </c>
      <c r="AE114" s="164" t="s">
        <v>121</v>
      </c>
      <c r="AF114" s="164" t="s">
        <v>91</v>
      </c>
      <c r="AG114" s="164" t="s">
        <v>91</v>
      </c>
      <c r="AI114" s="262">
        <v>2</v>
      </c>
      <c r="AJ114" s="290">
        <f t="shared" si="18"/>
        <v>1</v>
      </c>
      <c r="AK114" s="304" t="str">
        <f t="shared" si="19"/>
        <v>Avance satisfactorio</v>
      </c>
      <c r="AL114" s="164" t="s">
        <v>531</v>
      </c>
      <c r="AM114" s="164" t="s">
        <v>532</v>
      </c>
      <c r="AN114" s="164" t="s">
        <v>104</v>
      </c>
      <c r="AO114" s="307" t="str">
        <f t="shared" si="20"/>
        <v>En gestión</v>
      </c>
      <c r="AP114" s="243">
        <v>9890682687</v>
      </c>
      <c r="AQ114" s="243">
        <f t="shared" ref="AQ114" si="24">+(AP114/4)*1</f>
        <v>2472670671.75</v>
      </c>
      <c r="AR114" s="122">
        <v>94500000</v>
      </c>
      <c r="AS114" s="122">
        <v>89100000</v>
      </c>
      <c r="AT114" s="122">
        <v>11880000</v>
      </c>
    </row>
    <row r="115" spans="2:46" s="59" customFormat="1" ht="17.25" thickBot="1" x14ac:dyDescent="0.35">
      <c r="B115" s="166"/>
      <c r="C115" s="166"/>
      <c r="D115" s="166"/>
      <c r="E115" s="167"/>
      <c r="F115" s="166"/>
      <c r="G115" s="166"/>
      <c r="H115" s="166"/>
      <c r="I115" s="202"/>
      <c r="J115" s="166"/>
      <c r="K115" s="166"/>
      <c r="L115" s="166"/>
      <c r="M115" s="166"/>
      <c r="N115" s="166"/>
      <c r="O115" s="183"/>
      <c r="P115" s="183"/>
      <c r="Q115" s="202"/>
      <c r="R115" s="202"/>
      <c r="S115" s="202"/>
      <c r="T115" s="202"/>
      <c r="U115" s="242"/>
      <c r="V115" s="243"/>
      <c r="W115" s="130" t="s">
        <v>1457</v>
      </c>
      <c r="X115" s="134" t="s">
        <v>527</v>
      </c>
      <c r="Y115" s="133" t="s">
        <v>1396</v>
      </c>
      <c r="Z115" s="133" t="s">
        <v>1397</v>
      </c>
      <c r="AA115" s="133" t="s">
        <v>479</v>
      </c>
      <c r="AB115" s="122">
        <v>370309175</v>
      </c>
      <c r="AC115" s="229"/>
      <c r="AD115" s="166"/>
      <c r="AE115" s="166"/>
      <c r="AF115" s="166"/>
      <c r="AG115" s="166"/>
      <c r="AI115" s="286"/>
      <c r="AJ115" s="288"/>
      <c r="AK115" s="305"/>
      <c r="AL115" s="166"/>
      <c r="AM115" s="166"/>
      <c r="AN115" s="166"/>
      <c r="AO115" s="308"/>
      <c r="AP115" s="243"/>
      <c r="AQ115" s="243"/>
      <c r="AR115" s="122">
        <v>370309175</v>
      </c>
      <c r="AS115" s="122">
        <v>299985450</v>
      </c>
      <c r="AT115" s="122">
        <v>50390754.850000001</v>
      </c>
    </row>
    <row r="116" spans="2:46" s="59" customFormat="1" ht="17.25" thickBot="1" x14ac:dyDescent="0.35">
      <c r="B116" s="165"/>
      <c r="C116" s="165"/>
      <c r="D116" s="165"/>
      <c r="E116" s="163"/>
      <c r="F116" s="165"/>
      <c r="G116" s="165"/>
      <c r="H116" s="165"/>
      <c r="I116" s="201"/>
      <c r="J116" s="165"/>
      <c r="K116" s="165"/>
      <c r="L116" s="165"/>
      <c r="M116" s="165"/>
      <c r="N116" s="165"/>
      <c r="O116" s="182"/>
      <c r="P116" s="182"/>
      <c r="Q116" s="201"/>
      <c r="R116" s="201"/>
      <c r="S116" s="201"/>
      <c r="T116" s="201"/>
      <c r="U116" s="242"/>
      <c r="V116" s="243"/>
      <c r="W116" s="130" t="s">
        <v>1457</v>
      </c>
      <c r="X116" s="134" t="s">
        <v>527</v>
      </c>
      <c r="Y116" s="133" t="s">
        <v>1396</v>
      </c>
      <c r="Z116" s="133" t="s">
        <v>1398</v>
      </c>
      <c r="AA116" s="133" t="s">
        <v>479</v>
      </c>
      <c r="AB116" s="122">
        <v>16830000</v>
      </c>
      <c r="AC116" s="230"/>
      <c r="AD116" s="165"/>
      <c r="AE116" s="165"/>
      <c r="AF116" s="165"/>
      <c r="AG116" s="165"/>
      <c r="AI116" s="263"/>
      <c r="AJ116" s="289"/>
      <c r="AK116" s="306"/>
      <c r="AL116" s="165"/>
      <c r="AM116" s="165"/>
      <c r="AN116" s="165"/>
      <c r="AO116" s="309"/>
      <c r="AP116" s="243"/>
      <c r="AQ116" s="243"/>
      <c r="AR116" s="122">
        <v>16830000</v>
      </c>
      <c r="AS116" s="122">
        <v>13770000</v>
      </c>
      <c r="AT116" s="122">
        <v>2295000</v>
      </c>
    </row>
    <row r="117" spans="2:46" s="59" customFormat="1" ht="17.25" thickBot="1" x14ac:dyDescent="0.35">
      <c r="B117" s="52" t="s">
        <v>78</v>
      </c>
      <c r="C117" s="52" t="s">
        <v>189</v>
      </c>
      <c r="D117" s="52" t="s">
        <v>479</v>
      </c>
      <c r="E117" s="53" t="s">
        <v>533</v>
      </c>
      <c r="F117" s="52" t="s">
        <v>115</v>
      </c>
      <c r="G117" s="52" t="s">
        <v>116</v>
      </c>
      <c r="H117" s="52" t="s">
        <v>355</v>
      </c>
      <c r="I117" s="74">
        <v>4</v>
      </c>
      <c r="J117" s="52" t="s">
        <v>534</v>
      </c>
      <c r="K117" s="52" t="s">
        <v>284</v>
      </c>
      <c r="L117" s="52" t="s">
        <v>129</v>
      </c>
      <c r="M117" s="52" t="s">
        <v>535</v>
      </c>
      <c r="N117" s="52" t="s">
        <v>536</v>
      </c>
      <c r="O117" s="90">
        <v>46035</v>
      </c>
      <c r="P117" s="90">
        <v>46385</v>
      </c>
      <c r="Q117" s="74">
        <v>1</v>
      </c>
      <c r="R117" s="74"/>
      <c r="S117" s="74">
        <v>3</v>
      </c>
      <c r="T117" s="74">
        <v>4</v>
      </c>
      <c r="U117" s="137" t="s">
        <v>1458</v>
      </c>
      <c r="V117" s="121">
        <v>103600554</v>
      </c>
      <c r="W117" s="130" t="s">
        <v>1457</v>
      </c>
      <c r="X117" s="134" t="s">
        <v>533</v>
      </c>
      <c r="Y117" s="133" t="s">
        <v>1396</v>
      </c>
      <c r="Z117" s="133" t="s">
        <v>1397</v>
      </c>
      <c r="AA117" s="133" t="s">
        <v>479</v>
      </c>
      <c r="AB117" s="122">
        <v>378510750</v>
      </c>
      <c r="AC117" s="123" t="s">
        <v>120</v>
      </c>
      <c r="AD117" s="52" t="s">
        <v>91</v>
      </c>
      <c r="AE117" s="52" t="s">
        <v>121</v>
      </c>
      <c r="AF117" s="52" t="s">
        <v>91</v>
      </c>
      <c r="AG117" s="52" t="s">
        <v>91</v>
      </c>
      <c r="AI117" s="103">
        <v>1</v>
      </c>
      <c r="AJ117" s="57">
        <f t="shared" si="18"/>
        <v>1</v>
      </c>
      <c r="AK117" s="117" t="str">
        <f t="shared" si="19"/>
        <v>Avance satisfactorio</v>
      </c>
      <c r="AL117" s="52" t="s">
        <v>537</v>
      </c>
      <c r="AM117" s="52" t="s">
        <v>538</v>
      </c>
      <c r="AN117" s="52" t="s">
        <v>104</v>
      </c>
      <c r="AO117" s="118" t="str">
        <f t="shared" si="20"/>
        <v>En gestión</v>
      </c>
      <c r="AP117" s="121">
        <v>103600554</v>
      </c>
      <c r="AQ117" s="121">
        <f>(AP117/4)*1</f>
        <v>25900138.5</v>
      </c>
      <c r="AR117" s="122">
        <v>378510750</v>
      </c>
      <c r="AS117" s="122">
        <v>309028500</v>
      </c>
      <c r="AT117" s="122">
        <v>52939433.5</v>
      </c>
    </row>
    <row r="118" spans="2:46" s="59" customFormat="1" ht="16.5" customHeight="1" thickBot="1" x14ac:dyDescent="0.35">
      <c r="B118" s="52" t="s">
        <v>78</v>
      </c>
      <c r="C118" s="52" t="s">
        <v>189</v>
      </c>
      <c r="D118" s="52" t="s">
        <v>479</v>
      </c>
      <c r="E118" s="53" t="s">
        <v>539</v>
      </c>
      <c r="F118" s="52" t="s">
        <v>152</v>
      </c>
      <c r="G118" s="52" t="s">
        <v>116</v>
      </c>
      <c r="H118" s="52" t="s">
        <v>355</v>
      </c>
      <c r="I118" s="74">
        <v>2</v>
      </c>
      <c r="J118" s="52" t="s">
        <v>540</v>
      </c>
      <c r="K118" s="52" t="s">
        <v>284</v>
      </c>
      <c r="L118" s="52" t="s">
        <v>129</v>
      </c>
      <c r="M118" s="52" t="s">
        <v>541</v>
      </c>
      <c r="N118" s="52" t="s">
        <v>542</v>
      </c>
      <c r="O118" s="90">
        <v>46113</v>
      </c>
      <c r="P118" s="90">
        <v>46295</v>
      </c>
      <c r="Q118" s="74"/>
      <c r="R118" s="74"/>
      <c r="S118" s="74">
        <v>2</v>
      </c>
      <c r="T118" s="74"/>
      <c r="U118" s="137" t="s">
        <v>1458</v>
      </c>
      <c r="V118" s="121">
        <v>3531807702</v>
      </c>
      <c r="W118" s="130" t="s">
        <v>559</v>
      </c>
      <c r="X118" s="134" t="s">
        <v>1400</v>
      </c>
      <c r="Y118" s="133" t="s">
        <v>1400</v>
      </c>
      <c r="Z118" s="133" t="s">
        <v>1400</v>
      </c>
      <c r="AA118" s="133" t="s">
        <v>1400</v>
      </c>
      <c r="AB118" s="122">
        <v>0</v>
      </c>
      <c r="AC118" s="123" t="s">
        <v>120</v>
      </c>
      <c r="AD118" s="52" t="s">
        <v>91</v>
      </c>
      <c r="AE118" s="52" t="s">
        <v>121</v>
      </c>
      <c r="AF118" s="52" t="s">
        <v>91</v>
      </c>
      <c r="AG118" s="52" t="s">
        <v>91</v>
      </c>
      <c r="AI118" s="103"/>
      <c r="AJ118" s="57" t="str">
        <f t="shared" si="18"/>
        <v>No Aplica</v>
      </c>
      <c r="AK118" s="117" t="str">
        <f t="shared" si="19"/>
        <v>No reporta avance en el periodo</v>
      </c>
      <c r="AL118" s="52" t="s">
        <v>159</v>
      </c>
      <c r="AM118" s="52" t="s">
        <v>104</v>
      </c>
      <c r="AN118" s="52" t="s">
        <v>104</v>
      </c>
      <c r="AO118" s="118" t="str">
        <f t="shared" si="20"/>
        <v>Sin iniciar</v>
      </c>
      <c r="AP118" s="121">
        <v>3531807702</v>
      </c>
      <c r="AQ118" s="121">
        <v>0</v>
      </c>
      <c r="AR118" s="122">
        <v>0</v>
      </c>
      <c r="AS118" s="122">
        <v>0</v>
      </c>
      <c r="AT118" s="122">
        <v>0</v>
      </c>
    </row>
    <row r="119" spans="2:46" s="59" customFormat="1" ht="16.5" customHeight="1" thickBot="1" x14ac:dyDescent="0.35">
      <c r="B119" s="52" t="s">
        <v>78</v>
      </c>
      <c r="C119" s="52" t="s">
        <v>189</v>
      </c>
      <c r="D119" s="52" t="s">
        <v>479</v>
      </c>
      <c r="E119" s="53" t="s">
        <v>543</v>
      </c>
      <c r="F119" s="52" t="s">
        <v>152</v>
      </c>
      <c r="G119" s="52" t="s">
        <v>481</v>
      </c>
      <c r="H119" s="52" t="s">
        <v>355</v>
      </c>
      <c r="I119" s="74">
        <v>1</v>
      </c>
      <c r="J119" s="52" t="s">
        <v>544</v>
      </c>
      <c r="K119" s="52" t="s">
        <v>284</v>
      </c>
      <c r="L119" s="52" t="s">
        <v>129</v>
      </c>
      <c r="M119" s="52" t="s">
        <v>545</v>
      </c>
      <c r="N119" s="52" t="s">
        <v>546</v>
      </c>
      <c r="O119" s="90">
        <v>46035</v>
      </c>
      <c r="P119" s="90">
        <v>46385</v>
      </c>
      <c r="Q119" s="74"/>
      <c r="R119" s="74"/>
      <c r="S119" s="74"/>
      <c r="T119" s="74">
        <v>1</v>
      </c>
      <c r="U119" s="137" t="s">
        <v>1458</v>
      </c>
      <c r="V119" s="121">
        <v>8611769574</v>
      </c>
      <c r="W119" s="130" t="s">
        <v>559</v>
      </c>
      <c r="X119" s="134" t="s">
        <v>1400</v>
      </c>
      <c r="Y119" s="133" t="s">
        <v>1400</v>
      </c>
      <c r="Z119" s="133" t="s">
        <v>1400</v>
      </c>
      <c r="AA119" s="133" t="s">
        <v>1400</v>
      </c>
      <c r="AB119" s="122">
        <v>0</v>
      </c>
      <c r="AC119" s="123" t="s">
        <v>120</v>
      </c>
      <c r="AD119" s="52" t="s">
        <v>91</v>
      </c>
      <c r="AE119" s="52" t="s">
        <v>121</v>
      </c>
      <c r="AF119" s="52" t="s">
        <v>91</v>
      </c>
      <c r="AG119" s="52" t="s">
        <v>91</v>
      </c>
      <c r="AI119" s="103"/>
      <c r="AJ119" s="57" t="str">
        <f t="shared" si="18"/>
        <v>No Aplica</v>
      </c>
      <c r="AK119" s="117" t="str">
        <f t="shared" si="19"/>
        <v>No reporta avance en el periodo</v>
      </c>
      <c r="AL119" s="52" t="s">
        <v>159</v>
      </c>
      <c r="AM119" s="52" t="s">
        <v>104</v>
      </c>
      <c r="AN119" s="52" t="s">
        <v>104</v>
      </c>
      <c r="AO119" s="118" t="str">
        <f t="shared" si="20"/>
        <v>Sin iniciar</v>
      </c>
      <c r="AP119" s="121">
        <v>8611769574</v>
      </c>
      <c r="AQ119" s="121">
        <v>0</v>
      </c>
      <c r="AR119" s="122">
        <v>0</v>
      </c>
      <c r="AS119" s="122">
        <v>0</v>
      </c>
      <c r="AT119" s="122">
        <v>0</v>
      </c>
    </row>
    <row r="120" spans="2:46" s="59" customFormat="1" ht="16.5" customHeight="1" thickBot="1" x14ac:dyDescent="0.35">
      <c r="B120" s="52" t="s">
        <v>78</v>
      </c>
      <c r="C120" s="52" t="s">
        <v>189</v>
      </c>
      <c r="D120" s="52" t="s">
        <v>479</v>
      </c>
      <c r="E120" s="53" t="s">
        <v>547</v>
      </c>
      <c r="F120" s="52" t="s">
        <v>82</v>
      </c>
      <c r="G120" s="52" t="s">
        <v>116</v>
      </c>
      <c r="H120" s="52" t="s">
        <v>362</v>
      </c>
      <c r="I120" s="74">
        <v>3</v>
      </c>
      <c r="J120" s="52" t="s">
        <v>548</v>
      </c>
      <c r="K120" s="52" t="s">
        <v>284</v>
      </c>
      <c r="L120" s="52" t="s">
        <v>129</v>
      </c>
      <c r="M120" s="52" t="s">
        <v>549</v>
      </c>
      <c r="N120" s="52" t="s">
        <v>550</v>
      </c>
      <c r="O120" s="90">
        <v>46037</v>
      </c>
      <c r="P120" s="90">
        <v>46386</v>
      </c>
      <c r="Q120" s="74"/>
      <c r="R120" s="74"/>
      <c r="S120" s="74"/>
      <c r="T120" s="74">
        <v>3</v>
      </c>
      <c r="U120" s="137" t="s">
        <v>1458</v>
      </c>
      <c r="V120" s="121">
        <v>1440533376</v>
      </c>
      <c r="W120" s="130" t="s">
        <v>1457</v>
      </c>
      <c r="X120" s="134" t="s">
        <v>547</v>
      </c>
      <c r="Y120" s="133" t="s">
        <v>1396</v>
      </c>
      <c r="Z120" s="133" t="s">
        <v>1398</v>
      </c>
      <c r="AA120" s="133" t="s">
        <v>479</v>
      </c>
      <c r="AB120" s="122">
        <v>713482500</v>
      </c>
      <c r="AC120" s="123" t="s">
        <v>120</v>
      </c>
      <c r="AD120" s="52" t="s">
        <v>91</v>
      </c>
      <c r="AE120" s="52" t="s">
        <v>121</v>
      </c>
      <c r="AF120" s="52" t="s">
        <v>91</v>
      </c>
      <c r="AG120" s="52" t="s">
        <v>91</v>
      </c>
      <c r="AI120" s="103"/>
      <c r="AJ120" s="57" t="str">
        <f t="shared" si="18"/>
        <v>No Aplica</v>
      </c>
      <c r="AK120" s="117" t="str">
        <f t="shared" si="19"/>
        <v>No reporta avance en el periodo</v>
      </c>
      <c r="AL120" s="52" t="s">
        <v>159</v>
      </c>
      <c r="AM120" s="52" t="s">
        <v>104</v>
      </c>
      <c r="AN120" s="52" t="s">
        <v>104</v>
      </c>
      <c r="AO120" s="118" t="str">
        <f t="shared" si="20"/>
        <v>Sin iniciar</v>
      </c>
      <c r="AP120" s="121">
        <v>1440533376</v>
      </c>
      <c r="AQ120" s="121">
        <v>0</v>
      </c>
      <c r="AR120" s="122">
        <v>713482500</v>
      </c>
      <c r="AS120" s="122">
        <v>551985000</v>
      </c>
      <c r="AT120" s="122">
        <v>79943834</v>
      </c>
    </row>
    <row r="121" spans="2:46" s="59" customFormat="1" ht="16.5" customHeight="1" thickBot="1" x14ac:dyDescent="0.35">
      <c r="B121" s="52" t="s">
        <v>78</v>
      </c>
      <c r="C121" s="52" t="s">
        <v>189</v>
      </c>
      <c r="D121" s="52" t="s">
        <v>479</v>
      </c>
      <c r="E121" s="53" t="s">
        <v>551</v>
      </c>
      <c r="F121" s="52" t="s">
        <v>115</v>
      </c>
      <c r="G121" s="52" t="s">
        <v>116</v>
      </c>
      <c r="H121" s="52" t="s">
        <v>355</v>
      </c>
      <c r="I121" s="74">
        <v>5</v>
      </c>
      <c r="J121" s="52" t="s">
        <v>552</v>
      </c>
      <c r="K121" s="52" t="s">
        <v>284</v>
      </c>
      <c r="L121" s="52" t="s">
        <v>129</v>
      </c>
      <c r="M121" s="52" t="s">
        <v>553</v>
      </c>
      <c r="N121" s="52" t="s">
        <v>554</v>
      </c>
      <c r="O121" s="90">
        <v>46037</v>
      </c>
      <c r="P121" s="90">
        <v>46386</v>
      </c>
      <c r="Q121" s="74"/>
      <c r="R121" s="74">
        <v>3</v>
      </c>
      <c r="S121" s="74"/>
      <c r="T121" s="74">
        <v>5</v>
      </c>
      <c r="U121" s="137" t="s">
        <v>1458</v>
      </c>
      <c r="V121" s="121">
        <v>413839188</v>
      </c>
      <c r="W121" s="130" t="s">
        <v>1457</v>
      </c>
      <c r="X121" s="134" t="s">
        <v>551</v>
      </c>
      <c r="Y121" s="133" t="s">
        <v>1396</v>
      </c>
      <c r="Z121" s="133" t="s">
        <v>1397</v>
      </c>
      <c r="AA121" s="133" t="s">
        <v>479</v>
      </c>
      <c r="AB121" s="122">
        <v>93450000</v>
      </c>
      <c r="AC121" s="123" t="s">
        <v>120</v>
      </c>
      <c r="AD121" s="52" t="s">
        <v>91</v>
      </c>
      <c r="AE121" s="52" t="s">
        <v>121</v>
      </c>
      <c r="AF121" s="52" t="s">
        <v>91</v>
      </c>
      <c r="AG121" s="52" t="s">
        <v>91</v>
      </c>
      <c r="AI121" s="103"/>
      <c r="AJ121" s="57" t="str">
        <f t="shared" si="18"/>
        <v>No Aplica</v>
      </c>
      <c r="AK121" s="117" t="str">
        <f t="shared" si="19"/>
        <v>No reporta avance en el periodo</v>
      </c>
      <c r="AL121" s="52" t="s">
        <v>159</v>
      </c>
      <c r="AM121" s="52" t="s">
        <v>104</v>
      </c>
      <c r="AN121" s="52" t="s">
        <v>104</v>
      </c>
      <c r="AO121" s="118" t="str">
        <f t="shared" si="20"/>
        <v>Sin iniciar</v>
      </c>
      <c r="AP121" s="121">
        <v>413839188</v>
      </c>
      <c r="AQ121" s="121">
        <v>0</v>
      </c>
      <c r="AR121" s="122">
        <v>93450000</v>
      </c>
      <c r="AS121" s="122">
        <v>80100000</v>
      </c>
      <c r="AT121" s="122">
        <v>14240000</v>
      </c>
    </row>
    <row r="122" spans="2:46" s="59" customFormat="1" ht="16.5" customHeight="1" thickBot="1" x14ac:dyDescent="0.35">
      <c r="B122" s="52" t="s">
        <v>78</v>
      </c>
      <c r="C122" s="52" t="s">
        <v>189</v>
      </c>
      <c r="D122" s="52" t="s">
        <v>479</v>
      </c>
      <c r="E122" s="53" t="s">
        <v>555</v>
      </c>
      <c r="F122" s="52" t="s">
        <v>82</v>
      </c>
      <c r="G122" s="52" t="s">
        <v>83</v>
      </c>
      <c r="H122" s="52" t="s">
        <v>98</v>
      </c>
      <c r="I122" s="76">
        <v>1</v>
      </c>
      <c r="J122" s="52" t="s">
        <v>556</v>
      </c>
      <c r="K122" s="52" t="s">
        <v>284</v>
      </c>
      <c r="L122" s="52" t="s">
        <v>129</v>
      </c>
      <c r="M122" s="52" t="s">
        <v>557</v>
      </c>
      <c r="N122" s="52" t="s">
        <v>558</v>
      </c>
      <c r="O122" s="90">
        <v>46037</v>
      </c>
      <c r="P122" s="90">
        <v>46387</v>
      </c>
      <c r="Q122" s="76">
        <v>0</v>
      </c>
      <c r="R122" s="76">
        <v>0</v>
      </c>
      <c r="S122" s="76">
        <v>0</v>
      </c>
      <c r="T122" s="76">
        <v>1</v>
      </c>
      <c r="U122" s="137" t="s">
        <v>1458</v>
      </c>
      <c r="V122" s="121">
        <v>12899486778</v>
      </c>
      <c r="W122" s="130" t="s">
        <v>559</v>
      </c>
      <c r="X122" s="134" t="s">
        <v>1400</v>
      </c>
      <c r="Y122" s="133" t="s">
        <v>1400</v>
      </c>
      <c r="Z122" s="133" t="s">
        <v>1400</v>
      </c>
      <c r="AA122" s="133" t="s">
        <v>1400</v>
      </c>
      <c r="AB122" s="122">
        <v>0</v>
      </c>
      <c r="AC122" s="123" t="s">
        <v>120</v>
      </c>
      <c r="AD122" s="52" t="s">
        <v>559</v>
      </c>
      <c r="AE122" s="52" t="s">
        <v>121</v>
      </c>
      <c r="AF122" s="52" t="s">
        <v>104</v>
      </c>
      <c r="AG122" s="52" t="s">
        <v>91</v>
      </c>
      <c r="AI122" s="104"/>
      <c r="AJ122" s="57" t="str">
        <f t="shared" si="18"/>
        <v>No Aplica</v>
      </c>
      <c r="AK122" s="117" t="str">
        <f t="shared" si="19"/>
        <v>No reporta avance en el periodo</v>
      </c>
      <c r="AL122" s="52" t="s">
        <v>159</v>
      </c>
      <c r="AM122" s="52" t="s">
        <v>104</v>
      </c>
      <c r="AN122" s="52" t="s">
        <v>104</v>
      </c>
      <c r="AO122" s="118" t="str">
        <f t="shared" si="20"/>
        <v>Sin iniciar</v>
      </c>
      <c r="AP122" s="121">
        <v>12899486778</v>
      </c>
      <c r="AQ122" s="121">
        <v>0</v>
      </c>
      <c r="AR122" s="122">
        <v>0</v>
      </c>
      <c r="AS122" s="122">
        <v>0</v>
      </c>
      <c r="AT122" s="122">
        <v>0</v>
      </c>
    </row>
    <row r="123" spans="2:46" s="59" customFormat="1" ht="16.5" customHeight="1" thickBot="1" x14ac:dyDescent="0.35">
      <c r="B123" s="52" t="s">
        <v>78</v>
      </c>
      <c r="C123" s="52" t="s">
        <v>189</v>
      </c>
      <c r="D123" s="52" t="s">
        <v>479</v>
      </c>
      <c r="E123" s="53" t="s">
        <v>560</v>
      </c>
      <c r="F123" s="52" t="s">
        <v>115</v>
      </c>
      <c r="G123" s="52" t="s">
        <v>116</v>
      </c>
      <c r="H123" s="52" t="s">
        <v>355</v>
      </c>
      <c r="I123" s="76">
        <v>1</v>
      </c>
      <c r="J123" s="52" t="s">
        <v>561</v>
      </c>
      <c r="K123" s="52" t="s">
        <v>284</v>
      </c>
      <c r="L123" s="52" t="s">
        <v>129</v>
      </c>
      <c r="M123" s="52" t="s">
        <v>562</v>
      </c>
      <c r="N123" s="52" t="s">
        <v>563</v>
      </c>
      <c r="O123" s="90">
        <v>46037</v>
      </c>
      <c r="P123" s="90">
        <v>46387</v>
      </c>
      <c r="Q123" s="76">
        <v>0</v>
      </c>
      <c r="R123" s="76">
        <v>0</v>
      </c>
      <c r="S123" s="76">
        <v>0</v>
      </c>
      <c r="T123" s="76">
        <v>1</v>
      </c>
      <c r="U123" s="137" t="s">
        <v>1458</v>
      </c>
      <c r="V123" s="121">
        <v>666924384</v>
      </c>
      <c r="W123" s="130" t="s">
        <v>1457</v>
      </c>
      <c r="X123" s="134" t="s">
        <v>560</v>
      </c>
      <c r="Y123" s="133" t="s">
        <v>1396</v>
      </c>
      <c r="Z123" s="133" t="s">
        <v>1397</v>
      </c>
      <c r="AA123" s="133" t="s">
        <v>479</v>
      </c>
      <c r="AB123" s="122">
        <v>37485000</v>
      </c>
      <c r="AC123" s="123" t="s">
        <v>120</v>
      </c>
      <c r="AD123" s="52" t="s">
        <v>559</v>
      </c>
      <c r="AE123" s="52" t="s">
        <v>121</v>
      </c>
      <c r="AF123" s="52" t="s">
        <v>104</v>
      </c>
      <c r="AG123" s="52" t="s">
        <v>91</v>
      </c>
      <c r="AI123" s="104"/>
      <c r="AJ123" s="57" t="str">
        <f t="shared" si="18"/>
        <v>No Aplica</v>
      </c>
      <c r="AK123" s="117" t="str">
        <f t="shared" si="19"/>
        <v>No reporta avance en el periodo</v>
      </c>
      <c r="AL123" s="52" t="s">
        <v>159</v>
      </c>
      <c r="AM123" s="52" t="s">
        <v>104</v>
      </c>
      <c r="AN123" s="52" t="s">
        <v>104</v>
      </c>
      <c r="AO123" s="118" t="str">
        <f t="shared" si="20"/>
        <v>Sin iniciar</v>
      </c>
      <c r="AP123" s="121">
        <v>666924384</v>
      </c>
      <c r="AQ123" s="121">
        <v>0</v>
      </c>
      <c r="AR123" s="122">
        <v>37485000</v>
      </c>
      <c r="AS123" s="122">
        <v>32129999.999999996</v>
      </c>
      <c r="AT123" s="122">
        <v>5355000</v>
      </c>
    </row>
    <row r="124" spans="2:46" s="59" customFormat="1" ht="17.25" thickBot="1" x14ac:dyDescent="0.35">
      <c r="B124" s="164" t="s">
        <v>78</v>
      </c>
      <c r="C124" s="164" t="s">
        <v>189</v>
      </c>
      <c r="D124" s="164" t="s">
        <v>564</v>
      </c>
      <c r="E124" s="162" t="s">
        <v>565</v>
      </c>
      <c r="F124" s="164" t="s">
        <v>82</v>
      </c>
      <c r="G124" s="164" t="s">
        <v>566</v>
      </c>
      <c r="H124" s="164" t="s">
        <v>567</v>
      </c>
      <c r="I124" s="193">
        <v>1</v>
      </c>
      <c r="J124" s="164" t="s">
        <v>568</v>
      </c>
      <c r="K124" s="164" t="s">
        <v>86</v>
      </c>
      <c r="L124" s="164" t="s">
        <v>87</v>
      </c>
      <c r="M124" s="164" t="s">
        <v>569</v>
      </c>
      <c r="N124" s="164" t="s">
        <v>570</v>
      </c>
      <c r="O124" s="181">
        <v>46023</v>
      </c>
      <c r="P124" s="181">
        <v>46386</v>
      </c>
      <c r="Q124" s="193">
        <v>0.24</v>
      </c>
      <c r="R124" s="193">
        <v>0.49</v>
      </c>
      <c r="S124" s="193">
        <v>0.74</v>
      </c>
      <c r="T124" s="193">
        <v>1</v>
      </c>
      <c r="U124" s="242" t="s">
        <v>1458</v>
      </c>
      <c r="V124" s="243">
        <v>3925787742</v>
      </c>
      <c r="W124" s="130" t="s">
        <v>1457</v>
      </c>
      <c r="X124" s="134" t="s">
        <v>565</v>
      </c>
      <c r="Y124" s="133" t="s">
        <v>1421</v>
      </c>
      <c r="Z124" s="133" t="s">
        <v>1422</v>
      </c>
      <c r="AA124" s="133" t="s">
        <v>564</v>
      </c>
      <c r="AB124" s="122">
        <v>101835070367.32005</v>
      </c>
      <c r="AC124" s="228" t="s">
        <v>120</v>
      </c>
      <c r="AD124" s="164" t="s">
        <v>91</v>
      </c>
      <c r="AE124" s="164" t="s">
        <v>121</v>
      </c>
      <c r="AF124" s="164" t="s">
        <v>91</v>
      </c>
      <c r="AG124" s="164" t="s">
        <v>91</v>
      </c>
      <c r="AI124" s="268">
        <v>0.22</v>
      </c>
      <c r="AJ124" s="290">
        <f>+IF(Q124=0,"No Aplica",IF(AI124/Q124&gt;=100%,100%,AI124/Q124))</f>
        <v>0.91666666666666674</v>
      </c>
      <c r="AK124" s="304" t="str">
        <f>IF(ISTEXT(AJ124),"No reporta avance en el periodo",IF(AJ124&lt;=69%,"Avance insuficiente",IF(AJ124&gt;95%,"Avance satisfactorio",IF(AJ124&gt;70%,"Avance suficiente",IF(AJ124&lt;94%,"Avance suficiente",0)))))</f>
        <v>Avance suficiente</v>
      </c>
      <c r="AL124" s="164" t="s">
        <v>571</v>
      </c>
      <c r="AM124" s="164" t="s">
        <v>572</v>
      </c>
      <c r="AN124" s="164" t="s">
        <v>1456</v>
      </c>
      <c r="AO124" s="307" t="str">
        <f>IF(AI124&lt;1%,"Sin iniciar",IF(AI124&gt;=G124,"Terminada","En gestión"))</f>
        <v>En gestión</v>
      </c>
      <c r="AP124" s="243">
        <v>3925787742</v>
      </c>
      <c r="AQ124" s="243">
        <v>981446936</v>
      </c>
      <c r="AR124" s="122">
        <v>101835070367.32005</v>
      </c>
      <c r="AS124" s="122">
        <v>55948389985.669998</v>
      </c>
      <c r="AT124" s="122">
        <v>16341297371.98</v>
      </c>
    </row>
    <row r="125" spans="2:46" s="59" customFormat="1" ht="17.25" thickBot="1" x14ac:dyDescent="0.35">
      <c r="B125" s="166"/>
      <c r="C125" s="166"/>
      <c r="D125" s="166"/>
      <c r="E125" s="167"/>
      <c r="F125" s="166"/>
      <c r="G125" s="166"/>
      <c r="H125" s="166"/>
      <c r="I125" s="203"/>
      <c r="J125" s="166"/>
      <c r="K125" s="166"/>
      <c r="L125" s="166"/>
      <c r="M125" s="166"/>
      <c r="N125" s="166"/>
      <c r="O125" s="183"/>
      <c r="P125" s="183"/>
      <c r="Q125" s="203"/>
      <c r="R125" s="203"/>
      <c r="S125" s="203"/>
      <c r="T125" s="203"/>
      <c r="U125" s="242"/>
      <c r="V125" s="243"/>
      <c r="W125" s="130" t="s">
        <v>1457</v>
      </c>
      <c r="X125" s="134" t="s">
        <v>565</v>
      </c>
      <c r="Y125" s="133" t="s">
        <v>1421</v>
      </c>
      <c r="Z125" s="133" t="s">
        <v>1411</v>
      </c>
      <c r="AA125" s="133" t="s">
        <v>564</v>
      </c>
      <c r="AB125" s="122">
        <v>402962832</v>
      </c>
      <c r="AC125" s="229"/>
      <c r="AD125" s="166"/>
      <c r="AE125" s="166"/>
      <c r="AF125" s="166"/>
      <c r="AG125" s="166"/>
      <c r="AI125" s="287"/>
      <c r="AJ125" s="288"/>
      <c r="AK125" s="305"/>
      <c r="AL125" s="166"/>
      <c r="AM125" s="166"/>
      <c r="AN125" s="166"/>
      <c r="AO125" s="308"/>
      <c r="AP125" s="243"/>
      <c r="AQ125" s="243"/>
      <c r="AR125" s="122">
        <v>402962832</v>
      </c>
      <c r="AS125" s="122">
        <v>0</v>
      </c>
      <c r="AT125" s="122">
        <v>0</v>
      </c>
    </row>
    <row r="126" spans="2:46" s="59" customFormat="1" ht="17.25" thickBot="1" x14ac:dyDescent="0.35">
      <c r="B126" s="165"/>
      <c r="C126" s="165"/>
      <c r="D126" s="165"/>
      <c r="E126" s="163"/>
      <c r="F126" s="165"/>
      <c r="G126" s="165"/>
      <c r="H126" s="165"/>
      <c r="I126" s="194"/>
      <c r="J126" s="165"/>
      <c r="K126" s="165"/>
      <c r="L126" s="165"/>
      <c r="M126" s="165"/>
      <c r="N126" s="165"/>
      <c r="O126" s="182"/>
      <c r="P126" s="182"/>
      <c r="Q126" s="194"/>
      <c r="R126" s="194"/>
      <c r="S126" s="194"/>
      <c r="T126" s="194"/>
      <c r="U126" s="242"/>
      <c r="V126" s="243"/>
      <c r="W126" s="130" t="s">
        <v>1457</v>
      </c>
      <c r="X126" s="134" t="s">
        <v>565</v>
      </c>
      <c r="Y126" s="133" t="s">
        <v>1421</v>
      </c>
      <c r="Z126" s="133" t="s">
        <v>1422</v>
      </c>
      <c r="AA126" s="133" t="s">
        <v>1399</v>
      </c>
      <c r="AB126" s="122">
        <v>2609179669</v>
      </c>
      <c r="AC126" s="230"/>
      <c r="AD126" s="165"/>
      <c r="AE126" s="165"/>
      <c r="AF126" s="165"/>
      <c r="AG126" s="165"/>
      <c r="AI126" s="269"/>
      <c r="AJ126" s="289"/>
      <c r="AK126" s="306"/>
      <c r="AL126" s="165"/>
      <c r="AM126" s="165"/>
      <c r="AN126" s="165"/>
      <c r="AO126" s="309"/>
      <c r="AP126" s="243"/>
      <c r="AQ126" s="243"/>
      <c r="AR126" s="122">
        <v>2609179669</v>
      </c>
      <c r="AS126" s="122">
        <v>0</v>
      </c>
      <c r="AT126" s="122">
        <v>0</v>
      </c>
    </row>
    <row r="127" spans="2:46" s="59" customFormat="1" ht="17.25" thickBot="1" x14ac:dyDescent="0.35">
      <c r="B127" s="164" t="s">
        <v>78</v>
      </c>
      <c r="C127" s="164" t="s">
        <v>189</v>
      </c>
      <c r="D127" s="164" t="s">
        <v>564</v>
      </c>
      <c r="E127" s="162" t="s">
        <v>573</v>
      </c>
      <c r="F127" s="164" t="s">
        <v>82</v>
      </c>
      <c r="G127" s="164" t="s">
        <v>566</v>
      </c>
      <c r="H127" s="164" t="s">
        <v>567</v>
      </c>
      <c r="I127" s="195">
        <v>1</v>
      </c>
      <c r="J127" s="164" t="s">
        <v>574</v>
      </c>
      <c r="K127" s="164" t="s">
        <v>86</v>
      </c>
      <c r="L127" s="164" t="s">
        <v>87</v>
      </c>
      <c r="M127" s="164" t="s">
        <v>575</v>
      </c>
      <c r="N127" s="164" t="s">
        <v>576</v>
      </c>
      <c r="O127" s="181">
        <v>46023</v>
      </c>
      <c r="P127" s="181">
        <v>46386</v>
      </c>
      <c r="Q127" s="195">
        <v>0.16</v>
      </c>
      <c r="R127" s="195">
        <v>0.22</v>
      </c>
      <c r="S127" s="195">
        <v>0.48</v>
      </c>
      <c r="T127" s="195">
        <v>1</v>
      </c>
      <c r="U127" s="242" t="s">
        <v>1458</v>
      </c>
      <c r="V127" s="243">
        <v>609258516</v>
      </c>
      <c r="W127" s="130" t="s">
        <v>1457</v>
      </c>
      <c r="X127" s="134" t="s">
        <v>573</v>
      </c>
      <c r="Y127" s="133" t="s">
        <v>1421</v>
      </c>
      <c r="Z127" s="133" t="s">
        <v>1422</v>
      </c>
      <c r="AA127" s="133" t="s">
        <v>564</v>
      </c>
      <c r="AB127" s="122">
        <v>3620012434.2900004</v>
      </c>
      <c r="AC127" s="228" t="s">
        <v>120</v>
      </c>
      <c r="AD127" s="164" t="s">
        <v>91</v>
      </c>
      <c r="AE127" s="164" t="s">
        <v>121</v>
      </c>
      <c r="AF127" s="164" t="s">
        <v>91</v>
      </c>
      <c r="AG127" s="164" t="s">
        <v>91</v>
      </c>
      <c r="AI127" s="251">
        <v>0.16</v>
      </c>
      <c r="AJ127" s="290">
        <f t="shared" ref="AJ127:AJ130" si="25">+IF(Q127=0,"No Aplica",IF(AI127/Q127&gt;=100%,100%,AI127/Q127))</f>
        <v>1</v>
      </c>
      <c r="AK127" s="304" t="str">
        <f t="shared" ref="AK127:AK130" si="26">IF(ISTEXT(AJ127),"No reporta avance en el periodo",IF(AJ127&lt;=69%,"Avance insuficiente",IF(AJ127&gt;95%,"Avance satisfactorio",IF(AJ127&gt;70%,"Avance suficiente",IF(AJ127&lt;94%,"Avance suficiente",0)))))</f>
        <v>Avance satisfactorio</v>
      </c>
      <c r="AL127" s="164" t="s">
        <v>577</v>
      </c>
      <c r="AM127" s="164" t="s">
        <v>578</v>
      </c>
      <c r="AN127" s="164"/>
      <c r="AO127" s="307" t="str">
        <f t="shared" ref="AO127:AO130" si="27">IF(AI127&lt;1%,"Sin iniciar",IF(AI127&gt;=G127,"Terminada","En gestión"))</f>
        <v>En gestión</v>
      </c>
      <c r="AP127" s="243">
        <v>609258516</v>
      </c>
      <c r="AQ127" s="243">
        <v>152314629</v>
      </c>
      <c r="AR127" s="122">
        <v>3620012434.2900004</v>
      </c>
      <c r="AS127" s="122">
        <v>0</v>
      </c>
      <c r="AT127" s="122">
        <v>0</v>
      </c>
    </row>
    <row r="128" spans="2:46" s="59" customFormat="1" ht="17.25" thickBot="1" x14ac:dyDescent="0.35">
      <c r="B128" s="166"/>
      <c r="C128" s="166"/>
      <c r="D128" s="166"/>
      <c r="E128" s="167"/>
      <c r="F128" s="166"/>
      <c r="G128" s="166"/>
      <c r="H128" s="166"/>
      <c r="I128" s="196"/>
      <c r="J128" s="166"/>
      <c r="K128" s="166"/>
      <c r="L128" s="166"/>
      <c r="M128" s="166"/>
      <c r="N128" s="166"/>
      <c r="O128" s="183"/>
      <c r="P128" s="183"/>
      <c r="Q128" s="196"/>
      <c r="R128" s="196"/>
      <c r="S128" s="196"/>
      <c r="T128" s="196"/>
      <c r="U128" s="242"/>
      <c r="V128" s="243"/>
      <c r="W128" s="130" t="s">
        <v>1457</v>
      </c>
      <c r="X128" s="134" t="s">
        <v>573</v>
      </c>
      <c r="Y128" s="133" t="s">
        <v>1421</v>
      </c>
      <c r="Z128" s="133" t="s">
        <v>1411</v>
      </c>
      <c r="AA128" s="133" t="s">
        <v>564</v>
      </c>
      <c r="AB128" s="122">
        <v>934475027</v>
      </c>
      <c r="AC128" s="229"/>
      <c r="AD128" s="166"/>
      <c r="AE128" s="166"/>
      <c r="AF128" s="166"/>
      <c r="AG128" s="166"/>
      <c r="AI128" s="252"/>
      <c r="AJ128" s="288"/>
      <c r="AK128" s="305"/>
      <c r="AL128" s="166"/>
      <c r="AM128" s="166"/>
      <c r="AN128" s="166"/>
      <c r="AO128" s="308"/>
      <c r="AP128" s="243"/>
      <c r="AQ128" s="243"/>
      <c r="AR128" s="122">
        <v>934475027</v>
      </c>
      <c r="AS128" s="122">
        <v>0</v>
      </c>
      <c r="AT128" s="122">
        <v>0</v>
      </c>
    </row>
    <row r="129" spans="2:46" s="59" customFormat="1" ht="17.25" thickBot="1" x14ac:dyDescent="0.35">
      <c r="B129" s="165"/>
      <c r="C129" s="165"/>
      <c r="D129" s="165"/>
      <c r="E129" s="163"/>
      <c r="F129" s="165"/>
      <c r="G129" s="165"/>
      <c r="H129" s="165"/>
      <c r="I129" s="197"/>
      <c r="J129" s="165"/>
      <c r="K129" s="165"/>
      <c r="L129" s="165"/>
      <c r="M129" s="165"/>
      <c r="N129" s="165"/>
      <c r="O129" s="182"/>
      <c r="P129" s="182"/>
      <c r="Q129" s="197"/>
      <c r="R129" s="197"/>
      <c r="S129" s="197"/>
      <c r="T129" s="197"/>
      <c r="U129" s="242"/>
      <c r="V129" s="243"/>
      <c r="W129" s="130" t="s">
        <v>1457</v>
      </c>
      <c r="X129" s="134" t="s">
        <v>573</v>
      </c>
      <c r="Y129" s="133" t="s">
        <v>1421</v>
      </c>
      <c r="Z129" s="133" t="s">
        <v>1406</v>
      </c>
      <c r="AA129" s="133" t="s">
        <v>564</v>
      </c>
      <c r="AB129" s="122">
        <v>12550868.710000003</v>
      </c>
      <c r="AC129" s="230"/>
      <c r="AD129" s="165"/>
      <c r="AE129" s="165"/>
      <c r="AF129" s="165"/>
      <c r="AG129" s="165"/>
      <c r="AI129" s="253"/>
      <c r="AJ129" s="289"/>
      <c r="AK129" s="306"/>
      <c r="AL129" s="165"/>
      <c r="AM129" s="165"/>
      <c r="AN129" s="165"/>
      <c r="AO129" s="309"/>
      <c r="AP129" s="243"/>
      <c r="AQ129" s="243"/>
      <c r="AR129" s="122">
        <v>12550868.710000003</v>
      </c>
      <c r="AS129" s="122">
        <v>0</v>
      </c>
      <c r="AT129" s="122">
        <v>0</v>
      </c>
    </row>
    <row r="130" spans="2:46" s="59" customFormat="1" ht="17.25" thickBot="1" x14ac:dyDescent="0.35">
      <c r="B130" s="164" t="s">
        <v>78</v>
      </c>
      <c r="C130" s="164" t="s">
        <v>189</v>
      </c>
      <c r="D130" s="164" t="s">
        <v>564</v>
      </c>
      <c r="E130" s="162" t="s">
        <v>579</v>
      </c>
      <c r="F130" s="164" t="s">
        <v>82</v>
      </c>
      <c r="G130" s="164" t="s">
        <v>566</v>
      </c>
      <c r="H130" s="164" t="s">
        <v>567</v>
      </c>
      <c r="I130" s="224">
        <v>117</v>
      </c>
      <c r="J130" s="164" t="s">
        <v>580</v>
      </c>
      <c r="K130" s="164" t="s">
        <v>86</v>
      </c>
      <c r="L130" s="164" t="s">
        <v>129</v>
      </c>
      <c r="M130" s="164" t="s">
        <v>581</v>
      </c>
      <c r="N130" s="164" t="s">
        <v>582</v>
      </c>
      <c r="O130" s="181">
        <v>46054</v>
      </c>
      <c r="P130" s="181">
        <v>46386</v>
      </c>
      <c r="Q130" s="224">
        <v>24</v>
      </c>
      <c r="R130" s="224">
        <v>47</v>
      </c>
      <c r="S130" s="224">
        <v>81</v>
      </c>
      <c r="T130" s="224">
        <v>117</v>
      </c>
      <c r="U130" s="242" t="s">
        <v>1458</v>
      </c>
      <c r="V130" s="243">
        <v>699305105</v>
      </c>
      <c r="W130" s="130" t="s">
        <v>1457</v>
      </c>
      <c r="X130" s="134" t="s">
        <v>579</v>
      </c>
      <c r="Y130" s="133" t="s">
        <v>1421</v>
      </c>
      <c r="Z130" s="133" t="s">
        <v>1422</v>
      </c>
      <c r="AA130" s="133" t="s">
        <v>564</v>
      </c>
      <c r="AB130" s="122">
        <v>1322309201.8199999</v>
      </c>
      <c r="AC130" s="228" t="s">
        <v>120</v>
      </c>
      <c r="AD130" s="164" t="s">
        <v>91</v>
      </c>
      <c r="AE130" s="164" t="s">
        <v>121</v>
      </c>
      <c r="AF130" s="164" t="s">
        <v>91</v>
      </c>
      <c r="AG130" s="164" t="s">
        <v>91</v>
      </c>
      <c r="AI130" s="282">
        <v>22</v>
      </c>
      <c r="AJ130" s="290">
        <f t="shared" si="25"/>
        <v>0.91666666666666663</v>
      </c>
      <c r="AK130" s="304" t="str">
        <f t="shared" si="26"/>
        <v>Avance suficiente</v>
      </c>
      <c r="AL130" s="164" t="s">
        <v>583</v>
      </c>
      <c r="AM130" s="164" t="s">
        <v>584</v>
      </c>
      <c r="AN130" s="164" t="s">
        <v>585</v>
      </c>
      <c r="AO130" s="307" t="str">
        <f t="shared" si="27"/>
        <v>En gestión</v>
      </c>
      <c r="AP130" s="243">
        <v>699305105</v>
      </c>
      <c r="AQ130" s="243">
        <v>174826276</v>
      </c>
      <c r="AR130" s="122">
        <v>1322309201.8199999</v>
      </c>
      <c r="AS130" s="122">
        <v>0</v>
      </c>
      <c r="AT130" s="122">
        <v>0</v>
      </c>
    </row>
    <row r="131" spans="2:46" s="59" customFormat="1" ht="17.25" thickBot="1" x14ac:dyDescent="0.35">
      <c r="B131" s="165"/>
      <c r="C131" s="165"/>
      <c r="D131" s="165"/>
      <c r="E131" s="163"/>
      <c r="F131" s="165"/>
      <c r="G131" s="165"/>
      <c r="H131" s="165"/>
      <c r="I131" s="225"/>
      <c r="J131" s="165"/>
      <c r="K131" s="165"/>
      <c r="L131" s="165"/>
      <c r="M131" s="165"/>
      <c r="N131" s="165"/>
      <c r="O131" s="182"/>
      <c r="P131" s="182"/>
      <c r="Q131" s="225"/>
      <c r="R131" s="225"/>
      <c r="S131" s="225"/>
      <c r="T131" s="225"/>
      <c r="U131" s="242"/>
      <c r="V131" s="243"/>
      <c r="W131" s="130" t="s">
        <v>1457</v>
      </c>
      <c r="X131" s="134" t="s">
        <v>579</v>
      </c>
      <c r="Y131" s="133" t="s">
        <v>1421</v>
      </c>
      <c r="Z131" s="133" t="s">
        <v>1411</v>
      </c>
      <c r="AA131" s="133" t="s">
        <v>564</v>
      </c>
      <c r="AB131" s="122">
        <v>794439600.18000007</v>
      </c>
      <c r="AC131" s="230"/>
      <c r="AD131" s="165"/>
      <c r="AE131" s="165"/>
      <c r="AF131" s="165"/>
      <c r="AG131" s="165"/>
      <c r="AI131" s="283"/>
      <c r="AJ131" s="289"/>
      <c r="AK131" s="306"/>
      <c r="AL131" s="165"/>
      <c r="AM131" s="165"/>
      <c r="AN131" s="165"/>
      <c r="AO131" s="309"/>
      <c r="AP131" s="243"/>
      <c r="AQ131" s="243"/>
      <c r="AR131" s="122">
        <v>794439600.18000007</v>
      </c>
      <c r="AS131" s="122">
        <v>0</v>
      </c>
      <c r="AT131" s="122">
        <v>0</v>
      </c>
    </row>
    <row r="132" spans="2:46" s="59" customFormat="1" ht="31.5" customHeight="1" thickBot="1" x14ac:dyDescent="0.35">
      <c r="B132" s="52" t="s">
        <v>78</v>
      </c>
      <c r="C132" s="52" t="s">
        <v>189</v>
      </c>
      <c r="D132" s="52" t="s">
        <v>586</v>
      </c>
      <c r="E132" s="53" t="s">
        <v>587</v>
      </c>
      <c r="F132" s="52" t="s">
        <v>82</v>
      </c>
      <c r="G132" s="52" t="s">
        <v>116</v>
      </c>
      <c r="H132" s="52" t="s">
        <v>588</v>
      </c>
      <c r="I132" s="58">
        <v>2</v>
      </c>
      <c r="J132" s="52" t="s">
        <v>589</v>
      </c>
      <c r="K132" s="52" t="s">
        <v>86</v>
      </c>
      <c r="L132" s="52" t="s">
        <v>129</v>
      </c>
      <c r="M132" s="52" t="s">
        <v>590</v>
      </c>
      <c r="N132" s="52" t="s">
        <v>591</v>
      </c>
      <c r="O132" s="90">
        <v>46052</v>
      </c>
      <c r="P132" s="90">
        <v>46386</v>
      </c>
      <c r="Q132" s="58"/>
      <c r="R132" s="58">
        <v>1</v>
      </c>
      <c r="S132" s="58"/>
      <c r="T132" s="58">
        <v>2</v>
      </c>
      <c r="U132" s="137" t="s">
        <v>1458</v>
      </c>
      <c r="V132" s="121">
        <f>(9244691*10%*12)+(4612606*20%*12)+(4073782*100%*12)+(50%*3546012*12)+(50%*2748973*12)+(20%*5099764*12)</f>
        <v>121058611.19999999</v>
      </c>
      <c r="W132" s="130" t="s">
        <v>1457</v>
      </c>
      <c r="X132" s="131" t="s">
        <v>758</v>
      </c>
      <c r="Y132" s="132" t="s">
        <v>1407</v>
      </c>
      <c r="Z132" s="132" t="s">
        <v>1398</v>
      </c>
      <c r="AA132" s="132" t="s">
        <v>1423</v>
      </c>
      <c r="AB132" s="319">
        <v>259096884.00099999</v>
      </c>
      <c r="AC132" s="123" t="s">
        <v>120</v>
      </c>
      <c r="AD132" s="52" t="s">
        <v>91</v>
      </c>
      <c r="AE132" s="52" t="s">
        <v>121</v>
      </c>
      <c r="AF132" s="52" t="s">
        <v>91</v>
      </c>
      <c r="AG132" s="52" t="s">
        <v>91</v>
      </c>
      <c r="AI132" s="92"/>
      <c r="AJ132" s="57" t="str">
        <f>+IF(Q132=0,"No Aplica",IF(AI132/Q132&gt;=100%,100%,AI132/Q132))</f>
        <v>No Aplica</v>
      </c>
      <c r="AK132" s="117" t="str">
        <f>IF(ISTEXT(AJ132),"No reporta avance en el periodo",IF(AJ132&lt;=69%,"Avance insuficiente",IF(AJ132&gt;95%,"Avance satisfactorio",IF(AJ132&gt;70%,"Avance suficiente",IF(AJ132&lt;94%,"Avance suficiente",0)))))</f>
        <v>No reporta avance en el periodo</v>
      </c>
      <c r="AL132" s="52" t="s">
        <v>592</v>
      </c>
      <c r="AM132" s="52"/>
      <c r="AN132" s="52"/>
      <c r="AO132" s="118" t="str">
        <f>IF(AI132&lt;1%,"Sin iniciar",IF(AI132&gt;=G132,"Terminada","En gestión"))</f>
        <v>Sin iniciar</v>
      </c>
      <c r="AP132" s="121">
        <f>(9244691*10%*12)+(4612606*20%*12)+(4073782*100%*12)+(50%*3546012*12)+(50%*2748973*12)+(20%*5099764*12)</f>
        <v>121058611.19999999</v>
      </c>
      <c r="AQ132" s="121">
        <f t="shared" ref="AQ132:AQ162" si="28">AP132/4</f>
        <v>30264652.799999997</v>
      </c>
      <c r="AR132" s="122">
        <v>259096884.00099999</v>
      </c>
      <c r="AS132" s="122">
        <v>223067250</v>
      </c>
      <c r="AT132" s="122">
        <v>32988783.100000001</v>
      </c>
    </row>
    <row r="133" spans="2:46" s="59" customFormat="1" ht="17.25" thickBot="1" x14ac:dyDescent="0.35">
      <c r="B133" s="164" t="s">
        <v>78</v>
      </c>
      <c r="C133" s="164" t="s">
        <v>189</v>
      </c>
      <c r="D133" s="164" t="s">
        <v>586</v>
      </c>
      <c r="E133" s="162" t="s">
        <v>593</v>
      </c>
      <c r="F133" s="164" t="s">
        <v>82</v>
      </c>
      <c r="G133" s="164" t="s">
        <v>116</v>
      </c>
      <c r="H133" s="164" t="s">
        <v>588</v>
      </c>
      <c r="I133" s="198">
        <v>4</v>
      </c>
      <c r="J133" s="164" t="s">
        <v>594</v>
      </c>
      <c r="K133" s="164" t="s">
        <v>86</v>
      </c>
      <c r="L133" s="164" t="s">
        <v>129</v>
      </c>
      <c r="M133" s="164" t="s">
        <v>595</v>
      </c>
      <c r="N133" s="164" t="s">
        <v>596</v>
      </c>
      <c r="O133" s="181">
        <v>46052</v>
      </c>
      <c r="P133" s="181">
        <v>46386</v>
      </c>
      <c r="Q133" s="198">
        <v>1</v>
      </c>
      <c r="R133" s="198">
        <v>2</v>
      </c>
      <c r="S133" s="198">
        <v>3</v>
      </c>
      <c r="T133" s="198">
        <v>4</v>
      </c>
      <c r="U133" s="242" t="s">
        <v>1458</v>
      </c>
      <c r="V133" s="243">
        <f>(9244691*10%*12)+(4612606*25%*12)+(4460407*50%*12)+(50%*3546012*12)+(50%*2748973*12)+(20%*5099764*12)</f>
        <v>101703232.80000001</v>
      </c>
      <c r="W133" s="130" t="s">
        <v>1457</v>
      </c>
      <c r="X133" s="134" t="s">
        <v>587</v>
      </c>
      <c r="Y133" s="133" t="s">
        <v>1409</v>
      </c>
      <c r="Z133" s="133" t="s">
        <v>1422</v>
      </c>
      <c r="AA133" s="133" t="s">
        <v>1423</v>
      </c>
      <c r="AB133" s="122">
        <v>126688116.664</v>
      </c>
      <c r="AC133" s="228" t="s">
        <v>120</v>
      </c>
      <c r="AD133" s="164" t="s">
        <v>91</v>
      </c>
      <c r="AE133" s="164" t="s">
        <v>121</v>
      </c>
      <c r="AF133" s="164" t="s">
        <v>91</v>
      </c>
      <c r="AG133" s="164" t="s">
        <v>91</v>
      </c>
      <c r="AI133" s="254">
        <v>1</v>
      </c>
      <c r="AJ133" s="290">
        <f t="shared" ref="AJ133:AJ162" si="29">+IF(Q133=0,"No Aplica",IF(AI133/Q133&gt;=100%,100%,AI133/Q133))</f>
        <v>1</v>
      </c>
      <c r="AK133" s="304" t="str">
        <f t="shared" ref="AK133:AK162" si="30">IF(ISTEXT(AJ133),"No reporta avance en el periodo",IF(AJ133&lt;=69%,"Avance insuficiente",IF(AJ133&gt;95%,"Avance satisfactorio",IF(AJ133&gt;70%,"Avance suficiente",IF(AJ133&lt;94%,"Avance suficiente",0)))))</f>
        <v>Avance satisfactorio</v>
      </c>
      <c r="AL133" s="164" t="s">
        <v>597</v>
      </c>
      <c r="AM133" s="164" t="s">
        <v>598</v>
      </c>
      <c r="AN133" s="164"/>
      <c r="AO133" s="307" t="str">
        <f t="shared" ref="AO133:AO162" si="31">IF(AI133&lt;1%,"Sin iniciar",IF(AI133&gt;=G133,"Terminada","En gestión"))</f>
        <v>En gestión</v>
      </c>
      <c r="AP133" s="243">
        <f>(9244691*10%*12)+(4612606*25%*12)+(4460407*50%*12)+(50%*3546012*12)+(50%*2748973*12)+(20%*5099764*12)</f>
        <v>101703232.80000001</v>
      </c>
      <c r="AQ133" s="243">
        <f t="shared" si="28"/>
        <v>25425808.200000003</v>
      </c>
      <c r="AR133" s="122">
        <v>126688116.664</v>
      </c>
      <c r="AS133" s="122">
        <v>105944000</v>
      </c>
      <c r="AT133" s="122">
        <v>16324533.6</v>
      </c>
    </row>
    <row r="134" spans="2:46" s="59" customFormat="1" ht="17.25" thickBot="1" x14ac:dyDescent="0.35">
      <c r="B134" s="166"/>
      <c r="C134" s="166"/>
      <c r="D134" s="166"/>
      <c r="E134" s="167"/>
      <c r="F134" s="166"/>
      <c r="G134" s="166"/>
      <c r="H134" s="166"/>
      <c r="I134" s="223"/>
      <c r="J134" s="166"/>
      <c r="K134" s="166"/>
      <c r="L134" s="166"/>
      <c r="M134" s="166"/>
      <c r="N134" s="166"/>
      <c r="O134" s="183"/>
      <c r="P134" s="183"/>
      <c r="Q134" s="223"/>
      <c r="R134" s="223"/>
      <c r="S134" s="223"/>
      <c r="T134" s="223"/>
      <c r="U134" s="242"/>
      <c r="V134" s="243"/>
      <c r="W134" s="130" t="s">
        <v>1457</v>
      </c>
      <c r="X134" s="134" t="s">
        <v>593</v>
      </c>
      <c r="Y134" s="133" t="s">
        <v>1416</v>
      </c>
      <c r="Z134" s="133" t="s">
        <v>1424</v>
      </c>
      <c r="AA134" s="133" t="s">
        <v>1423</v>
      </c>
      <c r="AB134" s="122">
        <v>50168160</v>
      </c>
      <c r="AC134" s="229"/>
      <c r="AD134" s="166"/>
      <c r="AE134" s="166"/>
      <c r="AF134" s="166"/>
      <c r="AG134" s="166"/>
      <c r="AI134" s="278"/>
      <c r="AJ134" s="288"/>
      <c r="AK134" s="305"/>
      <c r="AL134" s="166"/>
      <c r="AM134" s="166"/>
      <c r="AN134" s="166"/>
      <c r="AO134" s="308"/>
      <c r="AP134" s="243"/>
      <c r="AQ134" s="243"/>
      <c r="AR134" s="122">
        <v>50168160</v>
      </c>
      <c r="AS134" s="122">
        <v>44129400</v>
      </c>
      <c r="AT134" s="122">
        <v>6658120</v>
      </c>
    </row>
    <row r="135" spans="2:46" s="59" customFormat="1" ht="17.25" thickBot="1" x14ac:dyDescent="0.35">
      <c r="B135" s="165"/>
      <c r="C135" s="165"/>
      <c r="D135" s="165"/>
      <c r="E135" s="163"/>
      <c r="F135" s="165"/>
      <c r="G135" s="165"/>
      <c r="H135" s="165"/>
      <c r="I135" s="199"/>
      <c r="J135" s="165"/>
      <c r="K135" s="165"/>
      <c r="L135" s="165"/>
      <c r="M135" s="165"/>
      <c r="N135" s="165"/>
      <c r="O135" s="182"/>
      <c r="P135" s="182"/>
      <c r="Q135" s="199"/>
      <c r="R135" s="199"/>
      <c r="S135" s="199"/>
      <c r="T135" s="199"/>
      <c r="U135" s="242"/>
      <c r="V135" s="243"/>
      <c r="W135" s="130" t="s">
        <v>1457</v>
      </c>
      <c r="X135" s="134" t="s">
        <v>593</v>
      </c>
      <c r="Y135" s="133" t="s">
        <v>1409</v>
      </c>
      <c r="Z135" s="133" t="s">
        <v>1422</v>
      </c>
      <c r="AA135" s="133" t="s">
        <v>1423</v>
      </c>
      <c r="AB135" s="122">
        <v>472397366.67000008</v>
      </c>
      <c r="AC135" s="230"/>
      <c r="AD135" s="165"/>
      <c r="AE135" s="165"/>
      <c r="AF135" s="165"/>
      <c r="AG135" s="165"/>
      <c r="AI135" s="255"/>
      <c r="AJ135" s="289"/>
      <c r="AK135" s="306"/>
      <c r="AL135" s="165"/>
      <c r="AM135" s="165"/>
      <c r="AN135" s="165"/>
      <c r="AO135" s="309"/>
      <c r="AP135" s="243"/>
      <c r="AQ135" s="243"/>
      <c r="AR135" s="122">
        <v>472397366.67000008</v>
      </c>
      <c r="AS135" s="122">
        <v>403412750</v>
      </c>
      <c r="AT135" s="122">
        <v>56415450.600000001</v>
      </c>
    </row>
    <row r="136" spans="2:46" s="59" customFormat="1" ht="17.25" thickBot="1" x14ac:dyDescent="0.35">
      <c r="B136" s="164" t="s">
        <v>78</v>
      </c>
      <c r="C136" s="164" t="s">
        <v>189</v>
      </c>
      <c r="D136" s="164" t="s">
        <v>586</v>
      </c>
      <c r="E136" s="162" t="s">
        <v>599</v>
      </c>
      <c r="F136" s="164" t="s">
        <v>82</v>
      </c>
      <c r="G136" s="164" t="s">
        <v>116</v>
      </c>
      <c r="H136" s="164" t="s">
        <v>588</v>
      </c>
      <c r="I136" s="184">
        <v>1</v>
      </c>
      <c r="J136" s="164" t="s">
        <v>600</v>
      </c>
      <c r="K136" s="164" t="s">
        <v>86</v>
      </c>
      <c r="L136" s="164" t="s">
        <v>87</v>
      </c>
      <c r="M136" s="164" t="s">
        <v>601</v>
      </c>
      <c r="N136" s="164" t="s">
        <v>602</v>
      </c>
      <c r="O136" s="181">
        <v>46052</v>
      </c>
      <c r="P136" s="181">
        <v>46386</v>
      </c>
      <c r="Q136" s="184">
        <v>0.25</v>
      </c>
      <c r="R136" s="184">
        <v>0.5</v>
      </c>
      <c r="S136" s="184">
        <v>0.75</v>
      </c>
      <c r="T136" s="184">
        <v>1</v>
      </c>
      <c r="U136" s="242" t="s">
        <v>1458</v>
      </c>
      <c r="V136" s="243">
        <f>+(9244691*10%*12)+(3751007*50%*12)+(4460407*10%*12)</f>
        <v>38952159.600000001</v>
      </c>
      <c r="W136" s="130" t="s">
        <v>1457</v>
      </c>
      <c r="X136" s="134" t="s">
        <v>599</v>
      </c>
      <c r="Y136" s="133" t="s">
        <v>1407</v>
      </c>
      <c r="Z136" s="133" t="s">
        <v>1425</v>
      </c>
      <c r="AA136" s="133" t="s">
        <v>1423</v>
      </c>
      <c r="AB136" s="122">
        <v>28050000</v>
      </c>
      <c r="AC136" s="228" t="s">
        <v>120</v>
      </c>
      <c r="AD136" s="164" t="s">
        <v>91</v>
      </c>
      <c r="AE136" s="164" t="s">
        <v>121</v>
      </c>
      <c r="AF136" s="164" t="s">
        <v>91</v>
      </c>
      <c r="AG136" s="164" t="s">
        <v>91</v>
      </c>
      <c r="AI136" s="266">
        <v>0.25</v>
      </c>
      <c r="AJ136" s="290">
        <f t="shared" si="29"/>
        <v>1</v>
      </c>
      <c r="AK136" s="304" t="str">
        <f t="shared" si="30"/>
        <v>Avance satisfactorio</v>
      </c>
      <c r="AL136" s="164" t="s">
        <v>603</v>
      </c>
      <c r="AM136" s="164" t="s">
        <v>604</v>
      </c>
      <c r="AN136" s="164"/>
      <c r="AO136" s="307" t="str">
        <f t="shared" si="31"/>
        <v>En gestión</v>
      </c>
      <c r="AP136" s="243">
        <f>+(9244691*10%*12)+(3751007*50%*12)+(4460407*10%*12)</f>
        <v>38952159.600000001</v>
      </c>
      <c r="AQ136" s="243">
        <f t="shared" si="28"/>
        <v>9738039.9000000004</v>
      </c>
      <c r="AR136" s="122">
        <v>28050000</v>
      </c>
      <c r="AS136" s="122">
        <v>24225000</v>
      </c>
      <c r="AT136" s="122">
        <v>3825000</v>
      </c>
    </row>
    <row r="137" spans="2:46" s="59" customFormat="1" ht="17.25" thickBot="1" x14ac:dyDescent="0.35">
      <c r="B137" s="165"/>
      <c r="C137" s="165"/>
      <c r="D137" s="165"/>
      <c r="E137" s="163"/>
      <c r="F137" s="165"/>
      <c r="G137" s="165"/>
      <c r="H137" s="165"/>
      <c r="I137" s="185"/>
      <c r="J137" s="165"/>
      <c r="K137" s="165"/>
      <c r="L137" s="165"/>
      <c r="M137" s="165"/>
      <c r="N137" s="165"/>
      <c r="O137" s="182"/>
      <c r="P137" s="182"/>
      <c r="Q137" s="185"/>
      <c r="R137" s="185"/>
      <c r="S137" s="185"/>
      <c r="T137" s="185"/>
      <c r="U137" s="242"/>
      <c r="V137" s="243"/>
      <c r="W137" s="130" t="s">
        <v>1457</v>
      </c>
      <c r="X137" s="134" t="s">
        <v>599</v>
      </c>
      <c r="Y137" s="133" t="s">
        <v>1407</v>
      </c>
      <c r="Z137" s="133" t="s">
        <v>1398</v>
      </c>
      <c r="AA137" s="133" t="s">
        <v>1423</v>
      </c>
      <c r="AB137" s="122">
        <v>16830000</v>
      </c>
      <c r="AC137" s="230"/>
      <c r="AD137" s="165"/>
      <c r="AE137" s="165"/>
      <c r="AF137" s="165"/>
      <c r="AG137" s="165"/>
      <c r="AI137" s="267"/>
      <c r="AJ137" s="289"/>
      <c r="AK137" s="306"/>
      <c r="AL137" s="165"/>
      <c r="AM137" s="165"/>
      <c r="AN137" s="165"/>
      <c r="AO137" s="309"/>
      <c r="AP137" s="243"/>
      <c r="AQ137" s="243"/>
      <c r="AR137" s="122">
        <v>16830000</v>
      </c>
      <c r="AS137" s="122">
        <v>14535000</v>
      </c>
      <c r="AT137" s="122">
        <v>2244000</v>
      </c>
    </row>
    <row r="138" spans="2:46" s="59" customFormat="1" ht="16.5" customHeight="1" thickBot="1" x14ac:dyDescent="0.35">
      <c r="B138" s="164" t="s">
        <v>78</v>
      </c>
      <c r="C138" s="164" t="s">
        <v>189</v>
      </c>
      <c r="D138" s="164" t="s">
        <v>586</v>
      </c>
      <c r="E138" s="162" t="s">
        <v>605</v>
      </c>
      <c r="F138" s="164" t="s">
        <v>82</v>
      </c>
      <c r="G138" s="164" t="s">
        <v>116</v>
      </c>
      <c r="H138" s="164" t="s">
        <v>588</v>
      </c>
      <c r="I138" s="226">
        <v>6</v>
      </c>
      <c r="J138" s="164" t="s">
        <v>606</v>
      </c>
      <c r="K138" s="164" t="s">
        <v>86</v>
      </c>
      <c r="L138" s="164" t="s">
        <v>129</v>
      </c>
      <c r="M138" s="164" t="s">
        <v>607</v>
      </c>
      <c r="N138" s="164" t="s">
        <v>608</v>
      </c>
      <c r="O138" s="181">
        <v>46054</v>
      </c>
      <c r="P138" s="181">
        <v>46386</v>
      </c>
      <c r="Q138" s="226"/>
      <c r="R138" s="226">
        <v>1</v>
      </c>
      <c r="S138" s="226">
        <v>4</v>
      </c>
      <c r="T138" s="226">
        <v>6</v>
      </c>
      <c r="U138" s="242" t="s">
        <v>1458</v>
      </c>
      <c r="V138" s="243">
        <f>+(6537356*50%*12)+(6537356*10%*12)+(4806804*10%*12)+(4460407*80%*12)</f>
        <v>95657035.200000003</v>
      </c>
      <c r="W138" s="130" t="s">
        <v>1457</v>
      </c>
      <c r="X138" s="134" t="s">
        <v>605</v>
      </c>
      <c r="Y138" s="133" t="s">
        <v>1416</v>
      </c>
      <c r="Z138" s="133" t="s">
        <v>1424</v>
      </c>
      <c r="AA138" s="133" t="s">
        <v>1423</v>
      </c>
      <c r="AB138" s="122">
        <v>307535840</v>
      </c>
      <c r="AC138" s="228" t="s">
        <v>120</v>
      </c>
      <c r="AD138" s="164" t="s">
        <v>91</v>
      </c>
      <c r="AE138" s="164" t="s">
        <v>121</v>
      </c>
      <c r="AF138" s="164" t="s">
        <v>91</v>
      </c>
      <c r="AG138" s="164" t="s">
        <v>91</v>
      </c>
      <c r="AI138" s="284"/>
      <c r="AJ138" s="57" t="str">
        <f t="shared" si="29"/>
        <v>No Aplica</v>
      </c>
      <c r="AK138" s="304" t="str">
        <f t="shared" si="30"/>
        <v>No reporta avance en el periodo</v>
      </c>
      <c r="AL138" s="164" t="s">
        <v>609</v>
      </c>
      <c r="AM138" s="164"/>
      <c r="AN138" s="164"/>
      <c r="AO138" s="307" t="str">
        <f t="shared" si="31"/>
        <v>Sin iniciar</v>
      </c>
      <c r="AP138" s="243">
        <f>+(6537356*50%*12)+(6537356*10%*12)+(4806804*10%*12)+(4460407*80%*12)</f>
        <v>95657035.200000003</v>
      </c>
      <c r="AQ138" s="243">
        <f t="shared" si="28"/>
        <v>23914258.800000001</v>
      </c>
      <c r="AR138" s="122">
        <v>307535840</v>
      </c>
      <c r="AS138" s="122">
        <v>265943000</v>
      </c>
      <c r="AT138" s="122">
        <v>37186066.899999999</v>
      </c>
    </row>
    <row r="139" spans="2:46" s="59" customFormat="1" ht="17.25" thickBot="1" x14ac:dyDescent="0.35">
      <c r="B139" s="165"/>
      <c r="C139" s="165"/>
      <c r="D139" s="165"/>
      <c r="E139" s="163"/>
      <c r="F139" s="165"/>
      <c r="G139" s="165"/>
      <c r="H139" s="165"/>
      <c r="I139" s="227"/>
      <c r="J139" s="165"/>
      <c r="K139" s="165"/>
      <c r="L139" s="165"/>
      <c r="M139" s="165"/>
      <c r="N139" s="165"/>
      <c r="O139" s="182"/>
      <c r="P139" s="182"/>
      <c r="Q139" s="227"/>
      <c r="R139" s="227"/>
      <c r="S139" s="227"/>
      <c r="T139" s="227"/>
      <c r="U139" s="242"/>
      <c r="V139" s="243"/>
      <c r="W139" s="130" t="s">
        <v>1457</v>
      </c>
      <c r="X139" s="134" t="s">
        <v>605</v>
      </c>
      <c r="Y139" s="133" t="s">
        <v>1407</v>
      </c>
      <c r="Z139" s="133" t="s">
        <v>1410</v>
      </c>
      <c r="AA139" s="133" t="s">
        <v>1423</v>
      </c>
      <c r="AB139" s="122">
        <v>43120000</v>
      </c>
      <c r="AC139" s="230"/>
      <c r="AD139" s="165"/>
      <c r="AE139" s="165"/>
      <c r="AF139" s="165"/>
      <c r="AG139" s="165"/>
      <c r="AI139" s="285"/>
      <c r="AJ139" s="57"/>
      <c r="AK139" s="306"/>
      <c r="AL139" s="165"/>
      <c r="AM139" s="165"/>
      <c r="AN139" s="165"/>
      <c r="AO139" s="309"/>
      <c r="AP139" s="243"/>
      <c r="AQ139" s="243"/>
      <c r="AR139" s="122">
        <v>43120000</v>
      </c>
      <c r="AS139" s="122">
        <v>37240000</v>
      </c>
      <c r="AT139" s="122">
        <v>6010666.8999999994</v>
      </c>
    </row>
    <row r="140" spans="2:46" s="59" customFormat="1" ht="17.25" thickBot="1" x14ac:dyDescent="0.35">
      <c r="B140" s="164" t="s">
        <v>78</v>
      </c>
      <c r="C140" s="164" t="s">
        <v>189</v>
      </c>
      <c r="D140" s="164" t="s">
        <v>586</v>
      </c>
      <c r="E140" s="162" t="s">
        <v>610</v>
      </c>
      <c r="F140" s="164" t="s">
        <v>115</v>
      </c>
      <c r="G140" s="164" t="s">
        <v>611</v>
      </c>
      <c r="H140" s="164" t="s">
        <v>98</v>
      </c>
      <c r="I140" s="195">
        <v>1</v>
      </c>
      <c r="J140" s="164" t="s">
        <v>612</v>
      </c>
      <c r="K140" s="164" t="s">
        <v>86</v>
      </c>
      <c r="L140" s="164" t="s">
        <v>87</v>
      </c>
      <c r="M140" s="164" t="s">
        <v>613</v>
      </c>
      <c r="N140" s="164" t="s">
        <v>614</v>
      </c>
      <c r="O140" s="181">
        <v>46054</v>
      </c>
      <c r="P140" s="181">
        <v>46386</v>
      </c>
      <c r="Q140" s="195">
        <v>0.3</v>
      </c>
      <c r="R140" s="195">
        <v>0.5</v>
      </c>
      <c r="S140" s="195">
        <v>0.7</v>
      </c>
      <c r="T140" s="195">
        <v>1</v>
      </c>
      <c r="U140" s="242" t="s">
        <v>1458</v>
      </c>
      <c r="V140" s="243">
        <f>+(6537356*20%*12)+(4806804*10%*12)</f>
        <v>21457819.200000003</v>
      </c>
      <c r="W140" s="130" t="s">
        <v>1457</v>
      </c>
      <c r="X140" s="134" t="s">
        <v>610</v>
      </c>
      <c r="Y140" s="133" t="s">
        <v>1416</v>
      </c>
      <c r="Z140" s="133" t="s">
        <v>1424</v>
      </c>
      <c r="AA140" s="133" t="s">
        <v>1423</v>
      </c>
      <c r="AB140" s="122">
        <v>32848200</v>
      </c>
      <c r="AC140" s="228" t="s">
        <v>120</v>
      </c>
      <c r="AD140" s="164" t="s">
        <v>91</v>
      </c>
      <c r="AE140" s="164" t="s">
        <v>121</v>
      </c>
      <c r="AF140" s="164" t="s">
        <v>93</v>
      </c>
      <c r="AG140" s="164" t="s">
        <v>91</v>
      </c>
      <c r="AI140" s="251">
        <v>0.3</v>
      </c>
      <c r="AJ140" s="290">
        <f t="shared" si="29"/>
        <v>1</v>
      </c>
      <c r="AK140" s="304" t="str">
        <f t="shared" si="30"/>
        <v>Avance satisfactorio</v>
      </c>
      <c r="AL140" s="164" t="s">
        <v>615</v>
      </c>
      <c r="AM140" s="164" t="s">
        <v>616</v>
      </c>
      <c r="AN140" s="164"/>
      <c r="AO140" s="307" t="str">
        <f t="shared" si="31"/>
        <v>En gestión</v>
      </c>
      <c r="AP140" s="243">
        <f>+(6537356*20%*12)+(4806804*10%*12)</f>
        <v>21457819.200000003</v>
      </c>
      <c r="AQ140" s="243">
        <f t="shared" si="28"/>
        <v>5364454.8000000007</v>
      </c>
      <c r="AR140" s="122">
        <v>32848200</v>
      </c>
      <c r="AS140" s="122">
        <v>28368900</v>
      </c>
      <c r="AT140" s="122">
        <v>2289420</v>
      </c>
    </row>
    <row r="141" spans="2:46" s="59" customFormat="1" ht="17.25" thickBot="1" x14ac:dyDescent="0.35">
      <c r="B141" s="165"/>
      <c r="C141" s="165"/>
      <c r="D141" s="165"/>
      <c r="E141" s="163"/>
      <c r="F141" s="165"/>
      <c r="G141" s="165"/>
      <c r="H141" s="165"/>
      <c r="I141" s="197"/>
      <c r="J141" s="165"/>
      <c r="K141" s="165"/>
      <c r="L141" s="165"/>
      <c r="M141" s="165"/>
      <c r="N141" s="165"/>
      <c r="O141" s="182"/>
      <c r="P141" s="182"/>
      <c r="Q141" s="197"/>
      <c r="R141" s="197"/>
      <c r="S141" s="197"/>
      <c r="T141" s="197"/>
      <c r="U141" s="242"/>
      <c r="V141" s="243"/>
      <c r="W141" s="130" t="s">
        <v>1457</v>
      </c>
      <c r="X141" s="134" t="s">
        <v>610</v>
      </c>
      <c r="Y141" s="133" t="s">
        <v>1407</v>
      </c>
      <c r="Z141" s="133" t="s">
        <v>1410</v>
      </c>
      <c r="AA141" s="133" t="s">
        <v>1423</v>
      </c>
      <c r="AB141" s="122">
        <v>6160000</v>
      </c>
      <c r="AC141" s="230"/>
      <c r="AD141" s="165"/>
      <c r="AE141" s="165"/>
      <c r="AF141" s="165"/>
      <c r="AG141" s="165"/>
      <c r="AI141" s="253"/>
      <c r="AJ141" s="289"/>
      <c r="AK141" s="306"/>
      <c r="AL141" s="165"/>
      <c r="AM141" s="165"/>
      <c r="AN141" s="165"/>
      <c r="AO141" s="309"/>
      <c r="AP141" s="243"/>
      <c r="AQ141" s="243"/>
      <c r="AR141" s="122">
        <v>6160000</v>
      </c>
      <c r="AS141" s="122">
        <v>5320000</v>
      </c>
      <c r="AT141" s="122">
        <v>858666.70000000007</v>
      </c>
    </row>
    <row r="142" spans="2:46" s="59" customFormat="1" ht="16.5" customHeight="1" thickBot="1" x14ac:dyDescent="0.35">
      <c r="B142" s="164" t="s">
        <v>78</v>
      </c>
      <c r="C142" s="164" t="s">
        <v>189</v>
      </c>
      <c r="D142" s="164" t="s">
        <v>586</v>
      </c>
      <c r="E142" s="162" t="s">
        <v>617</v>
      </c>
      <c r="F142" s="164" t="s">
        <v>82</v>
      </c>
      <c r="G142" s="164" t="s">
        <v>116</v>
      </c>
      <c r="H142" s="164" t="s">
        <v>588</v>
      </c>
      <c r="I142" s="195">
        <v>1</v>
      </c>
      <c r="J142" s="164" t="s">
        <v>618</v>
      </c>
      <c r="K142" s="164" t="s">
        <v>86</v>
      </c>
      <c r="L142" s="164" t="s">
        <v>87</v>
      </c>
      <c r="M142" s="164" t="s">
        <v>619</v>
      </c>
      <c r="N142" s="164" t="s">
        <v>620</v>
      </c>
      <c r="O142" s="181">
        <v>46052</v>
      </c>
      <c r="P142" s="181">
        <v>46386</v>
      </c>
      <c r="Q142" s="195"/>
      <c r="R142" s="195">
        <v>0.3</v>
      </c>
      <c r="S142" s="195">
        <v>0.6</v>
      </c>
      <c r="T142" s="195">
        <v>1</v>
      </c>
      <c r="U142" s="242" t="s">
        <v>1458</v>
      </c>
      <c r="V142" s="243">
        <f>+(4073782*50%*12)+(3751007*30%*12)+(9244691*10%*12)</f>
        <v>49039946.400000006</v>
      </c>
      <c r="W142" s="130" t="s">
        <v>1457</v>
      </c>
      <c r="X142" s="134" t="s">
        <v>617</v>
      </c>
      <c r="Y142" s="133" t="s">
        <v>1407</v>
      </c>
      <c r="Z142" s="133" t="s">
        <v>1425</v>
      </c>
      <c r="AA142" s="133" t="s">
        <v>1423</v>
      </c>
      <c r="AB142" s="122">
        <v>28050000</v>
      </c>
      <c r="AC142" s="228" t="s">
        <v>120</v>
      </c>
      <c r="AD142" s="164" t="s">
        <v>91</v>
      </c>
      <c r="AE142" s="164" t="s">
        <v>121</v>
      </c>
      <c r="AF142" s="164" t="s">
        <v>91</v>
      </c>
      <c r="AG142" s="164" t="s">
        <v>91</v>
      </c>
      <c r="AI142" s="251"/>
      <c r="AJ142" s="290" t="str">
        <f t="shared" si="29"/>
        <v>No Aplica</v>
      </c>
      <c r="AK142" s="304" t="str">
        <f t="shared" si="30"/>
        <v>No reporta avance en el periodo</v>
      </c>
      <c r="AL142" s="164"/>
      <c r="AM142" s="164"/>
      <c r="AN142" s="164"/>
      <c r="AO142" s="307" t="str">
        <f t="shared" si="31"/>
        <v>Sin iniciar</v>
      </c>
      <c r="AP142" s="243">
        <f>+(4073782*50%*12)+(3751007*30%*12)+(9244691*10%*12)</f>
        <v>49039946.400000006</v>
      </c>
      <c r="AQ142" s="243">
        <f t="shared" si="28"/>
        <v>12259986.600000001</v>
      </c>
      <c r="AR142" s="122">
        <v>28050000</v>
      </c>
      <c r="AS142" s="122">
        <v>24225000</v>
      </c>
      <c r="AT142" s="122">
        <v>3825000</v>
      </c>
    </row>
    <row r="143" spans="2:46" s="59" customFormat="1" ht="17.25" thickBot="1" x14ac:dyDescent="0.35">
      <c r="B143" s="165"/>
      <c r="C143" s="165"/>
      <c r="D143" s="165"/>
      <c r="E143" s="163"/>
      <c r="F143" s="165"/>
      <c r="G143" s="165"/>
      <c r="H143" s="165"/>
      <c r="I143" s="197"/>
      <c r="J143" s="165"/>
      <c r="K143" s="165"/>
      <c r="L143" s="165"/>
      <c r="M143" s="165"/>
      <c r="N143" s="165"/>
      <c r="O143" s="182"/>
      <c r="P143" s="182"/>
      <c r="Q143" s="197"/>
      <c r="R143" s="197"/>
      <c r="S143" s="197"/>
      <c r="T143" s="197"/>
      <c r="U143" s="242"/>
      <c r="V143" s="243"/>
      <c r="W143" s="130" t="s">
        <v>1457</v>
      </c>
      <c r="X143" s="134" t="s">
        <v>617</v>
      </c>
      <c r="Y143" s="133" t="s">
        <v>1407</v>
      </c>
      <c r="Z143" s="133" t="s">
        <v>1398</v>
      </c>
      <c r="AA143" s="133" t="s">
        <v>1423</v>
      </c>
      <c r="AB143" s="122">
        <v>16830000</v>
      </c>
      <c r="AC143" s="230"/>
      <c r="AD143" s="165"/>
      <c r="AE143" s="165"/>
      <c r="AF143" s="165"/>
      <c r="AG143" s="165"/>
      <c r="AI143" s="253"/>
      <c r="AJ143" s="289"/>
      <c r="AK143" s="306"/>
      <c r="AL143" s="165"/>
      <c r="AM143" s="165"/>
      <c r="AN143" s="165"/>
      <c r="AO143" s="309"/>
      <c r="AP143" s="243"/>
      <c r="AQ143" s="243"/>
      <c r="AR143" s="122">
        <v>16830000</v>
      </c>
      <c r="AS143" s="122">
        <v>14535000</v>
      </c>
      <c r="AT143" s="122">
        <v>2244000</v>
      </c>
    </row>
    <row r="144" spans="2:46" s="59" customFormat="1" ht="17.25" thickBot="1" x14ac:dyDescent="0.35">
      <c r="B144" s="52" t="s">
        <v>78</v>
      </c>
      <c r="C144" s="52" t="s">
        <v>189</v>
      </c>
      <c r="D144" s="52" t="s">
        <v>586</v>
      </c>
      <c r="E144" s="53" t="s">
        <v>621</v>
      </c>
      <c r="F144" s="52" t="s">
        <v>82</v>
      </c>
      <c r="G144" s="52" t="s">
        <v>116</v>
      </c>
      <c r="H144" s="52" t="s">
        <v>362</v>
      </c>
      <c r="I144" s="68">
        <v>1</v>
      </c>
      <c r="J144" s="52" t="s">
        <v>622</v>
      </c>
      <c r="K144" s="52" t="s">
        <v>86</v>
      </c>
      <c r="L144" s="52" t="s">
        <v>87</v>
      </c>
      <c r="M144" s="52" t="s">
        <v>619</v>
      </c>
      <c r="N144" s="52" t="s">
        <v>623</v>
      </c>
      <c r="O144" s="90">
        <v>46052</v>
      </c>
      <c r="P144" s="90">
        <v>46386</v>
      </c>
      <c r="Q144" s="68">
        <v>0.12</v>
      </c>
      <c r="R144" s="68">
        <v>0.25</v>
      </c>
      <c r="S144" s="68">
        <v>0.75</v>
      </c>
      <c r="T144" s="68">
        <v>1</v>
      </c>
      <c r="U144" s="137" t="s">
        <v>1458</v>
      </c>
      <c r="V144" s="121">
        <f>+(9244691*10%*12)+(4276330*25%*12)+(4612606*25%*12)</f>
        <v>37760437.200000003</v>
      </c>
      <c r="W144" s="130" t="s">
        <v>1457</v>
      </c>
      <c r="X144" s="134" t="s">
        <v>621</v>
      </c>
      <c r="Y144" s="133" t="s">
        <v>1409</v>
      </c>
      <c r="Z144" s="133" t="s">
        <v>1422</v>
      </c>
      <c r="AA144" s="133" t="s">
        <v>1423</v>
      </c>
      <c r="AB144" s="122">
        <v>42134466.666000001</v>
      </c>
      <c r="AC144" s="123" t="s">
        <v>120</v>
      </c>
      <c r="AD144" s="52" t="s">
        <v>91</v>
      </c>
      <c r="AE144" s="52" t="s">
        <v>121</v>
      </c>
      <c r="AF144" s="52" t="s">
        <v>91</v>
      </c>
      <c r="AG144" s="52" t="s">
        <v>91</v>
      </c>
      <c r="AI144" s="101">
        <v>0.12</v>
      </c>
      <c r="AJ144" s="57">
        <f t="shared" si="29"/>
        <v>1</v>
      </c>
      <c r="AK144" s="117" t="str">
        <f t="shared" si="30"/>
        <v>Avance satisfactorio</v>
      </c>
      <c r="AL144" s="52" t="s">
        <v>624</v>
      </c>
      <c r="AM144" s="52" t="s">
        <v>625</v>
      </c>
      <c r="AN144" s="52"/>
      <c r="AO144" s="118" t="str">
        <f t="shared" si="31"/>
        <v>En gestión</v>
      </c>
      <c r="AP144" s="121">
        <f>+(9244691*10%*12)+(4276330*25%*12)+(4612606*25%*12)</f>
        <v>37760437.200000003</v>
      </c>
      <c r="AQ144" s="121">
        <f t="shared" si="28"/>
        <v>9440109.3000000007</v>
      </c>
      <c r="AR144" s="122">
        <v>42134466.666000001</v>
      </c>
      <c r="AS144" s="122">
        <v>35653500</v>
      </c>
      <c r="AT144" s="122">
        <v>4221966.8</v>
      </c>
    </row>
    <row r="145" spans="2:46" s="59" customFormat="1" ht="17.25" thickBot="1" x14ac:dyDescent="0.35">
      <c r="B145" s="164" t="s">
        <v>78</v>
      </c>
      <c r="C145" s="164" t="s">
        <v>189</v>
      </c>
      <c r="D145" s="164" t="s">
        <v>586</v>
      </c>
      <c r="E145" s="162" t="s">
        <v>626</v>
      </c>
      <c r="F145" s="164" t="s">
        <v>82</v>
      </c>
      <c r="G145" s="164" t="s">
        <v>116</v>
      </c>
      <c r="H145" s="164" t="s">
        <v>588</v>
      </c>
      <c r="I145" s="195">
        <v>1</v>
      </c>
      <c r="J145" s="164" t="s">
        <v>627</v>
      </c>
      <c r="K145" s="164" t="s">
        <v>86</v>
      </c>
      <c r="L145" s="164" t="s">
        <v>87</v>
      </c>
      <c r="M145" s="164" t="s">
        <v>628</v>
      </c>
      <c r="N145" s="164" t="s">
        <v>629</v>
      </c>
      <c r="O145" s="181">
        <v>46054</v>
      </c>
      <c r="P145" s="181">
        <v>46386</v>
      </c>
      <c r="Q145" s="195">
        <v>0.1</v>
      </c>
      <c r="R145" s="195">
        <v>0.3</v>
      </c>
      <c r="S145" s="195">
        <v>0.65</v>
      </c>
      <c r="T145" s="195">
        <v>1</v>
      </c>
      <c r="U145" s="242" t="s">
        <v>1458</v>
      </c>
      <c r="V145" s="243">
        <f>+(9201872*10%*12)</f>
        <v>11042246.4</v>
      </c>
      <c r="W145" s="130" t="s">
        <v>1457</v>
      </c>
      <c r="X145" s="134" t="s">
        <v>626</v>
      </c>
      <c r="Y145" s="133" t="s">
        <v>1407</v>
      </c>
      <c r="Z145" s="133" t="s">
        <v>1425</v>
      </c>
      <c r="AA145" s="133" t="s">
        <v>1423</v>
      </c>
      <c r="AB145" s="122">
        <v>5040000</v>
      </c>
      <c r="AC145" s="228" t="s">
        <v>120</v>
      </c>
      <c r="AD145" s="164" t="s">
        <v>91</v>
      </c>
      <c r="AE145" s="164" t="s">
        <v>121</v>
      </c>
      <c r="AF145" s="164" t="s">
        <v>91</v>
      </c>
      <c r="AG145" s="164" t="s">
        <v>91</v>
      </c>
      <c r="AI145" s="251">
        <v>0.4</v>
      </c>
      <c r="AJ145" s="290">
        <f t="shared" si="29"/>
        <v>1</v>
      </c>
      <c r="AK145" s="304" t="str">
        <f t="shared" si="30"/>
        <v>Avance satisfactorio</v>
      </c>
      <c r="AL145" s="164" t="s">
        <v>630</v>
      </c>
      <c r="AM145" s="164" t="s">
        <v>631</v>
      </c>
      <c r="AN145" s="164"/>
      <c r="AO145" s="307" t="str">
        <f t="shared" si="31"/>
        <v>En gestión</v>
      </c>
      <c r="AP145" s="243">
        <f>+(9201872*10%*12)</f>
        <v>11042246.4</v>
      </c>
      <c r="AQ145" s="243">
        <f t="shared" si="28"/>
        <v>2760561.6</v>
      </c>
      <c r="AR145" s="122">
        <v>5040000</v>
      </c>
      <c r="AS145" s="122">
        <v>0</v>
      </c>
      <c r="AT145" s="122">
        <v>0</v>
      </c>
    </row>
    <row r="146" spans="2:46" s="59" customFormat="1" ht="17.25" thickBot="1" x14ac:dyDescent="0.35">
      <c r="B146" s="166"/>
      <c r="C146" s="166"/>
      <c r="D146" s="166"/>
      <c r="E146" s="167"/>
      <c r="F146" s="166"/>
      <c r="G146" s="166"/>
      <c r="H146" s="166"/>
      <c r="I146" s="196"/>
      <c r="J146" s="166"/>
      <c r="K146" s="166"/>
      <c r="L146" s="166"/>
      <c r="M146" s="166"/>
      <c r="N146" s="166"/>
      <c r="O146" s="183"/>
      <c r="P146" s="183"/>
      <c r="Q146" s="196"/>
      <c r="R146" s="196"/>
      <c r="S146" s="196"/>
      <c r="T146" s="196"/>
      <c r="U146" s="242"/>
      <c r="V146" s="243"/>
      <c r="W146" s="130" t="s">
        <v>1457</v>
      </c>
      <c r="X146" s="134" t="s">
        <v>626</v>
      </c>
      <c r="Y146" s="133" t="s">
        <v>1407</v>
      </c>
      <c r="Z146" s="133" t="s">
        <v>1398</v>
      </c>
      <c r="AA146" s="133" t="s">
        <v>1423</v>
      </c>
      <c r="AB146" s="122">
        <v>22440000.670000002</v>
      </c>
      <c r="AC146" s="229"/>
      <c r="AD146" s="166"/>
      <c r="AE146" s="166"/>
      <c r="AF146" s="166"/>
      <c r="AG146" s="166"/>
      <c r="AI146" s="252"/>
      <c r="AJ146" s="288"/>
      <c r="AK146" s="305"/>
      <c r="AL146" s="166"/>
      <c r="AM146" s="166"/>
      <c r="AN146" s="166"/>
      <c r="AO146" s="308"/>
      <c r="AP146" s="243"/>
      <c r="AQ146" s="243"/>
      <c r="AR146" s="122">
        <v>22440000.670000002</v>
      </c>
      <c r="AS146" s="122">
        <v>19380000</v>
      </c>
      <c r="AT146" s="122">
        <v>2992000</v>
      </c>
    </row>
    <row r="147" spans="2:46" s="59" customFormat="1" ht="17.25" thickBot="1" x14ac:dyDescent="0.35">
      <c r="B147" s="165"/>
      <c r="C147" s="165"/>
      <c r="D147" s="165"/>
      <c r="E147" s="163"/>
      <c r="F147" s="165"/>
      <c r="G147" s="165"/>
      <c r="H147" s="165"/>
      <c r="I147" s="197"/>
      <c r="J147" s="165"/>
      <c r="K147" s="165"/>
      <c r="L147" s="165"/>
      <c r="M147" s="165"/>
      <c r="N147" s="165"/>
      <c r="O147" s="182"/>
      <c r="P147" s="182"/>
      <c r="Q147" s="197"/>
      <c r="R147" s="197"/>
      <c r="S147" s="197"/>
      <c r="T147" s="197"/>
      <c r="U147" s="242"/>
      <c r="V147" s="243"/>
      <c r="W147" s="130" t="s">
        <v>1457</v>
      </c>
      <c r="X147" s="134" t="s">
        <v>626</v>
      </c>
      <c r="Y147" s="133" t="s">
        <v>1407</v>
      </c>
      <c r="Z147" s="133" t="s">
        <v>1410</v>
      </c>
      <c r="AA147" s="133" t="s">
        <v>1423</v>
      </c>
      <c r="AB147" s="122">
        <v>41607500</v>
      </c>
      <c r="AC147" s="230"/>
      <c r="AD147" s="165"/>
      <c r="AE147" s="165"/>
      <c r="AF147" s="165"/>
      <c r="AG147" s="165"/>
      <c r="AI147" s="253"/>
      <c r="AJ147" s="289"/>
      <c r="AK147" s="306"/>
      <c r="AL147" s="165"/>
      <c r="AM147" s="165"/>
      <c r="AN147" s="165"/>
      <c r="AO147" s="309"/>
      <c r="AP147" s="243"/>
      <c r="AQ147" s="243"/>
      <c r="AR147" s="122">
        <v>41607500</v>
      </c>
      <c r="AS147" s="122">
        <v>35933750</v>
      </c>
      <c r="AT147" s="122">
        <v>5421583.5</v>
      </c>
    </row>
    <row r="148" spans="2:46" s="59" customFormat="1" ht="17.25" thickBot="1" x14ac:dyDescent="0.35">
      <c r="B148" s="164" t="s">
        <v>78</v>
      </c>
      <c r="C148" s="164" t="s">
        <v>189</v>
      </c>
      <c r="D148" s="164" t="s">
        <v>586</v>
      </c>
      <c r="E148" s="162" t="s">
        <v>632</v>
      </c>
      <c r="F148" s="164" t="s">
        <v>82</v>
      </c>
      <c r="G148" s="164" t="s">
        <v>116</v>
      </c>
      <c r="H148" s="164" t="s">
        <v>588</v>
      </c>
      <c r="I148" s="195">
        <v>1</v>
      </c>
      <c r="J148" s="164" t="s">
        <v>633</v>
      </c>
      <c r="K148" s="164" t="s">
        <v>86</v>
      </c>
      <c r="L148" s="164" t="s">
        <v>87</v>
      </c>
      <c r="M148" s="164" t="s">
        <v>628</v>
      </c>
      <c r="N148" s="164" t="s">
        <v>634</v>
      </c>
      <c r="O148" s="181">
        <v>46054</v>
      </c>
      <c r="P148" s="181">
        <v>46386</v>
      </c>
      <c r="Q148" s="195">
        <v>0.1</v>
      </c>
      <c r="R148" s="195">
        <v>0.3</v>
      </c>
      <c r="S148" s="195">
        <v>0.65</v>
      </c>
      <c r="T148" s="195">
        <v>1</v>
      </c>
      <c r="U148" s="242" t="s">
        <v>1458</v>
      </c>
      <c r="V148" s="243">
        <f>(6537356*20%*12)+(6537356*10%*12)+(4806804*10%*12)+(4460407*10%*12)+(3367598*30%*12)</f>
        <v>46778487.600000001</v>
      </c>
      <c r="W148" s="130" t="s">
        <v>1457</v>
      </c>
      <c r="X148" s="134" t="s">
        <v>632</v>
      </c>
      <c r="Y148" s="133" t="s">
        <v>1416</v>
      </c>
      <c r="Z148" s="133" t="s">
        <v>1424</v>
      </c>
      <c r="AA148" s="133" t="s">
        <v>1423</v>
      </c>
      <c r="AB148" s="122">
        <v>40920000</v>
      </c>
      <c r="AC148" s="228" t="s">
        <v>120</v>
      </c>
      <c r="AD148" s="164" t="s">
        <v>91</v>
      </c>
      <c r="AE148" s="164" t="s">
        <v>121</v>
      </c>
      <c r="AF148" s="164" t="s">
        <v>91</v>
      </c>
      <c r="AG148" s="164" t="s">
        <v>91</v>
      </c>
      <c r="AI148" s="251">
        <v>0.1</v>
      </c>
      <c r="AJ148" s="290">
        <f t="shared" si="29"/>
        <v>1</v>
      </c>
      <c r="AK148" s="304" t="str">
        <f t="shared" si="30"/>
        <v>Avance satisfactorio</v>
      </c>
      <c r="AL148" s="164" t="s">
        <v>635</v>
      </c>
      <c r="AM148" s="164" t="s">
        <v>636</v>
      </c>
      <c r="AN148" s="164"/>
      <c r="AO148" s="307" t="str">
        <f t="shared" si="31"/>
        <v>En gestión</v>
      </c>
      <c r="AP148" s="243">
        <f>(6537356*20%*12)+(6537356*10%*12)+(4806804*10%*12)+(4460407*10%*12)+(3367598*30%*12)</f>
        <v>46778487.600000001</v>
      </c>
      <c r="AQ148" s="243">
        <f t="shared" si="28"/>
        <v>11694621.9</v>
      </c>
      <c r="AR148" s="122">
        <v>40920000</v>
      </c>
      <c r="AS148" s="122">
        <v>35340000</v>
      </c>
      <c r="AT148" s="122">
        <v>5304000.05</v>
      </c>
    </row>
    <row r="149" spans="2:46" s="59" customFormat="1" ht="17.25" thickBot="1" x14ac:dyDescent="0.35">
      <c r="B149" s="166"/>
      <c r="C149" s="166"/>
      <c r="D149" s="166"/>
      <c r="E149" s="167"/>
      <c r="F149" s="166"/>
      <c r="G149" s="166"/>
      <c r="H149" s="166"/>
      <c r="I149" s="196"/>
      <c r="J149" s="166"/>
      <c r="K149" s="166"/>
      <c r="L149" s="166"/>
      <c r="M149" s="166"/>
      <c r="N149" s="166"/>
      <c r="O149" s="183"/>
      <c r="P149" s="183"/>
      <c r="Q149" s="196"/>
      <c r="R149" s="196"/>
      <c r="S149" s="196"/>
      <c r="T149" s="196"/>
      <c r="U149" s="242"/>
      <c r="V149" s="243"/>
      <c r="W149" s="130" t="s">
        <v>1457</v>
      </c>
      <c r="X149" s="134" t="s">
        <v>632</v>
      </c>
      <c r="Y149" s="133" t="s">
        <v>1416</v>
      </c>
      <c r="Z149" s="133" t="s">
        <v>1398</v>
      </c>
      <c r="AA149" s="133" t="s">
        <v>1423</v>
      </c>
      <c r="AB149" s="122">
        <v>190696000</v>
      </c>
      <c r="AC149" s="229"/>
      <c r="AD149" s="166"/>
      <c r="AE149" s="166"/>
      <c r="AF149" s="166"/>
      <c r="AG149" s="166"/>
      <c r="AI149" s="252"/>
      <c r="AJ149" s="288"/>
      <c r="AK149" s="305"/>
      <c r="AL149" s="166"/>
      <c r="AM149" s="166"/>
      <c r="AN149" s="166"/>
      <c r="AO149" s="308"/>
      <c r="AP149" s="243"/>
      <c r="AQ149" s="243"/>
      <c r="AR149" s="122">
        <v>190696000</v>
      </c>
      <c r="AS149" s="122">
        <v>164692000</v>
      </c>
      <c r="AT149" s="122">
        <v>25120400</v>
      </c>
    </row>
    <row r="150" spans="2:46" s="59" customFormat="1" ht="17.25" thickBot="1" x14ac:dyDescent="0.35">
      <c r="B150" s="166"/>
      <c r="C150" s="166"/>
      <c r="D150" s="166"/>
      <c r="E150" s="167"/>
      <c r="F150" s="166"/>
      <c r="G150" s="166"/>
      <c r="H150" s="166"/>
      <c r="I150" s="196"/>
      <c r="J150" s="166"/>
      <c r="K150" s="166"/>
      <c r="L150" s="166"/>
      <c r="M150" s="166"/>
      <c r="N150" s="166"/>
      <c r="O150" s="183"/>
      <c r="P150" s="183"/>
      <c r="Q150" s="196"/>
      <c r="R150" s="196"/>
      <c r="S150" s="196"/>
      <c r="T150" s="196"/>
      <c r="U150" s="242"/>
      <c r="V150" s="243"/>
      <c r="W150" s="130" t="s">
        <v>1457</v>
      </c>
      <c r="X150" s="134" t="s">
        <v>632</v>
      </c>
      <c r="Y150" s="133" t="s">
        <v>1396</v>
      </c>
      <c r="Z150" s="133" t="s">
        <v>1398</v>
      </c>
      <c r="AA150" s="133" t="s">
        <v>1423</v>
      </c>
      <c r="AB150" s="122">
        <v>50000000</v>
      </c>
      <c r="AC150" s="229"/>
      <c r="AD150" s="166"/>
      <c r="AE150" s="166"/>
      <c r="AF150" s="166"/>
      <c r="AG150" s="166"/>
      <c r="AI150" s="252"/>
      <c r="AJ150" s="288"/>
      <c r="AK150" s="305"/>
      <c r="AL150" s="166"/>
      <c r="AM150" s="166"/>
      <c r="AN150" s="166"/>
      <c r="AO150" s="308"/>
      <c r="AP150" s="243"/>
      <c r="AQ150" s="243"/>
      <c r="AR150" s="122">
        <v>50000000</v>
      </c>
      <c r="AS150" s="122">
        <v>0</v>
      </c>
      <c r="AT150" s="122">
        <v>0</v>
      </c>
    </row>
    <row r="151" spans="2:46" s="59" customFormat="1" ht="17.25" thickBot="1" x14ac:dyDescent="0.35">
      <c r="B151" s="166"/>
      <c r="C151" s="166"/>
      <c r="D151" s="166"/>
      <c r="E151" s="167"/>
      <c r="F151" s="166"/>
      <c r="G151" s="166"/>
      <c r="H151" s="166"/>
      <c r="I151" s="196"/>
      <c r="J151" s="166"/>
      <c r="K151" s="166"/>
      <c r="L151" s="166"/>
      <c r="M151" s="166"/>
      <c r="N151" s="166"/>
      <c r="O151" s="183"/>
      <c r="P151" s="183"/>
      <c r="Q151" s="196"/>
      <c r="R151" s="196"/>
      <c r="S151" s="196"/>
      <c r="T151" s="196"/>
      <c r="U151" s="242"/>
      <c r="V151" s="243"/>
      <c r="W151" s="130" t="s">
        <v>1457</v>
      </c>
      <c r="X151" s="134" t="s">
        <v>632</v>
      </c>
      <c r="Y151" s="133" t="s">
        <v>1407</v>
      </c>
      <c r="Z151" s="133" t="s">
        <v>1425</v>
      </c>
      <c r="AA151" s="133" t="s">
        <v>1423</v>
      </c>
      <c r="AB151" s="122">
        <v>11760000</v>
      </c>
      <c r="AC151" s="229"/>
      <c r="AD151" s="166"/>
      <c r="AE151" s="166"/>
      <c r="AF151" s="166"/>
      <c r="AG151" s="166"/>
      <c r="AI151" s="252"/>
      <c r="AJ151" s="288"/>
      <c r="AK151" s="305"/>
      <c r="AL151" s="166"/>
      <c r="AM151" s="166"/>
      <c r="AN151" s="166"/>
      <c r="AO151" s="308"/>
      <c r="AP151" s="243"/>
      <c r="AQ151" s="243"/>
      <c r="AR151" s="122">
        <v>11760000</v>
      </c>
      <c r="AS151" s="122">
        <v>0</v>
      </c>
      <c r="AT151" s="122">
        <v>0</v>
      </c>
    </row>
    <row r="152" spans="2:46" s="59" customFormat="1" ht="17.25" thickBot="1" x14ac:dyDescent="0.35">
      <c r="B152" s="165"/>
      <c r="C152" s="165"/>
      <c r="D152" s="165"/>
      <c r="E152" s="163"/>
      <c r="F152" s="165"/>
      <c r="G152" s="165"/>
      <c r="H152" s="165"/>
      <c r="I152" s="197"/>
      <c r="J152" s="165"/>
      <c r="K152" s="165"/>
      <c r="L152" s="165"/>
      <c r="M152" s="165"/>
      <c r="N152" s="165"/>
      <c r="O152" s="182"/>
      <c r="P152" s="182"/>
      <c r="Q152" s="197"/>
      <c r="R152" s="197"/>
      <c r="S152" s="197"/>
      <c r="T152" s="197"/>
      <c r="U152" s="242"/>
      <c r="V152" s="243"/>
      <c r="W152" s="130" t="s">
        <v>1457</v>
      </c>
      <c r="X152" s="134" t="s">
        <v>632</v>
      </c>
      <c r="Y152" s="133" t="s">
        <v>1407</v>
      </c>
      <c r="Z152" s="133" t="s">
        <v>1398</v>
      </c>
      <c r="AA152" s="133" t="s">
        <v>1423</v>
      </c>
      <c r="AB152" s="122">
        <v>364046283.329</v>
      </c>
      <c r="AC152" s="230"/>
      <c r="AD152" s="165"/>
      <c r="AE152" s="165"/>
      <c r="AF152" s="165"/>
      <c r="AG152" s="165"/>
      <c r="AI152" s="253"/>
      <c r="AJ152" s="289"/>
      <c r="AK152" s="306"/>
      <c r="AL152" s="165"/>
      <c r="AM152" s="165"/>
      <c r="AN152" s="165"/>
      <c r="AO152" s="309"/>
      <c r="AP152" s="243"/>
      <c r="AQ152" s="243"/>
      <c r="AR152" s="122">
        <v>364046283.329</v>
      </c>
      <c r="AS152" s="122">
        <v>305560250</v>
      </c>
      <c r="AT152" s="122">
        <v>45281649.899999999</v>
      </c>
    </row>
    <row r="153" spans="2:46" s="59" customFormat="1" ht="16.5" customHeight="1" thickBot="1" x14ac:dyDescent="0.35">
      <c r="B153" s="164" t="s">
        <v>78</v>
      </c>
      <c r="C153" s="164" t="s">
        <v>189</v>
      </c>
      <c r="D153" s="164" t="s">
        <v>586</v>
      </c>
      <c r="E153" s="162" t="s">
        <v>637</v>
      </c>
      <c r="F153" s="164" t="s">
        <v>82</v>
      </c>
      <c r="G153" s="164" t="s">
        <v>116</v>
      </c>
      <c r="H153" s="164" t="s">
        <v>588</v>
      </c>
      <c r="I153" s="198">
        <v>2</v>
      </c>
      <c r="J153" s="164" t="s">
        <v>638</v>
      </c>
      <c r="K153" s="164" t="s">
        <v>86</v>
      </c>
      <c r="L153" s="164" t="s">
        <v>129</v>
      </c>
      <c r="M153" s="164" t="s">
        <v>639</v>
      </c>
      <c r="N153" s="164" t="s">
        <v>640</v>
      </c>
      <c r="O153" s="181">
        <v>46054</v>
      </c>
      <c r="P153" s="181">
        <v>46386</v>
      </c>
      <c r="Q153" s="198"/>
      <c r="R153" s="198"/>
      <c r="S153" s="198">
        <v>1</v>
      </c>
      <c r="T153" s="198">
        <v>2</v>
      </c>
      <c r="U153" s="242" t="s">
        <v>1458</v>
      </c>
      <c r="V153" s="243">
        <f>(6537356*10%*12)+(4806804*10%*12)+(4460407*10%*12)</f>
        <v>18965480.400000002</v>
      </c>
      <c r="W153" s="130" t="s">
        <v>1457</v>
      </c>
      <c r="X153" s="134" t="s">
        <v>637</v>
      </c>
      <c r="Y153" s="133" t="s">
        <v>1416</v>
      </c>
      <c r="Z153" s="133" t="s">
        <v>1424</v>
      </c>
      <c r="AA153" s="133" t="s">
        <v>1423</v>
      </c>
      <c r="AB153" s="122">
        <v>77688600</v>
      </c>
      <c r="AC153" s="228" t="s">
        <v>120</v>
      </c>
      <c r="AD153" s="164" t="s">
        <v>91</v>
      </c>
      <c r="AE153" s="164" t="s">
        <v>121</v>
      </c>
      <c r="AF153" s="164" t="s">
        <v>91</v>
      </c>
      <c r="AG153" s="164" t="s">
        <v>91</v>
      </c>
      <c r="AI153" s="254"/>
      <c r="AJ153" s="290" t="str">
        <f t="shared" si="29"/>
        <v>No Aplica</v>
      </c>
      <c r="AK153" s="304" t="str">
        <f t="shared" si="30"/>
        <v>No reporta avance en el periodo</v>
      </c>
      <c r="AL153" s="164" t="s">
        <v>641</v>
      </c>
      <c r="AM153" s="164"/>
      <c r="AN153" s="164"/>
      <c r="AO153" s="307" t="str">
        <f t="shared" si="31"/>
        <v>Sin iniciar</v>
      </c>
      <c r="AP153" s="243">
        <f>(6537356*10%*12)+(4806804*10%*12)+(4460407*10%*12)</f>
        <v>18965480.400000002</v>
      </c>
      <c r="AQ153" s="243">
        <f t="shared" si="28"/>
        <v>4741370.1000000006</v>
      </c>
      <c r="AR153" s="122">
        <v>77688600</v>
      </c>
      <c r="AS153" s="122">
        <v>67094700</v>
      </c>
      <c r="AT153" s="122">
        <v>8767860.0500000007</v>
      </c>
    </row>
    <row r="154" spans="2:46" s="59" customFormat="1" ht="17.25" thickBot="1" x14ac:dyDescent="0.35">
      <c r="B154" s="166"/>
      <c r="C154" s="166"/>
      <c r="D154" s="166"/>
      <c r="E154" s="167"/>
      <c r="F154" s="166"/>
      <c r="G154" s="166"/>
      <c r="H154" s="166"/>
      <c r="I154" s="223"/>
      <c r="J154" s="166"/>
      <c r="K154" s="166"/>
      <c r="L154" s="166"/>
      <c r="M154" s="166"/>
      <c r="N154" s="166"/>
      <c r="O154" s="183"/>
      <c r="P154" s="183"/>
      <c r="Q154" s="223"/>
      <c r="R154" s="223"/>
      <c r="S154" s="223"/>
      <c r="T154" s="223"/>
      <c r="U154" s="242"/>
      <c r="V154" s="243"/>
      <c r="W154" s="130" t="s">
        <v>1457</v>
      </c>
      <c r="X154" s="134" t="s">
        <v>637</v>
      </c>
      <c r="Y154" s="133" t="s">
        <v>1396</v>
      </c>
      <c r="Z154" s="133" t="s">
        <v>1398</v>
      </c>
      <c r="AA154" s="133" t="s">
        <v>1423</v>
      </c>
      <c r="AB154" s="122">
        <v>50000000</v>
      </c>
      <c r="AC154" s="229"/>
      <c r="AD154" s="166"/>
      <c r="AE154" s="166"/>
      <c r="AF154" s="166"/>
      <c r="AG154" s="166"/>
      <c r="AI154" s="278"/>
      <c r="AJ154" s="288"/>
      <c r="AK154" s="305"/>
      <c r="AL154" s="166"/>
      <c r="AM154" s="166"/>
      <c r="AN154" s="166"/>
      <c r="AO154" s="308"/>
      <c r="AP154" s="243"/>
      <c r="AQ154" s="243"/>
      <c r="AR154" s="122">
        <v>50000000</v>
      </c>
      <c r="AS154" s="122">
        <v>0</v>
      </c>
      <c r="AT154" s="122">
        <v>0</v>
      </c>
    </row>
    <row r="155" spans="2:46" s="59" customFormat="1" ht="17.25" thickBot="1" x14ac:dyDescent="0.35">
      <c r="B155" s="165"/>
      <c r="C155" s="165"/>
      <c r="D155" s="165"/>
      <c r="E155" s="163"/>
      <c r="F155" s="165"/>
      <c r="G155" s="165"/>
      <c r="H155" s="165"/>
      <c r="I155" s="199"/>
      <c r="J155" s="165"/>
      <c r="K155" s="165"/>
      <c r="L155" s="165"/>
      <c r="M155" s="165"/>
      <c r="N155" s="165"/>
      <c r="O155" s="182"/>
      <c r="P155" s="182"/>
      <c r="Q155" s="199"/>
      <c r="R155" s="199"/>
      <c r="S155" s="199"/>
      <c r="T155" s="199"/>
      <c r="U155" s="242"/>
      <c r="V155" s="243"/>
      <c r="W155" s="130" t="s">
        <v>1457</v>
      </c>
      <c r="X155" s="134" t="s">
        <v>637</v>
      </c>
      <c r="Y155" s="133" t="s">
        <v>1407</v>
      </c>
      <c r="Z155" s="133" t="s">
        <v>1410</v>
      </c>
      <c r="AA155" s="133" t="s">
        <v>1423</v>
      </c>
      <c r="AB155" s="122">
        <v>12320000</v>
      </c>
      <c r="AC155" s="230"/>
      <c r="AD155" s="165"/>
      <c r="AE155" s="165"/>
      <c r="AF155" s="165"/>
      <c r="AG155" s="165"/>
      <c r="AI155" s="255"/>
      <c r="AJ155" s="289"/>
      <c r="AK155" s="306"/>
      <c r="AL155" s="165"/>
      <c r="AM155" s="165"/>
      <c r="AN155" s="165"/>
      <c r="AO155" s="309"/>
      <c r="AP155" s="243"/>
      <c r="AQ155" s="243"/>
      <c r="AR155" s="122">
        <v>12320000</v>
      </c>
      <c r="AS155" s="122">
        <v>10640000</v>
      </c>
      <c r="AT155" s="122">
        <v>1717333.4000000001</v>
      </c>
    </row>
    <row r="156" spans="2:46" s="59" customFormat="1" ht="16.5" customHeight="1" thickBot="1" x14ac:dyDescent="0.35">
      <c r="B156" s="52" t="s">
        <v>78</v>
      </c>
      <c r="C156" s="52" t="s">
        <v>189</v>
      </c>
      <c r="D156" s="52" t="s">
        <v>586</v>
      </c>
      <c r="E156" s="53" t="s">
        <v>642</v>
      </c>
      <c r="F156" s="52" t="s">
        <v>82</v>
      </c>
      <c r="G156" s="52" t="s">
        <v>116</v>
      </c>
      <c r="H156" s="52" t="s">
        <v>643</v>
      </c>
      <c r="I156" s="58">
        <v>1</v>
      </c>
      <c r="J156" s="52" t="s">
        <v>644</v>
      </c>
      <c r="K156" s="52" t="s">
        <v>86</v>
      </c>
      <c r="L156" s="52" t="s">
        <v>129</v>
      </c>
      <c r="M156" s="52" t="s">
        <v>590</v>
      </c>
      <c r="N156" s="52" t="s">
        <v>645</v>
      </c>
      <c r="O156" s="90">
        <v>46052</v>
      </c>
      <c r="P156" s="90">
        <v>46386</v>
      </c>
      <c r="Q156" s="58"/>
      <c r="R156" s="58"/>
      <c r="S156" s="58"/>
      <c r="T156" s="58">
        <v>1</v>
      </c>
      <c r="U156" s="137" t="s">
        <v>1458</v>
      </c>
      <c r="V156" s="121">
        <f>+(9201872*10%*12)+(4073782*30%*12)+(3751007*20%*12)+(4612606*50%*12)</f>
        <v>62385914.400000006</v>
      </c>
      <c r="W156" s="130" t="s">
        <v>1457</v>
      </c>
      <c r="X156" s="134" t="s">
        <v>642</v>
      </c>
      <c r="Y156" s="133" t="s">
        <v>1407</v>
      </c>
      <c r="Z156" s="133" t="s">
        <v>1410</v>
      </c>
      <c r="AA156" s="133" t="s">
        <v>1423</v>
      </c>
      <c r="AB156" s="122">
        <v>124822500</v>
      </c>
      <c r="AC156" s="123" t="s">
        <v>120</v>
      </c>
      <c r="AD156" s="52" t="s">
        <v>91</v>
      </c>
      <c r="AE156" s="52" t="s">
        <v>121</v>
      </c>
      <c r="AF156" s="52" t="s">
        <v>91</v>
      </c>
      <c r="AG156" s="52" t="s">
        <v>91</v>
      </c>
      <c r="AI156" s="92"/>
      <c r="AJ156" s="57" t="str">
        <f t="shared" si="29"/>
        <v>No Aplica</v>
      </c>
      <c r="AK156" s="117" t="str">
        <f t="shared" si="30"/>
        <v>No reporta avance en el periodo</v>
      </c>
      <c r="AL156" s="52" t="s">
        <v>646</v>
      </c>
      <c r="AM156" s="52"/>
      <c r="AN156" s="52"/>
      <c r="AO156" s="118" t="str">
        <f t="shared" si="31"/>
        <v>Sin iniciar</v>
      </c>
      <c r="AP156" s="121">
        <f>+(9201872*10%*12)+(4073782*30%*12)+(3751007*20%*12)+(4612606*50%*12)</f>
        <v>62385914.400000006</v>
      </c>
      <c r="AQ156" s="121">
        <f t="shared" si="28"/>
        <v>15596478.600000001</v>
      </c>
      <c r="AR156" s="122">
        <v>124822500</v>
      </c>
      <c r="AS156" s="122">
        <v>107801250</v>
      </c>
      <c r="AT156" s="122">
        <v>16769083.5</v>
      </c>
    </row>
    <row r="157" spans="2:46" s="59" customFormat="1" ht="16.5" customHeight="1" thickBot="1" x14ac:dyDescent="0.35">
      <c r="B157" s="52" t="s">
        <v>78</v>
      </c>
      <c r="C157" s="52" t="s">
        <v>189</v>
      </c>
      <c r="D157" s="52" t="s">
        <v>586</v>
      </c>
      <c r="E157" s="53" t="s">
        <v>647</v>
      </c>
      <c r="F157" s="52" t="s">
        <v>115</v>
      </c>
      <c r="G157" s="52" t="s">
        <v>648</v>
      </c>
      <c r="H157" s="52" t="s">
        <v>649</v>
      </c>
      <c r="I157" s="58">
        <v>1</v>
      </c>
      <c r="J157" s="52" t="s">
        <v>650</v>
      </c>
      <c r="K157" s="52" t="s">
        <v>86</v>
      </c>
      <c r="L157" s="52" t="s">
        <v>129</v>
      </c>
      <c r="M157" s="52" t="s">
        <v>651</v>
      </c>
      <c r="N157" s="52" t="s">
        <v>652</v>
      </c>
      <c r="O157" s="90">
        <v>46052</v>
      </c>
      <c r="P157" s="90">
        <v>46386</v>
      </c>
      <c r="Q157" s="58"/>
      <c r="R157" s="58"/>
      <c r="S157" s="58"/>
      <c r="T157" s="58">
        <v>1</v>
      </c>
      <c r="U157" s="137" t="s">
        <v>1458</v>
      </c>
      <c r="V157" s="121">
        <f>(9201872*12*5%)+(4276330*25%*12)</f>
        <v>18350113.199999999</v>
      </c>
      <c r="W157" s="130" t="s">
        <v>1457</v>
      </c>
      <c r="X157" s="134" t="s">
        <v>647</v>
      </c>
      <c r="Y157" s="133" t="s">
        <v>1407</v>
      </c>
      <c r="Z157" s="133" t="s">
        <v>1410</v>
      </c>
      <c r="AA157" s="133" t="s">
        <v>1423</v>
      </c>
      <c r="AB157" s="122">
        <v>360850600</v>
      </c>
      <c r="AC157" s="123" t="s">
        <v>120</v>
      </c>
      <c r="AD157" s="52" t="s">
        <v>91</v>
      </c>
      <c r="AE157" s="52" t="s">
        <v>121</v>
      </c>
      <c r="AF157" s="52" t="s">
        <v>91</v>
      </c>
      <c r="AG157" s="52" t="s">
        <v>91</v>
      </c>
      <c r="AI157" s="92"/>
      <c r="AJ157" s="57" t="str">
        <f t="shared" si="29"/>
        <v>No Aplica</v>
      </c>
      <c r="AK157" s="117" t="str">
        <f t="shared" si="30"/>
        <v>No reporta avance en el periodo</v>
      </c>
      <c r="AL157" s="52" t="s">
        <v>653</v>
      </c>
      <c r="AM157" s="52" t="s">
        <v>654</v>
      </c>
      <c r="AN157" s="52"/>
      <c r="AO157" s="118" t="str">
        <f t="shared" si="31"/>
        <v>Sin iniciar</v>
      </c>
      <c r="AP157" s="121">
        <f>(9201872*12*5%)+(4276330*25%*12)</f>
        <v>18350113.199999999</v>
      </c>
      <c r="AQ157" s="121">
        <f t="shared" si="28"/>
        <v>4587528.3</v>
      </c>
      <c r="AR157" s="122">
        <v>360850600</v>
      </c>
      <c r="AS157" s="122">
        <v>314159500</v>
      </c>
      <c r="AT157" s="122">
        <v>49182733</v>
      </c>
    </row>
    <row r="158" spans="2:46" s="59" customFormat="1" ht="17.25" thickBot="1" x14ac:dyDescent="0.35">
      <c r="B158" s="164" t="s">
        <v>78</v>
      </c>
      <c r="C158" s="164" t="s">
        <v>189</v>
      </c>
      <c r="D158" s="164" t="s">
        <v>586</v>
      </c>
      <c r="E158" s="162" t="s">
        <v>655</v>
      </c>
      <c r="F158" s="164" t="s">
        <v>115</v>
      </c>
      <c r="G158" s="164" t="s">
        <v>656</v>
      </c>
      <c r="H158" s="164" t="s">
        <v>98</v>
      </c>
      <c r="I158" s="68">
        <v>1</v>
      </c>
      <c r="J158" s="164" t="s">
        <v>657</v>
      </c>
      <c r="K158" s="164" t="s">
        <v>86</v>
      </c>
      <c r="L158" s="164" t="s">
        <v>87</v>
      </c>
      <c r="M158" s="164" t="s">
        <v>658</v>
      </c>
      <c r="N158" s="164" t="s">
        <v>659</v>
      </c>
      <c r="O158" s="181">
        <v>46052</v>
      </c>
      <c r="P158" s="181">
        <v>46386</v>
      </c>
      <c r="Q158" s="68">
        <v>0.25</v>
      </c>
      <c r="R158" s="68">
        <v>0.5</v>
      </c>
      <c r="S158" s="68">
        <v>0.75</v>
      </c>
      <c r="T158" s="68">
        <v>1</v>
      </c>
      <c r="U158" s="242" t="s">
        <v>1458</v>
      </c>
      <c r="V158" s="243">
        <f>+(9244691*20%*12)</f>
        <v>22187258.400000002</v>
      </c>
      <c r="W158" s="130" t="s">
        <v>1457</v>
      </c>
      <c r="X158" s="134" t="s">
        <v>655</v>
      </c>
      <c r="Y158" s="133" t="s">
        <v>1409</v>
      </c>
      <c r="Z158" s="133" t="s">
        <v>1422</v>
      </c>
      <c r="AA158" s="133" t="s">
        <v>1423</v>
      </c>
      <c r="AB158" s="122">
        <v>25191450</v>
      </c>
      <c r="AC158" s="228" t="s">
        <v>120</v>
      </c>
      <c r="AD158" s="164" t="s">
        <v>91</v>
      </c>
      <c r="AE158" s="164" t="s">
        <v>121</v>
      </c>
      <c r="AF158" s="164" t="s">
        <v>93</v>
      </c>
      <c r="AG158" s="164" t="s">
        <v>91</v>
      </c>
      <c r="AI158" s="101">
        <v>0.25</v>
      </c>
      <c r="AJ158" s="57">
        <f t="shared" si="29"/>
        <v>1</v>
      </c>
      <c r="AK158" s="304" t="str">
        <f t="shared" si="30"/>
        <v>Avance satisfactorio</v>
      </c>
      <c r="AL158" s="164" t="s">
        <v>660</v>
      </c>
      <c r="AM158" s="164" t="s">
        <v>661</v>
      </c>
      <c r="AN158" s="164"/>
      <c r="AO158" s="307" t="str">
        <f t="shared" si="31"/>
        <v>En gestión</v>
      </c>
      <c r="AP158" s="243">
        <f>+(9244691*20%*12)</f>
        <v>22187258.400000002</v>
      </c>
      <c r="AQ158" s="243">
        <f t="shared" si="28"/>
        <v>5546814.6000000006</v>
      </c>
      <c r="AR158" s="122">
        <v>25191450</v>
      </c>
      <c r="AS158" s="122">
        <v>21560250</v>
      </c>
      <c r="AT158" s="122">
        <v>3404250</v>
      </c>
    </row>
    <row r="159" spans="2:46" s="59" customFormat="1" ht="17.25" thickBot="1" x14ac:dyDescent="0.35">
      <c r="B159" s="165"/>
      <c r="C159" s="165"/>
      <c r="D159" s="165"/>
      <c r="E159" s="163"/>
      <c r="F159" s="165"/>
      <c r="G159" s="165"/>
      <c r="H159" s="165"/>
      <c r="I159" s="68"/>
      <c r="J159" s="165"/>
      <c r="K159" s="165"/>
      <c r="L159" s="165"/>
      <c r="M159" s="165"/>
      <c r="N159" s="165"/>
      <c r="O159" s="182"/>
      <c r="P159" s="182"/>
      <c r="Q159" s="68"/>
      <c r="R159" s="68"/>
      <c r="S159" s="68"/>
      <c r="T159" s="68"/>
      <c r="U159" s="242"/>
      <c r="V159" s="243"/>
      <c r="W159" s="130" t="s">
        <v>1457</v>
      </c>
      <c r="X159" s="134" t="s">
        <v>655</v>
      </c>
      <c r="Y159" s="133" t="s">
        <v>1407</v>
      </c>
      <c r="Z159" s="133" t="s">
        <v>1410</v>
      </c>
      <c r="AA159" s="133" t="s">
        <v>1423</v>
      </c>
      <c r="AB159" s="122">
        <v>98982800</v>
      </c>
      <c r="AC159" s="230"/>
      <c r="AD159" s="165"/>
      <c r="AE159" s="165"/>
      <c r="AF159" s="165"/>
      <c r="AG159" s="165"/>
      <c r="AI159" s="101"/>
      <c r="AJ159" s="57"/>
      <c r="AK159" s="306"/>
      <c r="AL159" s="165"/>
      <c r="AM159" s="165"/>
      <c r="AN159" s="165"/>
      <c r="AO159" s="309"/>
      <c r="AP159" s="243"/>
      <c r="AQ159" s="243"/>
      <c r="AR159" s="122">
        <v>98982800</v>
      </c>
      <c r="AS159" s="122">
        <v>86380000</v>
      </c>
      <c r="AT159" s="122">
        <v>14075133</v>
      </c>
    </row>
    <row r="160" spans="2:46" s="59" customFormat="1" ht="17.25" thickBot="1" x14ac:dyDescent="0.35">
      <c r="B160" s="164" t="s">
        <v>78</v>
      </c>
      <c r="C160" s="164" t="s">
        <v>189</v>
      </c>
      <c r="D160" s="164" t="s">
        <v>586</v>
      </c>
      <c r="E160" s="162" t="s">
        <v>662</v>
      </c>
      <c r="F160" s="164" t="s">
        <v>115</v>
      </c>
      <c r="G160" s="164" t="s">
        <v>656</v>
      </c>
      <c r="H160" s="164" t="s">
        <v>98</v>
      </c>
      <c r="I160" s="206">
        <v>1</v>
      </c>
      <c r="J160" s="164" t="s">
        <v>663</v>
      </c>
      <c r="K160" s="164" t="s">
        <v>86</v>
      </c>
      <c r="L160" s="164" t="s">
        <v>87</v>
      </c>
      <c r="M160" s="164" t="s">
        <v>664</v>
      </c>
      <c r="N160" s="164" t="s">
        <v>665</v>
      </c>
      <c r="O160" s="181">
        <v>46052</v>
      </c>
      <c r="P160" s="181">
        <v>46386</v>
      </c>
      <c r="Q160" s="206">
        <v>0.25</v>
      </c>
      <c r="R160" s="206">
        <v>0.5</v>
      </c>
      <c r="S160" s="206">
        <v>0.75</v>
      </c>
      <c r="T160" s="206">
        <v>1</v>
      </c>
      <c r="U160" s="242" t="s">
        <v>1458</v>
      </c>
      <c r="V160" s="243">
        <f>+(9244691*20%*12)</f>
        <v>22187258.400000002</v>
      </c>
      <c r="W160" s="130" t="s">
        <v>1457</v>
      </c>
      <c r="X160" s="134" t="s">
        <v>662</v>
      </c>
      <c r="Y160" s="133" t="s">
        <v>1409</v>
      </c>
      <c r="Z160" s="133" t="s">
        <v>1422</v>
      </c>
      <c r="AA160" s="133" t="s">
        <v>1423</v>
      </c>
      <c r="AB160" s="122">
        <v>33588600</v>
      </c>
      <c r="AC160" s="228" t="s">
        <v>120</v>
      </c>
      <c r="AD160" s="164" t="s">
        <v>91</v>
      </c>
      <c r="AE160" s="164" t="s">
        <v>121</v>
      </c>
      <c r="AF160" s="164" t="s">
        <v>93</v>
      </c>
      <c r="AG160" s="164" t="s">
        <v>91</v>
      </c>
      <c r="AI160" s="259">
        <v>0.25</v>
      </c>
      <c r="AJ160" s="290">
        <f t="shared" si="29"/>
        <v>1</v>
      </c>
      <c r="AK160" s="304" t="str">
        <f t="shared" si="30"/>
        <v>Avance satisfactorio</v>
      </c>
      <c r="AL160" s="164" t="s">
        <v>666</v>
      </c>
      <c r="AM160" s="164" t="s">
        <v>667</v>
      </c>
      <c r="AN160" s="164"/>
      <c r="AO160" s="307" t="str">
        <f t="shared" si="31"/>
        <v>En gestión</v>
      </c>
      <c r="AP160" s="243">
        <f>+(9244691*20%*12)</f>
        <v>22187258.400000002</v>
      </c>
      <c r="AQ160" s="243">
        <f t="shared" si="28"/>
        <v>5546814.6000000006</v>
      </c>
      <c r="AR160" s="122">
        <v>33588600</v>
      </c>
      <c r="AS160" s="122">
        <v>28747000</v>
      </c>
      <c r="AT160" s="122">
        <v>4539000</v>
      </c>
    </row>
    <row r="161" spans="2:46" s="59" customFormat="1" ht="17.25" thickBot="1" x14ac:dyDescent="0.35">
      <c r="B161" s="165"/>
      <c r="C161" s="165"/>
      <c r="D161" s="165"/>
      <c r="E161" s="163"/>
      <c r="F161" s="165"/>
      <c r="G161" s="165"/>
      <c r="H161" s="165"/>
      <c r="I161" s="207"/>
      <c r="J161" s="165"/>
      <c r="K161" s="165"/>
      <c r="L161" s="165"/>
      <c r="M161" s="165"/>
      <c r="N161" s="165"/>
      <c r="O161" s="182"/>
      <c r="P161" s="182"/>
      <c r="Q161" s="207"/>
      <c r="R161" s="207"/>
      <c r="S161" s="207"/>
      <c r="T161" s="207"/>
      <c r="U161" s="242"/>
      <c r="V161" s="243"/>
      <c r="W161" s="130" t="s">
        <v>1457</v>
      </c>
      <c r="X161" s="134" t="s">
        <v>662</v>
      </c>
      <c r="Y161" s="133" t="s">
        <v>1407</v>
      </c>
      <c r="Z161" s="133" t="s">
        <v>1410</v>
      </c>
      <c r="AA161" s="133" t="s">
        <v>1423</v>
      </c>
      <c r="AB161" s="122">
        <v>102393867</v>
      </c>
      <c r="AC161" s="230"/>
      <c r="AD161" s="165"/>
      <c r="AE161" s="165"/>
      <c r="AF161" s="165"/>
      <c r="AG161" s="165"/>
      <c r="AI161" s="261"/>
      <c r="AJ161" s="289"/>
      <c r="AK161" s="306"/>
      <c r="AL161" s="165"/>
      <c r="AM161" s="165"/>
      <c r="AN161" s="165"/>
      <c r="AO161" s="309"/>
      <c r="AP161" s="243"/>
      <c r="AQ161" s="243"/>
      <c r="AR161" s="122">
        <v>102393867</v>
      </c>
      <c r="AS161" s="122">
        <v>86380000</v>
      </c>
      <c r="AT161" s="122">
        <v>13701800</v>
      </c>
    </row>
    <row r="162" spans="2:46" s="59" customFormat="1" ht="16.5" customHeight="1" thickBot="1" x14ac:dyDescent="0.35">
      <c r="B162" s="164" t="s">
        <v>237</v>
      </c>
      <c r="C162" s="164" t="s">
        <v>189</v>
      </c>
      <c r="D162" s="164" t="s">
        <v>586</v>
      </c>
      <c r="E162" s="162" t="s">
        <v>668</v>
      </c>
      <c r="F162" s="164" t="s">
        <v>182</v>
      </c>
      <c r="G162" s="164" t="s">
        <v>116</v>
      </c>
      <c r="H162" s="164" t="s">
        <v>649</v>
      </c>
      <c r="I162" s="216">
        <v>1</v>
      </c>
      <c r="J162" s="164" t="s">
        <v>669</v>
      </c>
      <c r="K162" s="164" t="s">
        <v>136</v>
      </c>
      <c r="L162" s="164" t="s">
        <v>87</v>
      </c>
      <c r="M162" s="164" t="s">
        <v>670</v>
      </c>
      <c r="N162" s="164" t="s">
        <v>671</v>
      </c>
      <c r="O162" s="181">
        <v>46023</v>
      </c>
      <c r="P162" s="181">
        <v>46386</v>
      </c>
      <c r="Q162" s="216"/>
      <c r="R162" s="216"/>
      <c r="S162" s="216"/>
      <c r="T162" s="216">
        <v>1</v>
      </c>
      <c r="U162" s="242" t="s">
        <v>1458</v>
      </c>
      <c r="V162" s="243">
        <f>(9201872*12*5%)+(4276330*25%*12)</f>
        <v>18350113.199999999</v>
      </c>
      <c r="W162" s="130" t="s">
        <v>1457</v>
      </c>
      <c r="X162" s="134" t="s">
        <v>668</v>
      </c>
      <c r="Y162" s="133" t="s">
        <v>1407</v>
      </c>
      <c r="Z162" s="133" t="s">
        <v>1410</v>
      </c>
      <c r="AA162" s="133" t="s">
        <v>1423</v>
      </c>
      <c r="AB162" s="122">
        <v>581964400</v>
      </c>
      <c r="AC162" s="228" t="s">
        <v>120</v>
      </c>
      <c r="AD162" s="164" t="s">
        <v>91</v>
      </c>
      <c r="AE162" s="164" t="s">
        <v>197</v>
      </c>
      <c r="AF162" s="164" t="s">
        <v>91</v>
      </c>
      <c r="AG162" s="164" t="s">
        <v>287</v>
      </c>
      <c r="AI162" s="279"/>
      <c r="AJ162" s="290" t="str">
        <f t="shared" si="29"/>
        <v>No Aplica</v>
      </c>
      <c r="AK162" s="304" t="str">
        <f t="shared" si="30"/>
        <v>No reporta avance en el periodo</v>
      </c>
      <c r="AL162" s="164" t="s">
        <v>672</v>
      </c>
      <c r="AM162" s="164" t="s">
        <v>673</v>
      </c>
      <c r="AN162" s="164"/>
      <c r="AO162" s="307" t="str">
        <f t="shared" si="31"/>
        <v>Sin iniciar</v>
      </c>
      <c r="AP162" s="243">
        <f>(9201872*12*5%)+(4276330*25%*12)</f>
        <v>18350113.199999999</v>
      </c>
      <c r="AQ162" s="243">
        <f t="shared" si="28"/>
        <v>4587528.3</v>
      </c>
      <c r="AR162" s="122">
        <v>581964400</v>
      </c>
      <c r="AS162" s="122">
        <v>299401737</v>
      </c>
      <c r="AT162" s="122">
        <v>48437748</v>
      </c>
    </row>
    <row r="163" spans="2:46" s="59" customFormat="1" ht="17.25" thickBot="1" x14ac:dyDescent="0.35">
      <c r="B163" s="166"/>
      <c r="C163" s="166"/>
      <c r="D163" s="166"/>
      <c r="E163" s="167"/>
      <c r="F163" s="166"/>
      <c r="G163" s="166"/>
      <c r="H163" s="166"/>
      <c r="I163" s="217"/>
      <c r="J163" s="166"/>
      <c r="K163" s="166"/>
      <c r="L163" s="166"/>
      <c r="M163" s="166"/>
      <c r="N163" s="166"/>
      <c r="O163" s="183"/>
      <c r="P163" s="183"/>
      <c r="Q163" s="217"/>
      <c r="R163" s="217"/>
      <c r="S163" s="217"/>
      <c r="T163" s="217"/>
      <c r="U163" s="242"/>
      <c r="V163" s="243"/>
      <c r="W163" s="130" t="s">
        <v>1457</v>
      </c>
      <c r="X163" s="134" t="s">
        <v>668</v>
      </c>
      <c r="Y163" s="133" t="s">
        <v>1407</v>
      </c>
      <c r="Z163" s="133" t="s">
        <v>1426</v>
      </c>
      <c r="AA163" s="133" t="s">
        <v>564</v>
      </c>
      <c r="AB163" s="122">
        <v>508709000.00999999</v>
      </c>
      <c r="AC163" s="229"/>
      <c r="AD163" s="166"/>
      <c r="AE163" s="166"/>
      <c r="AF163" s="166"/>
      <c r="AG163" s="166"/>
      <c r="AI163" s="280"/>
      <c r="AJ163" s="288"/>
      <c r="AK163" s="305"/>
      <c r="AL163" s="166"/>
      <c r="AM163" s="166"/>
      <c r="AN163" s="166"/>
      <c r="AO163" s="308"/>
      <c r="AP163" s="243"/>
      <c r="AQ163" s="243"/>
      <c r="AR163" s="122">
        <v>508709000.00999999</v>
      </c>
      <c r="AS163" s="122">
        <v>410623846</v>
      </c>
      <c r="AT163" s="122">
        <v>170431605</v>
      </c>
    </row>
    <row r="164" spans="2:46" s="59" customFormat="1" ht="17.25" thickBot="1" x14ac:dyDescent="0.35">
      <c r="B164" s="166"/>
      <c r="C164" s="166"/>
      <c r="D164" s="166"/>
      <c r="E164" s="167"/>
      <c r="F164" s="166"/>
      <c r="G164" s="166"/>
      <c r="H164" s="166"/>
      <c r="I164" s="217"/>
      <c r="J164" s="166"/>
      <c r="K164" s="166"/>
      <c r="L164" s="166"/>
      <c r="M164" s="166"/>
      <c r="N164" s="166"/>
      <c r="O164" s="183"/>
      <c r="P164" s="183"/>
      <c r="Q164" s="217"/>
      <c r="R164" s="217"/>
      <c r="S164" s="217"/>
      <c r="T164" s="217"/>
      <c r="U164" s="242"/>
      <c r="V164" s="243"/>
      <c r="W164" s="130" t="s">
        <v>1457</v>
      </c>
      <c r="X164" s="134" t="s">
        <v>668</v>
      </c>
      <c r="Y164" s="133" t="s">
        <v>1407</v>
      </c>
      <c r="Z164" s="133" t="s">
        <v>1408</v>
      </c>
      <c r="AA164" s="133" t="s">
        <v>190</v>
      </c>
      <c r="AB164" s="122">
        <v>820000000</v>
      </c>
      <c r="AC164" s="229"/>
      <c r="AD164" s="166"/>
      <c r="AE164" s="166"/>
      <c r="AF164" s="166"/>
      <c r="AG164" s="166"/>
      <c r="AI164" s="280"/>
      <c r="AJ164" s="288"/>
      <c r="AK164" s="305"/>
      <c r="AL164" s="166"/>
      <c r="AM164" s="166"/>
      <c r="AN164" s="166"/>
      <c r="AO164" s="308"/>
      <c r="AP164" s="243"/>
      <c r="AQ164" s="243"/>
      <c r="AR164" s="122">
        <v>820000000</v>
      </c>
      <c r="AS164" s="122">
        <v>637419000</v>
      </c>
      <c r="AT164" s="122">
        <v>90736767.329999998</v>
      </c>
    </row>
    <row r="165" spans="2:46" s="59" customFormat="1" ht="17.25" thickBot="1" x14ac:dyDescent="0.35">
      <c r="B165" s="165"/>
      <c r="C165" s="165"/>
      <c r="D165" s="165"/>
      <c r="E165" s="163"/>
      <c r="F165" s="165"/>
      <c r="G165" s="165"/>
      <c r="H165" s="165"/>
      <c r="I165" s="218"/>
      <c r="J165" s="165"/>
      <c r="K165" s="165"/>
      <c r="L165" s="165"/>
      <c r="M165" s="165"/>
      <c r="N165" s="165"/>
      <c r="O165" s="182"/>
      <c r="P165" s="182"/>
      <c r="Q165" s="218"/>
      <c r="R165" s="218"/>
      <c r="S165" s="218"/>
      <c r="T165" s="218"/>
      <c r="U165" s="242"/>
      <c r="V165" s="243"/>
      <c r="W165" s="130" t="s">
        <v>1457</v>
      </c>
      <c r="X165" s="134" t="s">
        <v>668</v>
      </c>
      <c r="Y165" s="133" t="s">
        <v>1407</v>
      </c>
      <c r="Z165" s="133" t="s">
        <v>1412</v>
      </c>
      <c r="AA165" s="133" t="s">
        <v>295</v>
      </c>
      <c r="AB165" s="122">
        <v>67100000</v>
      </c>
      <c r="AC165" s="230"/>
      <c r="AD165" s="165"/>
      <c r="AE165" s="165"/>
      <c r="AF165" s="165"/>
      <c r="AG165" s="165"/>
      <c r="AI165" s="281"/>
      <c r="AJ165" s="289"/>
      <c r="AK165" s="306"/>
      <c r="AL165" s="165"/>
      <c r="AM165" s="165"/>
      <c r="AN165" s="165"/>
      <c r="AO165" s="309"/>
      <c r="AP165" s="243"/>
      <c r="AQ165" s="243"/>
      <c r="AR165" s="122">
        <v>67100000</v>
      </c>
      <c r="AS165" s="122">
        <v>57950000</v>
      </c>
      <c r="AT165" s="122">
        <v>7930000</v>
      </c>
    </row>
    <row r="166" spans="2:46" s="59" customFormat="1" ht="16.5" customHeight="1" thickBot="1" x14ac:dyDescent="0.35">
      <c r="B166" s="164" t="s">
        <v>78</v>
      </c>
      <c r="C166" s="164" t="s">
        <v>189</v>
      </c>
      <c r="D166" s="164" t="s">
        <v>674</v>
      </c>
      <c r="E166" s="162" t="s">
        <v>675</v>
      </c>
      <c r="F166" s="164" t="s">
        <v>115</v>
      </c>
      <c r="G166" s="164" t="s">
        <v>676</v>
      </c>
      <c r="H166" s="164" t="s">
        <v>98</v>
      </c>
      <c r="I166" s="219">
        <v>4</v>
      </c>
      <c r="J166" s="164" t="s">
        <v>677</v>
      </c>
      <c r="K166" s="164" t="s">
        <v>86</v>
      </c>
      <c r="L166" s="164" t="s">
        <v>129</v>
      </c>
      <c r="M166" s="164" t="s">
        <v>678</v>
      </c>
      <c r="N166" s="164" t="s">
        <v>679</v>
      </c>
      <c r="O166" s="181">
        <v>46023</v>
      </c>
      <c r="P166" s="181">
        <v>46386</v>
      </c>
      <c r="Q166" s="219"/>
      <c r="R166" s="219"/>
      <c r="S166" s="219">
        <v>1</v>
      </c>
      <c r="T166" s="219">
        <v>4</v>
      </c>
      <c r="U166" s="242" t="s">
        <v>1458</v>
      </c>
      <c r="V166" s="243">
        <v>14122502</v>
      </c>
      <c r="W166" s="130" t="s">
        <v>1457</v>
      </c>
      <c r="X166" s="134" t="s">
        <v>675</v>
      </c>
      <c r="Y166" s="133" t="s">
        <v>1396</v>
      </c>
      <c r="Z166" s="133" t="s">
        <v>1415</v>
      </c>
      <c r="AA166" s="133" t="s">
        <v>674</v>
      </c>
      <c r="AB166" s="122">
        <v>1000000</v>
      </c>
      <c r="AC166" s="228" t="s">
        <v>120</v>
      </c>
      <c r="AD166" s="164" t="s">
        <v>91</v>
      </c>
      <c r="AE166" s="164" t="s">
        <v>121</v>
      </c>
      <c r="AF166" s="164" t="s">
        <v>680</v>
      </c>
      <c r="AG166" s="164" t="s">
        <v>91</v>
      </c>
      <c r="AI166" s="273"/>
      <c r="AJ166" s="290" t="str">
        <f>+IF(Q166=0,"No Aplica",IF(AI166/Q166&gt;=100%,100%,AI166/Q166))</f>
        <v>No Aplica</v>
      </c>
      <c r="AK166" s="304" t="str">
        <f>IF(ISTEXT(AJ166),"No reporta avance en el periodo",IF(AJ166&lt;=69%,"Avance insuficiente",IF(AJ166&gt;95%,"Avance satisfactorio",IF(AJ166&gt;70%,"Avance suficiente",IF(AJ166&lt;94%,"Avance suficiente",0)))))</f>
        <v>No reporta avance en el periodo</v>
      </c>
      <c r="AL166" s="164" t="s">
        <v>294</v>
      </c>
      <c r="AM166" s="164" t="s">
        <v>104</v>
      </c>
      <c r="AN166" s="164" t="s">
        <v>104</v>
      </c>
      <c r="AO166" s="307" t="str">
        <f>IF(AI166&lt;1%,"Sin iniciar",IF(AI166&gt;=G166,"Terminada","En gestión"))</f>
        <v>Sin iniciar</v>
      </c>
      <c r="AP166" s="243">
        <v>14122502</v>
      </c>
      <c r="AQ166" s="243">
        <v>0</v>
      </c>
      <c r="AR166" s="122">
        <v>1000000</v>
      </c>
      <c r="AS166" s="122">
        <v>0</v>
      </c>
      <c r="AT166" s="122">
        <v>0</v>
      </c>
    </row>
    <row r="167" spans="2:46" s="59" customFormat="1" ht="17.25" thickBot="1" x14ac:dyDescent="0.35">
      <c r="B167" s="165"/>
      <c r="C167" s="165"/>
      <c r="D167" s="165"/>
      <c r="E167" s="163"/>
      <c r="F167" s="165"/>
      <c r="G167" s="165"/>
      <c r="H167" s="165"/>
      <c r="I167" s="220"/>
      <c r="J167" s="165"/>
      <c r="K167" s="165"/>
      <c r="L167" s="165"/>
      <c r="M167" s="165"/>
      <c r="N167" s="165"/>
      <c r="O167" s="182"/>
      <c r="P167" s="182"/>
      <c r="Q167" s="220"/>
      <c r="R167" s="220"/>
      <c r="S167" s="220"/>
      <c r="T167" s="220"/>
      <c r="U167" s="242"/>
      <c r="V167" s="243"/>
      <c r="W167" s="130" t="s">
        <v>1457</v>
      </c>
      <c r="X167" s="134" t="s">
        <v>675</v>
      </c>
      <c r="Y167" s="133" t="s">
        <v>1396</v>
      </c>
      <c r="Z167" s="133" t="s">
        <v>1398</v>
      </c>
      <c r="AA167" s="133" t="s">
        <v>674</v>
      </c>
      <c r="AB167" s="122">
        <v>1433617480.8</v>
      </c>
      <c r="AC167" s="230"/>
      <c r="AD167" s="165"/>
      <c r="AE167" s="165"/>
      <c r="AF167" s="165"/>
      <c r="AG167" s="165"/>
      <c r="AI167" s="274"/>
      <c r="AJ167" s="289"/>
      <c r="AK167" s="306"/>
      <c r="AL167" s="165"/>
      <c r="AM167" s="165"/>
      <c r="AN167" s="165"/>
      <c r="AO167" s="309"/>
      <c r="AP167" s="243"/>
      <c r="AQ167" s="243"/>
      <c r="AR167" s="122">
        <v>1433617480.8</v>
      </c>
      <c r="AS167" s="122">
        <v>508176661.60000002</v>
      </c>
      <c r="AT167" s="122">
        <v>83787755.199999988</v>
      </c>
    </row>
    <row r="168" spans="2:46" s="59" customFormat="1" ht="17.25" thickBot="1" x14ac:dyDescent="0.35">
      <c r="B168" s="164" t="s">
        <v>78</v>
      </c>
      <c r="C168" s="164" t="s">
        <v>189</v>
      </c>
      <c r="D168" s="164" t="s">
        <v>674</v>
      </c>
      <c r="E168" s="162" t="s">
        <v>681</v>
      </c>
      <c r="F168" s="164" t="s">
        <v>115</v>
      </c>
      <c r="G168" s="164" t="s">
        <v>682</v>
      </c>
      <c r="H168" s="164" t="s">
        <v>98</v>
      </c>
      <c r="I168" s="221">
        <v>1</v>
      </c>
      <c r="J168" s="164" t="s">
        <v>683</v>
      </c>
      <c r="K168" s="164" t="s">
        <v>86</v>
      </c>
      <c r="L168" s="164" t="s">
        <v>87</v>
      </c>
      <c r="M168" s="164" t="s">
        <v>684</v>
      </c>
      <c r="N168" s="164" t="s">
        <v>685</v>
      </c>
      <c r="O168" s="181">
        <v>46023</v>
      </c>
      <c r="P168" s="181">
        <v>46386</v>
      </c>
      <c r="Q168" s="221">
        <v>0.1</v>
      </c>
      <c r="R168" s="221">
        <v>0.4</v>
      </c>
      <c r="S168" s="221">
        <v>0.7</v>
      </c>
      <c r="T168" s="221">
        <v>1</v>
      </c>
      <c r="U168" s="242" t="s">
        <v>1458</v>
      </c>
      <c r="V168" s="243">
        <v>39530492</v>
      </c>
      <c r="W168" s="130" t="s">
        <v>1457</v>
      </c>
      <c r="X168" s="134" t="s">
        <v>681</v>
      </c>
      <c r="Y168" s="133" t="s">
        <v>1407</v>
      </c>
      <c r="Z168" s="133" t="s">
        <v>1424</v>
      </c>
      <c r="AA168" s="133" t="s">
        <v>674</v>
      </c>
      <c r="AB168" s="122">
        <v>50887500</v>
      </c>
      <c r="AC168" s="228" t="s">
        <v>120</v>
      </c>
      <c r="AD168" s="164" t="s">
        <v>91</v>
      </c>
      <c r="AE168" s="164" t="s">
        <v>121</v>
      </c>
      <c r="AF168" s="164" t="s">
        <v>93</v>
      </c>
      <c r="AG168" s="164" t="s">
        <v>91</v>
      </c>
      <c r="AI168" s="275">
        <v>0.1</v>
      </c>
      <c r="AJ168" s="290">
        <f t="shared" ref="AJ168:AJ214" si="32">+IF(Q168=0,"No Aplica",IF(AI168/Q168&gt;=100%,100%,AI168/Q168))</f>
        <v>1</v>
      </c>
      <c r="AK168" s="304" t="str">
        <f t="shared" ref="AK168:AK214" si="33">IF(ISTEXT(AJ168),"No reporta avance en el periodo",IF(AJ168&lt;=69%,"Avance insuficiente",IF(AJ168&gt;95%,"Avance satisfactorio",IF(AJ168&gt;70%,"Avance suficiente",IF(AJ168&lt;94%,"Avance suficiente",0)))))</f>
        <v>Avance satisfactorio</v>
      </c>
      <c r="AL168" s="164" t="s">
        <v>686</v>
      </c>
      <c r="AM168" s="164" t="s">
        <v>687</v>
      </c>
      <c r="AN168" s="164"/>
      <c r="AO168" s="307" t="str">
        <f t="shared" ref="AO168:AO214" si="34">IF(AI168&lt;1%,"Sin iniciar",IF(AI168&gt;=G168,"Terminada","En gestión"))</f>
        <v>En gestión</v>
      </c>
      <c r="AP168" s="243">
        <v>39530492</v>
      </c>
      <c r="AQ168" s="243">
        <v>98826231</v>
      </c>
      <c r="AR168" s="122">
        <v>50887500</v>
      </c>
      <c r="AS168" s="122">
        <v>42037500</v>
      </c>
      <c r="AT168" s="122">
        <v>6047500</v>
      </c>
    </row>
    <row r="169" spans="2:46" s="59" customFormat="1" ht="17.25" thickBot="1" x14ac:dyDescent="0.35">
      <c r="B169" s="165"/>
      <c r="C169" s="165"/>
      <c r="D169" s="165"/>
      <c r="E169" s="163"/>
      <c r="F169" s="165"/>
      <c r="G169" s="165"/>
      <c r="H169" s="165"/>
      <c r="I169" s="222"/>
      <c r="J169" s="165"/>
      <c r="K169" s="165"/>
      <c r="L169" s="165"/>
      <c r="M169" s="165"/>
      <c r="N169" s="165"/>
      <c r="O169" s="182"/>
      <c r="P169" s="182"/>
      <c r="Q169" s="222"/>
      <c r="R169" s="222"/>
      <c r="S169" s="222"/>
      <c r="T169" s="222"/>
      <c r="U169" s="242"/>
      <c r="V169" s="243"/>
      <c r="W169" s="130" t="s">
        <v>1457</v>
      </c>
      <c r="X169" s="134" t="s">
        <v>681</v>
      </c>
      <c r="Y169" s="133" t="s">
        <v>1407</v>
      </c>
      <c r="Z169" s="133" t="s">
        <v>1398</v>
      </c>
      <c r="AA169" s="133" t="s">
        <v>674</v>
      </c>
      <c r="AB169" s="122">
        <v>75378595.090000004</v>
      </c>
      <c r="AC169" s="230"/>
      <c r="AD169" s="165"/>
      <c r="AE169" s="165"/>
      <c r="AF169" s="165"/>
      <c r="AG169" s="165"/>
      <c r="AI169" s="276"/>
      <c r="AJ169" s="289"/>
      <c r="AK169" s="306"/>
      <c r="AL169" s="165"/>
      <c r="AM169" s="165"/>
      <c r="AN169" s="165"/>
      <c r="AO169" s="309"/>
      <c r="AP169" s="243"/>
      <c r="AQ169" s="243"/>
      <c r="AR169" s="122">
        <v>75378595.090000004</v>
      </c>
      <c r="AS169" s="122">
        <v>53748744.380000003</v>
      </c>
      <c r="AT169" s="122">
        <v>9806782.3800000008</v>
      </c>
    </row>
    <row r="170" spans="2:46" s="59" customFormat="1" ht="17.25" thickBot="1" x14ac:dyDescent="0.35">
      <c r="B170" s="52" t="s">
        <v>78</v>
      </c>
      <c r="C170" s="52" t="s">
        <v>189</v>
      </c>
      <c r="D170" s="52" t="s">
        <v>674</v>
      </c>
      <c r="E170" s="53" t="s">
        <v>688</v>
      </c>
      <c r="F170" s="52" t="s">
        <v>115</v>
      </c>
      <c r="G170" s="52" t="s">
        <v>689</v>
      </c>
      <c r="H170" s="52" t="s">
        <v>98</v>
      </c>
      <c r="I170" s="79">
        <v>1</v>
      </c>
      <c r="J170" s="52" t="s">
        <v>690</v>
      </c>
      <c r="K170" s="52" t="s">
        <v>86</v>
      </c>
      <c r="L170" s="52" t="s">
        <v>87</v>
      </c>
      <c r="M170" s="52" t="s">
        <v>691</v>
      </c>
      <c r="N170" s="52" t="s">
        <v>692</v>
      </c>
      <c r="O170" s="90">
        <v>46023</v>
      </c>
      <c r="P170" s="90">
        <v>46386</v>
      </c>
      <c r="Q170" s="79">
        <v>0.1</v>
      </c>
      <c r="R170" s="79">
        <v>0.2</v>
      </c>
      <c r="S170" s="79">
        <v>0.6</v>
      </c>
      <c r="T170" s="79">
        <v>1</v>
      </c>
      <c r="U170" s="137" t="s">
        <v>1458</v>
      </c>
      <c r="V170" s="121">
        <v>174568421</v>
      </c>
      <c r="W170" s="130" t="s">
        <v>1457</v>
      </c>
      <c r="X170" s="134" t="s">
        <v>688</v>
      </c>
      <c r="Y170" s="133" t="s">
        <v>1407</v>
      </c>
      <c r="Z170" s="133" t="s">
        <v>1398</v>
      </c>
      <c r="AA170" s="133" t="s">
        <v>674</v>
      </c>
      <c r="AB170" s="122">
        <v>466515082.81999999</v>
      </c>
      <c r="AC170" s="123" t="s">
        <v>120</v>
      </c>
      <c r="AD170" s="52" t="s">
        <v>91</v>
      </c>
      <c r="AE170" s="52" t="s">
        <v>121</v>
      </c>
      <c r="AF170" s="52" t="s">
        <v>93</v>
      </c>
      <c r="AG170" s="52" t="s">
        <v>91</v>
      </c>
      <c r="AI170" s="105">
        <v>0.1</v>
      </c>
      <c r="AJ170" s="57">
        <f t="shared" si="32"/>
        <v>1</v>
      </c>
      <c r="AK170" s="117" t="str">
        <f t="shared" si="33"/>
        <v>Avance satisfactorio</v>
      </c>
      <c r="AL170" s="52" t="s">
        <v>693</v>
      </c>
      <c r="AM170" s="52" t="s">
        <v>694</v>
      </c>
      <c r="AN170" s="52"/>
      <c r="AO170" s="118" t="str">
        <f t="shared" si="34"/>
        <v>En gestión</v>
      </c>
      <c r="AP170" s="121">
        <v>174568421</v>
      </c>
      <c r="AQ170" s="121">
        <v>436421052</v>
      </c>
      <c r="AR170" s="122">
        <v>466515082.81999999</v>
      </c>
      <c r="AS170" s="122">
        <v>376603297.24000001</v>
      </c>
      <c r="AT170" s="122">
        <v>60112988.240000002</v>
      </c>
    </row>
    <row r="171" spans="2:46" s="59" customFormat="1" ht="17.25" thickBot="1" x14ac:dyDescent="0.35">
      <c r="B171" s="52" t="s">
        <v>78</v>
      </c>
      <c r="C171" s="52" t="s">
        <v>189</v>
      </c>
      <c r="D171" s="52" t="s">
        <v>674</v>
      </c>
      <c r="E171" s="53" t="s">
        <v>695</v>
      </c>
      <c r="F171" s="52" t="s">
        <v>115</v>
      </c>
      <c r="G171" s="52" t="s">
        <v>348</v>
      </c>
      <c r="H171" s="52" t="s">
        <v>473</v>
      </c>
      <c r="I171" s="79">
        <v>1</v>
      </c>
      <c r="J171" s="52" t="s">
        <v>696</v>
      </c>
      <c r="K171" s="52" t="s">
        <v>86</v>
      </c>
      <c r="L171" s="52" t="s">
        <v>87</v>
      </c>
      <c r="M171" s="52" t="s">
        <v>691</v>
      </c>
      <c r="N171" s="52" t="s">
        <v>697</v>
      </c>
      <c r="O171" s="90">
        <v>46023</v>
      </c>
      <c r="P171" s="90">
        <v>46386</v>
      </c>
      <c r="Q171" s="79">
        <v>0.1</v>
      </c>
      <c r="R171" s="79">
        <v>0.2</v>
      </c>
      <c r="S171" s="79">
        <v>0.6</v>
      </c>
      <c r="T171" s="79">
        <v>1</v>
      </c>
      <c r="U171" s="137" t="s">
        <v>1458</v>
      </c>
      <c r="V171" s="121">
        <v>160715163</v>
      </c>
      <c r="W171" s="130" t="s">
        <v>1457</v>
      </c>
      <c r="X171" s="134" t="s">
        <v>695</v>
      </c>
      <c r="Y171" s="133" t="s">
        <v>1407</v>
      </c>
      <c r="Z171" s="133" t="s">
        <v>1398</v>
      </c>
      <c r="AA171" s="133" t="s">
        <v>674</v>
      </c>
      <c r="AB171" s="122">
        <v>116698095.09</v>
      </c>
      <c r="AC171" s="123" t="s">
        <v>120</v>
      </c>
      <c r="AD171" s="52" t="s">
        <v>91</v>
      </c>
      <c r="AE171" s="52" t="s">
        <v>121</v>
      </c>
      <c r="AF171" s="52" t="s">
        <v>91</v>
      </c>
      <c r="AG171" s="52" t="s">
        <v>91</v>
      </c>
      <c r="AI171" s="105">
        <v>0.1</v>
      </c>
      <c r="AJ171" s="57">
        <f t="shared" si="32"/>
        <v>1</v>
      </c>
      <c r="AK171" s="117" t="str">
        <f t="shared" si="33"/>
        <v>Avance satisfactorio</v>
      </c>
      <c r="AL171" s="52" t="s">
        <v>698</v>
      </c>
      <c r="AM171" s="52" t="s">
        <v>699</v>
      </c>
      <c r="AN171" s="52"/>
      <c r="AO171" s="118" t="str">
        <f t="shared" si="34"/>
        <v>En gestión</v>
      </c>
      <c r="AP171" s="121">
        <v>160715163</v>
      </c>
      <c r="AQ171" s="121">
        <v>4017879075</v>
      </c>
      <c r="AR171" s="122">
        <v>116698095.09</v>
      </c>
      <c r="AS171" s="122">
        <v>87882244.379999995</v>
      </c>
      <c r="AT171" s="122">
        <v>15048782.380000001</v>
      </c>
    </row>
    <row r="172" spans="2:46" s="59" customFormat="1" ht="17.25" thickBot="1" x14ac:dyDescent="0.35">
      <c r="B172" s="52" t="s">
        <v>78</v>
      </c>
      <c r="C172" s="52" t="s">
        <v>189</v>
      </c>
      <c r="D172" s="52" t="s">
        <v>674</v>
      </c>
      <c r="E172" s="53" t="s">
        <v>700</v>
      </c>
      <c r="F172" s="52" t="s">
        <v>115</v>
      </c>
      <c r="G172" s="52" t="s">
        <v>682</v>
      </c>
      <c r="H172" s="52" t="s">
        <v>98</v>
      </c>
      <c r="I172" s="79">
        <v>1</v>
      </c>
      <c r="J172" s="52" t="s">
        <v>701</v>
      </c>
      <c r="K172" s="52" t="s">
        <v>86</v>
      </c>
      <c r="L172" s="52" t="s">
        <v>87</v>
      </c>
      <c r="M172" s="52" t="s">
        <v>691</v>
      </c>
      <c r="N172" s="52" t="s">
        <v>702</v>
      </c>
      <c r="O172" s="90">
        <v>46023</v>
      </c>
      <c r="P172" s="90">
        <v>46386</v>
      </c>
      <c r="Q172" s="79">
        <v>0.1</v>
      </c>
      <c r="R172" s="79">
        <v>0.4</v>
      </c>
      <c r="S172" s="79">
        <v>0.7</v>
      </c>
      <c r="T172" s="79">
        <v>1</v>
      </c>
      <c r="U172" s="137" t="s">
        <v>1458</v>
      </c>
      <c r="V172" s="121">
        <v>53721517</v>
      </c>
      <c r="W172" s="130" t="s">
        <v>1457</v>
      </c>
      <c r="X172" s="134" t="s">
        <v>700</v>
      </c>
      <c r="Y172" s="133" t="s">
        <v>1407</v>
      </c>
      <c r="Z172" s="133" t="s">
        <v>1424</v>
      </c>
      <c r="AA172" s="133" t="s">
        <v>674</v>
      </c>
      <c r="AB172" s="122">
        <v>50887500</v>
      </c>
      <c r="AC172" s="123" t="s">
        <v>120</v>
      </c>
      <c r="AD172" s="52" t="s">
        <v>91</v>
      </c>
      <c r="AE172" s="52" t="s">
        <v>121</v>
      </c>
      <c r="AF172" s="52" t="s">
        <v>93</v>
      </c>
      <c r="AG172" s="52" t="s">
        <v>91</v>
      </c>
      <c r="AI172" s="105">
        <v>0.2</v>
      </c>
      <c r="AJ172" s="57">
        <f t="shared" si="32"/>
        <v>1</v>
      </c>
      <c r="AK172" s="117" t="str">
        <f t="shared" si="33"/>
        <v>Avance satisfactorio</v>
      </c>
      <c r="AL172" s="52" t="s">
        <v>703</v>
      </c>
      <c r="AM172" s="52" t="s">
        <v>704</v>
      </c>
      <c r="AN172" s="52"/>
      <c r="AO172" s="118" t="str">
        <f t="shared" si="34"/>
        <v>En gestión</v>
      </c>
      <c r="AP172" s="121">
        <v>53721517</v>
      </c>
      <c r="AQ172" s="121">
        <v>134303793</v>
      </c>
      <c r="AR172" s="122">
        <v>50887500</v>
      </c>
      <c r="AS172" s="122">
        <v>42037500</v>
      </c>
      <c r="AT172" s="122">
        <v>6047500</v>
      </c>
    </row>
    <row r="173" spans="2:46" s="59" customFormat="1" ht="16.5" customHeight="1" thickBot="1" x14ac:dyDescent="0.35">
      <c r="B173" s="52" t="s">
        <v>78</v>
      </c>
      <c r="C173" s="52" t="s">
        <v>189</v>
      </c>
      <c r="D173" s="52" t="s">
        <v>674</v>
      </c>
      <c r="E173" s="53" t="s">
        <v>705</v>
      </c>
      <c r="F173" s="52" t="s">
        <v>115</v>
      </c>
      <c r="G173" s="52" t="s">
        <v>676</v>
      </c>
      <c r="H173" s="52" t="s">
        <v>98</v>
      </c>
      <c r="I173" s="78">
        <v>2</v>
      </c>
      <c r="J173" s="52" t="s">
        <v>706</v>
      </c>
      <c r="K173" s="52" t="s">
        <v>86</v>
      </c>
      <c r="L173" s="52" t="s">
        <v>129</v>
      </c>
      <c r="M173" s="52" t="s">
        <v>707</v>
      </c>
      <c r="N173" s="52" t="s">
        <v>708</v>
      </c>
      <c r="O173" s="90">
        <v>46023</v>
      </c>
      <c r="P173" s="90">
        <v>46386</v>
      </c>
      <c r="Q173" s="78"/>
      <c r="R173" s="78"/>
      <c r="S173" s="78">
        <v>1</v>
      </c>
      <c r="T173" s="78">
        <v>2</v>
      </c>
      <c r="U173" s="137" t="s">
        <v>1458</v>
      </c>
      <c r="V173" s="121">
        <v>26521814</v>
      </c>
      <c r="W173" s="130" t="s">
        <v>1457</v>
      </c>
      <c r="X173" s="134" t="s">
        <v>705</v>
      </c>
      <c r="Y173" s="133" t="s">
        <v>1396</v>
      </c>
      <c r="Z173" s="133" t="s">
        <v>1397</v>
      </c>
      <c r="AA173" s="133" t="s">
        <v>674</v>
      </c>
      <c r="AB173" s="122">
        <v>413485700</v>
      </c>
      <c r="AC173" s="123" t="s">
        <v>120</v>
      </c>
      <c r="AD173" s="52" t="s">
        <v>91</v>
      </c>
      <c r="AE173" s="52" t="s">
        <v>121</v>
      </c>
      <c r="AF173" s="52" t="s">
        <v>680</v>
      </c>
      <c r="AG173" s="52" t="s">
        <v>91</v>
      </c>
      <c r="AI173" s="106"/>
      <c r="AJ173" s="57" t="str">
        <f t="shared" si="32"/>
        <v>No Aplica</v>
      </c>
      <c r="AK173" s="117" t="str">
        <f t="shared" si="33"/>
        <v>No reporta avance en el periodo</v>
      </c>
      <c r="AL173" s="52" t="s">
        <v>294</v>
      </c>
      <c r="AM173" s="52" t="s">
        <v>104</v>
      </c>
      <c r="AN173" s="52" t="s">
        <v>104</v>
      </c>
      <c r="AO173" s="118" t="str">
        <f t="shared" si="34"/>
        <v>Sin iniciar</v>
      </c>
      <c r="AP173" s="121">
        <v>26521814</v>
      </c>
      <c r="AQ173" s="121">
        <v>0</v>
      </c>
      <c r="AR173" s="122">
        <v>413485700</v>
      </c>
      <c r="AS173" s="122">
        <v>137041363.75</v>
      </c>
      <c r="AT173" s="122">
        <v>23878163.75</v>
      </c>
    </row>
    <row r="174" spans="2:46" s="59" customFormat="1" ht="16.5" customHeight="1" thickBot="1" x14ac:dyDescent="0.35">
      <c r="B174" s="164" t="s">
        <v>78</v>
      </c>
      <c r="C174" s="164" t="s">
        <v>189</v>
      </c>
      <c r="D174" s="164" t="s">
        <v>674</v>
      </c>
      <c r="E174" s="162" t="s">
        <v>709</v>
      </c>
      <c r="F174" s="164" t="s">
        <v>115</v>
      </c>
      <c r="G174" s="164" t="s">
        <v>348</v>
      </c>
      <c r="H174" s="164" t="s">
        <v>710</v>
      </c>
      <c r="I174" s="219">
        <v>1</v>
      </c>
      <c r="J174" s="164" t="s">
        <v>711</v>
      </c>
      <c r="K174" s="164" t="s">
        <v>86</v>
      </c>
      <c r="L174" s="164" t="s">
        <v>129</v>
      </c>
      <c r="M174" s="164" t="s">
        <v>678</v>
      </c>
      <c r="N174" s="164" t="s">
        <v>712</v>
      </c>
      <c r="O174" s="181">
        <v>46023</v>
      </c>
      <c r="P174" s="181">
        <v>46386</v>
      </c>
      <c r="Q174" s="219"/>
      <c r="R174" s="219"/>
      <c r="S174" s="219"/>
      <c r="T174" s="219">
        <v>1</v>
      </c>
      <c r="U174" s="242" t="s">
        <v>1458</v>
      </c>
      <c r="V174" s="243">
        <v>164145297</v>
      </c>
      <c r="W174" s="130" t="s">
        <v>1457</v>
      </c>
      <c r="X174" s="134" t="s">
        <v>709</v>
      </c>
      <c r="Y174" s="133" t="s">
        <v>1396</v>
      </c>
      <c r="Z174" s="133" t="s">
        <v>1397</v>
      </c>
      <c r="AA174" s="133" t="s">
        <v>674</v>
      </c>
      <c r="AB174" s="122">
        <v>221786200</v>
      </c>
      <c r="AC174" s="228" t="s">
        <v>120</v>
      </c>
      <c r="AD174" s="164" t="s">
        <v>91</v>
      </c>
      <c r="AE174" s="164" t="s">
        <v>121</v>
      </c>
      <c r="AF174" s="164" t="s">
        <v>91</v>
      </c>
      <c r="AG174" s="164" t="s">
        <v>91</v>
      </c>
      <c r="AI174" s="273"/>
      <c r="AJ174" s="290" t="str">
        <f t="shared" si="32"/>
        <v>No Aplica</v>
      </c>
      <c r="AK174" s="304" t="str">
        <f t="shared" si="33"/>
        <v>No reporta avance en el periodo</v>
      </c>
      <c r="AL174" s="164" t="s">
        <v>294</v>
      </c>
      <c r="AM174" s="164" t="s">
        <v>104</v>
      </c>
      <c r="AN174" s="164" t="s">
        <v>104</v>
      </c>
      <c r="AO174" s="307" t="str">
        <f t="shared" si="34"/>
        <v>Sin iniciar</v>
      </c>
      <c r="AP174" s="243">
        <v>164145297</v>
      </c>
      <c r="AQ174" s="243">
        <v>0</v>
      </c>
      <c r="AR174" s="122">
        <v>221786200</v>
      </c>
      <c r="AS174" s="122">
        <v>182511750</v>
      </c>
      <c r="AT174" s="122">
        <v>28343984</v>
      </c>
    </row>
    <row r="175" spans="2:46" s="59" customFormat="1" ht="17.25" thickBot="1" x14ac:dyDescent="0.35">
      <c r="B175" s="165"/>
      <c r="C175" s="165"/>
      <c r="D175" s="165"/>
      <c r="E175" s="163"/>
      <c r="F175" s="165"/>
      <c r="G175" s="165"/>
      <c r="H175" s="165"/>
      <c r="I175" s="220"/>
      <c r="J175" s="165"/>
      <c r="K175" s="165"/>
      <c r="L175" s="165"/>
      <c r="M175" s="165"/>
      <c r="N175" s="165"/>
      <c r="O175" s="182"/>
      <c r="P175" s="182"/>
      <c r="Q175" s="220"/>
      <c r="R175" s="220"/>
      <c r="S175" s="220"/>
      <c r="T175" s="220"/>
      <c r="U175" s="242"/>
      <c r="V175" s="243"/>
      <c r="W175" s="130" t="s">
        <v>1457</v>
      </c>
      <c r="X175" s="134" t="s">
        <v>709</v>
      </c>
      <c r="Y175" s="133" t="s">
        <v>1396</v>
      </c>
      <c r="Z175" s="133" t="s">
        <v>1398</v>
      </c>
      <c r="AA175" s="133" t="s">
        <v>674</v>
      </c>
      <c r="AB175" s="122">
        <v>64400000</v>
      </c>
      <c r="AC175" s="230"/>
      <c r="AD175" s="165"/>
      <c r="AE175" s="165"/>
      <c r="AF175" s="165"/>
      <c r="AG175" s="165"/>
      <c r="AI175" s="274"/>
      <c r="AJ175" s="289"/>
      <c r="AK175" s="306"/>
      <c r="AL175" s="165"/>
      <c r="AM175" s="165"/>
      <c r="AN175" s="165"/>
      <c r="AO175" s="309"/>
      <c r="AP175" s="243"/>
      <c r="AQ175" s="243"/>
      <c r="AR175" s="122">
        <v>64400000</v>
      </c>
      <c r="AS175" s="122">
        <v>53200000</v>
      </c>
      <c r="AT175" s="122">
        <v>8586667</v>
      </c>
    </row>
    <row r="176" spans="2:46" s="59" customFormat="1" ht="17.25" thickBot="1" x14ac:dyDescent="0.35">
      <c r="B176" s="164" t="s">
        <v>78</v>
      </c>
      <c r="C176" s="164" t="s">
        <v>189</v>
      </c>
      <c r="D176" s="164" t="s">
        <v>674</v>
      </c>
      <c r="E176" s="162" t="s">
        <v>713</v>
      </c>
      <c r="F176" s="164" t="s">
        <v>115</v>
      </c>
      <c r="G176" s="164" t="s">
        <v>348</v>
      </c>
      <c r="H176" s="164" t="s">
        <v>355</v>
      </c>
      <c r="I176" s="219">
        <v>2</v>
      </c>
      <c r="J176" s="164" t="s">
        <v>714</v>
      </c>
      <c r="K176" s="164" t="s">
        <v>86</v>
      </c>
      <c r="L176" s="164" t="s">
        <v>129</v>
      </c>
      <c r="M176" s="164" t="s">
        <v>715</v>
      </c>
      <c r="N176" s="164" t="s">
        <v>716</v>
      </c>
      <c r="O176" s="181">
        <v>46023</v>
      </c>
      <c r="P176" s="181">
        <v>46295</v>
      </c>
      <c r="Q176" s="219">
        <v>1</v>
      </c>
      <c r="R176" s="219"/>
      <c r="S176" s="219">
        <v>2</v>
      </c>
      <c r="T176" s="219"/>
      <c r="U176" s="242" t="s">
        <v>1458</v>
      </c>
      <c r="V176" s="243">
        <v>405140741</v>
      </c>
      <c r="W176" s="130" t="s">
        <v>1457</v>
      </c>
      <c r="X176" s="134" t="s">
        <v>713</v>
      </c>
      <c r="Y176" s="133" t="s">
        <v>1396</v>
      </c>
      <c r="Z176" s="133" t="s">
        <v>1415</v>
      </c>
      <c r="AA176" s="133" t="s">
        <v>674</v>
      </c>
      <c r="AB176" s="122">
        <v>134837500</v>
      </c>
      <c r="AC176" s="228" t="s">
        <v>120</v>
      </c>
      <c r="AD176" s="164" t="s">
        <v>91</v>
      </c>
      <c r="AE176" s="164" t="s">
        <v>121</v>
      </c>
      <c r="AF176" s="164" t="s">
        <v>91</v>
      </c>
      <c r="AG176" s="164" t="s">
        <v>91</v>
      </c>
      <c r="AI176" s="273">
        <v>1</v>
      </c>
      <c r="AJ176" s="290">
        <f t="shared" si="32"/>
        <v>1</v>
      </c>
      <c r="AK176" s="304" t="str">
        <f t="shared" si="33"/>
        <v>Avance satisfactorio</v>
      </c>
      <c r="AL176" s="164" t="s">
        <v>717</v>
      </c>
      <c r="AM176" s="164" t="s">
        <v>718</v>
      </c>
      <c r="AN176" s="164"/>
      <c r="AO176" s="307" t="str">
        <f t="shared" si="34"/>
        <v>En gestión</v>
      </c>
      <c r="AP176" s="243">
        <v>405140741</v>
      </c>
      <c r="AQ176" s="243">
        <v>1350469137</v>
      </c>
      <c r="AR176" s="122">
        <v>134837500</v>
      </c>
      <c r="AS176" s="122">
        <v>111387500</v>
      </c>
      <c r="AT176" s="122">
        <v>16181667</v>
      </c>
    </row>
    <row r="177" spans="2:46" s="59" customFormat="1" ht="17.25" thickBot="1" x14ac:dyDescent="0.35">
      <c r="B177" s="165"/>
      <c r="C177" s="165"/>
      <c r="D177" s="165"/>
      <c r="E177" s="163"/>
      <c r="F177" s="165"/>
      <c r="G177" s="165"/>
      <c r="H177" s="165"/>
      <c r="I177" s="220"/>
      <c r="J177" s="165"/>
      <c r="K177" s="165"/>
      <c r="L177" s="165"/>
      <c r="M177" s="165"/>
      <c r="N177" s="165"/>
      <c r="O177" s="182"/>
      <c r="P177" s="182"/>
      <c r="Q177" s="220"/>
      <c r="R177" s="220"/>
      <c r="S177" s="220"/>
      <c r="T177" s="220"/>
      <c r="U177" s="242"/>
      <c r="V177" s="243"/>
      <c r="W177" s="130" t="s">
        <v>1457</v>
      </c>
      <c r="X177" s="134" t="s">
        <v>713</v>
      </c>
      <c r="Y177" s="133" t="s">
        <v>1396</v>
      </c>
      <c r="Z177" s="133" t="s">
        <v>1397</v>
      </c>
      <c r="AA177" s="133" t="s">
        <v>674</v>
      </c>
      <c r="AB177" s="122">
        <v>1177776600</v>
      </c>
      <c r="AC177" s="230"/>
      <c r="AD177" s="165"/>
      <c r="AE177" s="165"/>
      <c r="AF177" s="165"/>
      <c r="AG177" s="165"/>
      <c r="AI177" s="274"/>
      <c r="AJ177" s="289"/>
      <c r="AK177" s="306"/>
      <c r="AL177" s="165"/>
      <c r="AM177" s="165"/>
      <c r="AN177" s="165"/>
      <c r="AO177" s="309"/>
      <c r="AP177" s="243"/>
      <c r="AQ177" s="243"/>
      <c r="AR177" s="122">
        <v>1177776600</v>
      </c>
      <c r="AS177" s="122">
        <v>970506767.25</v>
      </c>
      <c r="AT177" s="122">
        <v>151315967.25</v>
      </c>
    </row>
    <row r="178" spans="2:46" s="59" customFormat="1" ht="17.25" thickBot="1" x14ac:dyDescent="0.35">
      <c r="B178" s="164" t="s">
        <v>78</v>
      </c>
      <c r="C178" s="164" t="s">
        <v>189</v>
      </c>
      <c r="D178" s="164" t="s">
        <v>674</v>
      </c>
      <c r="E178" s="162" t="s">
        <v>719</v>
      </c>
      <c r="F178" s="164" t="s">
        <v>115</v>
      </c>
      <c r="G178" s="164" t="s">
        <v>348</v>
      </c>
      <c r="H178" s="164" t="s">
        <v>720</v>
      </c>
      <c r="I178" s="221">
        <v>1</v>
      </c>
      <c r="J178" s="164" t="s">
        <v>721</v>
      </c>
      <c r="K178" s="164" t="s">
        <v>86</v>
      </c>
      <c r="L178" s="164" t="s">
        <v>87</v>
      </c>
      <c r="M178" s="164" t="s">
        <v>722</v>
      </c>
      <c r="N178" s="164" t="s">
        <v>723</v>
      </c>
      <c r="O178" s="181">
        <v>46023</v>
      </c>
      <c r="P178" s="181">
        <v>46386</v>
      </c>
      <c r="Q178" s="221">
        <v>0.2</v>
      </c>
      <c r="R178" s="221">
        <v>0.4</v>
      </c>
      <c r="S178" s="221">
        <v>0.7</v>
      </c>
      <c r="T178" s="221">
        <v>1</v>
      </c>
      <c r="U178" s="242" t="s">
        <v>1458</v>
      </c>
      <c r="V178" s="243">
        <v>112251072</v>
      </c>
      <c r="W178" s="130" t="s">
        <v>1457</v>
      </c>
      <c r="X178" s="134" t="s">
        <v>719</v>
      </c>
      <c r="Y178" s="133" t="s">
        <v>1396</v>
      </c>
      <c r="Z178" s="133" t="s">
        <v>1415</v>
      </c>
      <c r="AA178" s="133" t="s">
        <v>674</v>
      </c>
      <c r="AB178" s="122">
        <v>128535000</v>
      </c>
      <c r="AC178" s="228" t="s">
        <v>120</v>
      </c>
      <c r="AD178" s="164" t="s">
        <v>91</v>
      </c>
      <c r="AE178" s="164" t="s">
        <v>121</v>
      </c>
      <c r="AF178" s="164" t="s">
        <v>91</v>
      </c>
      <c r="AG178" s="164" t="s">
        <v>91</v>
      </c>
      <c r="AI178" s="275">
        <v>0.2</v>
      </c>
      <c r="AJ178" s="290">
        <f t="shared" si="32"/>
        <v>1</v>
      </c>
      <c r="AK178" s="304" t="str">
        <f t="shared" si="33"/>
        <v>Avance satisfactorio</v>
      </c>
      <c r="AL178" s="164" t="s">
        <v>724</v>
      </c>
      <c r="AM178" s="164" t="s">
        <v>725</v>
      </c>
      <c r="AN178" s="164"/>
      <c r="AO178" s="307" t="str">
        <f t="shared" si="34"/>
        <v>En gestión</v>
      </c>
      <c r="AP178" s="243">
        <v>112251072</v>
      </c>
      <c r="AQ178" s="243">
        <v>28062768</v>
      </c>
      <c r="AR178" s="122">
        <v>128535000</v>
      </c>
      <c r="AS178" s="122">
        <v>105165000</v>
      </c>
      <c r="AT178" s="122">
        <v>16642500</v>
      </c>
    </row>
    <row r="179" spans="2:46" s="59" customFormat="1" ht="17.25" thickBot="1" x14ac:dyDescent="0.35">
      <c r="B179" s="165"/>
      <c r="C179" s="165"/>
      <c r="D179" s="165"/>
      <c r="E179" s="163"/>
      <c r="F179" s="165"/>
      <c r="G179" s="165"/>
      <c r="H179" s="165"/>
      <c r="I179" s="222"/>
      <c r="J179" s="165"/>
      <c r="K179" s="165"/>
      <c r="L179" s="165"/>
      <c r="M179" s="165"/>
      <c r="N179" s="165"/>
      <c r="O179" s="182"/>
      <c r="P179" s="182"/>
      <c r="Q179" s="222"/>
      <c r="R179" s="222"/>
      <c r="S179" s="222"/>
      <c r="T179" s="222"/>
      <c r="U179" s="242"/>
      <c r="V179" s="243"/>
      <c r="W179" s="130" t="s">
        <v>1457</v>
      </c>
      <c r="X179" s="134" t="s">
        <v>719</v>
      </c>
      <c r="Y179" s="133" t="s">
        <v>1396</v>
      </c>
      <c r="Z179" s="133" t="s">
        <v>1397</v>
      </c>
      <c r="AA179" s="133" t="s">
        <v>674</v>
      </c>
      <c r="AB179" s="122">
        <v>21898800</v>
      </c>
      <c r="AC179" s="230"/>
      <c r="AD179" s="165"/>
      <c r="AE179" s="165"/>
      <c r="AF179" s="165"/>
      <c r="AG179" s="165"/>
      <c r="AI179" s="276"/>
      <c r="AJ179" s="289"/>
      <c r="AK179" s="306"/>
      <c r="AL179" s="165"/>
      <c r="AM179" s="165"/>
      <c r="AN179" s="165"/>
      <c r="AO179" s="309"/>
      <c r="AP179" s="243"/>
      <c r="AQ179" s="243"/>
      <c r="AR179" s="122">
        <v>21898800</v>
      </c>
      <c r="AS179" s="122">
        <v>17917200</v>
      </c>
      <c r="AT179" s="122">
        <v>2986200</v>
      </c>
    </row>
    <row r="180" spans="2:46" s="59" customFormat="1" ht="16.5" customHeight="1" thickBot="1" x14ac:dyDescent="0.35">
      <c r="B180" s="164" t="s">
        <v>78</v>
      </c>
      <c r="C180" s="164" t="s">
        <v>189</v>
      </c>
      <c r="D180" s="164" t="s">
        <v>674</v>
      </c>
      <c r="E180" s="162" t="s">
        <v>726</v>
      </c>
      <c r="F180" s="164" t="s">
        <v>115</v>
      </c>
      <c r="G180" s="164" t="s">
        <v>676</v>
      </c>
      <c r="H180" s="164" t="s">
        <v>98</v>
      </c>
      <c r="I180" s="221">
        <v>1</v>
      </c>
      <c r="J180" s="164" t="s">
        <v>727</v>
      </c>
      <c r="K180" s="164" t="s">
        <v>86</v>
      </c>
      <c r="L180" s="164" t="s">
        <v>87</v>
      </c>
      <c r="M180" s="164" t="s">
        <v>722</v>
      </c>
      <c r="N180" s="164" t="s">
        <v>728</v>
      </c>
      <c r="O180" s="181">
        <v>46023</v>
      </c>
      <c r="P180" s="181">
        <v>46386</v>
      </c>
      <c r="Q180" s="221"/>
      <c r="R180" s="221">
        <v>0.5</v>
      </c>
      <c r="S180" s="221"/>
      <c r="T180" s="221">
        <v>1</v>
      </c>
      <c r="U180" s="242" t="s">
        <v>1458</v>
      </c>
      <c r="V180" s="243">
        <v>112251072</v>
      </c>
      <c r="W180" s="130" t="s">
        <v>1457</v>
      </c>
      <c r="X180" s="134" t="s">
        <v>726</v>
      </c>
      <c r="Y180" s="133" t="s">
        <v>1396</v>
      </c>
      <c r="Z180" s="133" t="s">
        <v>1415</v>
      </c>
      <c r="AA180" s="133" t="s">
        <v>674</v>
      </c>
      <c r="AB180" s="122">
        <v>277092000</v>
      </c>
      <c r="AC180" s="228" t="s">
        <v>120</v>
      </c>
      <c r="AD180" s="164" t="s">
        <v>91</v>
      </c>
      <c r="AE180" s="164" t="s">
        <v>121</v>
      </c>
      <c r="AF180" s="164" t="s">
        <v>680</v>
      </c>
      <c r="AG180" s="164" t="s">
        <v>91</v>
      </c>
      <c r="AI180" s="275"/>
      <c r="AJ180" s="290" t="str">
        <f t="shared" si="32"/>
        <v>No Aplica</v>
      </c>
      <c r="AK180" s="304" t="str">
        <f t="shared" si="33"/>
        <v>No reporta avance en el periodo</v>
      </c>
      <c r="AL180" s="164" t="s">
        <v>294</v>
      </c>
      <c r="AM180" s="164" t="s">
        <v>104</v>
      </c>
      <c r="AN180" s="164" t="s">
        <v>104</v>
      </c>
      <c r="AO180" s="307" t="str">
        <f t="shared" si="34"/>
        <v>Sin iniciar</v>
      </c>
      <c r="AP180" s="243">
        <v>112251072</v>
      </c>
      <c r="AQ180" s="243">
        <v>0</v>
      </c>
      <c r="AR180" s="122">
        <v>277092000</v>
      </c>
      <c r="AS180" s="122">
        <v>229689000</v>
      </c>
      <c r="AT180" s="122">
        <v>40167733</v>
      </c>
    </row>
    <row r="181" spans="2:46" s="59" customFormat="1" ht="17.25" thickBot="1" x14ac:dyDescent="0.35">
      <c r="B181" s="165"/>
      <c r="C181" s="165"/>
      <c r="D181" s="165"/>
      <c r="E181" s="163"/>
      <c r="F181" s="165"/>
      <c r="G181" s="165"/>
      <c r="H181" s="165"/>
      <c r="I181" s="222"/>
      <c r="J181" s="165"/>
      <c r="K181" s="165"/>
      <c r="L181" s="165"/>
      <c r="M181" s="165"/>
      <c r="N181" s="165"/>
      <c r="O181" s="182"/>
      <c r="P181" s="182"/>
      <c r="Q181" s="222"/>
      <c r="R181" s="222"/>
      <c r="S181" s="222"/>
      <c r="T181" s="222"/>
      <c r="U181" s="242"/>
      <c r="V181" s="243"/>
      <c r="W181" s="130" t="s">
        <v>1457</v>
      </c>
      <c r="X181" s="134" t="s">
        <v>726</v>
      </c>
      <c r="Y181" s="133" t="s">
        <v>1396</v>
      </c>
      <c r="Z181" s="133" t="s">
        <v>1398</v>
      </c>
      <c r="AA181" s="133" t="s">
        <v>674</v>
      </c>
      <c r="AB181" s="122">
        <v>48836667</v>
      </c>
      <c r="AC181" s="230"/>
      <c r="AD181" s="165"/>
      <c r="AE181" s="165"/>
      <c r="AF181" s="165"/>
      <c r="AG181" s="165"/>
      <c r="AI181" s="276"/>
      <c r="AJ181" s="289"/>
      <c r="AK181" s="306"/>
      <c r="AL181" s="165"/>
      <c r="AM181" s="165"/>
      <c r="AN181" s="165"/>
      <c r="AO181" s="309"/>
      <c r="AP181" s="243"/>
      <c r="AQ181" s="243"/>
      <c r="AR181" s="122">
        <v>48836667</v>
      </c>
      <c r="AS181" s="122">
        <v>48836667</v>
      </c>
      <c r="AT181" s="122">
        <v>13416667</v>
      </c>
    </row>
    <row r="182" spans="2:46" s="59" customFormat="1" ht="16.5" customHeight="1" thickBot="1" x14ac:dyDescent="0.35">
      <c r="B182" s="164" t="s">
        <v>78</v>
      </c>
      <c r="C182" s="164" t="s">
        <v>189</v>
      </c>
      <c r="D182" s="164" t="s">
        <v>674</v>
      </c>
      <c r="E182" s="162" t="s">
        <v>729</v>
      </c>
      <c r="F182" s="164" t="s">
        <v>115</v>
      </c>
      <c r="G182" s="164" t="s">
        <v>676</v>
      </c>
      <c r="H182" s="164" t="s">
        <v>98</v>
      </c>
      <c r="I182" s="221">
        <v>1</v>
      </c>
      <c r="J182" s="164" t="s">
        <v>730</v>
      </c>
      <c r="K182" s="164" t="s">
        <v>86</v>
      </c>
      <c r="L182" s="164" t="s">
        <v>87</v>
      </c>
      <c r="M182" s="164" t="s">
        <v>722</v>
      </c>
      <c r="N182" s="164" t="s">
        <v>731</v>
      </c>
      <c r="O182" s="181">
        <v>46023</v>
      </c>
      <c r="P182" s="181">
        <v>46386</v>
      </c>
      <c r="Q182" s="221"/>
      <c r="R182" s="221">
        <v>0.5</v>
      </c>
      <c r="S182" s="221"/>
      <c r="T182" s="221">
        <v>1</v>
      </c>
      <c r="U182" s="242" t="s">
        <v>1458</v>
      </c>
      <c r="V182" s="243">
        <v>10305501</v>
      </c>
      <c r="W182" s="130" t="s">
        <v>1457</v>
      </c>
      <c r="X182" s="134" t="s">
        <v>729</v>
      </c>
      <c r="Y182" s="133" t="s">
        <v>1396</v>
      </c>
      <c r="Z182" s="133" t="s">
        <v>1415</v>
      </c>
      <c r="AA182" s="133" t="s">
        <v>674</v>
      </c>
      <c r="AB182" s="122">
        <v>3950000</v>
      </c>
      <c r="AC182" s="228" t="s">
        <v>120</v>
      </c>
      <c r="AD182" s="164" t="s">
        <v>91</v>
      </c>
      <c r="AE182" s="164" t="s">
        <v>121</v>
      </c>
      <c r="AF182" s="164" t="s">
        <v>680</v>
      </c>
      <c r="AG182" s="164" t="s">
        <v>91</v>
      </c>
      <c r="AI182" s="275"/>
      <c r="AJ182" s="290" t="str">
        <f t="shared" si="32"/>
        <v>No Aplica</v>
      </c>
      <c r="AK182" s="304" t="str">
        <f t="shared" si="33"/>
        <v>No reporta avance en el periodo</v>
      </c>
      <c r="AL182" s="164" t="s">
        <v>294</v>
      </c>
      <c r="AM182" s="164" t="s">
        <v>104</v>
      </c>
      <c r="AN182" s="164" t="s">
        <v>104</v>
      </c>
      <c r="AO182" s="307" t="str">
        <f t="shared" si="34"/>
        <v>Sin iniciar</v>
      </c>
      <c r="AP182" s="243">
        <v>10305501</v>
      </c>
      <c r="AQ182" s="243">
        <v>0</v>
      </c>
      <c r="AR182" s="122">
        <v>3950000</v>
      </c>
      <c r="AS182" s="122">
        <v>0</v>
      </c>
      <c r="AT182" s="122">
        <v>0</v>
      </c>
    </row>
    <row r="183" spans="2:46" s="59" customFormat="1" ht="17.25" thickBot="1" x14ac:dyDescent="0.35">
      <c r="B183" s="166"/>
      <c r="C183" s="166"/>
      <c r="D183" s="166"/>
      <c r="E183" s="167"/>
      <c r="F183" s="166"/>
      <c r="G183" s="166"/>
      <c r="H183" s="166"/>
      <c r="I183" s="241"/>
      <c r="J183" s="166"/>
      <c r="K183" s="166"/>
      <c r="L183" s="166"/>
      <c r="M183" s="166"/>
      <c r="N183" s="166"/>
      <c r="O183" s="183"/>
      <c r="P183" s="183"/>
      <c r="Q183" s="241"/>
      <c r="R183" s="241"/>
      <c r="S183" s="241"/>
      <c r="T183" s="241"/>
      <c r="U183" s="242"/>
      <c r="V183" s="243"/>
      <c r="W183" s="130" t="s">
        <v>1457</v>
      </c>
      <c r="X183" s="134" t="s">
        <v>729</v>
      </c>
      <c r="Y183" s="133" t="s">
        <v>1396</v>
      </c>
      <c r="Z183" s="133" t="s">
        <v>1397</v>
      </c>
      <c r="AA183" s="133" t="s">
        <v>674</v>
      </c>
      <c r="AB183" s="122">
        <v>6500000</v>
      </c>
      <c r="AC183" s="229"/>
      <c r="AD183" s="166"/>
      <c r="AE183" s="166"/>
      <c r="AF183" s="166"/>
      <c r="AG183" s="166"/>
      <c r="AI183" s="277"/>
      <c r="AJ183" s="288"/>
      <c r="AK183" s="305"/>
      <c r="AL183" s="166"/>
      <c r="AM183" s="166"/>
      <c r="AN183" s="166"/>
      <c r="AO183" s="308"/>
      <c r="AP183" s="243"/>
      <c r="AQ183" s="243"/>
      <c r="AR183" s="122">
        <v>6500000</v>
      </c>
      <c r="AS183" s="122">
        <v>0</v>
      </c>
      <c r="AT183" s="122">
        <v>0</v>
      </c>
    </row>
    <row r="184" spans="2:46" s="59" customFormat="1" ht="17.25" thickBot="1" x14ac:dyDescent="0.35">
      <c r="B184" s="165"/>
      <c r="C184" s="165"/>
      <c r="D184" s="165"/>
      <c r="E184" s="163"/>
      <c r="F184" s="165"/>
      <c r="G184" s="165"/>
      <c r="H184" s="165"/>
      <c r="I184" s="222"/>
      <c r="J184" s="165"/>
      <c r="K184" s="165"/>
      <c r="L184" s="165"/>
      <c r="M184" s="165"/>
      <c r="N184" s="165"/>
      <c r="O184" s="182"/>
      <c r="P184" s="182"/>
      <c r="Q184" s="222"/>
      <c r="R184" s="222"/>
      <c r="S184" s="222"/>
      <c r="T184" s="222"/>
      <c r="U184" s="242"/>
      <c r="V184" s="243"/>
      <c r="W184" s="130" t="s">
        <v>1457</v>
      </c>
      <c r="X184" s="134" t="s">
        <v>729</v>
      </c>
      <c r="Y184" s="133" t="s">
        <v>1396</v>
      </c>
      <c r="Z184" s="133" t="s">
        <v>1398</v>
      </c>
      <c r="AA184" s="133" t="s">
        <v>674</v>
      </c>
      <c r="AB184" s="122">
        <v>77446000</v>
      </c>
      <c r="AC184" s="230"/>
      <c r="AD184" s="165"/>
      <c r="AE184" s="165"/>
      <c r="AF184" s="165"/>
      <c r="AG184" s="165"/>
      <c r="AI184" s="276"/>
      <c r="AJ184" s="289"/>
      <c r="AK184" s="306"/>
      <c r="AL184" s="165"/>
      <c r="AM184" s="165"/>
      <c r="AN184" s="165"/>
      <c r="AO184" s="309"/>
      <c r="AP184" s="243"/>
      <c r="AQ184" s="243"/>
      <c r="AR184" s="122">
        <v>77446000</v>
      </c>
      <c r="AS184" s="122">
        <v>59724000</v>
      </c>
      <c r="AT184" s="122">
        <v>11502400</v>
      </c>
    </row>
    <row r="185" spans="2:46" s="59" customFormat="1" ht="16.5" customHeight="1" thickBot="1" x14ac:dyDescent="0.35">
      <c r="B185" s="52" t="s">
        <v>78</v>
      </c>
      <c r="C185" s="52" t="s">
        <v>189</v>
      </c>
      <c r="D185" s="52" t="s">
        <v>674</v>
      </c>
      <c r="E185" s="53" t="s">
        <v>732</v>
      </c>
      <c r="F185" s="52" t="s">
        <v>115</v>
      </c>
      <c r="G185" s="52" t="s">
        <v>348</v>
      </c>
      <c r="H185" s="52" t="s">
        <v>355</v>
      </c>
      <c r="I185" s="79">
        <v>1</v>
      </c>
      <c r="J185" s="52" t="s">
        <v>733</v>
      </c>
      <c r="K185" s="52" t="s">
        <v>86</v>
      </c>
      <c r="L185" s="52" t="s">
        <v>87</v>
      </c>
      <c r="M185" s="52" t="s">
        <v>722</v>
      </c>
      <c r="N185" s="52" t="s">
        <v>734</v>
      </c>
      <c r="O185" s="90">
        <v>46023</v>
      </c>
      <c r="P185" s="90">
        <v>46386</v>
      </c>
      <c r="Q185" s="79"/>
      <c r="R185" s="79">
        <v>0.5</v>
      </c>
      <c r="S185" s="79"/>
      <c r="T185" s="79">
        <v>1</v>
      </c>
      <c r="U185" s="137" t="s">
        <v>1458</v>
      </c>
      <c r="V185" s="121">
        <v>57681648</v>
      </c>
      <c r="W185" s="130" t="s">
        <v>1457</v>
      </c>
      <c r="X185" s="134" t="s">
        <v>732</v>
      </c>
      <c r="Y185" s="133" t="s">
        <v>1396</v>
      </c>
      <c r="Z185" s="133" t="s">
        <v>1397</v>
      </c>
      <c r="AA185" s="133" t="s">
        <v>674</v>
      </c>
      <c r="AB185" s="122">
        <v>251847200</v>
      </c>
      <c r="AC185" s="123" t="s">
        <v>120</v>
      </c>
      <c r="AD185" s="52" t="s">
        <v>91</v>
      </c>
      <c r="AE185" s="52" t="s">
        <v>121</v>
      </c>
      <c r="AF185" s="52" t="s">
        <v>91</v>
      </c>
      <c r="AG185" s="52" t="s">
        <v>91</v>
      </c>
      <c r="AI185" s="105"/>
      <c r="AJ185" s="57" t="str">
        <f t="shared" si="32"/>
        <v>No Aplica</v>
      </c>
      <c r="AK185" s="117" t="str">
        <f t="shared" si="33"/>
        <v>No reporta avance en el periodo</v>
      </c>
      <c r="AL185" s="52" t="s">
        <v>294</v>
      </c>
      <c r="AM185" s="52" t="s">
        <v>104</v>
      </c>
      <c r="AN185" s="52" t="s">
        <v>104</v>
      </c>
      <c r="AO185" s="118" t="str">
        <f t="shared" si="34"/>
        <v>Sin iniciar</v>
      </c>
      <c r="AP185" s="121">
        <v>57681648</v>
      </c>
      <c r="AQ185" s="121">
        <v>0</v>
      </c>
      <c r="AR185" s="122">
        <v>251847200</v>
      </c>
      <c r="AS185" s="122">
        <v>206056800</v>
      </c>
      <c r="AT185" s="122">
        <v>34047800</v>
      </c>
    </row>
    <row r="186" spans="2:46" s="59" customFormat="1" ht="17.25" thickBot="1" x14ac:dyDescent="0.35">
      <c r="B186" s="52" t="s">
        <v>78</v>
      </c>
      <c r="C186" s="52" t="s">
        <v>189</v>
      </c>
      <c r="D186" s="52" t="s">
        <v>674</v>
      </c>
      <c r="E186" s="53" t="s">
        <v>735</v>
      </c>
      <c r="F186" s="52" t="s">
        <v>115</v>
      </c>
      <c r="G186" s="52" t="s">
        <v>348</v>
      </c>
      <c r="H186" s="52" t="s">
        <v>710</v>
      </c>
      <c r="I186" s="79">
        <v>1</v>
      </c>
      <c r="J186" s="52" t="s">
        <v>736</v>
      </c>
      <c r="K186" s="52" t="s">
        <v>86</v>
      </c>
      <c r="L186" s="52" t="s">
        <v>87</v>
      </c>
      <c r="M186" s="52" t="s">
        <v>722</v>
      </c>
      <c r="N186" s="52" t="s">
        <v>737</v>
      </c>
      <c r="O186" s="90">
        <v>46023</v>
      </c>
      <c r="P186" s="90">
        <v>46386</v>
      </c>
      <c r="Q186" s="79">
        <v>0.2</v>
      </c>
      <c r="R186" s="79">
        <v>0.4</v>
      </c>
      <c r="S186" s="79">
        <v>0.7</v>
      </c>
      <c r="T186" s="79">
        <v>1</v>
      </c>
      <c r="U186" s="137" t="s">
        <v>1458</v>
      </c>
      <c r="V186" s="121">
        <v>48885384</v>
      </c>
      <c r="W186" s="130" t="s">
        <v>1457</v>
      </c>
      <c r="X186" s="134" t="s">
        <v>735</v>
      </c>
      <c r="Y186" s="133" t="s">
        <v>1396</v>
      </c>
      <c r="Z186" s="133" t="s">
        <v>1415</v>
      </c>
      <c r="AA186" s="133" t="s">
        <v>674</v>
      </c>
      <c r="AB186" s="122">
        <v>3950000</v>
      </c>
      <c r="AC186" s="123" t="s">
        <v>120</v>
      </c>
      <c r="AD186" s="52" t="s">
        <v>91</v>
      </c>
      <c r="AE186" s="52" t="s">
        <v>121</v>
      </c>
      <c r="AF186" s="52" t="s">
        <v>91</v>
      </c>
      <c r="AG186" s="52" t="s">
        <v>91</v>
      </c>
      <c r="AI186" s="105">
        <v>0.2</v>
      </c>
      <c r="AJ186" s="57">
        <f t="shared" si="32"/>
        <v>1</v>
      </c>
      <c r="AK186" s="117" t="str">
        <f t="shared" si="33"/>
        <v>Avance satisfactorio</v>
      </c>
      <c r="AL186" s="52" t="s">
        <v>738</v>
      </c>
      <c r="AM186" s="52" t="s">
        <v>739</v>
      </c>
      <c r="AN186" s="52"/>
      <c r="AO186" s="118" t="str">
        <f t="shared" si="34"/>
        <v>En gestión</v>
      </c>
      <c r="AP186" s="121">
        <v>48885384</v>
      </c>
      <c r="AQ186" s="121">
        <v>12221346</v>
      </c>
      <c r="AR186" s="122">
        <v>3950000</v>
      </c>
      <c r="AS186" s="122">
        <v>0</v>
      </c>
      <c r="AT186" s="122">
        <v>0</v>
      </c>
    </row>
    <row r="187" spans="2:46" s="59" customFormat="1" ht="16.5" customHeight="1" thickBot="1" x14ac:dyDescent="0.35">
      <c r="B187" s="52" t="s">
        <v>78</v>
      </c>
      <c r="C187" s="52" t="s">
        <v>189</v>
      </c>
      <c r="D187" s="52" t="s">
        <v>674</v>
      </c>
      <c r="E187" s="53" t="s">
        <v>740</v>
      </c>
      <c r="F187" s="52" t="s">
        <v>115</v>
      </c>
      <c r="G187" s="52" t="s">
        <v>116</v>
      </c>
      <c r="H187" s="52" t="s">
        <v>355</v>
      </c>
      <c r="I187" s="78">
        <v>1</v>
      </c>
      <c r="J187" s="52" t="s">
        <v>741</v>
      </c>
      <c r="K187" s="52" t="s">
        <v>86</v>
      </c>
      <c r="L187" s="52" t="s">
        <v>129</v>
      </c>
      <c r="M187" s="52" t="s">
        <v>742</v>
      </c>
      <c r="N187" s="52" t="s">
        <v>743</v>
      </c>
      <c r="O187" s="90">
        <v>46023</v>
      </c>
      <c r="P187" s="90">
        <v>46295</v>
      </c>
      <c r="Q187" s="78"/>
      <c r="R187" s="78"/>
      <c r="S187" s="78">
        <v>1</v>
      </c>
      <c r="T187" s="78"/>
      <c r="U187" s="137" t="s">
        <v>1458</v>
      </c>
      <c r="V187" s="121">
        <v>5883620</v>
      </c>
      <c r="W187" s="130" t="s">
        <v>1457</v>
      </c>
      <c r="X187" s="134" t="s">
        <v>735</v>
      </c>
      <c r="Y187" s="133" t="s">
        <v>1396</v>
      </c>
      <c r="Z187" s="133" t="s">
        <v>1397</v>
      </c>
      <c r="AA187" s="133" t="s">
        <v>674</v>
      </c>
      <c r="AB187" s="122">
        <v>73600000</v>
      </c>
      <c r="AC187" s="123" t="s">
        <v>120</v>
      </c>
      <c r="AD187" s="52" t="s">
        <v>91</v>
      </c>
      <c r="AE187" s="52" t="s">
        <v>121</v>
      </c>
      <c r="AF187" s="52" t="s">
        <v>93</v>
      </c>
      <c r="AG187" s="52" t="s">
        <v>91</v>
      </c>
      <c r="AI187" s="106"/>
      <c r="AJ187" s="57" t="str">
        <f t="shared" si="32"/>
        <v>No Aplica</v>
      </c>
      <c r="AK187" s="117" t="str">
        <f t="shared" si="33"/>
        <v>No reporta avance en el periodo</v>
      </c>
      <c r="AL187" s="52" t="s">
        <v>294</v>
      </c>
      <c r="AM187" s="52" t="s">
        <v>104</v>
      </c>
      <c r="AN187" s="52" t="s">
        <v>104</v>
      </c>
      <c r="AO187" s="118" t="str">
        <f t="shared" si="34"/>
        <v>Sin iniciar</v>
      </c>
      <c r="AP187" s="121">
        <v>5883620</v>
      </c>
      <c r="AQ187" s="121">
        <v>0</v>
      </c>
      <c r="AR187" s="122">
        <v>73600000</v>
      </c>
      <c r="AS187" s="122">
        <v>54900000</v>
      </c>
      <c r="AT187" s="122">
        <v>9353333</v>
      </c>
    </row>
    <row r="188" spans="2:46" s="59" customFormat="1" ht="16.5" customHeight="1" thickBot="1" x14ac:dyDescent="0.35">
      <c r="B188" s="52" t="s">
        <v>78</v>
      </c>
      <c r="C188" s="52" t="s">
        <v>189</v>
      </c>
      <c r="D188" s="52" t="s">
        <v>674</v>
      </c>
      <c r="E188" s="53" t="s">
        <v>744</v>
      </c>
      <c r="F188" s="52" t="s">
        <v>115</v>
      </c>
      <c r="G188" s="52" t="s">
        <v>116</v>
      </c>
      <c r="H188" s="52" t="s">
        <v>355</v>
      </c>
      <c r="I188" s="78">
        <v>1</v>
      </c>
      <c r="J188" s="52" t="s">
        <v>745</v>
      </c>
      <c r="K188" s="52" t="s">
        <v>86</v>
      </c>
      <c r="L188" s="52" t="s">
        <v>129</v>
      </c>
      <c r="M188" s="52" t="s">
        <v>746</v>
      </c>
      <c r="N188" s="52" t="s">
        <v>747</v>
      </c>
      <c r="O188" s="90">
        <v>46023</v>
      </c>
      <c r="P188" s="90">
        <v>46295</v>
      </c>
      <c r="Q188" s="78"/>
      <c r="R188" s="78"/>
      <c r="S188" s="78">
        <v>1</v>
      </c>
      <c r="T188" s="78"/>
      <c r="U188" s="137" t="s">
        <v>1458</v>
      </c>
      <c r="V188" s="121">
        <v>5883620</v>
      </c>
      <c r="W188" s="130" t="s">
        <v>1457</v>
      </c>
      <c r="X188" s="134" t="s">
        <v>735</v>
      </c>
      <c r="Y188" s="133" t="s">
        <v>1396</v>
      </c>
      <c r="Z188" s="133" t="s">
        <v>1398</v>
      </c>
      <c r="AA188" s="133" t="s">
        <v>674</v>
      </c>
      <c r="AB188" s="122">
        <v>154446000</v>
      </c>
      <c r="AC188" s="123" t="s">
        <v>120</v>
      </c>
      <c r="AD188" s="52" t="s">
        <v>91</v>
      </c>
      <c r="AE188" s="52" t="s">
        <v>121</v>
      </c>
      <c r="AF188" s="52" t="s">
        <v>93</v>
      </c>
      <c r="AG188" s="52" t="s">
        <v>91</v>
      </c>
      <c r="AI188" s="106"/>
      <c r="AJ188" s="57" t="str">
        <f t="shared" si="32"/>
        <v>No Aplica</v>
      </c>
      <c r="AK188" s="117" t="str">
        <f t="shared" si="33"/>
        <v>No reporta avance en el periodo</v>
      </c>
      <c r="AL188" s="52" t="s">
        <v>294</v>
      </c>
      <c r="AM188" s="52" t="s">
        <v>104</v>
      </c>
      <c r="AN188" s="52" t="s">
        <v>104</v>
      </c>
      <c r="AO188" s="118" t="str">
        <f t="shared" si="34"/>
        <v>Sin iniciar</v>
      </c>
      <c r="AP188" s="121">
        <v>5883620</v>
      </c>
      <c r="AQ188" s="121">
        <v>0</v>
      </c>
      <c r="AR188" s="122">
        <v>154446000</v>
      </c>
      <c r="AS188" s="122">
        <v>122724000</v>
      </c>
      <c r="AT188" s="122">
        <v>20675200</v>
      </c>
    </row>
    <row r="189" spans="2:46" s="59" customFormat="1" ht="16.5" customHeight="1" thickBot="1" x14ac:dyDescent="0.35">
      <c r="B189" s="52" t="s">
        <v>78</v>
      </c>
      <c r="C189" s="52" t="s">
        <v>189</v>
      </c>
      <c r="D189" s="52" t="s">
        <v>674</v>
      </c>
      <c r="E189" s="53" t="s">
        <v>748</v>
      </c>
      <c r="F189" s="52" t="s">
        <v>115</v>
      </c>
      <c r="G189" s="52" t="s">
        <v>116</v>
      </c>
      <c r="H189" s="52" t="s">
        <v>355</v>
      </c>
      <c r="I189" s="78">
        <v>1</v>
      </c>
      <c r="J189" s="52" t="s">
        <v>749</v>
      </c>
      <c r="K189" s="52" t="s">
        <v>86</v>
      </c>
      <c r="L189" s="52" t="s">
        <v>129</v>
      </c>
      <c r="M189" s="52" t="s">
        <v>746</v>
      </c>
      <c r="N189" s="52" t="s">
        <v>750</v>
      </c>
      <c r="O189" s="90">
        <v>46023</v>
      </c>
      <c r="P189" s="90">
        <v>46295</v>
      </c>
      <c r="Q189" s="78"/>
      <c r="R189" s="78"/>
      <c r="S189" s="78">
        <v>1</v>
      </c>
      <c r="T189" s="78"/>
      <c r="U189" s="137" t="s">
        <v>1458</v>
      </c>
      <c r="V189" s="121">
        <v>5883620</v>
      </c>
      <c r="W189" s="130" t="s">
        <v>559</v>
      </c>
      <c r="X189" s="134" t="s">
        <v>1400</v>
      </c>
      <c r="Y189" s="133" t="s">
        <v>1400</v>
      </c>
      <c r="Z189" s="133" t="s">
        <v>1400</v>
      </c>
      <c r="AA189" s="133" t="s">
        <v>1400</v>
      </c>
      <c r="AB189" s="122">
        <v>0</v>
      </c>
      <c r="AC189" s="123" t="s">
        <v>120</v>
      </c>
      <c r="AD189" s="52" t="s">
        <v>91</v>
      </c>
      <c r="AE189" s="52" t="s">
        <v>121</v>
      </c>
      <c r="AF189" s="52" t="s">
        <v>93</v>
      </c>
      <c r="AG189" s="52" t="s">
        <v>91</v>
      </c>
      <c r="AI189" s="106"/>
      <c r="AJ189" s="57" t="str">
        <f t="shared" si="32"/>
        <v>No Aplica</v>
      </c>
      <c r="AK189" s="117" t="str">
        <f t="shared" si="33"/>
        <v>No reporta avance en el periodo</v>
      </c>
      <c r="AL189" s="52" t="s">
        <v>294</v>
      </c>
      <c r="AM189" s="52" t="s">
        <v>104</v>
      </c>
      <c r="AN189" s="52" t="s">
        <v>104</v>
      </c>
      <c r="AO189" s="118" t="str">
        <f t="shared" si="34"/>
        <v>Sin iniciar</v>
      </c>
      <c r="AP189" s="121">
        <v>5883620</v>
      </c>
      <c r="AQ189" s="121">
        <v>0</v>
      </c>
      <c r="AR189" s="122">
        <v>0</v>
      </c>
      <c r="AS189" s="122">
        <v>0</v>
      </c>
      <c r="AT189" s="122">
        <v>0</v>
      </c>
    </row>
    <row r="190" spans="2:46" s="59" customFormat="1" ht="16.5" customHeight="1" thickBot="1" x14ac:dyDescent="0.35">
      <c r="B190" s="164" t="s">
        <v>78</v>
      </c>
      <c r="C190" s="164" t="s">
        <v>189</v>
      </c>
      <c r="D190" s="164" t="s">
        <v>674</v>
      </c>
      <c r="E190" s="162" t="s">
        <v>751</v>
      </c>
      <c r="F190" s="164" t="s">
        <v>115</v>
      </c>
      <c r="G190" s="164" t="s">
        <v>348</v>
      </c>
      <c r="H190" s="164" t="s">
        <v>473</v>
      </c>
      <c r="I190" s="221">
        <v>1</v>
      </c>
      <c r="J190" s="164" t="s">
        <v>752</v>
      </c>
      <c r="K190" s="164" t="s">
        <v>86</v>
      </c>
      <c r="L190" s="164" t="s">
        <v>87</v>
      </c>
      <c r="M190" s="164" t="s">
        <v>678</v>
      </c>
      <c r="N190" s="164" t="s">
        <v>753</v>
      </c>
      <c r="O190" s="181">
        <v>46023</v>
      </c>
      <c r="P190" s="181">
        <v>46386</v>
      </c>
      <c r="Q190" s="221"/>
      <c r="R190" s="221">
        <v>0.7</v>
      </c>
      <c r="S190" s="221">
        <v>0.8</v>
      </c>
      <c r="T190" s="221">
        <v>1</v>
      </c>
      <c r="U190" s="242" t="s">
        <v>1458</v>
      </c>
      <c r="V190" s="243">
        <v>14613252</v>
      </c>
      <c r="W190" s="130" t="s">
        <v>1457</v>
      </c>
      <c r="X190" s="134" t="s">
        <v>751</v>
      </c>
      <c r="Y190" s="133" t="s">
        <v>1407</v>
      </c>
      <c r="Z190" s="133" t="s">
        <v>1398</v>
      </c>
      <c r="AA190" s="133" t="s">
        <v>674</v>
      </c>
      <c r="AB190" s="122">
        <v>603604500</v>
      </c>
      <c r="AC190" s="228" t="s">
        <v>120</v>
      </c>
      <c r="AD190" s="164" t="s">
        <v>91</v>
      </c>
      <c r="AE190" s="164" t="s">
        <v>121</v>
      </c>
      <c r="AF190" s="164" t="s">
        <v>93</v>
      </c>
      <c r="AG190" s="164" t="s">
        <v>91</v>
      </c>
      <c r="AI190" s="275"/>
      <c r="AJ190" s="290" t="str">
        <f t="shared" si="32"/>
        <v>No Aplica</v>
      </c>
      <c r="AK190" s="304" t="str">
        <f t="shared" si="33"/>
        <v>No reporta avance en el periodo</v>
      </c>
      <c r="AL190" s="164" t="s">
        <v>294</v>
      </c>
      <c r="AM190" s="164" t="s">
        <v>104</v>
      </c>
      <c r="AN190" s="164" t="s">
        <v>104</v>
      </c>
      <c r="AO190" s="307" t="str">
        <f t="shared" si="34"/>
        <v>Sin iniciar</v>
      </c>
      <c r="AP190" s="243">
        <v>14613252</v>
      </c>
      <c r="AQ190" s="243">
        <v>0</v>
      </c>
      <c r="AR190" s="122">
        <v>603604500</v>
      </c>
      <c r="AS190" s="122">
        <v>512050000</v>
      </c>
      <c r="AT190" s="122">
        <v>86222399.5</v>
      </c>
    </row>
    <row r="191" spans="2:46" s="59" customFormat="1" ht="17.25" thickBot="1" x14ac:dyDescent="0.35">
      <c r="B191" s="166"/>
      <c r="C191" s="166"/>
      <c r="D191" s="166"/>
      <c r="E191" s="167"/>
      <c r="F191" s="166"/>
      <c r="G191" s="166"/>
      <c r="H191" s="166"/>
      <c r="I191" s="241"/>
      <c r="J191" s="166"/>
      <c r="K191" s="166"/>
      <c r="L191" s="166"/>
      <c r="M191" s="166"/>
      <c r="N191" s="166"/>
      <c r="O191" s="183"/>
      <c r="P191" s="183"/>
      <c r="Q191" s="241"/>
      <c r="R191" s="241"/>
      <c r="S191" s="241"/>
      <c r="T191" s="241"/>
      <c r="U191" s="242"/>
      <c r="V191" s="243"/>
      <c r="W191" s="130" t="s">
        <v>1457</v>
      </c>
      <c r="X191" s="134" t="s">
        <v>751</v>
      </c>
      <c r="Y191" s="133" t="s">
        <v>1407</v>
      </c>
      <c r="Z191" s="133" t="s">
        <v>1398</v>
      </c>
      <c r="AA191" s="133" t="s">
        <v>190</v>
      </c>
      <c r="AB191" s="122">
        <v>62350000</v>
      </c>
      <c r="AC191" s="229"/>
      <c r="AD191" s="166"/>
      <c r="AE191" s="166"/>
      <c r="AF191" s="166"/>
      <c r="AG191" s="166"/>
      <c r="AI191" s="277"/>
      <c r="AJ191" s="288"/>
      <c r="AK191" s="305"/>
      <c r="AL191" s="166"/>
      <c r="AM191" s="166"/>
      <c r="AN191" s="166"/>
      <c r="AO191" s="308"/>
      <c r="AP191" s="243"/>
      <c r="AQ191" s="243"/>
      <c r="AR191" s="122">
        <v>62350000</v>
      </c>
      <c r="AS191" s="122">
        <v>62350000</v>
      </c>
      <c r="AT191" s="122">
        <v>11098333.5</v>
      </c>
    </row>
    <row r="192" spans="2:46" s="59" customFormat="1" ht="17.25" thickBot="1" x14ac:dyDescent="0.35">
      <c r="B192" s="165"/>
      <c r="C192" s="165"/>
      <c r="D192" s="165"/>
      <c r="E192" s="163"/>
      <c r="F192" s="165"/>
      <c r="G192" s="165"/>
      <c r="H192" s="165"/>
      <c r="I192" s="222"/>
      <c r="J192" s="165"/>
      <c r="K192" s="165"/>
      <c r="L192" s="165"/>
      <c r="M192" s="165"/>
      <c r="N192" s="165"/>
      <c r="O192" s="182"/>
      <c r="P192" s="182"/>
      <c r="Q192" s="222"/>
      <c r="R192" s="222"/>
      <c r="S192" s="222"/>
      <c r="T192" s="222"/>
      <c r="U192" s="242"/>
      <c r="V192" s="243"/>
      <c r="W192" s="130" t="s">
        <v>1457</v>
      </c>
      <c r="X192" s="134" t="s">
        <v>751</v>
      </c>
      <c r="Y192" s="133" t="s">
        <v>1407</v>
      </c>
      <c r="Z192" s="133" t="s">
        <v>1398</v>
      </c>
      <c r="AA192" s="133" t="s">
        <v>564</v>
      </c>
      <c r="AB192" s="122">
        <v>279216416.65999997</v>
      </c>
      <c r="AC192" s="230"/>
      <c r="AD192" s="165"/>
      <c r="AE192" s="165"/>
      <c r="AF192" s="165"/>
      <c r="AG192" s="165"/>
      <c r="AI192" s="276"/>
      <c r="AJ192" s="289"/>
      <c r="AK192" s="306"/>
      <c r="AL192" s="165"/>
      <c r="AM192" s="165"/>
      <c r="AN192" s="165"/>
      <c r="AO192" s="309"/>
      <c r="AP192" s="243"/>
      <c r="AQ192" s="243"/>
      <c r="AR192" s="122">
        <v>279216416.65999997</v>
      </c>
      <c r="AS192" s="122">
        <v>236487250.16499999</v>
      </c>
      <c r="AT192" s="122">
        <v>40087500</v>
      </c>
    </row>
    <row r="193" spans="2:46" s="59" customFormat="1" ht="16.5" customHeight="1" thickBot="1" x14ac:dyDescent="0.35">
      <c r="B193" s="52" t="s">
        <v>78</v>
      </c>
      <c r="C193" s="52" t="s">
        <v>189</v>
      </c>
      <c r="D193" s="52" t="s">
        <v>674</v>
      </c>
      <c r="E193" s="53" t="s">
        <v>754</v>
      </c>
      <c r="F193" s="52" t="s">
        <v>115</v>
      </c>
      <c r="G193" s="52" t="s">
        <v>348</v>
      </c>
      <c r="H193" s="52" t="s">
        <v>473</v>
      </c>
      <c r="I193" s="78">
        <v>10</v>
      </c>
      <c r="J193" s="52" t="s">
        <v>755</v>
      </c>
      <c r="K193" s="52" t="s">
        <v>86</v>
      </c>
      <c r="L193" s="52" t="s">
        <v>129</v>
      </c>
      <c r="M193" s="52" t="s">
        <v>756</v>
      </c>
      <c r="N193" s="52" t="s">
        <v>757</v>
      </c>
      <c r="O193" s="90">
        <v>46023</v>
      </c>
      <c r="P193" s="90">
        <v>46386</v>
      </c>
      <c r="Q193" s="78"/>
      <c r="R193" s="78">
        <v>4</v>
      </c>
      <c r="S193" s="78">
        <v>6</v>
      </c>
      <c r="T193" s="78">
        <v>8</v>
      </c>
      <c r="U193" s="137" t="s">
        <v>1458</v>
      </c>
      <c r="V193" s="121">
        <v>14613252</v>
      </c>
      <c r="W193" s="130" t="s">
        <v>1457</v>
      </c>
      <c r="X193" s="134" t="s">
        <v>754</v>
      </c>
      <c r="Y193" s="133" t="s">
        <v>1407</v>
      </c>
      <c r="Z193" s="133" t="s">
        <v>1398</v>
      </c>
      <c r="AA193" s="133" t="s">
        <v>674</v>
      </c>
      <c r="AB193" s="122">
        <v>281372063</v>
      </c>
      <c r="AC193" s="123" t="s">
        <v>120</v>
      </c>
      <c r="AD193" s="52" t="s">
        <v>91</v>
      </c>
      <c r="AE193" s="52" t="s">
        <v>121</v>
      </c>
      <c r="AF193" s="52" t="s">
        <v>93</v>
      </c>
      <c r="AG193" s="52" t="s">
        <v>91</v>
      </c>
      <c r="AI193" s="106"/>
      <c r="AJ193" s="57" t="str">
        <f t="shared" si="32"/>
        <v>No Aplica</v>
      </c>
      <c r="AK193" s="117" t="str">
        <f t="shared" si="33"/>
        <v>No reporta avance en el periodo</v>
      </c>
      <c r="AL193" s="52" t="s">
        <v>294</v>
      </c>
      <c r="AM193" s="52" t="s">
        <v>104</v>
      </c>
      <c r="AN193" s="52" t="s">
        <v>104</v>
      </c>
      <c r="AO193" s="118" t="str">
        <f t="shared" si="34"/>
        <v>Sin iniciar</v>
      </c>
      <c r="AP193" s="121">
        <v>14613252</v>
      </c>
      <c r="AQ193" s="121">
        <v>0</v>
      </c>
      <c r="AR193" s="122">
        <v>281372063</v>
      </c>
      <c r="AS193" s="122">
        <v>0</v>
      </c>
      <c r="AT193" s="122">
        <v>0</v>
      </c>
    </row>
    <row r="194" spans="2:46" s="59" customFormat="1" ht="16.5" customHeight="1" thickBot="1" x14ac:dyDescent="0.35">
      <c r="B194" s="164" t="s">
        <v>78</v>
      </c>
      <c r="C194" s="164" t="s">
        <v>189</v>
      </c>
      <c r="D194" s="164" t="s">
        <v>674</v>
      </c>
      <c r="E194" s="162" t="s">
        <v>758</v>
      </c>
      <c r="F194" s="164" t="s">
        <v>115</v>
      </c>
      <c r="G194" s="164" t="s">
        <v>348</v>
      </c>
      <c r="H194" s="164" t="s">
        <v>473</v>
      </c>
      <c r="I194" s="210">
        <v>1</v>
      </c>
      <c r="J194" s="164" t="s">
        <v>759</v>
      </c>
      <c r="K194" s="164" t="s">
        <v>86</v>
      </c>
      <c r="L194" s="164" t="s">
        <v>87</v>
      </c>
      <c r="M194" s="164" t="s">
        <v>678</v>
      </c>
      <c r="N194" s="164" t="s">
        <v>760</v>
      </c>
      <c r="O194" s="181">
        <v>46023</v>
      </c>
      <c r="P194" s="181">
        <v>46386</v>
      </c>
      <c r="Q194" s="210"/>
      <c r="R194" s="210">
        <v>0.7</v>
      </c>
      <c r="S194" s="210">
        <v>0.8</v>
      </c>
      <c r="T194" s="210">
        <v>1</v>
      </c>
      <c r="U194" s="242" t="s">
        <v>1458</v>
      </c>
      <c r="V194" s="243">
        <v>14613252</v>
      </c>
      <c r="W194" s="130" t="s">
        <v>1457</v>
      </c>
      <c r="X194" s="134" t="s">
        <v>758</v>
      </c>
      <c r="Y194" s="133" t="s">
        <v>1407</v>
      </c>
      <c r="Z194" s="133" t="s">
        <v>1398</v>
      </c>
      <c r="AA194" s="133" t="s">
        <v>674</v>
      </c>
      <c r="AB194" s="122">
        <v>603604500</v>
      </c>
      <c r="AC194" s="228" t="s">
        <v>120</v>
      </c>
      <c r="AD194" s="164" t="s">
        <v>91</v>
      </c>
      <c r="AE194" s="164" t="s">
        <v>121</v>
      </c>
      <c r="AF194" s="164" t="s">
        <v>93</v>
      </c>
      <c r="AG194" s="164" t="s">
        <v>91</v>
      </c>
      <c r="AI194" s="301"/>
      <c r="AJ194" s="290" t="str">
        <f t="shared" si="32"/>
        <v>No Aplica</v>
      </c>
      <c r="AK194" s="304" t="str">
        <f t="shared" si="33"/>
        <v>No reporta avance en el periodo</v>
      </c>
      <c r="AL194" s="164" t="s">
        <v>294</v>
      </c>
      <c r="AM194" s="164" t="s">
        <v>104</v>
      </c>
      <c r="AN194" s="164" t="s">
        <v>104</v>
      </c>
      <c r="AO194" s="307" t="str">
        <f t="shared" si="34"/>
        <v>Sin iniciar</v>
      </c>
      <c r="AP194" s="243">
        <v>14613252</v>
      </c>
      <c r="AQ194" s="243">
        <v>0</v>
      </c>
      <c r="AR194" s="122">
        <v>603604500</v>
      </c>
      <c r="AS194" s="122">
        <v>512050000</v>
      </c>
      <c r="AT194" s="122">
        <v>86222399.5</v>
      </c>
    </row>
    <row r="195" spans="2:46" s="59" customFormat="1" ht="17.25" thickBot="1" x14ac:dyDescent="0.35">
      <c r="B195" s="166"/>
      <c r="C195" s="166"/>
      <c r="D195" s="166"/>
      <c r="E195" s="167"/>
      <c r="F195" s="166"/>
      <c r="G195" s="166"/>
      <c r="H195" s="166"/>
      <c r="I195" s="211"/>
      <c r="J195" s="166"/>
      <c r="K195" s="166"/>
      <c r="L195" s="166"/>
      <c r="M195" s="166"/>
      <c r="N195" s="166"/>
      <c r="O195" s="183"/>
      <c r="P195" s="183"/>
      <c r="Q195" s="211"/>
      <c r="R195" s="211"/>
      <c r="S195" s="211"/>
      <c r="T195" s="211"/>
      <c r="U195" s="242"/>
      <c r="V195" s="243"/>
      <c r="W195" s="130" t="s">
        <v>1457</v>
      </c>
      <c r="X195" s="134" t="s">
        <v>758</v>
      </c>
      <c r="Y195" s="133" t="s">
        <v>1407</v>
      </c>
      <c r="Z195" s="133" t="s">
        <v>1398</v>
      </c>
      <c r="AA195" s="133" t="s">
        <v>190</v>
      </c>
      <c r="AB195" s="122">
        <v>62350000</v>
      </c>
      <c r="AC195" s="229"/>
      <c r="AD195" s="166"/>
      <c r="AE195" s="166"/>
      <c r="AF195" s="166"/>
      <c r="AG195" s="166"/>
      <c r="AI195" s="302"/>
      <c r="AJ195" s="288"/>
      <c r="AK195" s="305"/>
      <c r="AL195" s="166"/>
      <c r="AM195" s="166"/>
      <c r="AN195" s="166"/>
      <c r="AO195" s="308"/>
      <c r="AP195" s="243"/>
      <c r="AQ195" s="243"/>
      <c r="AR195" s="122">
        <v>62350000</v>
      </c>
      <c r="AS195" s="122">
        <v>62350000</v>
      </c>
      <c r="AT195" s="122">
        <v>11098333.5</v>
      </c>
    </row>
    <row r="196" spans="2:46" s="59" customFormat="1" ht="17.25" thickBot="1" x14ac:dyDescent="0.35">
      <c r="B196" s="166"/>
      <c r="C196" s="166"/>
      <c r="D196" s="166"/>
      <c r="E196" s="167"/>
      <c r="F196" s="166"/>
      <c r="G196" s="166"/>
      <c r="H196" s="166"/>
      <c r="I196" s="211"/>
      <c r="J196" s="166"/>
      <c r="K196" s="166"/>
      <c r="L196" s="166"/>
      <c r="M196" s="166"/>
      <c r="N196" s="166"/>
      <c r="O196" s="183"/>
      <c r="P196" s="183"/>
      <c r="Q196" s="211"/>
      <c r="R196" s="211"/>
      <c r="S196" s="211"/>
      <c r="T196" s="211"/>
      <c r="U196" s="242"/>
      <c r="V196" s="243"/>
      <c r="W196" s="130" t="s">
        <v>1457</v>
      </c>
      <c r="X196" s="134" t="s">
        <v>758</v>
      </c>
      <c r="Y196" s="133" t="s">
        <v>1407</v>
      </c>
      <c r="Z196" s="133" t="s">
        <v>1398</v>
      </c>
      <c r="AA196" s="133" t="s">
        <v>564</v>
      </c>
      <c r="AB196" s="122">
        <v>279216417.33999997</v>
      </c>
      <c r="AC196" s="229"/>
      <c r="AD196" s="166"/>
      <c r="AE196" s="166"/>
      <c r="AF196" s="166"/>
      <c r="AG196" s="166"/>
      <c r="AI196" s="302"/>
      <c r="AJ196" s="288"/>
      <c r="AK196" s="305"/>
      <c r="AL196" s="166"/>
      <c r="AM196" s="166"/>
      <c r="AN196" s="166"/>
      <c r="AO196" s="308"/>
      <c r="AP196" s="243"/>
      <c r="AQ196" s="243"/>
      <c r="AR196" s="122">
        <v>279216417.33999997</v>
      </c>
      <c r="AS196" s="122">
        <v>236487250.16499999</v>
      </c>
      <c r="AT196" s="122">
        <v>40087500</v>
      </c>
    </row>
    <row r="197" spans="2:46" s="59" customFormat="1" ht="17.25" thickBot="1" x14ac:dyDescent="0.35">
      <c r="B197" s="165"/>
      <c r="C197" s="165"/>
      <c r="D197" s="165"/>
      <c r="E197" s="163"/>
      <c r="F197" s="165"/>
      <c r="G197" s="165"/>
      <c r="H197" s="165"/>
      <c r="I197" s="212"/>
      <c r="J197" s="165"/>
      <c r="K197" s="165"/>
      <c r="L197" s="165"/>
      <c r="M197" s="165"/>
      <c r="N197" s="165"/>
      <c r="O197" s="182"/>
      <c r="P197" s="182"/>
      <c r="Q197" s="212"/>
      <c r="R197" s="212"/>
      <c r="S197" s="212"/>
      <c r="T197" s="212"/>
      <c r="U197" s="242"/>
      <c r="V197" s="243"/>
      <c r="W197" s="130" t="s">
        <v>1457</v>
      </c>
      <c r="X197" s="134" t="s">
        <v>758</v>
      </c>
      <c r="Y197" s="133" t="s">
        <v>1407</v>
      </c>
      <c r="Z197" s="133" t="s">
        <v>1398</v>
      </c>
      <c r="AA197" s="133" t="s">
        <v>1189</v>
      </c>
      <c r="AB197" s="122">
        <v>0.33</v>
      </c>
      <c r="AC197" s="230"/>
      <c r="AD197" s="165"/>
      <c r="AE197" s="165"/>
      <c r="AF197" s="165"/>
      <c r="AG197" s="165"/>
      <c r="AI197" s="303"/>
      <c r="AJ197" s="289"/>
      <c r="AK197" s="306"/>
      <c r="AL197" s="165"/>
      <c r="AM197" s="165"/>
      <c r="AN197" s="165"/>
      <c r="AO197" s="309"/>
      <c r="AP197" s="243"/>
      <c r="AQ197" s="243"/>
      <c r="AR197" s="122">
        <v>0.33</v>
      </c>
      <c r="AS197" s="122">
        <v>0</v>
      </c>
      <c r="AT197" s="122">
        <v>0</v>
      </c>
    </row>
    <row r="198" spans="2:46" s="59" customFormat="1" ht="16.5" customHeight="1" thickBot="1" x14ac:dyDescent="0.35">
      <c r="B198" s="52" t="s">
        <v>78</v>
      </c>
      <c r="C198" s="52" t="s">
        <v>189</v>
      </c>
      <c r="D198" s="52" t="s">
        <v>674</v>
      </c>
      <c r="E198" s="53" t="s">
        <v>761</v>
      </c>
      <c r="F198" s="52" t="s">
        <v>115</v>
      </c>
      <c r="G198" s="52" t="s">
        <v>348</v>
      </c>
      <c r="H198" s="52" t="s">
        <v>355</v>
      </c>
      <c r="I198" s="78">
        <v>1</v>
      </c>
      <c r="J198" s="52" t="s">
        <v>762</v>
      </c>
      <c r="K198" s="52" t="s">
        <v>86</v>
      </c>
      <c r="L198" s="52" t="s">
        <v>129</v>
      </c>
      <c r="M198" s="52" t="s">
        <v>678</v>
      </c>
      <c r="N198" s="52" t="s">
        <v>763</v>
      </c>
      <c r="O198" s="90">
        <v>46023</v>
      </c>
      <c r="P198" s="90">
        <v>46386</v>
      </c>
      <c r="Q198" s="78"/>
      <c r="R198" s="78"/>
      <c r="S198" s="78"/>
      <c r="T198" s="78">
        <v>1</v>
      </c>
      <c r="U198" s="137" t="s">
        <v>1458</v>
      </c>
      <c r="V198" s="121">
        <v>123697913</v>
      </c>
      <c r="W198" s="130" t="s">
        <v>559</v>
      </c>
      <c r="X198" s="134" t="s">
        <v>1400</v>
      </c>
      <c r="Y198" s="133" t="s">
        <v>1400</v>
      </c>
      <c r="Z198" s="133" t="s">
        <v>1400</v>
      </c>
      <c r="AA198" s="133" t="s">
        <v>1400</v>
      </c>
      <c r="AB198" s="122">
        <v>0</v>
      </c>
      <c r="AC198" s="123" t="s">
        <v>120</v>
      </c>
      <c r="AD198" s="52" t="s">
        <v>91</v>
      </c>
      <c r="AE198" s="52" t="s">
        <v>121</v>
      </c>
      <c r="AF198" s="52" t="s">
        <v>91</v>
      </c>
      <c r="AG198" s="52" t="s">
        <v>91</v>
      </c>
      <c r="AI198" s="106"/>
      <c r="AJ198" s="57" t="str">
        <f t="shared" si="32"/>
        <v>No Aplica</v>
      </c>
      <c r="AK198" s="117" t="str">
        <f t="shared" si="33"/>
        <v>No reporta avance en el periodo</v>
      </c>
      <c r="AL198" s="52" t="s">
        <v>294</v>
      </c>
      <c r="AM198" s="52" t="s">
        <v>104</v>
      </c>
      <c r="AN198" s="52" t="s">
        <v>104</v>
      </c>
      <c r="AO198" s="118" t="str">
        <f t="shared" si="34"/>
        <v>Sin iniciar</v>
      </c>
      <c r="AP198" s="121">
        <v>123697913</v>
      </c>
      <c r="AQ198" s="121">
        <v>0</v>
      </c>
      <c r="AR198" s="122">
        <v>0</v>
      </c>
      <c r="AS198" s="122">
        <v>0</v>
      </c>
      <c r="AT198" s="122">
        <v>0</v>
      </c>
    </row>
    <row r="199" spans="2:46" s="59" customFormat="1" ht="17.25" thickBot="1" x14ac:dyDescent="0.35">
      <c r="B199" s="52" t="s">
        <v>78</v>
      </c>
      <c r="C199" s="52" t="s">
        <v>189</v>
      </c>
      <c r="D199" s="52" t="s">
        <v>674</v>
      </c>
      <c r="E199" s="53" t="s">
        <v>764</v>
      </c>
      <c r="F199" s="52" t="s">
        <v>115</v>
      </c>
      <c r="G199" s="52" t="s">
        <v>676</v>
      </c>
      <c r="H199" s="52" t="s">
        <v>649</v>
      </c>
      <c r="I199" s="78">
        <v>4</v>
      </c>
      <c r="J199" s="52" t="s">
        <v>765</v>
      </c>
      <c r="K199" s="52" t="s">
        <v>86</v>
      </c>
      <c r="L199" s="52" t="s">
        <v>129</v>
      </c>
      <c r="M199" s="52" t="s">
        <v>766</v>
      </c>
      <c r="N199" s="52" t="s">
        <v>767</v>
      </c>
      <c r="O199" s="90">
        <v>46023</v>
      </c>
      <c r="P199" s="90">
        <v>46386</v>
      </c>
      <c r="Q199" s="78">
        <v>1</v>
      </c>
      <c r="R199" s="78">
        <v>2</v>
      </c>
      <c r="S199" s="78">
        <v>3</v>
      </c>
      <c r="T199" s="78">
        <v>4</v>
      </c>
      <c r="U199" s="137" t="s">
        <v>1458</v>
      </c>
      <c r="V199" s="121">
        <v>46169302</v>
      </c>
      <c r="W199" s="130" t="s">
        <v>1457</v>
      </c>
      <c r="X199" s="134" t="s">
        <v>764</v>
      </c>
      <c r="Y199" s="133" t="s">
        <v>1407</v>
      </c>
      <c r="Z199" s="133" t="s">
        <v>1410</v>
      </c>
      <c r="AA199" s="133" t="s">
        <v>674</v>
      </c>
      <c r="AB199" s="122">
        <v>278344900</v>
      </c>
      <c r="AC199" s="123" t="s">
        <v>120</v>
      </c>
      <c r="AD199" s="52" t="s">
        <v>91</v>
      </c>
      <c r="AE199" s="52" t="s">
        <v>121</v>
      </c>
      <c r="AF199" s="52" t="s">
        <v>91</v>
      </c>
      <c r="AG199" s="52" t="s">
        <v>91</v>
      </c>
      <c r="AI199" s="106">
        <v>1</v>
      </c>
      <c r="AJ199" s="57">
        <f t="shared" si="32"/>
        <v>1</v>
      </c>
      <c r="AK199" s="117" t="str">
        <f t="shared" si="33"/>
        <v>Avance satisfactorio</v>
      </c>
      <c r="AL199" s="52" t="s">
        <v>768</v>
      </c>
      <c r="AM199" s="52" t="s">
        <v>769</v>
      </c>
      <c r="AN199" s="52"/>
      <c r="AO199" s="118" t="str">
        <f t="shared" si="34"/>
        <v>En gestión</v>
      </c>
      <c r="AP199" s="121">
        <v>46169302</v>
      </c>
      <c r="AQ199" s="121">
        <v>115423257</v>
      </c>
      <c r="AR199" s="122">
        <v>278344900</v>
      </c>
      <c r="AS199" s="122">
        <v>147662544</v>
      </c>
      <c r="AT199" s="122">
        <v>25492543.66</v>
      </c>
    </row>
    <row r="200" spans="2:46" s="59" customFormat="1" ht="17.25" thickBot="1" x14ac:dyDescent="0.35">
      <c r="B200" s="164" t="s">
        <v>78</v>
      </c>
      <c r="C200" s="164" t="s">
        <v>189</v>
      </c>
      <c r="D200" s="164" t="s">
        <v>674</v>
      </c>
      <c r="E200" s="162" t="s">
        <v>770</v>
      </c>
      <c r="F200" s="164" t="s">
        <v>115</v>
      </c>
      <c r="G200" s="164" t="s">
        <v>231</v>
      </c>
      <c r="H200" s="164" t="s">
        <v>98</v>
      </c>
      <c r="I200" s="213">
        <v>5</v>
      </c>
      <c r="J200" s="164" t="s">
        <v>771</v>
      </c>
      <c r="K200" s="164" t="s">
        <v>86</v>
      </c>
      <c r="L200" s="164" t="s">
        <v>129</v>
      </c>
      <c r="M200" s="164" t="s">
        <v>772</v>
      </c>
      <c r="N200" s="164" t="s">
        <v>773</v>
      </c>
      <c r="O200" s="181">
        <v>46023</v>
      </c>
      <c r="P200" s="181">
        <v>46203</v>
      </c>
      <c r="Q200" s="213">
        <v>2</v>
      </c>
      <c r="R200" s="213">
        <v>5</v>
      </c>
      <c r="S200" s="213"/>
      <c r="T200" s="213"/>
      <c r="U200" s="242" t="s">
        <v>1458</v>
      </c>
      <c r="V200" s="243">
        <v>3922414</v>
      </c>
      <c r="W200" s="130" t="s">
        <v>1457</v>
      </c>
      <c r="X200" s="134" t="s">
        <v>770</v>
      </c>
      <c r="Y200" s="133" t="s">
        <v>1407</v>
      </c>
      <c r="Z200" s="133" t="s">
        <v>1408</v>
      </c>
      <c r="AA200" s="133" t="s">
        <v>674</v>
      </c>
      <c r="AB200" s="122">
        <v>92868566</v>
      </c>
      <c r="AC200" s="228" t="s">
        <v>120</v>
      </c>
      <c r="AD200" s="164" t="s">
        <v>91</v>
      </c>
      <c r="AE200" s="164" t="s">
        <v>121</v>
      </c>
      <c r="AF200" s="164" t="s">
        <v>93</v>
      </c>
      <c r="AG200" s="164" t="s">
        <v>91</v>
      </c>
      <c r="AI200" s="270">
        <v>2</v>
      </c>
      <c r="AJ200" s="290">
        <f t="shared" si="32"/>
        <v>1</v>
      </c>
      <c r="AK200" s="304" t="str">
        <f t="shared" si="33"/>
        <v>Avance satisfactorio</v>
      </c>
      <c r="AL200" s="164" t="s">
        <v>774</v>
      </c>
      <c r="AM200" s="164" t="s">
        <v>775</v>
      </c>
      <c r="AN200" s="164"/>
      <c r="AO200" s="307" t="str">
        <f t="shared" si="34"/>
        <v>En gestión</v>
      </c>
      <c r="AP200" s="243">
        <v>3922414</v>
      </c>
      <c r="AQ200" s="243">
        <v>1961207</v>
      </c>
      <c r="AR200" s="122">
        <v>92868566</v>
      </c>
      <c r="AS200" s="122">
        <v>40679000</v>
      </c>
      <c r="AT200" s="122">
        <v>7564867</v>
      </c>
    </row>
    <row r="201" spans="2:46" s="59" customFormat="1" ht="17.25" thickBot="1" x14ac:dyDescent="0.35">
      <c r="B201" s="166"/>
      <c r="C201" s="166"/>
      <c r="D201" s="166"/>
      <c r="E201" s="167"/>
      <c r="F201" s="166"/>
      <c r="G201" s="166"/>
      <c r="H201" s="166"/>
      <c r="I201" s="214"/>
      <c r="J201" s="166"/>
      <c r="K201" s="166"/>
      <c r="L201" s="166"/>
      <c r="M201" s="166"/>
      <c r="N201" s="166"/>
      <c r="O201" s="183"/>
      <c r="P201" s="183"/>
      <c r="Q201" s="214"/>
      <c r="R201" s="214"/>
      <c r="S201" s="214"/>
      <c r="T201" s="214"/>
      <c r="U201" s="242"/>
      <c r="V201" s="243"/>
      <c r="W201" s="130" t="s">
        <v>1457</v>
      </c>
      <c r="X201" s="134" t="s">
        <v>770</v>
      </c>
      <c r="Y201" s="133" t="s">
        <v>1407</v>
      </c>
      <c r="Z201" s="133" t="s">
        <v>1408</v>
      </c>
      <c r="AA201" s="133" t="s">
        <v>564</v>
      </c>
      <c r="AB201" s="122">
        <v>107257334</v>
      </c>
      <c r="AC201" s="229"/>
      <c r="AD201" s="166"/>
      <c r="AE201" s="166"/>
      <c r="AF201" s="166"/>
      <c r="AG201" s="166"/>
      <c r="AI201" s="271"/>
      <c r="AJ201" s="288"/>
      <c r="AK201" s="305"/>
      <c r="AL201" s="166"/>
      <c r="AM201" s="166"/>
      <c r="AN201" s="166"/>
      <c r="AO201" s="308"/>
      <c r="AP201" s="243"/>
      <c r="AQ201" s="243"/>
      <c r="AR201" s="122">
        <v>107257334</v>
      </c>
      <c r="AS201" s="122">
        <v>98051333</v>
      </c>
      <c r="AT201" s="122">
        <v>33677266.670000002</v>
      </c>
    </row>
    <row r="202" spans="2:46" s="59" customFormat="1" ht="17.25" thickBot="1" x14ac:dyDescent="0.35">
      <c r="B202" s="166"/>
      <c r="C202" s="166"/>
      <c r="D202" s="166"/>
      <c r="E202" s="167"/>
      <c r="F202" s="166"/>
      <c r="G202" s="166"/>
      <c r="H202" s="166"/>
      <c r="I202" s="214"/>
      <c r="J202" s="166"/>
      <c r="K202" s="166"/>
      <c r="L202" s="166"/>
      <c r="M202" s="166"/>
      <c r="N202" s="166"/>
      <c r="O202" s="183"/>
      <c r="P202" s="183"/>
      <c r="Q202" s="214"/>
      <c r="R202" s="214"/>
      <c r="S202" s="214"/>
      <c r="T202" s="214"/>
      <c r="U202" s="242"/>
      <c r="V202" s="243"/>
      <c r="W202" s="130" t="s">
        <v>1457</v>
      </c>
      <c r="X202" s="134" t="s">
        <v>770</v>
      </c>
      <c r="Y202" s="133" t="s">
        <v>1407</v>
      </c>
      <c r="Z202" s="133" t="s">
        <v>1408</v>
      </c>
      <c r="AA202" s="133" t="s">
        <v>180</v>
      </c>
      <c r="AB202" s="122">
        <v>121200000</v>
      </c>
      <c r="AC202" s="229"/>
      <c r="AD202" s="166"/>
      <c r="AE202" s="166"/>
      <c r="AF202" s="166"/>
      <c r="AG202" s="166"/>
      <c r="AI202" s="271"/>
      <c r="AJ202" s="288"/>
      <c r="AK202" s="305"/>
      <c r="AL202" s="166"/>
      <c r="AM202" s="166"/>
      <c r="AN202" s="166"/>
      <c r="AO202" s="308"/>
      <c r="AP202" s="243"/>
      <c r="AQ202" s="243"/>
      <c r="AR202" s="122">
        <v>121200000</v>
      </c>
      <c r="AS202" s="122">
        <v>121200000</v>
      </c>
      <c r="AT202" s="122">
        <v>29626666.329999998</v>
      </c>
    </row>
    <row r="203" spans="2:46" s="59" customFormat="1" ht="17.25" thickBot="1" x14ac:dyDescent="0.35">
      <c r="B203" s="165"/>
      <c r="C203" s="165"/>
      <c r="D203" s="165"/>
      <c r="E203" s="163"/>
      <c r="F203" s="165"/>
      <c r="G203" s="165"/>
      <c r="H203" s="165"/>
      <c r="I203" s="215"/>
      <c r="J203" s="165"/>
      <c r="K203" s="165"/>
      <c r="L203" s="165"/>
      <c r="M203" s="165"/>
      <c r="N203" s="165"/>
      <c r="O203" s="182"/>
      <c r="P203" s="182"/>
      <c r="Q203" s="215"/>
      <c r="R203" s="215"/>
      <c r="S203" s="215"/>
      <c r="T203" s="215"/>
      <c r="U203" s="242"/>
      <c r="V203" s="243"/>
      <c r="W203" s="130" t="s">
        <v>1457</v>
      </c>
      <c r="X203" s="134" t="s">
        <v>770</v>
      </c>
      <c r="Y203" s="133" t="s">
        <v>1407</v>
      </c>
      <c r="Z203" s="133" t="s">
        <v>1408</v>
      </c>
      <c r="AA203" s="133" t="s">
        <v>897</v>
      </c>
      <c r="AB203" s="122">
        <v>20400000</v>
      </c>
      <c r="AC203" s="230"/>
      <c r="AD203" s="165"/>
      <c r="AE203" s="165"/>
      <c r="AF203" s="165"/>
      <c r="AG203" s="165"/>
      <c r="AI203" s="272"/>
      <c r="AJ203" s="289"/>
      <c r="AK203" s="306"/>
      <c r="AL203" s="165"/>
      <c r="AM203" s="165"/>
      <c r="AN203" s="165"/>
      <c r="AO203" s="309"/>
      <c r="AP203" s="243"/>
      <c r="AQ203" s="243"/>
      <c r="AR203" s="122">
        <v>20400000</v>
      </c>
      <c r="AS203" s="122">
        <v>20400000</v>
      </c>
      <c r="AT203" s="122">
        <v>4930000</v>
      </c>
    </row>
    <row r="204" spans="2:46" s="59" customFormat="1" ht="17.25" thickBot="1" x14ac:dyDescent="0.35">
      <c r="B204" s="52" t="s">
        <v>78</v>
      </c>
      <c r="C204" s="52" t="s">
        <v>189</v>
      </c>
      <c r="D204" s="52" t="s">
        <v>674</v>
      </c>
      <c r="E204" s="53" t="s">
        <v>776</v>
      </c>
      <c r="F204" s="52" t="s">
        <v>115</v>
      </c>
      <c r="G204" s="52" t="s">
        <v>676</v>
      </c>
      <c r="H204" s="52" t="s">
        <v>98</v>
      </c>
      <c r="I204" s="61">
        <v>1</v>
      </c>
      <c r="J204" s="52" t="s">
        <v>777</v>
      </c>
      <c r="K204" s="52" t="s">
        <v>86</v>
      </c>
      <c r="L204" s="52" t="s">
        <v>87</v>
      </c>
      <c r="M204" s="52" t="s">
        <v>778</v>
      </c>
      <c r="N204" s="52" t="s">
        <v>779</v>
      </c>
      <c r="O204" s="90">
        <v>46023</v>
      </c>
      <c r="P204" s="90">
        <v>46386</v>
      </c>
      <c r="Q204" s="61">
        <v>1</v>
      </c>
      <c r="R204" s="61">
        <v>1</v>
      </c>
      <c r="S204" s="61">
        <v>1</v>
      </c>
      <c r="T204" s="61">
        <v>1</v>
      </c>
      <c r="U204" s="137" t="s">
        <v>1458</v>
      </c>
      <c r="V204" s="121">
        <v>14122502</v>
      </c>
      <c r="W204" s="130" t="s">
        <v>1457</v>
      </c>
      <c r="X204" s="134" t="s">
        <v>776</v>
      </c>
      <c r="Y204" s="133" t="s">
        <v>1396</v>
      </c>
      <c r="Z204" s="133" t="s">
        <v>1398</v>
      </c>
      <c r="AA204" s="133" t="s">
        <v>674</v>
      </c>
      <c r="AB204" s="122">
        <v>358404370.19999999</v>
      </c>
      <c r="AC204" s="123" t="s">
        <v>120</v>
      </c>
      <c r="AD204" s="52" t="s">
        <v>91</v>
      </c>
      <c r="AE204" s="52" t="s">
        <v>121</v>
      </c>
      <c r="AF204" s="52" t="s">
        <v>680</v>
      </c>
      <c r="AG204" s="52" t="s">
        <v>91</v>
      </c>
      <c r="AI204" s="94">
        <v>1</v>
      </c>
      <c r="AJ204" s="57">
        <f t="shared" si="32"/>
        <v>1</v>
      </c>
      <c r="AK204" s="117" t="str">
        <f t="shared" si="33"/>
        <v>Avance satisfactorio</v>
      </c>
      <c r="AL204" s="52" t="s">
        <v>780</v>
      </c>
      <c r="AM204" s="52" t="s">
        <v>781</v>
      </c>
      <c r="AN204" s="52"/>
      <c r="AO204" s="118" t="str">
        <f t="shared" si="34"/>
        <v>En gestión</v>
      </c>
      <c r="AP204" s="121">
        <v>14122502</v>
      </c>
      <c r="AQ204" s="121">
        <v>35306256</v>
      </c>
      <c r="AR204" s="122">
        <v>358404370.19999999</v>
      </c>
      <c r="AS204" s="122">
        <v>127044165.40000001</v>
      </c>
      <c r="AT204" s="122">
        <v>20946938.799999997</v>
      </c>
    </row>
    <row r="205" spans="2:46" s="59" customFormat="1" ht="17.25" thickBot="1" x14ac:dyDescent="0.35">
      <c r="B205" s="52" t="s">
        <v>78</v>
      </c>
      <c r="C205" s="52" t="s">
        <v>189</v>
      </c>
      <c r="D205" s="52" t="s">
        <v>674</v>
      </c>
      <c r="E205" s="53" t="s">
        <v>782</v>
      </c>
      <c r="F205" s="52" t="s">
        <v>115</v>
      </c>
      <c r="G205" s="52" t="s">
        <v>116</v>
      </c>
      <c r="H205" s="52" t="s">
        <v>710</v>
      </c>
      <c r="I205" s="61">
        <v>1</v>
      </c>
      <c r="J205" s="52" t="s">
        <v>783</v>
      </c>
      <c r="K205" s="52" t="s">
        <v>86</v>
      </c>
      <c r="L205" s="52" t="s">
        <v>87</v>
      </c>
      <c r="M205" s="52" t="s">
        <v>784</v>
      </c>
      <c r="N205" s="52" t="s">
        <v>785</v>
      </c>
      <c r="O205" s="90">
        <v>46023</v>
      </c>
      <c r="P205" s="90">
        <v>46386</v>
      </c>
      <c r="Q205" s="61">
        <v>1</v>
      </c>
      <c r="R205" s="61">
        <v>1</v>
      </c>
      <c r="S205" s="61">
        <v>1</v>
      </c>
      <c r="T205" s="61">
        <v>1</v>
      </c>
      <c r="U205" s="137" t="s">
        <v>1458</v>
      </c>
      <c r="V205" s="121">
        <v>11042246</v>
      </c>
      <c r="W205" s="130" t="s">
        <v>1457</v>
      </c>
      <c r="X205" s="134" t="s">
        <v>782</v>
      </c>
      <c r="Y205" s="133" t="s">
        <v>1407</v>
      </c>
      <c r="Z205" s="133" t="s">
        <v>1398</v>
      </c>
      <c r="AA205" s="133" t="s">
        <v>674</v>
      </c>
      <c r="AB205" s="122">
        <v>329733255.66666669</v>
      </c>
      <c r="AC205" s="123" t="s">
        <v>120</v>
      </c>
      <c r="AD205" s="52" t="s">
        <v>91</v>
      </c>
      <c r="AE205" s="52" t="s">
        <v>121</v>
      </c>
      <c r="AF205" s="52" t="s">
        <v>91</v>
      </c>
      <c r="AG205" s="52" t="s">
        <v>91</v>
      </c>
      <c r="AI205" s="94">
        <v>1</v>
      </c>
      <c r="AJ205" s="57">
        <f t="shared" si="32"/>
        <v>1</v>
      </c>
      <c r="AK205" s="117" t="str">
        <f t="shared" si="33"/>
        <v>Avance satisfactorio</v>
      </c>
      <c r="AL205" s="52" t="s">
        <v>786</v>
      </c>
      <c r="AM205" s="52" t="s">
        <v>787</v>
      </c>
      <c r="AN205" s="52"/>
      <c r="AO205" s="118" t="str">
        <f t="shared" si="34"/>
        <v>En gestión</v>
      </c>
      <c r="AP205" s="121">
        <v>11042246</v>
      </c>
      <c r="AQ205" s="121">
        <v>27605616</v>
      </c>
      <c r="AR205" s="122">
        <v>329733255.66666669</v>
      </c>
      <c r="AS205" s="122">
        <v>262871102.66666666</v>
      </c>
      <c r="AT205" s="122">
        <v>45431502.666666664</v>
      </c>
    </row>
    <row r="206" spans="2:46" s="59" customFormat="1" ht="17.25" thickBot="1" x14ac:dyDescent="0.35">
      <c r="B206" s="164" t="s">
        <v>78</v>
      </c>
      <c r="C206" s="164" t="s">
        <v>189</v>
      </c>
      <c r="D206" s="164" t="s">
        <v>674</v>
      </c>
      <c r="E206" s="162" t="s">
        <v>788</v>
      </c>
      <c r="F206" s="164" t="s">
        <v>115</v>
      </c>
      <c r="G206" s="164" t="s">
        <v>116</v>
      </c>
      <c r="H206" s="164" t="s">
        <v>710</v>
      </c>
      <c r="I206" s="186">
        <v>1</v>
      </c>
      <c r="J206" s="164" t="s">
        <v>789</v>
      </c>
      <c r="K206" s="164" t="s">
        <v>86</v>
      </c>
      <c r="L206" s="164" t="s">
        <v>87</v>
      </c>
      <c r="M206" s="164" t="s">
        <v>790</v>
      </c>
      <c r="N206" s="164" t="s">
        <v>791</v>
      </c>
      <c r="O206" s="181">
        <v>46023</v>
      </c>
      <c r="P206" s="181">
        <v>46386</v>
      </c>
      <c r="Q206" s="186">
        <v>0.25</v>
      </c>
      <c r="R206" s="186">
        <v>0.5</v>
      </c>
      <c r="S206" s="186">
        <v>0.75</v>
      </c>
      <c r="T206" s="186">
        <v>1</v>
      </c>
      <c r="U206" s="242" t="s">
        <v>1458</v>
      </c>
      <c r="V206" s="243">
        <v>17792268</v>
      </c>
      <c r="W206" s="130" t="s">
        <v>1457</v>
      </c>
      <c r="X206" s="134" t="s">
        <v>788</v>
      </c>
      <c r="Y206" s="133" t="s">
        <v>1407</v>
      </c>
      <c r="Z206" s="133" t="s">
        <v>1398</v>
      </c>
      <c r="AA206" s="133" t="s">
        <v>674</v>
      </c>
      <c r="AB206" s="122">
        <v>132250000</v>
      </c>
      <c r="AC206" s="228" t="s">
        <v>120</v>
      </c>
      <c r="AD206" s="164" t="s">
        <v>91</v>
      </c>
      <c r="AE206" s="164" t="s">
        <v>121</v>
      </c>
      <c r="AF206" s="164" t="s">
        <v>91</v>
      </c>
      <c r="AG206" s="164" t="s">
        <v>91</v>
      </c>
      <c r="AI206" s="264">
        <v>0.25</v>
      </c>
      <c r="AJ206" s="290">
        <f t="shared" si="32"/>
        <v>1</v>
      </c>
      <c r="AK206" s="304" t="str">
        <f t="shared" si="33"/>
        <v>Avance satisfactorio</v>
      </c>
      <c r="AL206" s="164" t="s">
        <v>792</v>
      </c>
      <c r="AM206" s="164" t="s">
        <v>793</v>
      </c>
      <c r="AN206" s="164"/>
      <c r="AO206" s="307" t="str">
        <f t="shared" si="34"/>
        <v>En gestión</v>
      </c>
      <c r="AP206" s="243">
        <v>17792268</v>
      </c>
      <c r="AQ206" s="243">
        <v>4448067</v>
      </c>
      <c r="AR206" s="122">
        <v>132250000</v>
      </c>
      <c r="AS206" s="122">
        <v>109250000</v>
      </c>
      <c r="AT206" s="122">
        <v>19550000</v>
      </c>
    </row>
    <row r="207" spans="2:46" s="59" customFormat="1" ht="17.25" thickBot="1" x14ac:dyDescent="0.35">
      <c r="B207" s="165"/>
      <c r="C207" s="165"/>
      <c r="D207" s="165"/>
      <c r="E207" s="163"/>
      <c r="F207" s="165"/>
      <c r="G207" s="165"/>
      <c r="H207" s="165"/>
      <c r="I207" s="187"/>
      <c r="J207" s="165"/>
      <c r="K207" s="165"/>
      <c r="L207" s="165"/>
      <c r="M207" s="165"/>
      <c r="N207" s="165"/>
      <c r="O207" s="182"/>
      <c r="P207" s="182"/>
      <c r="Q207" s="187"/>
      <c r="R207" s="187"/>
      <c r="S207" s="187"/>
      <c r="T207" s="187"/>
      <c r="U207" s="242"/>
      <c r="V207" s="243"/>
      <c r="W207" s="130" t="s">
        <v>1457</v>
      </c>
      <c r="X207" s="134" t="s">
        <v>788</v>
      </c>
      <c r="Y207" s="133" t="s">
        <v>1407</v>
      </c>
      <c r="Z207" s="133" t="s">
        <v>1408</v>
      </c>
      <c r="AA207" s="133" t="s">
        <v>674</v>
      </c>
      <c r="AB207" s="122">
        <v>270250000</v>
      </c>
      <c r="AC207" s="230"/>
      <c r="AD207" s="165"/>
      <c r="AE207" s="165"/>
      <c r="AF207" s="165"/>
      <c r="AG207" s="165"/>
      <c r="AI207" s="265"/>
      <c r="AJ207" s="289"/>
      <c r="AK207" s="306"/>
      <c r="AL207" s="165"/>
      <c r="AM207" s="165"/>
      <c r="AN207" s="165"/>
      <c r="AO207" s="309"/>
      <c r="AP207" s="243"/>
      <c r="AQ207" s="243"/>
      <c r="AR207" s="122">
        <v>270250000</v>
      </c>
      <c r="AS207" s="122">
        <v>223250000</v>
      </c>
      <c r="AT207" s="122">
        <v>39566667</v>
      </c>
    </row>
    <row r="208" spans="2:46" s="59" customFormat="1" ht="17.25" thickBot="1" x14ac:dyDescent="0.35">
      <c r="B208" s="164" t="s">
        <v>78</v>
      </c>
      <c r="C208" s="164" t="s">
        <v>189</v>
      </c>
      <c r="D208" s="164" t="s">
        <v>674</v>
      </c>
      <c r="E208" s="162" t="s">
        <v>794</v>
      </c>
      <c r="F208" s="164" t="s">
        <v>115</v>
      </c>
      <c r="G208" s="164" t="s">
        <v>116</v>
      </c>
      <c r="H208" s="164" t="s">
        <v>710</v>
      </c>
      <c r="I208" s="213">
        <v>4</v>
      </c>
      <c r="J208" s="164" t="s">
        <v>795</v>
      </c>
      <c r="K208" s="164" t="s">
        <v>86</v>
      </c>
      <c r="L208" s="164" t="s">
        <v>129</v>
      </c>
      <c r="M208" s="164" t="s">
        <v>766</v>
      </c>
      <c r="N208" s="164" t="s">
        <v>767</v>
      </c>
      <c r="O208" s="181">
        <v>46023</v>
      </c>
      <c r="P208" s="181">
        <v>46386</v>
      </c>
      <c r="Q208" s="213">
        <v>1</v>
      </c>
      <c r="R208" s="213">
        <v>2</v>
      </c>
      <c r="S208" s="213">
        <v>3</v>
      </c>
      <c r="T208" s="213">
        <v>4</v>
      </c>
      <c r="U208" s="242" t="s">
        <v>1458</v>
      </c>
      <c r="V208" s="243">
        <v>26688402</v>
      </c>
      <c r="W208" s="130" t="s">
        <v>1457</v>
      </c>
      <c r="X208" s="134" t="s">
        <v>794</v>
      </c>
      <c r="Y208" s="133" t="s">
        <v>1407</v>
      </c>
      <c r="Z208" s="133" t="s">
        <v>1398</v>
      </c>
      <c r="AA208" s="133" t="s">
        <v>674</v>
      </c>
      <c r="AB208" s="122">
        <v>326444255.66666669</v>
      </c>
      <c r="AC208" s="228" t="s">
        <v>120</v>
      </c>
      <c r="AD208" s="164" t="s">
        <v>91</v>
      </c>
      <c r="AE208" s="164" t="s">
        <v>121</v>
      </c>
      <c r="AF208" s="164" t="s">
        <v>91</v>
      </c>
      <c r="AG208" s="164" t="s">
        <v>91</v>
      </c>
      <c r="AI208" s="270">
        <v>1</v>
      </c>
      <c r="AJ208" s="290">
        <f t="shared" si="32"/>
        <v>1</v>
      </c>
      <c r="AK208" s="304" t="str">
        <f t="shared" si="33"/>
        <v>Avance satisfactorio</v>
      </c>
      <c r="AL208" s="164" t="s">
        <v>796</v>
      </c>
      <c r="AM208" s="164" t="s">
        <v>797</v>
      </c>
      <c r="AN208" s="164"/>
      <c r="AO208" s="307" t="str">
        <f t="shared" si="34"/>
        <v>En gestión</v>
      </c>
      <c r="AP208" s="243">
        <v>26688402</v>
      </c>
      <c r="AQ208" s="243">
        <v>66721005</v>
      </c>
      <c r="AR208" s="122">
        <v>326444255.66666669</v>
      </c>
      <c r="AS208" s="122">
        <v>260154102.66666666</v>
      </c>
      <c r="AT208" s="122">
        <v>46912435.666666664</v>
      </c>
    </row>
    <row r="209" spans="2:46" s="59" customFormat="1" ht="17.25" thickBot="1" x14ac:dyDescent="0.35">
      <c r="B209" s="165"/>
      <c r="C209" s="165"/>
      <c r="D209" s="165"/>
      <c r="E209" s="163"/>
      <c r="F209" s="165"/>
      <c r="G209" s="165"/>
      <c r="H209" s="165"/>
      <c r="I209" s="215"/>
      <c r="J209" s="165"/>
      <c r="K209" s="165"/>
      <c r="L209" s="165"/>
      <c r="M209" s="165"/>
      <c r="N209" s="165"/>
      <c r="O209" s="182"/>
      <c r="P209" s="182"/>
      <c r="Q209" s="215"/>
      <c r="R209" s="215"/>
      <c r="S209" s="215"/>
      <c r="T209" s="215"/>
      <c r="U209" s="242"/>
      <c r="V209" s="243"/>
      <c r="W209" s="130" t="s">
        <v>1457</v>
      </c>
      <c r="X209" s="134" t="s">
        <v>794</v>
      </c>
      <c r="Y209" s="133" t="s">
        <v>1407</v>
      </c>
      <c r="Z209" s="133" t="s">
        <v>1408</v>
      </c>
      <c r="AA209" s="133" t="s">
        <v>674</v>
      </c>
      <c r="AB209" s="122">
        <v>151018000</v>
      </c>
      <c r="AC209" s="230"/>
      <c r="AD209" s="165"/>
      <c r="AE209" s="165"/>
      <c r="AF209" s="165"/>
      <c r="AG209" s="165"/>
      <c r="AI209" s="272"/>
      <c r="AJ209" s="289"/>
      <c r="AK209" s="306"/>
      <c r="AL209" s="165"/>
      <c r="AM209" s="165"/>
      <c r="AN209" s="165"/>
      <c r="AO209" s="309"/>
      <c r="AP209" s="243"/>
      <c r="AQ209" s="243"/>
      <c r="AR209" s="122">
        <v>151018000</v>
      </c>
      <c r="AS209" s="122">
        <v>124754000</v>
      </c>
      <c r="AT209" s="122">
        <v>21886666</v>
      </c>
    </row>
    <row r="210" spans="2:46" s="59" customFormat="1" ht="17.25" thickBot="1" x14ac:dyDescent="0.35">
      <c r="B210" s="52" t="s">
        <v>78</v>
      </c>
      <c r="C210" s="52" t="s">
        <v>189</v>
      </c>
      <c r="D210" s="52" t="s">
        <v>674</v>
      </c>
      <c r="E210" s="53" t="s">
        <v>798</v>
      </c>
      <c r="F210" s="52" t="s">
        <v>115</v>
      </c>
      <c r="G210" s="52" t="s">
        <v>116</v>
      </c>
      <c r="H210" s="52" t="s">
        <v>473</v>
      </c>
      <c r="I210" s="61">
        <v>1</v>
      </c>
      <c r="J210" s="52" t="s">
        <v>799</v>
      </c>
      <c r="K210" s="52" t="s">
        <v>86</v>
      </c>
      <c r="L210" s="52" t="s">
        <v>87</v>
      </c>
      <c r="M210" s="52" t="s">
        <v>790</v>
      </c>
      <c r="N210" s="52" t="s">
        <v>800</v>
      </c>
      <c r="O210" s="90">
        <v>46023</v>
      </c>
      <c r="P210" s="90">
        <v>46386</v>
      </c>
      <c r="Q210" s="61">
        <v>0.1</v>
      </c>
      <c r="R210" s="61">
        <v>0.6</v>
      </c>
      <c r="S210" s="61">
        <v>0.8</v>
      </c>
      <c r="T210" s="61">
        <v>1</v>
      </c>
      <c r="U210" s="137" t="s">
        <v>1458</v>
      </c>
      <c r="V210" s="121">
        <v>35584536</v>
      </c>
      <c r="W210" s="130" t="s">
        <v>1457</v>
      </c>
      <c r="X210" s="134" t="s">
        <v>798</v>
      </c>
      <c r="Y210" s="133" t="s">
        <v>1407</v>
      </c>
      <c r="Z210" s="133" t="s">
        <v>1398</v>
      </c>
      <c r="AA210" s="133" t="s">
        <v>674</v>
      </c>
      <c r="AB210" s="122">
        <v>409719255.66666669</v>
      </c>
      <c r="AC210" s="123" t="s">
        <v>120</v>
      </c>
      <c r="AD210" s="52" t="s">
        <v>91</v>
      </c>
      <c r="AE210" s="52" t="s">
        <v>121</v>
      </c>
      <c r="AF210" s="52" t="s">
        <v>91</v>
      </c>
      <c r="AG210" s="52" t="s">
        <v>91</v>
      </c>
      <c r="AI210" s="94">
        <v>0.1</v>
      </c>
      <c r="AJ210" s="57">
        <f t="shared" si="32"/>
        <v>1</v>
      </c>
      <c r="AK210" s="117" t="str">
        <f t="shared" si="33"/>
        <v>Avance satisfactorio</v>
      </c>
      <c r="AL210" s="52" t="s">
        <v>801</v>
      </c>
      <c r="AM210" s="52" t="s">
        <v>802</v>
      </c>
      <c r="AN210" s="52"/>
      <c r="AO210" s="118" t="str">
        <f t="shared" si="34"/>
        <v>En gestión</v>
      </c>
      <c r="AP210" s="121">
        <v>35584536</v>
      </c>
      <c r="AQ210" s="121">
        <v>8896134</v>
      </c>
      <c r="AR210" s="122">
        <v>409719255.66666669</v>
      </c>
      <c r="AS210" s="122">
        <v>333629102.66666669</v>
      </c>
      <c r="AT210" s="122">
        <v>54262435.666666664</v>
      </c>
    </row>
    <row r="211" spans="2:46" s="59" customFormat="1" ht="17.25" thickBot="1" x14ac:dyDescent="0.35">
      <c r="B211" s="52" t="s">
        <v>78</v>
      </c>
      <c r="C211" s="52" t="s">
        <v>189</v>
      </c>
      <c r="D211" s="52" t="s">
        <v>674</v>
      </c>
      <c r="E211" s="53" t="s">
        <v>803</v>
      </c>
      <c r="F211" s="52" t="s">
        <v>115</v>
      </c>
      <c r="G211" s="52" t="s">
        <v>116</v>
      </c>
      <c r="H211" s="52" t="s">
        <v>710</v>
      </c>
      <c r="I211" s="61">
        <v>1</v>
      </c>
      <c r="J211" s="52" t="s">
        <v>804</v>
      </c>
      <c r="K211" s="52" t="s">
        <v>86</v>
      </c>
      <c r="L211" s="52" t="s">
        <v>87</v>
      </c>
      <c r="M211" s="52" t="s">
        <v>790</v>
      </c>
      <c r="N211" s="52" t="s">
        <v>805</v>
      </c>
      <c r="O211" s="90">
        <v>46023</v>
      </c>
      <c r="P211" s="90">
        <v>46386</v>
      </c>
      <c r="Q211" s="61">
        <v>0.1</v>
      </c>
      <c r="R211" s="61">
        <v>0.3</v>
      </c>
      <c r="S211" s="61">
        <v>0.7</v>
      </c>
      <c r="T211" s="61">
        <v>1</v>
      </c>
      <c r="U211" s="137" t="s">
        <v>1458</v>
      </c>
      <c r="V211" s="121">
        <v>11042246</v>
      </c>
      <c r="W211" s="130" t="s">
        <v>1457</v>
      </c>
      <c r="X211" s="134" t="s">
        <v>803</v>
      </c>
      <c r="Y211" s="133" t="s">
        <v>1407</v>
      </c>
      <c r="Z211" s="133" t="s">
        <v>1408</v>
      </c>
      <c r="AA211" s="133" t="s">
        <v>674</v>
      </c>
      <c r="AB211" s="122">
        <v>101775000</v>
      </c>
      <c r="AC211" s="123" t="s">
        <v>120</v>
      </c>
      <c r="AD211" s="52" t="s">
        <v>91</v>
      </c>
      <c r="AE211" s="52" t="s">
        <v>121</v>
      </c>
      <c r="AF211" s="52" t="s">
        <v>91</v>
      </c>
      <c r="AG211" s="52" t="s">
        <v>91</v>
      </c>
      <c r="AI211" s="94">
        <v>0.1</v>
      </c>
      <c r="AJ211" s="57">
        <f t="shared" si="32"/>
        <v>1</v>
      </c>
      <c r="AK211" s="117" t="str">
        <f t="shared" si="33"/>
        <v>Avance satisfactorio</v>
      </c>
      <c r="AL211" s="52" t="s">
        <v>806</v>
      </c>
      <c r="AM211" s="52" t="s">
        <v>807</v>
      </c>
      <c r="AN211" s="52"/>
      <c r="AO211" s="118" t="str">
        <f t="shared" si="34"/>
        <v>En gestión</v>
      </c>
      <c r="AP211" s="121">
        <v>11042246</v>
      </c>
      <c r="AQ211" s="121">
        <v>27605616</v>
      </c>
      <c r="AR211" s="122">
        <v>101775000</v>
      </c>
      <c r="AS211" s="122">
        <v>84075000</v>
      </c>
      <c r="AT211" s="122">
        <v>15045000</v>
      </c>
    </row>
    <row r="212" spans="2:46" s="59" customFormat="1" ht="17.25" thickBot="1" x14ac:dyDescent="0.35">
      <c r="B212" s="52" t="s">
        <v>78</v>
      </c>
      <c r="C212" s="52" t="s">
        <v>189</v>
      </c>
      <c r="D212" s="52" t="s">
        <v>674</v>
      </c>
      <c r="E212" s="53" t="s">
        <v>808</v>
      </c>
      <c r="F212" s="52" t="s">
        <v>115</v>
      </c>
      <c r="G212" s="52" t="s">
        <v>116</v>
      </c>
      <c r="H212" s="52" t="s">
        <v>473</v>
      </c>
      <c r="I212" s="61">
        <v>1</v>
      </c>
      <c r="J212" s="52" t="s">
        <v>809</v>
      </c>
      <c r="K212" s="52" t="s">
        <v>86</v>
      </c>
      <c r="L212" s="52" t="s">
        <v>87</v>
      </c>
      <c r="M212" s="52" t="s">
        <v>790</v>
      </c>
      <c r="N212" s="52" t="s">
        <v>810</v>
      </c>
      <c r="O212" s="90">
        <v>46023</v>
      </c>
      <c r="P212" s="90">
        <v>46386</v>
      </c>
      <c r="Q212" s="61">
        <v>0.1</v>
      </c>
      <c r="R212" s="61">
        <v>0.4</v>
      </c>
      <c r="S212" s="61">
        <v>0.7</v>
      </c>
      <c r="T212" s="61">
        <v>1</v>
      </c>
      <c r="U212" s="137" t="s">
        <v>1458</v>
      </c>
      <c r="V212" s="121">
        <v>5521123</v>
      </c>
      <c r="W212" s="130" t="s">
        <v>1457</v>
      </c>
      <c r="X212" s="134" t="s">
        <v>808</v>
      </c>
      <c r="Y212" s="133" t="s">
        <v>1407</v>
      </c>
      <c r="Z212" s="133" t="s">
        <v>1398</v>
      </c>
      <c r="AA212" s="133" t="s">
        <v>674</v>
      </c>
      <c r="AB212" s="122">
        <v>119000000</v>
      </c>
      <c r="AC212" s="123" t="s">
        <v>120</v>
      </c>
      <c r="AD212" s="52" t="s">
        <v>91</v>
      </c>
      <c r="AE212" s="52" t="s">
        <v>121</v>
      </c>
      <c r="AF212" s="52" t="s">
        <v>91</v>
      </c>
      <c r="AG212" s="52" t="s">
        <v>91</v>
      </c>
      <c r="AI212" s="94">
        <v>0.1</v>
      </c>
      <c r="AJ212" s="57">
        <f t="shared" si="32"/>
        <v>1</v>
      </c>
      <c r="AK212" s="117" t="str">
        <f t="shared" si="33"/>
        <v>Avance satisfactorio</v>
      </c>
      <c r="AL212" s="52" t="s">
        <v>811</v>
      </c>
      <c r="AM212" s="52" t="s">
        <v>812</v>
      </c>
      <c r="AN212" s="52"/>
      <c r="AO212" s="118" t="str">
        <f t="shared" si="34"/>
        <v>En gestión</v>
      </c>
      <c r="AP212" s="121">
        <v>5521123</v>
      </c>
      <c r="AQ212" s="121">
        <v>13802808</v>
      </c>
      <c r="AR212" s="122">
        <v>119000000</v>
      </c>
      <c r="AS212" s="122">
        <v>98000000</v>
      </c>
      <c r="AT212" s="122">
        <v>15400000</v>
      </c>
    </row>
    <row r="213" spans="2:46" s="59" customFormat="1" ht="17.25" thickBot="1" x14ac:dyDescent="0.35">
      <c r="B213" s="52" t="s">
        <v>78</v>
      </c>
      <c r="C213" s="52" t="s">
        <v>189</v>
      </c>
      <c r="D213" s="52" t="s">
        <v>674</v>
      </c>
      <c r="E213" s="53" t="s">
        <v>813</v>
      </c>
      <c r="F213" s="52" t="s">
        <v>115</v>
      </c>
      <c r="G213" s="52" t="s">
        <v>116</v>
      </c>
      <c r="H213" s="52" t="s">
        <v>710</v>
      </c>
      <c r="I213" s="61">
        <v>1</v>
      </c>
      <c r="J213" s="52" t="s">
        <v>814</v>
      </c>
      <c r="K213" s="52" t="s">
        <v>86</v>
      </c>
      <c r="L213" s="52" t="s">
        <v>87</v>
      </c>
      <c r="M213" s="52" t="s">
        <v>790</v>
      </c>
      <c r="N213" s="52" t="s">
        <v>815</v>
      </c>
      <c r="O213" s="90">
        <v>46023</v>
      </c>
      <c r="P213" s="90">
        <v>46386</v>
      </c>
      <c r="Q213" s="61">
        <v>0.2</v>
      </c>
      <c r="R213" s="61">
        <v>0.45</v>
      </c>
      <c r="S213" s="61">
        <v>0.7</v>
      </c>
      <c r="T213" s="61">
        <v>1</v>
      </c>
      <c r="U213" s="137" t="s">
        <v>1458</v>
      </c>
      <c r="V213" s="121">
        <v>5521123</v>
      </c>
      <c r="W213" s="130" t="s">
        <v>1457</v>
      </c>
      <c r="X213" s="134" t="s">
        <v>813</v>
      </c>
      <c r="Y213" s="133" t="s">
        <v>1407</v>
      </c>
      <c r="Z213" s="133" t="s">
        <v>1398</v>
      </c>
      <c r="AA213" s="133" t="s">
        <v>674</v>
      </c>
      <c r="AB213" s="122">
        <v>119000000</v>
      </c>
      <c r="AC213" s="123" t="s">
        <v>120</v>
      </c>
      <c r="AD213" s="52" t="s">
        <v>91</v>
      </c>
      <c r="AE213" s="52" t="s">
        <v>121</v>
      </c>
      <c r="AF213" s="52" t="s">
        <v>91</v>
      </c>
      <c r="AG213" s="52" t="s">
        <v>91</v>
      </c>
      <c r="AI213" s="94">
        <v>0.2</v>
      </c>
      <c r="AJ213" s="57">
        <f t="shared" si="32"/>
        <v>1</v>
      </c>
      <c r="AK213" s="117" t="str">
        <f t="shared" si="33"/>
        <v>Avance satisfactorio</v>
      </c>
      <c r="AL213" s="52" t="s">
        <v>816</v>
      </c>
      <c r="AM213" s="52" t="s">
        <v>817</v>
      </c>
      <c r="AN213" s="52"/>
      <c r="AO213" s="118" t="str">
        <f t="shared" si="34"/>
        <v>En gestión</v>
      </c>
      <c r="AP213" s="121">
        <v>5521123</v>
      </c>
      <c r="AQ213" s="121">
        <v>13802808</v>
      </c>
      <c r="AR213" s="122">
        <v>119000000</v>
      </c>
      <c r="AS213" s="122">
        <v>98000000</v>
      </c>
      <c r="AT213" s="122">
        <v>14700000</v>
      </c>
    </row>
    <row r="214" spans="2:46" s="59" customFormat="1" ht="17.25" thickBot="1" x14ac:dyDescent="0.35">
      <c r="B214" s="52" t="s">
        <v>237</v>
      </c>
      <c r="C214" s="52" t="s">
        <v>189</v>
      </c>
      <c r="D214" s="52" t="s">
        <v>674</v>
      </c>
      <c r="E214" s="53" t="s">
        <v>818</v>
      </c>
      <c r="F214" s="52" t="s">
        <v>115</v>
      </c>
      <c r="G214" s="52" t="s">
        <v>231</v>
      </c>
      <c r="H214" s="52" t="s">
        <v>98</v>
      </c>
      <c r="I214" s="62">
        <v>1</v>
      </c>
      <c r="J214" s="52" t="s">
        <v>819</v>
      </c>
      <c r="K214" s="52" t="s">
        <v>284</v>
      </c>
      <c r="L214" s="52" t="s">
        <v>87</v>
      </c>
      <c r="M214" s="52" t="s">
        <v>820</v>
      </c>
      <c r="N214" s="52" t="s">
        <v>821</v>
      </c>
      <c r="O214" s="90">
        <v>46027</v>
      </c>
      <c r="P214" s="90">
        <v>46203</v>
      </c>
      <c r="Q214" s="62">
        <v>0.3</v>
      </c>
      <c r="R214" s="62">
        <v>1</v>
      </c>
      <c r="S214" s="62"/>
      <c r="T214" s="62"/>
      <c r="U214" s="137" t="s">
        <v>1458</v>
      </c>
      <c r="V214" s="121">
        <v>3922414</v>
      </c>
      <c r="W214" s="130" t="s">
        <v>559</v>
      </c>
      <c r="X214" s="134" t="s">
        <v>1400</v>
      </c>
      <c r="Y214" s="133" t="s">
        <v>1400</v>
      </c>
      <c r="Z214" s="133" t="s">
        <v>1400</v>
      </c>
      <c r="AA214" s="133" t="s">
        <v>1400</v>
      </c>
      <c r="AB214" s="122">
        <v>0</v>
      </c>
      <c r="AC214" s="123" t="s">
        <v>120</v>
      </c>
      <c r="AD214" s="52" t="s">
        <v>91</v>
      </c>
      <c r="AE214" s="52" t="s">
        <v>197</v>
      </c>
      <c r="AF214" s="52" t="s">
        <v>93</v>
      </c>
      <c r="AG214" s="52" t="s">
        <v>287</v>
      </c>
      <c r="AI214" s="107">
        <v>0.3</v>
      </c>
      <c r="AJ214" s="57">
        <f t="shared" si="32"/>
        <v>1</v>
      </c>
      <c r="AK214" s="117" t="str">
        <f t="shared" si="33"/>
        <v>Avance satisfactorio</v>
      </c>
      <c r="AL214" s="52" t="s">
        <v>822</v>
      </c>
      <c r="AM214" s="52" t="s">
        <v>823</v>
      </c>
      <c r="AN214" s="52"/>
      <c r="AO214" s="118" t="str">
        <f t="shared" si="34"/>
        <v>En gestión</v>
      </c>
      <c r="AP214" s="121">
        <v>3922414</v>
      </c>
      <c r="AQ214" s="121">
        <v>1961207</v>
      </c>
      <c r="AR214" s="122">
        <v>0</v>
      </c>
      <c r="AS214" s="122">
        <v>0</v>
      </c>
      <c r="AT214" s="122">
        <v>0</v>
      </c>
    </row>
    <row r="215" spans="2:46" s="59" customFormat="1" ht="17.25" thickBot="1" x14ac:dyDescent="0.35">
      <c r="B215" s="52" t="s">
        <v>78</v>
      </c>
      <c r="C215" s="73" t="s">
        <v>824</v>
      </c>
      <c r="D215" s="52" t="s">
        <v>825</v>
      </c>
      <c r="E215" s="53" t="s">
        <v>826</v>
      </c>
      <c r="F215" s="52" t="s">
        <v>182</v>
      </c>
      <c r="G215" s="52" t="s">
        <v>116</v>
      </c>
      <c r="H215" s="52" t="s">
        <v>827</v>
      </c>
      <c r="I215" s="61">
        <v>1</v>
      </c>
      <c r="J215" s="52" t="s">
        <v>828</v>
      </c>
      <c r="K215" s="52" t="s">
        <v>86</v>
      </c>
      <c r="L215" s="52" t="s">
        <v>87</v>
      </c>
      <c r="M215" s="52" t="s">
        <v>829</v>
      </c>
      <c r="N215" s="52" t="s">
        <v>830</v>
      </c>
      <c r="O215" s="90">
        <v>46069</v>
      </c>
      <c r="P215" s="90">
        <v>46386</v>
      </c>
      <c r="Q215" s="61">
        <v>0.05</v>
      </c>
      <c r="R215" s="61">
        <v>0.3</v>
      </c>
      <c r="S215" s="61">
        <v>0.6</v>
      </c>
      <c r="T215" s="61">
        <v>1</v>
      </c>
      <c r="U215" s="137" t="s">
        <v>1458</v>
      </c>
      <c r="V215" s="121">
        <v>39950250</v>
      </c>
      <c r="W215" s="130" t="s">
        <v>1457</v>
      </c>
      <c r="X215" s="134" t="s">
        <v>826</v>
      </c>
      <c r="Y215" s="133" t="s">
        <v>1401</v>
      </c>
      <c r="Z215" s="133" t="s">
        <v>1411</v>
      </c>
      <c r="AA215" s="133" t="s">
        <v>1399</v>
      </c>
      <c r="AB215" s="122">
        <v>165703294.34999999</v>
      </c>
      <c r="AC215" s="123" t="s">
        <v>120</v>
      </c>
      <c r="AD215" s="52" t="s">
        <v>91</v>
      </c>
      <c r="AE215" s="52" t="s">
        <v>121</v>
      </c>
      <c r="AF215" s="52" t="s">
        <v>91</v>
      </c>
      <c r="AG215" s="52" t="s">
        <v>91</v>
      </c>
      <c r="AI215" s="94">
        <v>0.1</v>
      </c>
      <c r="AJ215" s="57">
        <f>+IF(Q215=0,"No Aplica",IF(AI215/Q215&gt;=100%,100%,AI215/Q215))</f>
        <v>1</v>
      </c>
      <c r="AK215" s="117" t="str">
        <f>IF(ISTEXT(AJ215),"No reporta avance en el periodo",IF(AJ215&lt;=69%,"Avance insuficiente",IF(AJ215&gt;95%,"Avance satisfactorio",IF(AJ215&gt;70%,"Avance suficiente",IF(AJ215&lt;94%,"Avance suficiente",0)))))</f>
        <v>Avance satisfactorio</v>
      </c>
      <c r="AL215" s="52" t="s">
        <v>831</v>
      </c>
      <c r="AM215" s="52" t="s">
        <v>832</v>
      </c>
      <c r="AN215" s="52"/>
      <c r="AO215" s="118" t="str">
        <f>IF(AI215&lt;1%,"Sin iniciar",IF(AI215&gt;=G215,"Terminada","En gestión"))</f>
        <v>En gestión</v>
      </c>
      <c r="AP215" s="121">
        <v>39950250</v>
      </c>
      <c r="AQ215" s="121">
        <v>99875625</v>
      </c>
      <c r="AR215" s="122">
        <v>165703294.34999999</v>
      </c>
      <c r="AS215" s="122">
        <v>0</v>
      </c>
      <c r="AT215" s="122">
        <v>0</v>
      </c>
    </row>
    <row r="216" spans="2:46" s="59" customFormat="1" ht="17.25" thickBot="1" x14ac:dyDescent="0.35">
      <c r="B216" s="52" t="s">
        <v>78</v>
      </c>
      <c r="C216" s="73" t="s">
        <v>824</v>
      </c>
      <c r="D216" s="52" t="s">
        <v>833</v>
      </c>
      <c r="E216" s="53" t="s">
        <v>834</v>
      </c>
      <c r="F216" s="52" t="s">
        <v>82</v>
      </c>
      <c r="G216" s="52" t="s">
        <v>566</v>
      </c>
      <c r="H216" s="52" t="s">
        <v>827</v>
      </c>
      <c r="I216" s="61">
        <v>1</v>
      </c>
      <c r="J216" s="52" t="s">
        <v>835</v>
      </c>
      <c r="K216" s="52" t="s">
        <v>86</v>
      </c>
      <c r="L216" s="52" t="s">
        <v>87</v>
      </c>
      <c r="M216" s="52" t="s">
        <v>836</v>
      </c>
      <c r="N216" s="52" t="s">
        <v>837</v>
      </c>
      <c r="O216" s="90">
        <v>46069</v>
      </c>
      <c r="P216" s="90">
        <v>46386</v>
      </c>
      <c r="Q216" s="61">
        <v>0.05</v>
      </c>
      <c r="R216" s="61">
        <v>0.3</v>
      </c>
      <c r="S216" s="61">
        <v>0.6</v>
      </c>
      <c r="T216" s="61">
        <v>1</v>
      </c>
      <c r="U216" s="137" t="s">
        <v>1458</v>
      </c>
      <c r="V216" s="121">
        <v>28187641</v>
      </c>
      <c r="W216" s="130" t="s">
        <v>559</v>
      </c>
      <c r="X216" s="134" t="s">
        <v>1400</v>
      </c>
      <c r="Y216" s="133" t="s">
        <v>1400</v>
      </c>
      <c r="Z216" s="133" t="s">
        <v>1400</v>
      </c>
      <c r="AA216" s="133" t="s">
        <v>1400</v>
      </c>
      <c r="AB216" s="122">
        <v>0</v>
      </c>
      <c r="AC216" s="123" t="s">
        <v>120</v>
      </c>
      <c r="AD216" s="52" t="s">
        <v>91</v>
      </c>
      <c r="AE216" s="52" t="s">
        <v>121</v>
      </c>
      <c r="AF216" s="52" t="s">
        <v>91</v>
      </c>
      <c r="AG216" s="52" t="s">
        <v>91</v>
      </c>
      <c r="AI216" s="94">
        <v>0.1</v>
      </c>
      <c r="AJ216" s="57">
        <f t="shared" ref="AJ216:AJ223" si="35">+IF(Q216=0,"No Aplica",IF(AI216/Q216&gt;=100%,100%,AI216/Q216))</f>
        <v>1</v>
      </c>
      <c r="AK216" s="117" t="str">
        <f t="shared" ref="AK216:AK225" si="36">IF(ISTEXT(AJ216),"No reporta avance en el periodo",IF(AJ216&lt;=69%,"Avance insuficiente",IF(AJ216&gt;95%,"Avance satisfactorio",IF(AJ216&gt;70%,"Avance suficiente",IF(AJ216&lt;94%,"Avance suficiente",0)))))</f>
        <v>Avance satisfactorio</v>
      </c>
      <c r="AL216" s="52" t="s">
        <v>838</v>
      </c>
      <c r="AM216" s="52" t="s">
        <v>839</v>
      </c>
      <c r="AN216" s="52"/>
      <c r="AO216" s="118" t="str">
        <f t="shared" ref="AO216:AO225" si="37">IF(AI216&lt;1%,"Sin iniciar",IF(AI216&gt;=G216,"Terminada","En gestión"))</f>
        <v>En gestión</v>
      </c>
      <c r="AP216" s="121">
        <v>28187641</v>
      </c>
      <c r="AQ216" s="121">
        <v>704691025</v>
      </c>
      <c r="AR216" s="122">
        <v>0</v>
      </c>
      <c r="AS216" s="122">
        <v>0</v>
      </c>
      <c r="AT216" s="122">
        <v>0</v>
      </c>
    </row>
    <row r="217" spans="2:46" s="59" customFormat="1" ht="16.5" customHeight="1" thickBot="1" x14ac:dyDescent="0.35">
      <c r="B217" s="52" t="s">
        <v>78</v>
      </c>
      <c r="C217" s="73" t="s">
        <v>824</v>
      </c>
      <c r="D217" s="52" t="s">
        <v>840</v>
      </c>
      <c r="E217" s="53" t="s">
        <v>841</v>
      </c>
      <c r="F217" s="52" t="s">
        <v>82</v>
      </c>
      <c r="G217" s="52" t="s">
        <v>566</v>
      </c>
      <c r="H217" s="52" t="s">
        <v>827</v>
      </c>
      <c r="I217" s="61">
        <v>1</v>
      </c>
      <c r="J217" s="55" t="s">
        <v>1454</v>
      </c>
      <c r="K217" s="52" t="s">
        <v>86</v>
      </c>
      <c r="L217" s="52" t="s">
        <v>87</v>
      </c>
      <c r="M217" s="52" t="s">
        <v>842</v>
      </c>
      <c r="N217" s="52" t="s">
        <v>837</v>
      </c>
      <c r="O217" s="90">
        <v>46296</v>
      </c>
      <c r="P217" s="90">
        <v>46386</v>
      </c>
      <c r="Q217" s="61"/>
      <c r="R217" s="61"/>
      <c r="S217" s="61"/>
      <c r="T217" s="61">
        <v>1</v>
      </c>
      <c r="U217" s="137" t="s">
        <v>1458</v>
      </c>
      <c r="V217" s="121">
        <v>28187641</v>
      </c>
      <c r="W217" s="130" t="s">
        <v>559</v>
      </c>
      <c r="X217" s="134" t="s">
        <v>1400</v>
      </c>
      <c r="Y217" s="133" t="s">
        <v>1400</v>
      </c>
      <c r="Z217" s="133" t="s">
        <v>1400</v>
      </c>
      <c r="AA217" s="133" t="s">
        <v>1400</v>
      </c>
      <c r="AB217" s="122">
        <v>0</v>
      </c>
      <c r="AC217" s="123" t="s">
        <v>120</v>
      </c>
      <c r="AD217" s="52" t="s">
        <v>91</v>
      </c>
      <c r="AE217" s="52" t="s">
        <v>121</v>
      </c>
      <c r="AF217" s="52" t="s">
        <v>91</v>
      </c>
      <c r="AG217" s="52" t="s">
        <v>91</v>
      </c>
      <c r="AI217" s="94"/>
      <c r="AJ217" s="57" t="str">
        <f t="shared" si="35"/>
        <v>No Aplica</v>
      </c>
      <c r="AK217" s="117" t="str">
        <f t="shared" si="36"/>
        <v>No reporta avance en el periodo</v>
      </c>
      <c r="AL217" s="52"/>
      <c r="AM217" s="52"/>
      <c r="AN217" s="52"/>
      <c r="AO217" s="119" t="str">
        <f t="shared" si="37"/>
        <v>Sin iniciar</v>
      </c>
      <c r="AP217" s="121">
        <v>28187641</v>
      </c>
      <c r="AQ217" s="121">
        <v>0</v>
      </c>
      <c r="AR217" s="122">
        <v>0</v>
      </c>
      <c r="AS217" s="122">
        <v>0</v>
      </c>
      <c r="AT217" s="122">
        <v>0</v>
      </c>
    </row>
    <row r="218" spans="2:46" s="59" customFormat="1" ht="17.25" thickBot="1" x14ac:dyDescent="0.35">
      <c r="B218" s="52" t="s">
        <v>78</v>
      </c>
      <c r="C218" s="73" t="s">
        <v>824</v>
      </c>
      <c r="D218" s="52" t="s">
        <v>833</v>
      </c>
      <c r="E218" s="53" t="s">
        <v>843</v>
      </c>
      <c r="F218" s="52" t="s">
        <v>152</v>
      </c>
      <c r="G218" s="52" t="s">
        <v>116</v>
      </c>
      <c r="H218" s="52" t="s">
        <v>827</v>
      </c>
      <c r="I218" s="70">
        <v>4</v>
      </c>
      <c r="J218" s="52" t="s">
        <v>844</v>
      </c>
      <c r="K218" s="52" t="s">
        <v>86</v>
      </c>
      <c r="L218" s="52" t="s">
        <v>129</v>
      </c>
      <c r="M218" s="52" t="s">
        <v>845</v>
      </c>
      <c r="N218" s="52" t="s">
        <v>846</v>
      </c>
      <c r="O218" s="90">
        <v>46054</v>
      </c>
      <c r="P218" s="90">
        <v>46386</v>
      </c>
      <c r="Q218" s="70">
        <v>1</v>
      </c>
      <c r="R218" s="70">
        <v>2</v>
      </c>
      <c r="S218" s="70">
        <v>3</v>
      </c>
      <c r="T218" s="70">
        <v>4</v>
      </c>
      <c r="U218" s="137" t="s">
        <v>1458</v>
      </c>
      <c r="V218" s="121">
        <v>28187641</v>
      </c>
      <c r="W218" s="130" t="s">
        <v>559</v>
      </c>
      <c r="X218" s="134" t="s">
        <v>1400</v>
      </c>
      <c r="Y218" s="133" t="s">
        <v>1400</v>
      </c>
      <c r="Z218" s="133" t="s">
        <v>1400</v>
      </c>
      <c r="AA218" s="133" t="s">
        <v>1400</v>
      </c>
      <c r="AB218" s="122">
        <v>0</v>
      </c>
      <c r="AC218" s="123" t="s">
        <v>120</v>
      </c>
      <c r="AD218" s="52" t="s">
        <v>91</v>
      </c>
      <c r="AE218" s="52" t="s">
        <v>121</v>
      </c>
      <c r="AF218" s="52" t="s">
        <v>91</v>
      </c>
      <c r="AG218" s="52" t="s">
        <v>91</v>
      </c>
      <c r="AI218" s="108">
        <v>1</v>
      </c>
      <c r="AJ218" s="57">
        <f t="shared" si="35"/>
        <v>1</v>
      </c>
      <c r="AK218" s="117" t="str">
        <f t="shared" si="36"/>
        <v>Avance satisfactorio</v>
      </c>
      <c r="AL218" s="52" t="s">
        <v>847</v>
      </c>
      <c r="AM218" s="52" t="s">
        <v>848</v>
      </c>
      <c r="AN218" s="52"/>
      <c r="AO218" s="118" t="str">
        <f t="shared" si="37"/>
        <v>En gestión</v>
      </c>
      <c r="AP218" s="121">
        <v>28187641</v>
      </c>
      <c r="AQ218" s="121">
        <v>704691025</v>
      </c>
      <c r="AR218" s="122">
        <v>0</v>
      </c>
      <c r="AS218" s="122">
        <v>0</v>
      </c>
      <c r="AT218" s="122">
        <v>0</v>
      </c>
    </row>
    <row r="219" spans="2:46" s="59" customFormat="1" ht="17.25" thickBot="1" x14ac:dyDescent="0.35">
      <c r="B219" s="52" t="s">
        <v>78</v>
      </c>
      <c r="C219" s="73" t="s">
        <v>824</v>
      </c>
      <c r="D219" s="52" t="s">
        <v>849</v>
      </c>
      <c r="E219" s="53" t="s">
        <v>850</v>
      </c>
      <c r="F219" s="52" t="s">
        <v>152</v>
      </c>
      <c r="G219" s="52" t="s">
        <v>116</v>
      </c>
      <c r="H219" s="52" t="s">
        <v>827</v>
      </c>
      <c r="I219" s="61">
        <v>1</v>
      </c>
      <c r="J219" s="52" t="s">
        <v>851</v>
      </c>
      <c r="K219" s="52" t="s">
        <v>86</v>
      </c>
      <c r="L219" s="52" t="s">
        <v>87</v>
      </c>
      <c r="M219" s="52" t="s">
        <v>852</v>
      </c>
      <c r="N219" s="52" t="s">
        <v>853</v>
      </c>
      <c r="O219" s="90">
        <v>46024</v>
      </c>
      <c r="P219" s="90">
        <v>46386</v>
      </c>
      <c r="Q219" s="61">
        <v>0.1</v>
      </c>
      <c r="R219" s="61">
        <v>0.35</v>
      </c>
      <c r="S219" s="61">
        <v>0.65</v>
      </c>
      <c r="T219" s="61">
        <v>1</v>
      </c>
      <c r="U219" s="137" t="s">
        <v>1458</v>
      </c>
      <c r="V219" s="121">
        <v>6123016</v>
      </c>
      <c r="W219" s="130" t="s">
        <v>1457</v>
      </c>
      <c r="X219" s="134" t="s">
        <v>850</v>
      </c>
      <c r="Y219" s="133" t="s">
        <v>1401</v>
      </c>
      <c r="Z219" s="133" t="s">
        <v>1411</v>
      </c>
      <c r="AA219" s="133" t="s">
        <v>1399</v>
      </c>
      <c r="AB219" s="122">
        <v>40356000</v>
      </c>
      <c r="AC219" s="123" t="s">
        <v>120</v>
      </c>
      <c r="AD219" s="52" t="s">
        <v>91</v>
      </c>
      <c r="AE219" s="52" t="s">
        <v>121</v>
      </c>
      <c r="AF219" s="52" t="s">
        <v>91</v>
      </c>
      <c r="AG219" s="52" t="s">
        <v>91</v>
      </c>
      <c r="AI219" s="94">
        <v>0.1</v>
      </c>
      <c r="AJ219" s="57">
        <f t="shared" si="35"/>
        <v>1</v>
      </c>
      <c r="AK219" s="117" t="str">
        <f t="shared" si="36"/>
        <v>Avance satisfactorio</v>
      </c>
      <c r="AL219" s="52" t="s">
        <v>854</v>
      </c>
      <c r="AM219" s="52" t="s">
        <v>855</v>
      </c>
      <c r="AN219" s="52" t="s">
        <v>856</v>
      </c>
      <c r="AO219" s="119" t="str">
        <f t="shared" si="37"/>
        <v>En gestión</v>
      </c>
      <c r="AP219" s="121">
        <v>6123016</v>
      </c>
      <c r="AQ219" s="121">
        <v>612301</v>
      </c>
      <c r="AR219" s="122">
        <v>40356000</v>
      </c>
      <c r="AS219" s="122">
        <v>35892000</v>
      </c>
      <c r="AT219" s="122">
        <v>4930920</v>
      </c>
    </row>
    <row r="220" spans="2:46" s="59" customFormat="1" ht="17.25" thickBot="1" x14ac:dyDescent="0.35">
      <c r="B220" s="52" t="s">
        <v>78</v>
      </c>
      <c r="C220" s="73" t="s">
        <v>824</v>
      </c>
      <c r="D220" s="52" t="s">
        <v>849</v>
      </c>
      <c r="E220" s="53" t="s">
        <v>857</v>
      </c>
      <c r="F220" s="52" t="s">
        <v>152</v>
      </c>
      <c r="G220" s="52" t="s">
        <v>207</v>
      </c>
      <c r="H220" s="52" t="s">
        <v>827</v>
      </c>
      <c r="I220" s="61">
        <v>1</v>
      </c>
      <c r="J220" s="52" t="s">
        <v>858</v>
      </c>
      <c r="K220" s="52" t="s">
        <v>86</v>
      </c>
      <c r="L220" s="52" t="s">
        <v>87</v>
      </c>
      <c r="M220" s="52" t="s">
        <v>859</v>
      </c>
      <c r="N220" s="52" t="s">
        <v>860</v>
      </c>
      <c r="O220" s="90">
        <v>46054</v>
      </c>
      <c r="P220" s="90">
        <v>46386</v>
      </c>
      <c r="Q220" s="61">
        <v>0.15</v>
      </c>
      <c r="R220" s="61">
        <v>0.45</v>
      </c>
      <c r="S220" s="61">
        <v>0.8</v>
      </c>
      <c r="T220" s="61">
        <v>1</v>
      </c>
      <c r="U220" s="137" t="s">
        <v>1458</v>
      </c>
      <c r="V220" s="121">
        <v>13765462</v>
      </c>
      <c r="W220" s="130" t="s">
        <v>1457</v>
      </c>
      <c r="X220" s="134" t="s">
        <v>857</v>
      </c>
      <c r="Y220" s="133" t="s">
        <v>1401</v>
      </c>
      <c r="Z220" s="133" t="s">
        <v>1411</v>
      </c>
      <c r="AA220" s="133" t="s">
        <v>1399</v>
      </c>
      <c r="AB220" s="122">
        <v>40356000</v>
      </c>
      <c r="AC220" s="123" t="s">
        <v>120</v>
      </c>
      <c r="AD220" s="52" t="s">
        <v>91</v>
      </c>
      <c r="AE220" s="52" t="s">
        <v>121</v>
      </c>
      <c r="AF220" s="52" t="s">
        <v>91</v>
      </c>
      <c r="AG220" s="52" t="s">
        <v>91</v>
      </c>
      <c r="AI220" s="94">
        <v>0.15</v>
      </c>
      <c r="AJ220" s="57">
        <f>+IF(Q220=0,"No Aplica",IF(AI220/Q220&gt;=100%,100%,AI220/Q220))</f>
        <v>1</v>
      </c>
      <c r="AK220" s="117" t="str">
        <f t="shared" si="36"/>
        <v>Avance satisfactorio</v>
      </c>
      <c r="AL220" s="52" t="s">
        <v>861</v>
      </c>
      <c r="AM220" s="52" t="s">
        <v>862</v>
      </c>
      <c r="AN220" s="52" t="s">
        <v>856</v>
      </c>
      <c r="AO220" s="119" t="str">
        <f t="shared" si="37"/>
        <v>En gestión</v>
      </c>
      <c r="AP220" s="121">
        <v>13765462</v>
      </c>
      <c r="AQ220" s="121">
        <v>20648193</v>
      </c>
      <c r="AR220" s="122">
        <v>40356000</v>
      </c>
      <c r="AS220" s="122">
        <v>35892000</v>
      </c>
      <c r="AT220" s="122">
        <v>4930920</v>
      </c>
    </row>
    <row r="221" spans="2:46" s="59" customFormat="1" ht="17.25" thickBot="1" x14ac:dyDescent="0.35">
      <c r="B221" s="52" t="s">
        <v>78</v>
      </c>
      <c r="C221" s="73" t="s">
        <v>824</v>
      </c>
      <c r="D221" s="52" t="s">
        <v>849</v>
      </c>
      <c r="E221" s="53" t="s">
        <v>863</v>
      </c>
      <c r="F221" s="52" t="s">
        <v>182</v>
      </c>
      <c r="G221" s="52" t="s">
        <v>864</v>
      </c>
      <c r="H221" s="52" t="s">
        <v>827</v>
      </c>
      <c r="I221" s="61">
        <v>1</v>
      </c>
      <c r="J221" s="52" t="s">
        <v>865</v>
      </c>
      <c r="K221" s="52" t="s">
        <v>86</v>
      </c>
      <c r="L221" s="52" t="s">
        <v>87</v>
      </c>
      <c r="M221" s="52" t="s">
        <v>866</v>
      </c>
      <c r="N221" s="52" t="s">
        <v>867</v>
      </c>
      <c r="O221" s="90">
        <v>46054</v>
      </c>
      <c r="P221" s="90">
        <v>46386</v>
      </c>
      <c r="Q221" s="61">
        <v>0.15</v>
      </c>
      <c r="R221" s="61">
        <v>0.45</v>
      </c>
      <c r="S221" s="61">
        <v>0.8</v>
      </c>
      <c r="T221" s="61">
        <v>1</v>
      </c>
      <c r="U221" s="137" t="s">
        <v>1458</v>
      </c>
      <c r="V221" s="121">
        <v>23234700</v>
      </c>
      <c r="W221" s="130" t="s">
        <v>1457</v>
      </c>
      <c r="X221" s="134" t="s">
        <v>863</v>
      </c>
      <c r="Y221" s="133" t="s">
        <v>1401</v>
      </c>
      <c r="Z221" s="133" t="s">
        <v>1411</v>
      </c>
      <c r="AA221" s="133" t="s">
        <v>1399</v>
      </c>
      <c r="AB221" s="122">
        <v>53808000</v>
      </c>
      <c r="AC221" s="123" t="s">
        <v>120</v>
      </c>
      <c r="AD221" s="52" t="s">
        <v>91</v>
      </c>
      <c r="AE221" s="52" t="s">
        <v>121</v>
      </c>
      <c r="AF221" s="52" t="s">
        <v>91</v>
      </c>
      <c r="AG221" s="52" t="s">
        <v>91</v>
      </c>
      <c r="AI221" s="94">
        <v>0.15</v>
      </c>
      <c r="AJ221" s="57">
        <f>+IF(Q221=0,"No Aplica",IF(AI221/Q221&gt;=100%,100%,AI221/Q221))</f>
        <v>1</v>
      </c>
      <c r="AK221" s="117" t="str">
        <f t="shared" si="36"/>
        <v>Avance satisfactorio</v>
      </c>
      <c r="AL221" s="52" t="s">
        <v>868</v>
      </c>
      <c r="AM221" s="52" t="s">
        <v>869</v>
      </c>
      <c r="AN221" s="52" t="s">
        <v>856</v>
      </c>
      <c r="AO221" s="119" t="str">
        <f t="shared" si="37"/>
        <v>En gestión</v>
      </c>
      <c r="AP221" s="121">
        <v>23234700</v>
      </c>
      <c r="AQ221" s="121">
        <v>3485205</v>
      </c>
      <c r="AR221" s="122">
        <v>53808000</v>
      </c>
      <c r="AS221" s="122">
        <v>47856000</v>
      </c>
      <c r="AT221" s="122">
        <v>6574560</v>
      </c>
    </row>
    <row r="222" spans="2:46" s="59" customFormat="1" ht="17.25" thickBot="1" x14ac:dyDescent="0.35">
      <c r="B222" s="52" t="s">
        <v>78</v>
      </c>
      <c r="C222" s="73" t="s">
        <v>824</v>
      </c>
      <c r="D222" s="52" t="s">
        <v>870</v>
      </c>
      <c r="E222" s="53" t="s">
        <v>871</v>
      </c>
      <c r="F222" s="52" t="s">
        <v>182</v>
      </c>
      <c r="G222" s="52" t="s">
        <v>224</v>
      </c>
      <c r="H222" s="52" t="s">
        <v>827</v>
      </c>
      <c r="I222" s="80">
        <v>14</v>
      </c>
      <c r="J222" s="52" t="s">
        <v>872</v>
      </c>
      <c r="K222" s="52" t="s">
        <v>86</v>
      </c>
      <c r="L222" s="52" t="s">
        <v>129</v>
      </c>
      <c r="M222" s="52" t="s">
        <v>873</v>
      </c>
      <c r="N222" s="52" t="s">
        <v>874</v>
      </c>
      <c r="O222" s="90">
        <v>46023</v>
      </c>
      <c r="P222" s="90">
        <v>46386</v>
      </c>
      <c r="Q222" s="80">
        <v>3</v>
      </c>
      <c r="R222" s="80">
        <v>7</v>
      </c>
      <c r="S222" s="80">
        <v>11</v>
      </c>
      <c r="T222" s="80">
        <v>14</v>
      </c>
      <c r="U222" s="137" t="s">
        <v>1458</v>
      </c>
      <c r="V222" s="121">
        <v>44375386</v>
      </c>
      <c r="W222" s="130" t="s">
        <v>1457</v>
      </c>
      <c r="X222" s="134" t="s">
        <v>871</v>
      </c>
      <c r="Y222" s="133" t="s">
        <v>1401</v>
      </c>
      <c r="Z222" s="133" t="s">
        <v>1411</v>
      </c>
      <c r="AA222" s="133" t="s">
        <v>1399</v>
      </c>
      <c r="AB222" s="122">
        <v>289840433.31999999</v>
      </c>
      <c r="AC222" s="123" t="s">
        <v>120</v>
      </c>
      <c r="AD222" s="52" t="s">
        <v>91</v>
      </c>
      <c r="AE222" s="52" t="s">
        <v>121</v>
      </c>
      <c r="AF222" s="52" t="s">
        <v>91</v>
      </c>
      <c r="AG222" s="52" t="s">
        <v>91</v>
      </c>
      <c r="AI222" s="109">
        <v>3</v>
      </c>
      <c r="AJ222" s="57">
        <f t="shared" si="35"/>
        <v>1</v>
      </c>
      <c r="AK222" s="117" t="str">
        <f t="shared" si="36"/>
        <v>Avance satisfactorio</v>
      </c>
      <c r="AL222" s="52" t="s">
        <v>875</v>
      </c>
      <c r="AM222" s="52" t="s">
        <v>876</v>
      </c>
      <c r="AN222" s="52" t="s">
        <v>104</v>
      </c>
      <c r="AO222" s="118" t="str">
        <f t="shared" si="37"/>
        <v>En gestión</v>
      </c>
      <c r="AP222" s="121">
        <v>44375386</v>
      </c>
      <c r="AQ222" s="121">
        <v>110938464</v>
      </c>
      <c r="AR222" s="122">
        <v>289840433.31999999</v>
      </c>
      <c r="AS222" s="122">
        <v>245548432</v>
      </c>
      <c r="AT222" s="122">
        <v>48462032</v>
      </c>
    </row>
    <row r="223" spans="2:46" s="59" customFormat="1" ht="17.25" thickBot="1" x14ac:dyDescent="0.35">
      <c r="B223" s="52" t="s">
        <v>78</v>
      </c>
      <c r="C223" s="73" t="s">
        <v>824</v>
      </c>
      <c r="D223" s="52" t="s">
        <v>877</v>
      </c>
      <c r="E223" s="53" t="s">
        <v>878</v>
      </c>
      <c r="F223" s="52" t="s">
        <v>182</v>
      </c>
      <c r="G223" s="52" t="s">
        <v>116</v>
      </c>
      <c r="H223" s="52" t="s">
        <v>827</v>
      </c>
      <c r="I223" s="61">
        <v>1</v>
      </c>
      <c r="J223" s="52" t="s">
        <v>879</v>
      </c>
      <c r="K223" s="52" t="s">
        <v>86</v>
      </c>
      <c r="L223" s="52" t="s">
        <v>87</v>
      </c>
      <c r="M223" s="52" t="s">
        <v>880</v>
      </c>
      <c r="N223" s="52" t="s">
        <v>881</v>
      </c>
      <c r="O223" s="90">
        <v>46023</v>
      </c>
      <c r="P223" s="90">
        <v>46386</v>
      </c>
      <c r="Q223" s="61">
        <v>0.25</v>
      </c>
      <c r="R223" s="61">
        <v>0.5</v>
      </c>
      <c r="S223" s="61">
        <v>0.75</v>
      </c>
      <c r="T223" s="61">
        <v>1</v>
      </c>
      <c r="U223" s="137" t="s">
        <v>1458</v>
      </c>
      <c r="V223" s="121">
        <v>23431257</v>
      </c>
      <c r="W223" s="130" t="s">
        <v>1457</v>
      </c>
      <c r="X223" s="134" t="s">
        <v>878</v>
      </c>
      <c r="Y223" s="133" t="s">
        <v>1401</v>
      </c>
      <c r="Z223" s="133" t="s">
        <v>1411</v>
      </c>
      <c r="AA223" s="133" t="s">
        <v>1399</v>
      </c>
      <c r="AB223" s="122">
        <v>392032800</v>
      </c>
      <c r="AC223" s="123" t="s">
        <v>120</v>
      </c>
      <c r="AD223" s="52" t="s">
        <v>91</v>
      </c>
      <c r="AE223" s="52" t="s">
        <v>121</v>
      </c>
      <c r="AF223" s="52" t="s">
        <v>91</v>
      </c>
      <c r="AG223" s="52" t="s">
        <v>91</v>
      </c>
      <c r="AI223" s="94">
        <v>0.25</v>
      </c>
      <c r="AJ223" s="57">
        <f t="shared" si="35"/>
        <v>1</v>
      </c>
      <c r="AK223" s="117" t="str">
        <f t="shared" si="36"/>
        <v>Avance satisfactorio</v>
      </c>
      <c r="AL223" s="52" t="s">
        <v>882</v>
      </c>
      <c r="AM223" s="52" t="s">
        <v>883</v>
      </c>
      <c r="AN223" s="52" t="s">
        <v>104</v>
      </c>
      <c r="AO223" s="118" t="str">
        <f t="shared" si="37"/>
        <v>En gestión</v>
      </c>
      <c r="AP223" s="121">
        <v>23431257</v>
      </c>
      <c r="AQ223" s="121">
        <v>5857814</v>
      </c>
      <c r="AR223" s="122">
        <v>392032800</v>
      </c>
      <c r="AS223" s="122">
        <v>392032800</v>
      </c>
      <c r="AT223" s="122">
        <v>72786666.670000002</v>
      </c>
    </row>
    <row r="224" spans="2:46" s="59" customFormat="1" ht="17.25" thickBot="1" x14ac:dyDescent="0.35">
      <c r="B224" s="52" t="s">
        <v>237</v>
      </c>
      <c r="C224" s="73" t="s">
        <v>824</v>
      </c>
      <c r="D224" s="52" t="s">
        <v>884</v>
      </c>
      <c r="E224" s="53" t="s">
        <v>885</v>
      </c>
      <c r="F224" s="52" t="s">
        <v>182</v>
      </c>
      <c r="G224" s="52" t="s">
        <v>116</v>
      </c>
      <c r="H224" s="52" t="s">
        <v>827</v>
      </c>
      <c r="I224" s="80">
        <v>6</v>
      </c>
      <c r="J224" s="52" t="s">
        <v>886</v>
      </c>
      <c r="K224" s="52" t="s">
        <v>136</v>
      </c>
      <c r="L224" s="52" t="s">
        <v>129</v>
      </c>
      <c r="M224" s="52" t="s">
        <v>887</v>
      </c>
      <c r="N224" s="52" t="s">
        <v>888</v>
      </c>
      <c r="O224" s="90">
        <v>46055</v>
      </c>
      <c r="P224" s="90">
        <v>46112</v>
      </c>
      <c r="Q224" s="80">
        <v>6</v>
      </c>
      <c r="R224" s="80"/>
      <c r="S224" s="80"/>
      <c r="T224" s="80"/>
      <c r="U224" s="137" t="s">
        <v>1458</v>
      </c>
      <c r="V224" s="121">
        <v>1800000</v>
      </c>
      <c r="W224" s="130" t="s">
        <v>559</v>
      </c>
      <c r="X224" s="134" t="s">
        <v>1400</v>
      </c>
      <c r="Y224" s="133" t="s">
        <v>1400</v>
      </c>
      <c r="Z224" s="133" t="s">
        <v>1400</v>
      </c>
      <c r="AA224" s="133" t="s">
        <v>1400</v>
      </c>
      <c r="AB224" s="122">
        <v>0</v>
      </c>
      <c r="AC224" s="123" t="s">
        <v>120</v>
      </c>
      <c r="AD224" s="52" t="s">
        <v>91</v>
      </c>
      <c r="AE224" s="52" t="s">
        <v>121</v>
      </c>
      <c r="AF224" s="52" t="s">
        <v>91</v>
      </c>
      <c r="AG224" s="52" t="s">
        <v>243</v>
      </c>
      <c r="AI224" s="109">
        <v>6</v>
      </c>
      <c r="AJ224" s="57">
        <v>1</v>
      </c>
      <c r="AK224" s="117" t="str">
        <f t="shared" si="36"/>
        <v>Avance satisfactorio</v>
      </c>
      <c r="AL224" s="52" t="s">
        <v>889</v>
      </c>
      <c r="AM224" s="52" t="s">
        <v>890</v>
      </c>
      <c r="AN224" s="52" t="s">
        <v>856</v>
      </c>
      <c r="AO224" s="118" t="str">
        <f>IF(AI224&lt;1%,"Sin iniciar",IF(AI224&gt;=Q224,"Terminada","En gestión"))</f>
        <v>Terminada</v>
      </c>
      <c r="AP224" s="121">
        <v>1800000</v>
      </c>
      <c r="AQ224" s="121">
        <v>1800000</v>
      </c>
      <c r="AR224" s="122">
        <v>0</v>
      </c>
      <c r="AS224" s="122">
        <v>0</v>
      </c>
      <c r="AT224" s="122">
        <v>0</v>
      </c>
    </row>
    <row r="225" spans="2:46" s="59" customFormat="1" ht="17.25" thickBot="1" x14ac:dyDescent="0.35">
      <c r="B225" s="52" t="s">
        <v>237</v>
      </c>
      <c r="C225" s="73" t="s">
        <v>824</v>
      </c>
      <c r="D225" s="52" t="s">
        <v>884</v>
      </c>
      <c r="E225" s="53" t="s">
        <v>891</v>
      </c>
      <c r="F225" s="52" t="s">
        <v>182</v>
      </c>
      <c r="G225" s="52" t="s">
        <v>116</v>
      </c>
      <c r="H225" s="52" t="s">
        <v>827</v>
      </c>
      <c r="I225" s="80">
        <v>72</v>
      </c>
      <c r="J225" s="52" t="s">
        <v>892</v>
      </c>
      <c r="K225" s="52" t="s">
        <v>136</v>
      </c>
      <c r="L225" s="52" t="s">
        <v>129</v>
      </c>
      <c r="M225" s="52" t="s">
        <v>893</v>
      </c>
      <c r="N225" s="52" t="s">
        <v>894</v>
      </c>
      <c r="O225" s="90">
        <v>46027</v>
      </c>
      <c r="P225" s="90">
        <v>46386</v>
      </c>
      <c r="Q225" s="80">
        <v>18</v>
      </c>
      <c r="R225" s="80">
        <v>36</v>
      </c>
      <c r="S225" s="80">
        <v>54</v>
      </c>
      <c r="T225" s="80">
        <v>72</v>
      </c>
      <c r="U225" s="137" t="s">
        <v>1458</v>
      </c>
      <c r="V225" s="121">
        <v>12000000</v>
      </c>
      <c r="W225" s="130" t="s">
        <v>559</v>
      </c>
      <c r="X225" s="134" t="s">
        <v>1400</v>
      </c>
      <c r="Y225" s="133" t="s">
        <v>1400</v>
      </c>
      <c r="Z225" s="133" t="s">
        <v>1400</v>
      </c>
      <c r="AA225" s="133" t="s">
        <v>1400</v>
      </c>
      <c r="AB225" s="122">
        <v>0</v>
      </c>
      <c r="AC225" s="123" t="s">
        <v>120</v>
      </c>
      <c r="AD225" s="52" t="s">
        <v>91</v>
      </c>
      <c r="AE225" s="52" t="s">
        <v>121</v>
      </c>
      <c r="AF225" s="52" t="s">
        <v>91</v>
      </c>
      <c r="AG225" s="52" t="s">
        <v>287</v>
      </c>
      <c r="AI225" s="109">
        <v>18</v>
      </c>
      <c r="AJ225" s="57">
        <v>1</v>
      </c>
      <c r="AK225" s="117" t="str">
        <f t="shared" si="36"/>
        <v>Avance satisfactorio</v>
      </c>
      <c r="AL225" s="52" t="s">
        <v>895</v>
      </c>
      <c r="AM225" s="52" t="s">
        <v>896</v>
      </c>
      <c r="AN225" s="52" t="s">
        <v>856</v>
      </c>
      <c r="AO225" s="118" t="str">
        <f t="shared" si="37"/>
        <v>En gestión</v>
      </c>
      <c r="AP225" s="121">
        <v>12000000</v>
      </c>
      <c r="AQ225" s="121">
        <f>+AP225/4</f>
        <v>3000000</v>
      </c>
      <c r="AR225" s="122">
        <v>0</v>
      </c>
      <c r="AS225" s="122">
        <v>0</v>
      </c>
      <c r="AT225" s="122">
        <v>0</v>
      </c>
    </row>
    <row r="226" spans="2:46" s="59" customFormat="1" ht="17.25" thickBot="1" x14ac:dyDescent="0.35">
      <c r="B226" s="52" t="s">
        <v>78</v>
      </c>
      <c r="C226" s="52" t="s">
        <v>897</v>
      </c>
      <c r="D226" s="52" t="s">
        <v>898</v>
      </c>
      <c r="E226" s="53" t="s">
        <v>899</v>
      </c>
      <c r="F226" s="52" t="s">
        <v>182</v>
      </c>
      <c r="G226" s="52" t="s">
        <v>900</v>
      </c>
      <c r="H226" s="52" t="s">
        <v>183</v>
      </c>
      <c r="I226" s="61">
        <v>1</v>
      </c>
      <c r="J226" s="52" t="s">
        <v>901</v>
      </c>
      <c r="K226" s="52" t="s">
        <v>86</v>
      </c>
      <c r="L226" s="52" t="s">
        <v>87</v>
      </c>
      <c r="M226" s="52" t="s">
        <v>902</v>
      </c>
      <c r="N226" s="52" t="s">
        <v>903</v>
      </c>
      <c r="O226" s="90">
        <v>46027</v>
      </c>
      <c r="P226" s="90">
        <v>46386</v>
      </c>
      <c r="Q226" s="61">
        <v>0.1</v>
      </c>
      <c r="R226" s="61">
        <v>0.4</v>
      </c>
      <c r="S226" s="61">
        <v>0.7</v>
      </c>
      <c r="T226" s="61">
        <v>1</v>
      </c>
      <c r="U226" s="137" t="s">
        <v>1458</v>
      </c>
      <c r="V226" s="121">
        <v>167956767</v>
      </c>
      <c r="W226" s="130" t="s">
        <v>1457</v>
      </c>
      <c r="X226" s="134" t="s">
        <v>899</v>
      </c>
      <c r="Y226" s="133" t="s">
        <v>1401</v>
      </c>
      <c r="Z226" s="133" t="s">
        <v>1411</v>
      </c>
      <c r="AA226" s="133" t="s">
        <v>1427</v>
      </c>
      <c r="AB226" s="122">
        <v>62324250</v>
      </c>
      <c r="AC226" s="123" t="s">
        <v>904</v>
      </c>
      <c r="AD226" s="52" t="s">
        <v>91</v>
      </c>
      <c r="AE226" s="52" t="s">
        <v>92</v>
      </c>
      <c r="AF226" s="52" t="s">
        <v>91</v>
      </c>
      <c r="AG226" s="52" t="s">
        <v>91</v>
      </c>
      <c r="AI226" s="94">
        <v>0.16</v>
      </c>
      <c r="AJ226" s="57">
        <f>+IF(Q226=0,"No Aplica",IF(AI226/Q226&gt;=100%,100%,AI226/Q226))</f>
        <v>1</v>
      </c>
      <c r="AK226" s="117" t="str">
        <f>IF(ISTEXT(AJ226),"No reporta avance en el periodo",IF(AJ226&lt;=69%,"Avance insuficiente",IF(AJ226&gt;95%,"Avance satisfactorio",IF(AJ226&gt;70%,"Avance suficiente",IF(AJ226&lt;94%,"Avance suficiente",0)))))</f>
        <v>Avance satisfactorio</v>
      </c>
      <c r="AL226" s="52" t="s">
        <v>905</v>
      </c>
      <c r="AM226" s="52" t="s">
        <v>906</v>
      </c>
      <c r="AN226" s="52" t="s">
        <v>104</v>
      </c>
      <c r="AO226" s="118" t="str">
        <f>IF(AI226&lt;1%,"Sin iniciar",IF(AI226&gt;=G226,"Terminada","En gestión"))</f>
        <v>En gestión</v>
      </c>
      <c r="AP226" s="121">
        <v>167956767</v>
      </c>
      <c r="AQ226" s="121">
        <v>41989192</v>
      </c>
      <c r="AR226" s="122">
        <v>62324250</v>
      </c>
      <c r="AS226" s="122">
        <v>54195000</v>
      </c>
      <c r="AT226" s="122">
        <v>9574449.9000000004</v>
      </c>
    </row>
    <row r="227" spans="2:46" s="59" customFormat="1" ht="17.25" thickBot="1" x14ac:dyDescent="0.35">
      <c r="B227" s="52" t="s">
        <v>78</v>
      </c>
      <c r="C227" s="52" t="s">
        <v>897</v>
      </c>
      <c r="D227" s="52" t="s">
        <v>898</v>
      </c>
      <c r="E227" s="53" t="s">
        <v>907</v>
      </c>
      <c r="F227" s="52" t="s">
        <v>182</v>
      </c>
      <c r="G227" s="52" t="s">
        <v>900</v>
      </c>
      <c r="H227" s="52" t="s">
        <v>183</v>
      </c>
      <c r="I227" s="61">
        <v>1</v>
      </c>
      <c r="J227" s="52" t="s">
        <v>908</v>
      </c>
      <c r="K227" s="52" t="s">
        <v>86</v>
      </c>
      <c r="L227" s="52" t="s">
        <v>87</v>
      </c>
      <c r="M227" s="52" t="s">
        <v>909</v>
      </c>
      <c r="N227" s="52" t="s">
        <v>910</v>
      </c>
      <c r="O227" s="90">
        <v>46054</v>
      </c>
      <c r="P227" s="90">
        <v>46203</v>
      </c>
      <c r="Q227" s="61">
        <v>0.5</v>
      </c>
      <c r="R227" s="61">
        <v>1</v>
      </c>
      <c r="S227" s="61"/>
      <c r="T227" s="61"/>
      <c r="U227" s="137" t="s">
        <v>1458</v>
      </c>
      <c r="V227" s="121">
        <v>127458246</v>
      </c>
      <c r="W227" s="130" t="s">
        <v>1457</v>
      </c>
      <c r="X227" s="134" t="s">
        <v>907</v>
      </c>
      <c r="Y227" s="133" t="s">
        <v>1401</v>
      </c>
      <c r="Z227" s="133" t="s">
        <v>1411</v>
      </c>
      <c r="AA227" s="133" t="s">
        <v>1427</v>
      </c>
      <c r="AB227" s="122">
        <v>77687250</v>
      </c>
      <c r="AC227" s="123" t="s">
        <v>904</v>
      </c>
      <c r="AD227" s="52" t="s">
        <v>91</v>
      </c>
      <c r="AE227" s="52" t="s">
        <v>92</v>
      </c>
      <c r="AF227" s="52" t="s">
        <v>91</v>
      </c>
      <c r="AG227" s="52" t="s">
        <v>91</v>
      </c>
      <c r="AI227" s="94">
        <v>0.5</v>
      </c>
      <c r="AJ227" s="57">
        <f t="shared" ref="AJ227:AJ268" si="38">+IF(Q227=0,"No Aplica",IF(AI227/Q227&gt;=100%,100%,AI227/Q227))</f>
        <v>1</v>
      </c>
      <c r="AK227" s="117" t="str">
        <f t="shared" ref="AK227:AK268" si="39">IF(ISTEXT(AJ227),"No reporta avance en el periodo",IF(AJ227&lt;=69%,"Avance insuficiente",IF(AJ227&gt;95%,"Avance satisfactorio",IF(AJ227&gt;70%,"Avance suficiente",IF(AJ227&lt;94%,"Avance suficiente",0)))))</f>
        <v>Avance satisfactorio</v>
      </c>
      <c r="AL227" s="52" t="s">
        <v>911</v>
      </c>
      <c r="AM227" s="52" t="s">
        <v>912</v>
      </c>
      <c r="AN227" s="52" t="s">
        <v>104</v>
      </c>
      <c r="AO227" s="118" t="str">
        <f t="shared" ref="AO227:AO268" si="40">IF(AI227&lt;1%,"Sin iniciar",IF(AI227&gt;=G227,"Terminada","En gestión"))</f>
        <v>En gestión</v>
      </c>
      <c r="AP227" s="121">
        <v>127458246</v>
      </c>
      <c r="AQ227" s="121">
        <v>63729123</v>
      </c>
      <c r="AR227" s="122">
        <v>77687250</v>
      </c>
      <c r="AS227" s="122">
        <v>67595000</v>
      </c>
      <c r="AT227" s="122">
        <v>11003783.1</v>
      </c>
    </row>
    <row r="228" spans="2:46" s="59" customFormat="1" ht="17.25" thickBot="1" x14ac:dyDescent="0.35">
      <c r="B228" s="164" t="s">
        <v>78</v>
      </c>
      <c r="C228" s="164" t="s">
        <v>897</v>
      </c>
      <c r="D228" s="164" t="s">
        <v>913</v>
      </c>
      <c r="E228" s="162" t="s">
        <v>914</v>
      </c>
      <c r="F228" s="164" t="s">
        <v>182</v>
      </c>
      <c r="G228" s="164" t="s">
        <v>900</v>
      </c>
      <c r="H228" s="164" t="s">
        <v>183</v>
      </c>
      <c r="I228" s="186">
        <v>1</v>
      </c>
      <c r="J228" s="164" t="s">
        <v>915</v>
      </c>
      <c r="K228" s="164" t="s">
        <v>86</v>
      </c>
      <c r="L228" s="164" t="s">
        <v>87</v>
      </c>
      <c r="M228" s="164" t="s">
        <v>902</v>
      </c>
      <c r="N228" s="164" t="s">
        <v>916</v>
      </c>
      <c r="O228" s="181">
        <v>46027</v>
      </c>
      <c r="P228" s="181">
        <v>46386</v>
      </c>
      <c r="Q228" s="186">
        <v>0.1</v>
      </c>
      <c r="R228" s="186">
        <v>0.2</v>
      </c>
      <c r="S228" s="186">
        <v>0.8</v>
      </c>
      <c r="T228" s="186">
        <v>1</v>
      </c>
      <c r="U228" s="242" t="s">
        <v>1458</v>
      </c>
      <c r="V228" s="243">
        <v>290825908</v>
      </c>
      <c r="W228" s="130" t="s">
        <v>1457</v>
      </c>
      <c r="X228" s="134" t="s">
        <v>914</v>
      </c>
      <c r="Y228" s="133" t="s">
        <v>1428</v>
      </c>
      <c r="Z228" s="133" t="s">
        <v>1429</v>
      </c>
      <c r="AA228" s="133" t="s">
        <v>1430</v>
      </c>
      <c r="AB228" s="122">
        <v>700000000.68000007</v>
      </c>
      <c r="AC228" s="228" t="s">
        <v>904</v>
      </c>
      <c r="AD228" s="164" t="s">
        <v>91</v>
      </c>
      <c r="AE228" s="164" t="s">
        <v>92</v>
      </c>
      <c r="AF228" s="164" t="s">
        <v>91</v>
      </c>
      <c r="AG228" s="164" t="s">
        <v>91</v>
      </c>
      <c r="AI228" s="264">
        <v>0.1</v>
      </c>
      <c r="AJ228" s="290">
        <f t="shared" si="38"/>
        <v>1</v>
      </c>
      <c r="AK228" s="304" t="str">
        <f t="shared" si="39"/>
        <v>Avance satisfactorio</v>
      </c>
      <c r="AL228" s="164" t="s">
        <v>917</v>
      </c>
      <c r="AM228" s="164" t="s">
        <v>918</v>
      </c>
      <c r="AN228" s="164" t="s">
        <v>104</v>
      </c>
      <c r="AO228" s="307" t="str">
        <f t="shared" si="40"/>
        <v>En gestión</v>
      </c>
      <c r="AP228" s="243">
        <v>290825908</v>
      </c>
      <c r="AQ228" s="243">
        <v>72706477</v>
      </c>
      <c r="AR228" s="122">
        <v>700000000.68000007</v>
      </c>
      <c r="AS228" s="122">
        <v>230324824</v>
      </c>
      <c r="AT228" s="122">
        <v>42413533.32</v>
      </c>
    </row>
    <row r="229" spans="2:46" s="59" customFormat="1" ht="17.25" thickBot="1" x14ac:dyDescent="0.35">
      <c r="B229" s="166"/>
      <c r="C229" s="166"/>
      <c r="D229" s="166"/>
      <c r="E229" s="167"/>
      <c r="F229" s="166"/>
      <c r="G229" s="166"/>
      <c r="H229" s="166"/>
      <c r="I229" s="240"/>
      <c r="J229" s="166"/>
      <c r="K229" s="166"/>
      <c r="L229" s="166"/>
      <c r="M229" s="166"/>
      <c r="N229" s="166"/>
      <c r="O229" s="183"/>
      <c r="P229" s="183"/>
      <c r="Q229" s="240"/>
      <c r="R229" s="240"/>
      <c r="S229" s="240"/>
      <c r="T229" s="240"/>
      <c r="U229" s="242"/>
      <c r="V229" s="243"/>
      <c r="W229" s="130" t="s">
        <v>1457</v>
      </c>
      <c r="X229" s="134" t="s">
        <v>914</v>
      </c>
      <c r="Y229" s="133" t="s">
        <v>1401</v>
      </c>
      <c r="Z229" s="133" t="s">
        <v>1411</v>
      </c>
      <c r="AA229" s="133" t="s">
        <v>897</v>
      </c>
      <c r="AB229" s="122">
        <v>39675000</v>
      </c>
      <c r="AC229" s="229"/>
      <c r="AD229" s="166"/>
      <c r="AE229" s="166"/>
      <c r="AF229" s="166"/>
      <c r="AG229" s="166"/>
      <c r="AI229" s="295"/>
      <c r="AJ229" s="288"/>
      <c r="AK229" s="305"/>
      <c r="AL229" s="166"/>
      <c r="AM229" s="166"/>
      <c r="AN229" s="166"/>
      <c r="AO229" s="308"/>
      <c r="AP229" s="243"/>
      <c r="AQ229" s="243"/>
      <c r="AR229" s="122">
        <v>39675000</v>
      </c>
      <c r="AS229" s="122">
        <v>34500000</v>
      </c>
      <c r="AT229" s="122">
        <v>6439999.9979999997</v>
      </c>
    </row>
    <row r="230" spans="2:46" s="59" customFormat="1" ht="17.25" thickBot="1" x14ac:dyDescent="0.35">
      <c r="B230" s="165"/>
      <c r="C230" s="165"/>
      <c r="D230" s="165"/>
      <c r="E230" s="163"/>
      <c r="F230" s="165"/>
      <c r="G230" s="165"/>
      <c r="H230" s="165"/>
      <c r="I230" s="187"/>
      <c r="J230" s="165"/>
      <c r="K230" s="165"/>
      <c r="L230" s="165"/>
      <c r="M230" s="165"/>
      <c r="N230" s="165"/>
      <c r="O230" s="182"/>
      <c r="P230" s="182"/>
      <c r="Q230" s="187"/>
      <c r="R230" s="187"/>
      <c r="S230" s="187"/>
      <c r="T230" s="187"/>
      <c r="U230" s="242"/>
      <c r="V230" s="243"/>
      <c r="W230" s="130" t="s">
        <v>1457</v>
      </c>
      <c r="X230" s="134" t="s">
        <v>914</v>
      </c>
      <c r="Y230" s="133" t="s">
        <v>1401</v>
      </c>
      <c r="Z230" s="133" t="s">
        <v>1411</v>
      </c>
      <c r="AA230" s="133" t="s">
        <v>1427</v>
      </c>
      <c r="AB230" s="122">
        <v>208866500</v>
      </c>
      <c r="AC230" s="230"/>
      <c r="AD230" s="165"/>
      <c r="AE230" s="165"/>
      <c r="AF230" s="165"/>
      <c r="AG230" s="165"/>
      <c r="AI230" s="265"/>
      <c r="AJ230" s="289"/>
      <c r="AK230" s="306"/>
      <c r="AL230" s="165"/>
      <c r="AM230" s="165"/>
      <c r="AN230" s="165"/>
      <c r="AO230" s="309"/>
      <c r="AP230" s="243"/>
      <c r="AQ230" s="243"/>
      <c r="AR230" s="122">
        <v>208866500</v>
      </c>
      <c r="AS230" s="122">
        <v>182060000</v>
      </c>
      <c r="AT230" s="122">
        <v>22379600.100000001</v>
      </c>
    </row>
    <row r="231" spans="2:46" s="59" customFormat="1" ht="17.25" thickBot="1" x14ac:dyDescent="0.35">
      <c r="B231" s="164" t="s">
        <v>78</v>
      </c>
      <c r="C231" s="164" t="s">
        <v>897</v>
      </c>
      <c r="D231" s="164" t="s">
        <v>919</v>
      </c>
      <c r="E231" s="162" t="s">
        <v>920</v>
      </c>
      <c r="F231" s="164" t="s">
        <v>182</v>
      </c>
      <c r="G231" s="164" t="s">
        <v>900</v>
      </c>
      <c r="H231" s="164" t="s">
        <v>183</v>
      </c>
      <c r="I231" s="186">
        <v>1</v>
      </c>
      <c r="J231" s="164" t="s">
        <v>921</v>
      </c>
      <c r="K231" s="164" t="s">
        <v>86</v>
      </c>
      <c r="L231" s="164" t="s">
        <v>87</v>
      </c>
      <c r="M231" s="164" t="s">
        <v>902</v>
      </c>
      <c r="N231" s="164" t="s">
        <v>922</v>
      </c>
      <c r="O231" s="181">
        <v>46027</v>
      </c>
      <c r="P231" s="181">
        <v>46386</v>
      </c>
      <c r="Q231" s="186">
        <v>0.25</v>
      </c>
      <c r="R231" s="186">
        <v>0.5</v>
      </c>
      <c r="S231" s="186">
        <v>0.75</v>
      </c>
      <c r="T231" s="186">
        <v>1</v>
      </c>
      <c r="U231" s="242" t="s">
        <v>1458</v>
      </c>
      <c r="V231" s="243">
        <v>158858015</v>
      </c>
      <c r="W231" s="130" t="s">
        <v>1457</v>
      </c>
      <c r="X231" s="134" t="s">
        <v>920</v>
      </c>
      <c r="Y231" s="133" t="s">
        <v>1431</v>
      </c>
      <c r="Z231" s="133" t="s">
        <v>1432</v>
      </c>
      <c r="AA231" s="133" t="s">
        <v>919</v>
      </c>
      <c r="AB231" s="122">
        <v>49243000</v>
      </c>
      <c r="AC231" s="228" t="s">
        <v>90</v>
      </c>
      <c r="AD231" s="164" t="s">
        <v>923</v>
      </c>
      <c r="AE231" s="164" t="s">
        <v>924</v>
      </c>
      <c r="AF231" s="164" t="s">
        <v>91</v>
      </c>
      <c r="AG231" s="164" t="s">
        <v>91</v>
      </c>
      <c r="AI231" s="264">
        <v>0.25</v>
      </c>
      <c r="AJ231" s="290">
        <f t="shared" si="38"/>
        <v>1</v>
      </c>
      <c r="AK231" s="304" t="str">
        <f t="shared" si="39"/>
        <v>Avance satisfactorio</v>
      </c>
      <c r="AL231" s="164" t="s">
        <v>925</v>
      </c>
      <c r="AM231" s="164" t="s">
        <v>926</v>
      </c>
      <c r="AN231" s="164" t="s">
        <v>104</v>
      </c>
      <c r="AO231" s="307" t="str">
        <f t="shared" si="40"/>
        <v>En gestión</v>
      </c>
      <c r="AP231" s="243">
        <v>158858015</v>
      </c>
      <c r="AQ231" s="243">
        <v>32287215</v>
      </c>
      <c r="AR231" s="122">
        <v>49243000</v>
      </c>
      <c r="AS231" s="122">
        <v>42820000</v>
      </c>
      <c r="AT231" s="122">
        <v>5994800</v>
      </c>
    </row>
    <row r="232" spans="2:46" s="59" customFormat="1" ht="17.25" thickBot="1" x14ac:dyDescent="0.35">
      <c r="B232" s="166"/>
      <c r="C232" s="166"/>
      <c r="D232" s="166"/>
      <c r="E232" s="167"/>
      <c r="F232" s="166"/>
      <c r="G232" s="166"/>
      <c r="H232" s="166"/>
      <c r="I232" s="240"/>
      <c r="J232" s="166"/>
      <c r="K232" s="166"/>
      <c r="L232" s="166"/>
      <c r="M232" s="166"/>
      <c r="N232" s="166"/>
      <c r="O232" s="183"/>
      <c r="P232" s="183"/>
      <c r="Q232" s="240"/>
      <c r="R232" s="240"/>
      <c r="S232" s="240"/>
      <c r="T232" s="240"/>
      <c r="U232" s="242"/>
      <c r="V232" s="243"/>
      <c r="W232" s="130" t="s">
        <v>1457</v>
      </c>
      <c r="X232" s="134" t="s">
        <v>920</v>
      </c>
      <c r="Y232" s="133" t="s">
        <v>1401</v>
      </c>
      <c r="Z232" s="133" t="s">
        <v>1411</v>
      </c>
      <c r="AA232" s="133" t="s">
        <v>1427</v>
      </c>
      <c r="AB232" s="122">
        <v>35075000</v>
      </c>
      <c r="AC232" s="229"/>
      <c r="AD232" s="166"/>
      <c r="AE232" s="166"/>
      <c r="AF232" s="166"/>
      <c r="AG232" s="166"/>
      <c r="AI232" s="295"/>
      <c r="AJ232" s="288"/>
      <c r="AK232" s="305"/>
      <c r="AL232" s="166"/>
      <c r="AM232" s="166"/>
      <c r="AN232" s="166"/>
      <c r="AO232" s="308"/>
      <c r="AP232" s="243"/>
      <c r="AQ232" s="243"/>
      <c r="AR232" s="122">
        <v>35075000</v>
      </c>
      <c r="AS232" s="122">
        <v>30500000</v>
      </c>
      <c r="AT232" s="122">
        <v>4168333.5</v>
      </c>
    </row>
    <row r="233" spans="2:46" s="59" customFormat="1" ht="17.25" thickBot="1" x14ac:dyDescent="0.35">
      <c r="B233" s="165"/>
      <c r="C233" s="165"/>
      <c r="D233" s="165"/>
      <c r="E233" s="163"/>
      <c r="F233" s="165"/>
      <c r="G233" s="165"/>
      <c r="H233" s="165"/>
      <c r="I233" s="187"/>
      <c r="J233" s="165"/>
      <c r="K233" s="165"/>
      <c r="L233" s="165"/>
      <c r="M233" s="165"/>
      <c r="N233" s="165"/>
      <c r="O233" s="182"/>
      <c r="P233" s="182"/>
      <c r="Q233" s="187"/>
      <c r="R233" s="187"/>
      <c r="S233" s="187"/>
      <c r="T233" s="187"/>
      <c r="U233" s="242"/>
      <c r="V233" s="243"/>
      <c r="W233" s="130" t="s">
        <v>1457</v>
      </c>
      <c r="X233" s="134" t="s">
        <v>920</v>
      </c>
      <c r="Y233" s="133" t="s">
        <v>1401</v>
      </c>
      <c r="Z233" s="133" t="s">
        <v>1411</v>
      </c>
      <c r="AA233" s="133" t="s">
        <v>897</v>
      </c>
      <c r="AB233" s="122">
        <v>69000000</v>
      </c>
      <c r="AC233" s="230"/>
      <c r="AD233" s="165"/>
      <c r="AE233" s="165"/>
      <c r="AF233" s="165"/>
      <c r="AG233" s="165"/>
      <c r="AI233" s="265"/>
      <c r="AJ233" s="289"/>
      <c r="AK233" s="306"/>
      <c r="AL233" s="165"/>
      <c r="AM233" s="165"/>
      <c r="AN233" s="165"/>
      <c r="AO233" s="309"/>
      <c r="AP233" s="243"/>
      <c r="AQ233" s="243"/>
      <c r="AR233" s="122">
        <v>69000000</v>
      </c>
      <c r="AS233" s="122">
        <v>60000000</v>
      </c>
      <c r="AT233" s="122">
        <v>10600000</v>
      </c>
    </row>
    <row r="234" spans="2:46" s="59" customFormat="1" ht="17.25" thickBot="1" x14ac:dyDescent="0.35">
      <c r="B234" s="52" t="s">
        <v>78</v>
      </c>
      <c r="C234" s="52" t="s">
        <v>897</v>
      </c>
      <c r="D234" s="52" t="s">
        <v>919</v>
      </c>
      <c r="E234" s="53" t="s">
        <v>927</v>
      </c>
      <c r="F234" s="52" t="s">
        <v>182</v>
      </c>
      <c r="G234" s="52" t="s">
        <v>900</v>
      </c>
      <c r="H234" s="52" t="s">
        <v>183</v>
      </c>
      <c r="I234" s="61">
        <v>1</v>
      </c>
      <c r="J234" s="52" t="s">
        <v>928</v>
      </c>
      <c r="K234" s="52" t="s">
        <v>86</v>
      </c>
      <c r="L234" s="52" t="s">
        <v>87</v>
      </c>
      <c r="M234" s="52" t="s">
        <v>929</v>
      </c>
      <c r="N234" s="52" t="s">
        <v>930</v>
      </c>
      <c r="O234" s="90">
        <v>46027</v>
      </c>
      <c r="P234" s="90">
        <v>46203</v>
      </c>
      <c r="Q234" s="61">
        <v>0.3</v>
      </c>
      <c r="R234" s="61">
        <v>1</v>
      </c>
      <c r="S234" s="61"/>
      <c r="T234" s="61"/>
      <c r="U234" s="137"/>
      <c r="V234" s="121"/>
      <c r="W234" s="130" t="s">
        <v>1457</v>
      </c>
      <c r="X234" s="134" t="s">
        <v>927</v>
      </c>
      <c r="Y234" s="133" t="s">
        <v>1431</v>
      </c>
      <c r="Z234" s="133" t="s">
        <v>1432</v>
      </c>
      <c r="AA234" s="133" t="s">
        <v>919</v>
      </c>
      <c r="AB234" s="122">
        <v>118715000</v>
      </c>
      <c r="AC234" s="123" t="s">
        <v>90</v>
      </c>
      <c r="AD234" s="52" t="s">
        <v>923</v>
      </c>
      <c r="AE234" s="52" t="s">
        <v>924</v>
      </c>
      <c r="AF234" s="52" t="s">
        <v>91</v>
      </c>
      <c r="AG234" s="52" t="s">
        <v>91</v>
      </c>
      <c r="AI234" s="94">
        <v>0.65</v>
      </c>
      <c r="AJ234" s="57">
        <f t="shared" si="38"/>
        <v>1</v>
      </c>
      <c r="AK234" s="117" t="str">
        <f t="shared" si="39"/>
        <v>Avance satisfactorio</v>
      </c>
      <c r="AL234" s="52" t="s">
        <v>931</v>
      </c>
      <c r="AM234" s="52" t="s">
        <v>932</v>
      </c>
      <c r="AN234" s="52" t="s">
        <v>104</v>
      </c>
      <c r="AO234" s="118" t="str">
        <f t="shared" si="40"/>
        <v>En gestión</v>
      </c>
      <c r="AP234" s="121"/>
      <c r="AQ234" s="121"/>
      <c r="AR234" s="122">
        <v>118715000</v>
      </c>
      <c r="AS234" s="122">
        <v>103892000</v>
      </c>
      <c r="AT234" s="122">
        <v>16857200</v>
      </c>
    </row>
    <row r="235" spans="2:46" s="59" customFormat="1" ht="17.25" thickBot="1" x14ac:dyDescent="0.35">
      <c r="B235" s="52" t="s">
        <v>78</v>
      </c>
      <c r="C235" s="52" t="s">
        <v>897</v>
      </c>
      <c r="D235" s="52" t="s">
        <v>919</v>
      </c>
      <c r="E235" s="53" t="s">
        <v>933</v>
      </c>
      <c r="F235" s="52" t="s">
        <v>182</v>
      </c>
      <c r="G235" s="52" t="s">
        <v>900</v>
      </c>
      <c r="H235" s="52" t="s">
        <v>183</v>
      </c>
      <c r="I235" s="61">
        <v>1</v>
      </c>
      <c r="J235" s="52" t="s">
        <v>934</v>
      </c>
      <c r="K235" s="52" t="s">
        <v>86</v>
      </c>
      <c r="L235" s="52" t="s">
        <v>87</v>
      </c>
      <c r="M235" s="52" t="s">
        <v>935</v>
      </c>
      <c r="N235" s="52" t="s">
        <v>936</v>
      </c>
      <c r="O235" s="90">
        <v>46027</v>
      </c>
      <c r="P235" s="90">
        <v>46386</v>
      </c>
      <c r="Q235" s="61">
        <v>1</v>
      </c>
      <c r="R235" s="61">
        <v>1</v>
      </c>
      <c r="S235" s="61">
        <v>1</v>
      </c>
      <c r="T235" s="61">
        <v>1</v>
      </c>
      <c r="U235" s="137" t="s">
        <v>1458</v>
      </c>
      <c r="V235" s="121">
        <v>84619618</v>
      </c>
      <c r="W235" s="130" t="s">
        <v>1457</v>
      </c>
      <c r="X235" s="134" t="s">
        <v>933</v>
      </c>
      <c r="Y235" s="133" t="s">
        <v>1431</v>
      </c>
      <c r="Z235" s="133" t="s">
        <v>1432</v>
      </c>
      <c r="AA235" s="133" t="s">
        <v>919</v>
      </c>
      <c r="AB235" s="122">
        <v>191936250</v>
      </c>
      <c r="AC235" s="123" t="s">
        <v>90</v>
      </c>
      <c r="AD235" s="52" t="s">
        <v>923</v>
      </c>
      <c r="AE235" s="52" t="s">
        <v>924</v>
      </c>
      <c r="AF235" s="52" t="s">
        <v>91</v>
      </c>
      <c r="AG235" s="52" t="s">
        <v>91</v>
      </c>
      <c r="AI235" s="94">
        <v>0.5</v>
      </c>
      <c r="AJ235" s="57">
        <f t="shared" si="38"/>
        <v>0.5</v>
      </c>
      <c r="AK235" s="117" t="str">
        <f t="shared" si="39"/>
        <v>Avance insuficiente</v>
      </c>
      <c r="AL235" s="52" t="s">
        <v>937</v>
      </c>
      <c r="AM235" s="52" t="s">
        <v>938</v>
      </c>
      <c r="AN235" s="52" t="s">
        <v>939</v>
      </c>
      <c r="AO235" s="118" t="str">
        <f t="shared" si="40"/>
        <v>En gestión</v>
      </c>
      <c r="AP235" s="121">
        <v>84619618</v>
      </c>
      <c r="AQ235" s="121">
        <v>21154904</v>
      </c>
      <c r="AR235" s="122">
        <v>191936250</v>
      </c>
      <c r="AS235" s="122">
        <v>176987500</v>
      </c>
      <c r="AT235" s="122">
        <v>27785066.5</v>
      </c>
    </row>
    <row r="236" spans="2:46" s="59" customFormat="1" ht="17.25" thickBot="1" x14ac:dyDescent="0.35">
      <c r="B236" s="164" t="s">
        <v>78</v>
      </c>
      <c r="C236" s="164" t="s">
        <v>897</v>
      </c>
      <c r="D236" s="164" t="s">
        <v>919</v>
      </c>
      <c r="E236" s="162" t="s">
        <v>940</v>
      </c>
      <c r="F236" s="164" t="s">
        <v>182</v>
      </c>
      <c r="G236" s="164" t="s">
        <v>900</v>
      </c>
      <c r="H236" s="164" t="s">
        <v>183</v>
      </c>
      <c r="I236" s="186">
        <v>1</v>
      </c>
      <c r="J236" s="164" t="s">
        <v>941</v>
      </c>
      <c r="K236" s="164" t="s">
        <v>86</v>
      </c>
      <c r="L236" s="164" t="s">
        <v>87</v>
      </c>
      <c r="M236" s="164" t="s">
        <v>902</v>
      </c>
      <c r="N236" s="164" t="s">
        <v>942</v>
      </c>
      <c r="O236" s="181">
        <v>46027</v>
      </c>
      <c r="P236" s="181">
        <v>46386</v>
      </c>
      <c r="Q236" s="186">
        <v>1</v>
      </c>
      <c r="R236" s="186">
        <v>1</v>
      </c>
      <c r="S236" s="186">
        <v>1</v>
      </c>
      <c r="T236" s="186">
        <v>1</v>
      </c>
      <c r="U236" s="242" t="s">
        <v>1458</v>
      </c>
      <c r="V236" s="243">
        <v>293536084</v>
      </c>
      <c r="W236" s="130" t="s">
        <v>1457</v>
      </c>
      <c r="X236" s="134" t="s">
        <v>940</v>
      </c>
      <c r="Y236" s="133" t="s">
        <v>1431</v>
      </c>
      <c r="Z236" s="133" t="s">
        <v>1432</v>
      </c>
      <c r="AA236" s="133" t="s">
        <v>919</v>
      </c>
      <c r="AB236" s="122">
        <v>331919500</v>
      </c>
      <c r="AC236" s="228" t="s">
        <v>90</v>
      </c>
      <c r="AD236" s="164" t="s">
        <v>923</v>
      </c>
      <c r="AE236" s="164" t="s">
        <v>924</v>
      </c>
      <c r="AF236" s="164" t="s">
        <v>91</v>
      </c>
      <c r="AG236" s="164" t="s">
        <v>91</v>
      </c>
      <c r="AI236" s="264">
        <v>0.89</v>
      </c>
      <c r="AJ236" s="290">
        <f t="shared" si="38"/>
        <v>0.89</v>
      </c>
      <c r="AK236" s="304" t="str">
        <f t="shared" si="39"/>
        <v>Avance suficiente</v>
      </c>
      <c r="AL236" s="164" t="s">
        <v>943</v>
      </c>
      <c r="AM236" s="164" t="s">
        <v>944</v>
      </c>
      <c r="AN236" s="164" t="s">
        <v>104</v>
      </c>
      <c r="AO236" s="307" t="str">
        <f t="shared" si="40"/>
        <v>En gestión</v>
      </c>
      <c r="AP236" s="243">
        <v>293536084</v>
      </c>
      <c r="AQ236" s="243">
        <v>77487485</v>
      </c>
      <c r="AR236" s="122">
        <v>331919500</v>
      </c>
      <c r="AS236" s="122">
        <v>271062500</v>
      </c>
      <c r="AT236" s="122">
        <v>41582733</v>
      </c>
    </row>
    <row r="237" spans="2:46" s="59" customFormat="1" ht="17.25" thickBot="1" x14ac:dyDescent="0.35">
      <c r="B237" s="166"/>
      <c r="C237" s="166"/>
      <c r="D237" s="166"/>
      <c r="E237" s="167"/>
      <c r="F237" s="166"/>
      <c r="G237" s="166"/>
      <c r="H237" s="166"/>
      <c r="I237" s="240"/>
      <c r="J237" s="166"/>
      <c r="K237" s="166"/>
      <c r="L237" s="166"/>
      <c r="M237" s="166"/>
      <c r="N237" s="166"/>
      <c r="O237" s="183"/>
      <c r="P237" s="183"/>
      <c r="Q237" s="240"/>
      <c r="R237" s="240"/>
      <c r="S237" s="240"/>
      <c r="T237" s="240"/>
      <c r="U237" s="242"/>
      <c r="V237" s="243"/>
      <c r="W237" s="130" t="s">
        <v>1457</v>
      </c>
      <c r="X237" s="134" t="s">
        <v>940</v>
      </c>
      <c r="Y237" s="133" t="s">
        <v>1401</v>
      </c>
      <c r="Z237" s="133" t="s">
        <v>1411</v>
      </c>
      <c r="AA237" s="133" t="s">
        <v>897</v>
      </c>
      <c r="AB237" s="122">
        <v>52900000</v>
      </c>
      <c r="AC237" s="229"/>
      <c r="AD237" s="166"/>
      <c r="AE237" s="166"/>
      <c r="AF237" s="166"/>
      <c r="AG237" s="166"/>
      <c r="AI237" s="295"/>
      <c r="AJ237" s="288"/>
      <c r="AK237" s="305"/>
      <c r="AL237" s="166"/>
      <c r="AM237" s="166"/>
      <c r="AN237" s="166"/>
      <c r="AO237" s="308"/>
      <c r="AP237" s="243"/>
      <c r="AQ237" s="243"/>
      <c r="AR237" s="122">
        <v>52900000</v>
      </c>
      <c r="AS237" s="122">
        <v>46000000</v>
      </c>
      <c r="AT237" s="122">
        <v>8586666.6640000008</v>
      </c>
    </row>
    <row r="238" spans="2:46" s="59" customFormat="1" ht="17.25" thickBot="1" x14ac:dyDescent="0.35">
      <c r="B238" s="165"/>
      <c r="C238" s="165"/>
      <c r="D238" s="165"/>
      <c r="E238" s="163"/>
      <c r="F238" s="165"/>
      <c r="G238" s="165"/>
      <c r="H238" s="165"/>
      <c r="I238" s="187"/>
      <c r="J238" s="165"/>
      <c r="K238" s="165"/>
      <c r="L238" s="165"/>
      <c r="M238" s="165"/>
      <c r="N238" s="165"/>
      <c r="O238" s="182"/>
      <c r="P238" s="182"/>
      <c r="Q238" s="187"/>
      <c r="R238" s="187"/>
      <c r="S238" s="187"/>
      <c r="T238" s="187"/>
      <c r="U238" s="242"/>
      <c r="V238" s="243"/>
      <c r="W238" s="130" t="s">
        <v>1457</v>
      </c>
      <c r="X238" s="134" t="s">
        <v>940</v>
      </c>
      <c r="Y238" s="133" t="s">
        <v>1401</v>
      </c>
      <c r="Z238" s="133" t="s">
        <v>1411</v>
      </c>
      <c r="AA238" s="133" t="s">
        <v>1427</v>
      </c>
      <c r="AB238" s="122">
        <v>129430000</v>
      </c>
      <c r="AC238" s="230"/>
      <c r="AD238" s="165"/>
      <c r="AE238" s="165"/>
      <c r="AF238" s="165"/>
      <c r="AG238" s="165"/>
      <c r="AI238" s="265"/>
      <c r="AJ238" s="289"/>
      <c r="AK238" s="306"/>
      <c r="AL238" s="165"/>
      <c r="AM238" s="165"/>
      <c r="AN238" s="165"/>
      <c r="AO238" s="309"/>
      <c r="AP238" s="243"/>
      <c r="AQ238" s="243"/>
      <c r="AR238" s="122">
        <v>129430000</v>
      </c>
      <c r="AS238" s="122">
        <v>117550000</v>
      </c>
      <c r="AT238" s="122">
        <v>16743666.4</v>
      </c>
    </row>
    <row r="239" spans="2:46" s="59" customFormat="1" ht="17.25" thickBot="1" x14ac:dyDescent="0.35">
      <c r="B239" s="164" t="s">
        <v>78</v>
      </c>
      <c r="C239" s="164" t="s">
        <v>897</v>
      </c>
      <c r="D239" s="164" t="s">
        <v>919</v>
      </c>
      <c r="E239" s="162" t="s">
        <v>945</v>
      </c>
      <c r="F239" s="164" t="s">
        <v>182</v>
      </c>
      <c r="G239" s="164" t="s">
        <v>900</v>
      </c>
      <c r="H239" s="164" t="s">
        <v>183</v>
      </c>
      <c r="I239" s="186">
        <v>1</v>
      </c>
      <c r="J239" s="164" t="s">
        <v>946</v>
      </c>
      <c r="K239" s="164" t="s">
        <v>86</v>
      </c>
      <c r="L239" s="164" t="s">
        <v>87</v>
      </c>
      <c r="M239" s="164" t="s">
        <v>947</v>
      </c>
      <c r="N239" s="164" t="s">
        <v>948</v>
      </c>
      <c r="O239" s="181">
        <v>46027</v>
      </c>
      <c r="P239" s="181">
        <v>46386</v>
      </c>
      <c r="Q239" s="186">
        <v>0.25</v>
      </c>
      <c r="R239" s="186">
        <v>0.5</v>
      </c>
      <c r="S239" s="186">
        <v>0.75</v>
      </c>
      <c r="T239" s="186">
        <v>1</v>
      </c>
      <c r="U239" s="242" t="s">
        <v>1458</v>
      </c>
      <c r="V239" s="243">
        <v>107137450</v>
      </c>
      <c r="W239" s="130" t="s">
        <v>1457</v>
      </c>
      <c r="X239" s="134" t="s">
        <v>945</v>
      </c>
      <c r="Y239" s="133" t="s">
        <v>1431</v>
      </c>
      <c r="Z239" s="133" t="s">
        <v>1432</v>
      </c>
      <c r="AA239" s="133" t="s">
        <v>919</v>
      </c>
      <c r="AB239" s="122">
        <v>108186250</v>
      </c>
      <c r="AC239" s="228" t="s">
        <v>90</v>
      </c>
      <c r="AD239" s="164" t="s">
        <v>923</v>
      </c>
      <c r="AE239" s="164" t="s">
        <v>924</v>
      </c>
      <c r="AF239" s="164" t="s">
        <v>91</v>
      </c>
      <c r="AG239" s="164" t="s">
        <v>91</v>
      </c>
      <c r="AI239" s="264">
        <v>1</v>
      </c>
      <c r="AJ239" s="290">
        <f t="shared" si="38"/>
        <v>1</v>
      </c>
      <c r="AK239" s="304" t="str">
        <f t="shared" si="39"/>
        <v>Avance satisfactorio</v>
      </c>
      <c r="AL239" s="164" t="s">
        <v>949</v>
      </c>
      <c r="AM239" s="164" t="s">
        <v>950</v>
      </c>
      <c r="AN239" s="164" t="s">
        <v>104</v>
      </c>
      <c r="AO239" s="307" t="str">
        <f t="shared" si="40"/>
        <v>En gestión</v>
      </c>
      <c r="AP239" s="243">
        <v>107137450</v>
      </c>
      <c r="AQ239" s="243">
        <v>26784362</v>
      </c>
      <c r="AR239" s="122">
        <v>108186250</v>
      </c>
      <c r="AS239" s="122">
        <v>94075000</v>
      </c>
      <c r="AT239" s="122">
        <v>13045066.5</v>
      </c>
    </row>
    <row r="240" spans="2:46" s="59" customFormat="1" ht="17.25" thickBot="1" x14ac:dyDescent="0.35">
      <c r="B240" s="166"/>
      <c r="C240" s="166"/>
      <c r="D240" s="166"/>
      <c r="E240" s="167"/>
      <c r="F240" s="166"/>
      <c r="G240" s="166"/>
      <c r="H240" s="166"/>
      <c r="I240" s="240"/>
      <c r="J240" s="166"/>
      <c r="K240" s="166"/>
      <c r="L240" s="166"/>
      <c r="M240" s="166"/>
      <c r="N240" s="166"/>
      <c r="O240" s="183"/>
      <c r="P240" s="183"/>
      <c r="Q240" s="240"/>
      <c r="R240" s="240"/>
      <c r="S240" s="240"/>
      <c r="T240" s="240"/>
      <c r="U240" s="242"/>
      <c r="V240" s="243"/>
      <c r="W240" s="130" t="s">
        <v>1457</v>
      </c>
      <c r="X240" s="134" t="s">
        <v>945</v>
      </c>
      <c r="Y240" s="133" t="s">
        <v>1401</v>
      </c>
      <c r="Z240" s="133" t="s">
        <v>1411</v>
      </c>
      <c r="AA240" s="133" t="s">
        <v>897</v>
      </c>
      <c r="AB240" s="122">
        <v>69000000</v>
      </c>
      <c r="AC240" s="229"/>
      <c r="AD240" s="166"/>
      <c r="AE240" s="166"/>
      <c r="AF240" s="166"/>
      <c r="AG240" s="166"/>
      <c r="AI240" s="295"/>
      <c r="AJ240" s="288"/>
      <c r="AK240" s="305"/>
      <c r="AL240" s="166"/>
      <c r="AM240" s="166"/>
      <c r="AN240" s="166"/>
      <c r="AO240" s="308"/>
      <c r="AP240" s="243"/>
      <c r="AQ240" s="243"/>
      <c r="AR240" s="122">
        <v>69000000</v>
      </c>
      <c r="AS240" s="122">
        <v>60000000</v>
      </c>
      <c r="AT240" s="122">
        <v>10600000</v>
      </c>
    </row>
    <row r="241" spans="2:46" s="59" customFormat="1" ht="17.25" thickBot="1" x14ac:dyDescent="0.35">
      <c r="B241" s="165"/>
      <c r="C241" s="165"/>
      <c r="D241" s="165"/>
      <c r="E241" s="163"/>
      <c r="F241" s="165"/>
      <c r="G241" s="165"/>
      <c r="H241" s="165"/>
      <c r="I241" s="187"/>
      <c r="J241" s="165"/>
      <c r="K241" s="165"/>
      <c r="L241" s="165"/>
      <c r="M241" s="165"/>
      <c r="N241" s="165"/>
      <c r="O241" s="182"/>
      <c r="P241" s="182"/>
      <c r="Q241" s="187"/>
      <c r="R241" s="187"/>
      <c r="S241" s="187"/>
      <c r="T241" s="187"/>
      <c r="U241" s="242"/>
      <c r="V241" s="243"/>
      <c r="W241" s="130" t="s">
        <v>1457</v>
      </c>
      <c r="X241" s="134" t="s">
        <v>945</v>
      </c>
      <c r="Y241" s="133" t="s">
        <v>1401</v>
      </c>
      <c r="Z241" s="133" t="s">
        <v>1411</v>
      </c>
      <c r="AA241" s="133" t="s">
        <v>1427</v>
      </c>
      <c r="AB241" s="122">
        <v>64400000</v>
      </c>
      <c r="AC241" s="230"/>
      <c r="AD241" s="165"/>
      <c r="AE241" s="165"/>
      <c r="AF241" s="165"/>
      <c r="AG241" s="165"/>
      <c r="AI241" s="265"/>
      <c r="AJ241" s="289"/>
      <c r="AK241" s="306"/>
      <c r="AL241" s="165"/>
      <c r="AM241" s="165"/>
      <c r="AN241" s="165"/>
      <c r="AO241" s="309"/>
      <c r="AP241" s="243"/>
      <c r="AQ241" s="243"/>
      <c r="AR241" s="122">
        <v>64400000</v>
      </c>
      <c r="AS241" s="122">
        <v>56000000</v>
      </c>
      <c r="AT241" s="122">
        <v>5786667</v>
      </c>
    </row>
    <row r="242" spans="2:46" s="59" customFormat="1" ht="17.25" thickBot="1" x14ac:dyDescent="0.35">
      <c r="B242" s="52" t="s">
        <v>78</v>
      </c>
      <c r="C242" s="52" t="s">
        <v>897</v>
      </c>
      <c r="D242" s="52" t="s">
        <v>951</v>
      </c>
      <c r="E242" s="53" t="s">
        <v>952</v>
      </c>
      <c r="F242" s="52" t="s">
        <v>182</v>
      </c>
      <c r="G242" s="52" t="s">
        <v>900</v>
      </c>
      <c r="H242" s="52" t="s">
        <v>183</v>
      </c>
      <c r="I242" s="61">
        <v>1</v>
      </c>
      <c r="J242" s="52" t="s">
        <v>953</v>
      </c>
      <c r="K242" s="52" t="s">
        <v>86</v>
      </c>
      <c r="L242" s="52" t="s">
        <v>87</v>
      </c>
      <c r="M242" s="52" t="s">
        <v>954</v>
      </c>
      <c r="N242" s="52" t="s">
        <v>955</v>
      </c>
      <c r="O242" s="90">
        <v>46055</v>
      </c>
      <c r="P242" s="90">
        <v>46386</v>
      </c>
      <c r="Q242" s="61">
        <v>0.25</v>
      </c>
      <c r="R242" s="61">
        <v>0.5</v>
      </c>
      <c r="S242" s="61">
        <v>0.75</v>
      </c>
      <c r="T242" s="61">
        <v>1</v>
      </c>
      <c r="U242" s="137" t="s">
        <v>1458</v>
      </c>
      <c r="V242" s="121">
        <v>5267249</v>
      </c>
      <c r="W242" s="130" t="s">
        <v>1457</v>
      </c>
      <c r="X242" s="134" t="s">
        <v>952</v>
      </c>
      <c r="Y242" s="133" t="s">
        <v>1401</v>
      </c>
      <c r="Z242" s="133" t="s">
        <v>1411</v>
      </c>
      <c r="AA242" s="133" t="s">
        <v>1433</v>
      </c>
      <c r="AB242" s="122">
        <v>166543000</v>
      </c>
      <c r="AC242" s="123" t="s">
        <v>956</v>
      </c>
      <c r="AD242" s="52" t="s">
        <v>91</v>
      </c>
      <c r="AE242" s="52" t="s">
        <v>92</v>
      </c>
      <c r="AF242" s="52" t="s">
        <v>91</v>
      </c>
      <c r="AG242" s="52" t="s">
        <v>91</v>
      </c>
      <c r="AI242" s="94">
        <v>0.3</v>
      </c>
      <c r="AJ242" s="57">
        <f t="shared" si="38"/>
        <v>1</v>
      </c>
      <c r="AK242" s="117" t="str">
        <f t="shared" si="39"/>
        <v>Avance satisfactorio</v>
      </c>
      <c r="AL242" s="52" t="s">
        <v>957</v>
      </c>
      <c r="AM242" s="52" t="s">
        <v>958</v>
      </c>
      <c r="AN242" s="52" t="s">
        <v>104</v>
      </c>
      <c r="AO242" s="118" t="str">
        <f t="shared" si="40"/>
        <v>En gestión</v>
      </c>
      <c r="AP242" s="121">
        <v>5267249</v>
      </c>
      <c r="AQ242" s="121">
        <v>1053450</v>
      </c>
      <c r="AR242" s="122">
        <v>166543000</v>
      </c>
      <c r="AS242" s="122">
        <v>144820000</v>
      </c>
      <c r="AT242" s="122">
        <v>27033067</v>
      </c>
    </row>
    <row r="243" spans="2:46" s="59" customFormat="1" ht="17.25" thickBot="1" x14ac:dyDescent="0.35">
      <c r="B243" s="164" t="s">
        <v>78</v>
      </c>
      <c r="C243" s="164" t="s">
        <v>897</v>
      </c>
      <c r="D243" s="164" t="s">
        <v>951</v>
      </c>
      <c r="E243" s="162" t="s">
        <v>959</v>
      </c>
      <c r="F243" s="164" t="s">
        <v>182</v>
      </c>
      <c r="G243" s="164" t="s">
        <v>900</v>
      </c>
      <c r="H243" s="164" t="s">
        <v>183</v>
      </c>
      <c r="I243" s="186">
        <v>1</v>
      </c>
      <c r="J243" s="164" t="s">
        <v>960</v>
      </c>
      <c r="K243" s="164" t="s">
        <v>86</v>
      </c>
      <c r="L243" s="164" t="s">
        <v>87</v>
      </c>
      <c r="M243" s="164" t="s">
        <v>961</v>
      </c>
      <c r="N243" s="164" t="s">
        <v>962</v>
      </c>
      <c r="O243" s="181">
        <v>46055</v>
      </c>
      <c r="P243" s="181">
        <v>46203</v>
      </c>
      <c r="Q243" s="186">
        <v>0.5</v>
      </c>
      <c r="R243" s="186">
        <v>1</v>
      </c>
      <c r="S243" s="186"/>
      <c r="T243" s="186"/>
      <c r="U243" s="242" t="s">
        <v>1458</v>
      </c>
      <c r="V243" s="243">
        <v>5267249</v>
      </c>
      <c r="W243" s="130" t="s">
        <v>1457</v>
      </c>
      <c r="X243" s="134" t="s">
        <v>959</v>
      </c>
      <c r="Y243" s="133" t="s">
        <v>1401</v>
      </c>
      <c r="Z243" s="133" t="s">
        <v>1411</v>
      </c>
      <c r="AA243" s="133" t="s">
        <v>1433</v>
      </c>
      <c r="AB243" s="122">
        <v>420842500</v>
      </c>
      <c r="AC243" s="228" t="s">
        <v>956</v>
      </c>
      <c r="AD243" s="164" t="s">
        <v>91</v>
      </c>
      <c r="AE243" s="164" t="s">
        <v>92</v>
      </c>
      <c r="AF243" s="164" t="s">
        <v>91</v>
      </c>
      <c r="AG243" s="164" t="s">
        <v>91</v>
      </c>
      <c r="AI243" s="264">
        <v>0.4</v>
      </c>
      <c r="AJ243" s="290">
        <f t="shared" si="38"/>
        <v>0.8</v>
      </c>
      <c r="AK243" s="304" t="str">
        <f t="shared" si="39"/>
        <v>Avance suficiente</v>
      </c>
      <c r="AL243" s="164" t="s">
        <v>963</v>
      </c>
      <c r="AM243" s="164" t="s">
        <v>964</v>
      </c>
      <c r="AN243" s="164" t="s">
        <v>965</v>
      </c>
      <c r="AO243" s="307" t="str">
        <f t="shared" si="40"/>
        <v>En gestión</v>
      </c>
      <c r="AP243" s="246">
        <v>5267249</v>
      </c>
      <c r="AQ243" s="246">
        <v>1053450</v>
      </c>
      <c r="AR243" s="122">
        <v>420842500</v>
      </c>
      <c r="AS243" s="122">
        <v>365950000</v>
      </c>
      <c r="AT243" s="122">
        <v>64284100</v>
      </c>
    </row>
    <row r="244" spans="2:46" s="59" customFormat="1" ht="17.25" thickBot="1" x14ac:dyDescent="0.35">
      <c r="B244" s="165"/>
      <c r="C244" s="165"/>
      <c r="D244" s="165"/>
      <c r="E244" s="163"/>
      <c r="F244" s="165"/>
      <c r="G244" s="165"/>
      <c r="H244" s="165"/>
      <c r="I244" s="187"/>
      <c r="J244" s="165"/>
      <c r="K244" s="165"/>
      <c r="L244" s="165"/>
      <c r="M244" s="165"/>
      <c r="N244" s="165"/>
      <c r="O244" s="182"/>
      <c r="P244" s="182"/>
      <c r="Q244" s="187"/>
      <c r="R244" s="187"/>
      <c r="S244" s="187"/>
      <c r="T244" s="187"/>
      <c r="U244" s="242"/>
      <c r="V244" s="243"/>
      <c r="W244" s="130" t="s">
        <v>1457</v>
      </c>
      <c r="X244" s="134" t="s">
        <v>959</v>
      </c>
      <c r="Y244" s="133" t="s">
        <v>1401</v>
      </c>
      <c r="Z244" s="133" t="s">
        <v>1411</v>
      </c>
      <c r="AA244" s="133" t="s">
        <v>897</v>
      </c>
      <c r="AB244" s="122">
        <v>76314000</v>
      </c>
      <c r="AC244" s="230"/>
      <c r="AD244" s="165"/>
      <c r="AE244" s="165"/>
      <c r="AF244" s="165"/>
      <c r="AG244" s="165"/>
      <c r="AI244" s="265"/>
      <c r="AJ244" s="289"/>
      <c r="AK244" s="306"/>
      <c r="AL244" s="165"/>
      <c r="AM244" s="165"/>
      <c r="AN244" s="165"/>
      <c r="AO244" s="309"/>
      <c r="AP244" s="244"/>
      <c r="AQ244" s="244"/>
      <c r="AR244" s="122">
        <v>76314000</v>
      </c>
      <c r="AS244" s="122">
        <v>66360000</v>
      </c>
      <c r="AT244" s="122">
        <v>11723600</v>
      </c>
    </row>
    <row r="245" spans="2:46" s="59" customFormat="1" ht="16.5" customHeight="1" thickBot="1" x14ac:dyDescent="0.35">
      <c r="B245" s="164" t="s">
        <v>78</v>
      </c>
      <c r="C245" s="164" t="s">
        <v>897</v>
      </c>
      <c r="D245" s="164" t="s">
        <v>966</v>
      </c>
      <c r="E245" s="162" t="s">
        <v>967</v>
      </c>
      <c r="F245" s="164" t="s">
        <v>182</v>
      </c>
      <c r="G245" s="164" t="s">
        <v>900</v>
      </c>
      <c r="H245" s="164" t="s">
        <v>183</v>
      </c>
      <c r="I245" s="238">
        <v>3</v>
      </c>
      <c r="J245" s="164" t="s">
        <v>968</v>
      </c>
      <c r="K245" s="164" t="s">
        <v>86</v>
      </c>
      <c r="L245" s="164" t="s">
        <v>129</v>
      </c>
      <c r="M245" s="164" t="s">
        <v>969</v>
      </c>
      <c r="N245" s="164" t="s">
        <v>970</v>
      </c>
      <c r="O245" s="181">
        <v>46054</v>
      </c>
      <c r="P245" s="181">
        <v>46386</v>
      </c>
      <c r="Q245" s="238"/>
      <c r="R245" s="238">
        <v>2</v>
      </c>
      <c r="S245" s="238"/>
      <c r="T245" s="238">
        <v>4</v>
      </c>
      <c r="U245" s="242" t="s">
        <v>1458</v>
      </c>
      <c r="V245" s="243">
        <v>214188700</v>
      </c>
      <c r="W245" s="130" t="s">
        <v>1457</v>
      </c>
      <c r="X245" s="134" t="s">
        <v>967</v>
      </c>
      <c r="Y245" s="133" t="s">
        <v>1401</v>
      </c>
      <c r="Z245" s="133" t="s">
        <v>1411</v>
      </c>
      <c r="AA245" s="133" t="s">
        <v>1434</v>
      </c>
      <c r="AB245" s="122">
        <v>214289700</v>
      </c>
      <c r="AC245" s="228" t="s">
        <v>971</v>
      </c>
      <c r="AD245" s="164" t="s">
        <v>972</v>
      </c>
      <c r="AE245" s="164" t="s">
        <v>973</v>
      </c>
      <c r="AF245" s="164" t="s">
        <v>91</v>
      </c>
      <c r="AG245" s="164" t="s">
        <v>91</v>
      </c>
      <c r="AI245" s="299"/>
      <c r="AJ245" s="290" t="str">
        <f t="shared" si="38"/>
        <v>No Aplica</v>
      </c>
      <c r="AK245" s="304" t="str">
        <f t="shared" si="39"/>
        <v>No reporta avance en el periodo</v>
      </c>
      <c r="AL245" s="164" t="s">
        <v>294</v>
      </c>
      <c r="AM245" s="164" t="s">
        <v>967</v>
      </c>
      <c r="AN245" s="164" t="s">
        <v>104</v>
      </c>
      <c r="AO245" s="307" t="str">
        <f t="shared" si="40"/>
        <v>Sin iniciar</v>
      </c>
      <c r="AP245" s="243">
        <v>214188700</v>
      </c>
      <c r="AQ245" s="243">
        <v>0</v>
      </c>
      <c r="AR245" s="122">
        <v>214289700</v>
      </c>
      <c r="AS245" s="122">
        <v>187671332.75</v>
      </c>
      <c r="AT245" s="122">
        <v>28484235.288866669</v>
      </c>
    </row>
    <row r="246" spans="2:46" s="59" customFormat="1" ht="17.25" thickBot="1" x14ac:dyDescent="0.35">
      <c r="B246" s="165"/>
      <c r="C246" s="165"/>
      <c r="D246" s="165"/>
      <c r="E246" s="163"/>
      <c r="F246" s="165"/>
      <c r="G246" s="165"/>
      <c r="H246" s="165"/>
      <c r="I246" s="239"/>
      <c r="J246" s="165"/>
      <c r="K246" s="165"/>
      <c r="L246" s="165"/>
      <c r="M246" s="165"/>
      <c r="N246" s="165"/>
      <c r="O246" s="182"/>
      <c r="P246" s="182"/>
      <c r="Q246" s="239"/>
      <c r="R246" s="239"/>
      <c r="S246" s="239"/>
      <c r="T246" s="239"/>
      <c r="U246" s="242"/>
      <c r="V246" s="243"/>
      <c r="W246" s="130" t="s">
        <v>1457</v>
      </c>
      <c r="X246" s="134" t="s">
        <v>967</v>
      </c>
      <c r="Y246" s="133" t="s">
        <v>1401</v>
      </c>
      <c r="Z246" s="133" t="s">
        <v>1411</v>
      </c>
      <c r="AA246" s="133" t="s">
        <v>897</v>
      </c>
      <c r="AB246" s="122">
        <v>34155000</v>
      </c>
      <c r="AC246" s="230"/>
      <c r="AD246" s="165"/>
      <c r="AE246" s="165"/>
      <c r="AF246" s="165"/>
      <c r="AG246" s="165"/>
      <c r="AI246" s="300"/>
      <c r="AJ246" s="289"/>
      <c r="AK246" s="306"/>
      <c r="AL246" s="165"/>
      <c r="AM246" s="165"/>
      <c r="AN246" s="165"/>
      <c r="AO246" s="309"/>
      <c r="AP246" s="243"/>
      <c r="AQ246" s="243"/>
      <c r="AR246" s="122">
        <v>34155000</v>
      </c>
      <c r="AS246" s="122">
        <v>29700000</v>
      </c>
      <c r="AT246" s="122">
        <v>5544000</v>
      </c>
    </row>
    <row r="247" spans="2:46" s="59" customFormat="1" ht="17.25" thickBot="1" x14ac:dyDescent="0.35">
      <c r="B247" s="164" t="s">
        <v>78</v>
      </c>
      <c r="C247" s="164" t="s">
        <v>897</v>
      </c>
      <c r="D247" s="164" t="s">
        <v>966</v>
      </c>
      <c r="E247" s="162" t="s">
        <v>974</v>
      </c>
      <c r="F247" s="164" t="s">
        <v>182</v>
      </c>
      <c r="G247" s="164" t="s">
        <v>900</v>
      </c>
      <c r="H247" s="164" t="s">
        <v>183</v>
      </c>
      <c r="I247" s="186">
        <v>1</v>
      </c>
      <c r="J247" s="164" t="s">
        <v>975</v>
      </c>
      <c r="K247" s="164" t="s">
        <v>86</v>
      </c>
      <c r="L247" s="164" t="s">
        <v>87</v>
      </c>
      <c r="M247" s="164" t="s">
        <v>976</v>
      </c>
      <c r="N247" s="164" t="s">
        <v>977</v>
      </c>
      <c r="O247" s="181">
        <v>46054</v>
      </c>
      <c r="P247" s="181">
        <v>46386</v>
      </c>
      <c r="Q247" s="186">
        <v>0.2</v>
      </c>
      <c r="R247" s="186">
        <v>1</v>
      </c>
      <c r="S247" s="186"/>
      <c r="T247" s="186"/>
      <c r="U247" s="242" t="s">
        <v>1458</v>
      </c>
      <c r="V247" s="243">
        <v>221180650</v>
      </c>
      <c r="W247" s="130" t="s">
        <v>1457</v>
      </c>
      <c r="X247" s="134" t="s">
        <v>974</v>
      </c>
      <c r="Y247" s="133" t="s">
        <v>1401</v>
      </c>
      <c r="Z247" s="133" t="s">
        <v>1411</v>
      </c>
      <c r="AA247" s="133" t="s">
        <v>1434</v>
      </c>
      <c r="AB247" s="122">
        <v>221180650</v>
      </c>
      <c r="AC247" s="228" t="s">
        <v>971</v>
      </c>
      <c r="AD247" s="164" t="s">
        <v>972</v>
      </c>
      <c r="AE247" s="164" t="s">
        <v>973</v>
      </c>
      <c r="AF247" s="164" t="s">
        <v>91</v>
      </c>
      <c r="AG247" s="164" t="s">
        <v>91</v>
      </c>
      <c r="AI247" s="264">
        <v>0.4</v>
      </c>
      <c r="AJ247" s="290">
        <f t="shared" si="38"/>
        <v>1</v>
      </c>
      <c r="AK247" s="304" t="str">
        <f t="shared" si="39"/>
        <v>Avance satisfactorio</v>
      </c>
      <c r="AL247" s="164" t="s">
        <v>978</v>
      </c>
      <c r="AM247" s="164" t="s">
        <v>974</v>
      </c>
      <c r="AN247" s="164" t="s">
        <v>104</v>
      </c>
      <c r="AO247" s="307" t="str">
        <f t="shared" si="40"/>
        <v>En gestión</v>
      </c>
      <c r="AP247" s="243">
        <v>221180650</v>
      </c>
      <c r="AQ247" s="243">
        <v>44236130</v>
      </c>
      <c r="AR247" s="122">
        <v>221180650</v>
      </c>
      <c r="AS247" s="122">
        <v>193886555.75</v>
      </c>
      <c r="AT247" s="122">
        <v>29582141.200011112</v>
      </c>
    </row>
    <row r="248" spans="2:46" s="59" customFormat="1" ht="17.25" thickBot="1" x14ac:dyDescent="0.35">
      <c r="B248" s="165"/>
      <c r="C248" s="165"/>
      <c r="D248" s="165"/>
      <c r="E248" s="163"/>
      <c r="F248" s="165"/>
      <c r="G248" s="165"/>
      <c r="H248" s="165"/>
      <c r="I248" s="187"/>
      <c r="J248" s="165"/>
      <c r="K248" s="165"/>
      <c r="L248" s="165"/>
      <c r="M248" s="165"/>
      <c r="N248" s="165"/>
      <c r="O248" s="182"/>
      <c r="P248" s="182"/>
      <c r="Q248" s="187"/>
      <c r="R248" s="187"/>
      <c r="S248" s="187"/>
      <c r="T248" s="187"/>
      <c r="U248" s="242"/>
      <c r="V248" s="243"/>
      <c r="W248" s="130" t="s">
        <v>1457</v>
      </c>
      <c r="X248" s="134" t="s">
        <v>974</v>
      </c>
      <c r="Y248" s="133" t="s">
        <v>1401</v>
      </c>
      <c r="Z248" s="133" t="s">
        <v>1411</v>
      </c>
      <c r="AA248" s="133" t="s">
        <v>1435</v>
      </c>
      <c r="AB248" s="122">
        <v>43498750</v>
      </c>
      <c r="AC248" s="230"/>
      <c r="AD248" s="165"/>
      <c r="AE248" s="165"/>
      <c r="AF248" s="165"/>
      <c r="AG248" s="165"/>
      <c r="AI248" s="265"/>
      <c r="AJ248" s="289"/>
      <c r="AK248" s="306"/>
      <c r="AL248" s="165"/>
      <c r="AM248" s="165"/>
      <c r="AN248" s="165"/>
      <c r="AO248" s="309"/>
      <c r="AP248" s="243"/>
      <c r="AQ248" s="243"/>
      <c r="AR248" s="122">
        <v>43498750</v>
      </c>
      <c r="AS248" s="122">
        <v>37825000</v>
      </c>
      <c r="AT248" s="122">
        <v>7565000</v>
      </c>
    </row>
    <row r="249" spans="2:46" s="59" customFormat="1" ht="17.25" thickBot="1" x14ac:dyDescent="0.35">
      <c r="B249" s="164" t="s">
        <v>78</v>
      </c>
      <c r="C249" s="164" t="s">
        <v>897</v>
      </c>
      <c r="D249" s="164" t="s">
        <v>966</v>
      </c>
      <c r="E249" s="162" t="s">
        <v>979</v>
      </c>
      <c r="F249" s="164" t="s">
        <v>182</v>
      </c>
      <c r="G249" s="164" t="s">
        <v>900</v>
      </c>
      <c r="H249" s="164" t="s">
        <v>183</v>
      </c>
      <c r="I249" s="186">
        <v>1</v>
      </c>
      <c r="J249" s="164" t="s">
        <v>980</v>
      </c>
      <c r="K249" s="164" t="s">
        <v>86</v>
      </c>
      <c r="L249" s="164" t="s">
        <v>87</v>
      </c>
      <c r="M249" s="164" t="s">
        <v>961</v>
      </c>
      <c r="N249" s="164" t="s">
        <v>981</v>
      </c>
      <c r="O249" s="181">
        <v>46054</v>
      </c>
      <c r="P249" s="181">
        <v>46203</v>
      </c>
      <c r="Q249" s="186">
        <v>0.5</v>
      </c>
      <c r="R249" s="186">
        <v>1</v>
      </c>
      <c r="S249" s="186"/>
      <c r="T249" s="186"/>
      <c r="U249" s="242" t="s">
        <v>1458</v>
      </c>
      <c r="V249" s="243">
        <v>375855650</v>
      </c>
      <c r="W249" s="130" t="s">
        <v>1457</v>
      </c>
      <c r="X249" s="134" t="s">
        <v>979</v>
      </c>
      <c r="Y249" s="133" t="s">
        <v>1401</v>
      </c>
      <c r="Z249" s="133" t="s">
        <v>1411</v>
      </c>
      <c r="AA249" s="133" t="s">
        <v>1434</v>
      </c>
      <c r="AB249" s="122">
        <v>375855650</v>
      </c>
      <c r="AC249" s="228" t="s">
        <v>971</v>
      </c>
      <c r="AD249" s="164" t="s">
        <v>972</v>
      </c>
      <c r="AE249" s="164" t="s">
        <v>973</v>
      </c>
      <c r="AF249" s="164" t="s">
        <v>91</v>
      </c>
      <c r="AG249" s="164" t="s">
        <v>91</v>
      </c>
      <c r="AI249" s="264">
        <v>0.42</v>
      </c>
      <c r="AJ249" s="290">
        <f>+IF(Q249=0,"No Aplica",IF(AI249/Q249&gt;=100%,100%,AI249/Q249))</f>
        <v>0.84</v>
      </c>
      <c r="AK249" s="304" t="str">
        <f>IF(ISTEXT(AJ249),"No reporta avance en el periodo",IF(AJ249&lt;=69%,"Avance insuficiente",IF(AJ249&gt;95%,"Avance satisfactorio",IF(AJ249&gt;70%,"Avance suficiente",IF(AJ249&lt;94%,"Avance suficiente",0)))))</f>
        <v>Avance suficiente</v>
      </c>
      <c r="AL249" s="164" t="s">
        <v>982</v>
      </c>
      <c r="AM249" s="164" t="s">
        <v>979</v>
      </c>
      <c r="AN249" s="164" t="s">
        <v>983</v>
      </c>
      <c r="AO249" s="307" t="str">
        <f t="shared" si="40"/>
        <v>En gestión</v>
      </c>
      <c r="AP249" s="243">
        <v>375855650</v>
      </c>
      <c r="AQ249" s="243">
        <v>187927825</v>
      </c>
      <c r="AR249" s="122">
        <v>375855650</v>
      </c>
      <c r="AS249" s="122">
        <v>328386555.75</v>
      </c>
      <c r="AT249" s="122">
        <v>56691585.646677777</v>
      </c>
    </row>
    <row r="250" spans="2:46" s="59" customFormat="1" ht="17.25" thickBot="1" x14ac:dyDescent="0.35">
      <c r="B250" s="165"/>
      <c r="C250" s="165"/>
      <c r="D250" s="165"/>
      <c r="E250" s="163"/>
      <c r="F250" s="165"/>
      <c r="G250" s="165"/>
      <c r="H250" s="165"/>
      <c r="I250" s="187"/>
      <c r="J250" s="165"/>
      <c r="K250" s="165"/>
      <c r="L250" s="165"/>
      <c r="M250" s="165"/>
      <c r="N250" s="165"/>
      <c r="O250" s="182"/>
      <c r="P250" s="182"/>
      <c r="Q250" s="187"/>
      <c r="R250" s="187"/>
      <c r="S250" s="187"/>
      <c r="T250" s="187"/>
      <c r="U250" s="242"/>
      <c r="V250" s="243"/>
      <c r="W250" s="130" t="s">
        <v>1457</v>
      </c>
      <c r="X250" s="134" t="s">
        <v>979</v>
      </c>
      <c r="Y250" s="133" t="s">
        <v>1401</v>
      </c>
      <c r="Z250" s="133" t="s">
        <v>1411</v>
      </c>
      <c r="AA250" s="133" t="s">
        <v>897</v>
      </c>
      <c r="AB250" s="122">
        <v>45540000</v>
      </c>
      <c r="AC250" s="230"/>
      <c r="AD250" s="165"/>
      <c r="AE250" s="165"/>
      <c r="AF250" s="165"/>
      <c r="AG250" s="165"/>
      <c r="AI250" s="265"/>
      <c r="AJ250" s="289"/>
      <c r="AK250" s="306"/>
      <c r="AL250" s="165"/>
      <c r="AM250" s="165"/>
      <c r="AN250" s="165"/>
      <c r="AO250" s="309"/>
      <c r="AP250" s="243"/>
      <c r="AQ250" s="243"/>
      <c r="AR250" s="122">
        <v>45540000</v>
      </c>
      <c r="AS250" s="122">
        <v>39600000</v>
      </c>
      <c r="AT250" s="122">
        <v>7392000</v>
      </c>
    </row>
    <row r="251" spans="2:46" s="59" customFormat="1" ht="17.25" thickBot="1" x14ac:dyDescent="0.35">
      <c r="B251" s="164" t="s">
        <v>78</v>
      </c>
      <c r="C251" s="164" t="s">
        <v>897</v>
      </c>
      <c r="D251" s="164" t="s">
        <v>966</v>
      </c>
      <c r="E251" s="162" t="s">
        <v>984</v>
      </c>
      <c r="F251" s="164" t="s">
        <v>182</v>
      </c>
      <c r="G251" s="164" t="s">
        <v>900</v>
      </c>
      <c r="H251" s="164" t="s">
        <v>183</v>
      </c>
      <c r="I251" s="186">
        <v>1</v>
      </c>
      <c r="J251" s="164" t="s">
        <v>985</v>
      </c>
      <c r="K251" s="164" t="s">
        <v>86</v>
      </c>
      <c r="L251" s="164" t="s">
        <v>87</v>
      </c>
      <c r="M251" s="164" t="s">
        <v>986</v>
      </c>
      <c r="N251" s="164" t="s">
        <v>987</v>
      </c>
      <c r="O251" s="181">
        <v>46054</v>
      </c>
      <c r="P251" s="181">
        <v>46203</v>
      </c>
      <c r="Q251" s="186">
        <v>0.2</v>
      </c>
      <c r="R251" s="186">
        <v>1</v>
      </c>
      <c r="S251" s="186"/>
      <c r="T251" s="186"/>
      <c r="U251" s="242" t="s">
        <v>1458</v>
      </c>
      <c r="V251" s="243">
        <v>319539000</v>
      </c>
      <c r="W251" s="130" t="s">
        <v>1457</v>
      </c>
      <c r="X251" s="134" t="s">
        <v>984</v>
      </c>
      <c r="Y251" s="133" t="s">
        <v>1401</v>
      </c>
      <c r="Z251" s="133" t="s">
        <v>1411</v>
      </c>
      <c r="AA251" s="133" t="s">
        <v>1434</v>
      </c>
      <c r="AB251" s="122">
        <v>319539000</v>
      </c>
      <c r="AC251" s="228" t="s">
        <v>971</v>
      </c>
      <c r="AD251" s="164" t="s">
        <v>972</v>
      </c>
      <c r="AE251" s="164" t="s">
        <v>973</v>
      </c>
      <c r="AF251" s="164" t="s">
        <v>91</v>
      </c>
      <c r="AG251" s="164" t="s">
        <v>91</v>
      </c>
      <c r="AI251" s="264">
        <v>0.35</v>
      </c>
      <c r="AJ251" s="290">
        <f>+IF(Q251=0,"No Aplica",IF(AI251/Q251&gt;=100%,100%,AI251/Q251))</f>
        <v>1</v>
      </c>
      <c r="AK251" s="304" t="str">
        <f>IF(ISTEXT(AJ251),"No reporta avance en el periodo",IF(AJ251&lt;=69%,"Avance insuficiente",IF(AJ251&gt;95%,"Avance satisfactorio",IF(AJ251&gt;70%,"Avance suficiente",IF(AJ251&lt;94%,"Avance suficiente",0)))))</f>
        <v>Avance satisfactorio</v>
      </c>
      <c r="AL251" s="164" t="s">
        <v>988</v>
      </c>
      <c r="AM251" s="164" t="s">
        <v>984</v>
      </c>
      <c r="AN251" s="164" t="s">
        <v>104</v>
      </c>
      <c r="AO251" s="307" t="str">
        <f t="shared" si="40"/>
        <v>En gestión</v>
      </c>
      <c r="AP251" s="243">
        <v>319539000</v>
      </c>
      <c r="AQ251" s="243">
        <v>63907800</v>
      </c>
      <c r="AR251" s="122">
        <v>319539000</v>
      </c>
      <c r="AS251" s="122">
        <v>279415555.75</v>
      </c>
      <c r="AT251" s="122">
        <v>48348303.534444444</v>
      </c>
    </row>
    <row r="252" spans="2:46" s="59" customFormat="1" ht="17.25" thickBot="1" x14ac:dyDescent="0.35">
      <c r="B252" s="166"/>
      <c r="C252" s="166"/>
      <c r="D252" s="166"/>
      <c r="E252" s="167"/>
      <c r="F252" s="166"/>
      <c r="G252" s="166"/>
      <c r="H252" s="166"/>
      <c r="I252" s="240"/>
      <c r="J252" s="166"/>
      <c r="K252" s="166"/>
      <c r="L252" s="166"/>
      <c r="M252" s="166"/>
      <c r="N252" s="166"/>
      <c r="O252" s="183"/>
      <c r="P252" s="183"/>
      <c r="Q252" s="240"/>
      <c r="R252" s="240"/>
      <c r="S252" s="240"/>
      <c r="T252" s="240"/>
      <c r="U252" s="242"/>
      <c r="V252" s="243"/>
      <c r="W252" s="130" t="s">
        <v>1457</v>
      </c>
      <c r="X252" s="134" t="s">
        <v>984</v>
      </c>
      <c r="Y252" s="133" t="s">
        <v>1401</v>
      </c>
      <c r="Z252" s="133" t="s">
        <v>1411</v>
      </c>
      <c r="AA252" s="133" t="s">
        <v>897</v>
      </c>
      <c r="AB252" s="122">
        <v>34155000</v>
      </c>
      <c r="AC252" s="229"/>
      <c r="AD252" s="166"/>
      <c r="AE252" s="166"/>
      <c r="AF252" s="166"/>
      <c r="AG252" s="166"/>
      <c r="AI252" s="295"/>
      <c r="AJ252" s="288"/>
      <c r="AK252" s="305"/>
      <c r="AL252" s="166"/>
      <c r="AM252" s="166"/>
      <c r="AN252" s="166"/>
      <c r="AO252" s="308"/>
      <c r="AP252" s="243"/>
      <c r="AQ252" s="243"/>
      <c r="AR252" s="122">
        <v>34155000</v>
      </c>
      <c r="AS252" s="122">
        <v>29700000</v>
      </c>
      <c r="AT252" s="122">
        <v>5544000</v>
      </c>
    </row>
    <row r="253" spans="2:46" s="59" customFormat="1" ht="17.25" thickBot="1" x14ac:dyDescent="0.35">
      <c r="B253" s="165"/>
      <c r="C253" s="165"/>
      <c r="D253" s="165"/>
      <c r="E253" s="163"/>
      <c r="F253" s="165"/>
      <c r="G253" s="165"/>
      <c r="H253" s="165"/>
      <c r="I253" s="187"/>
      <c r="J253" s="165"/>
      <c r="K253" s="165"/>
      <c r="L253" s="165"/>
      <c r="M253" s="165"/>
      <c r="N253" s="165"/>
      <c r="O253" s="182"/>
      <c r="P253" s="182"/>
      <c r="Q253" s="187"/>
      <c r="R253" s="187"/>
      <c r="S253" s="187"/>
      <c r="T253" s="187"/>
      <c r="U253" s="242"/>
      <c r="V253" s="243"/>
      <c r="W253" s="130" t="s">
        <v>1457</v>
      </c>
      <c r="X253" s="134" t="s">
        <v>984</v>
      </c>
      <c r="Y253" s="133" t="s">
        <v>1401</v>
      </c>
      <c r="Z253" s="133" t="s">
        <v>1411</v>
      </c>
      <c r="AA253" s="133" t="s">
        <v>1435</v>
      </c>
      <c r="AB253" s="122">
        <v>135797500</v>
      </c>
      <c r="AC253" s="230"/>
      <c r="AD253" s="165"/>
      <c r="AE253" s="165"/>
      <c r="AF253" s="165"/>
      <c r="AG253" s="165"/>
      <c r="AI253" s="265"/>
      <c r="AJ253" s="289"/>
      <c r="AK253" s="306"/>
      <c r="AL253" s="165"/>
      <c r="AM253" s="165"/>
      <c r="AN253" s="165"/>
      <c r="AO253" s="309"/>
      <c r="AP253" s="243"/>
      <c r="AQ253" s="243"/>
      <c r="AR253" s="122">
        <v>135797500</v>
      </c>
      <c r="AS253" s="122">
        <v>124450000</v>
      </c>
      <c r="AT253" s="122">
        <v>27330000</v>
      </c>
    </row>
    <row r="254" spans="2:46" s="59" customFormat="1" ht="17.25" thickBot="1" x14ac:dyDescent="0.35">
      <c r="B254" s="164" t="s">
        <v>78</v>
      </c>
      <c r="C254" s="164" t="s">
        <v>897</v>
      </c>
      <c r="D254" s="164" t="s">
        <v>989</v>
      </c>
      <c r="E254" s="162" t="s">
        <v>990</v>
      </c>
      <c r="F254" s="164" t="s">
        <v>182</v>
      </c>
      <c r="G254" s="164" t="s">
        <v>900</v>
      </c>
      <c r="H254" s="164" t="s">
        <v>183</v>
      </c>
      <c r="I254" s="186">
        <v>1</v>
      </c>
      <c r="J254" s="164" t="s">
        <v>991</v>
      </c>
      <c r="K254" s="164" t="s">
        <v>86</v>
      </c>
      <c r="L254" s="164" t="s">
        <v>87</v>
      </c>
      <c r="M254" s="164" t="s">
        <v>902</v>
      </c>
      <c r="N254" s="164" t="s">
        <v>992</v>
      </c>
      <c r="O254" s="181">
        <v>46037</v>
      </c>
      <c r="P254" s="181">
        <v>46386</v>
      </c>
      <c r="Q254" s="186">
        <v>1</v>
      </c>
      <c r="R254" s="186">
        <v>1</v>
      </c>
      <c r="S254" s="186">
        <v>1</v>
      </c>
      <c r="T254" s="186">
        <v>1</v>
      </c>
      <c r="U254" s="242" t="s">
        <v>1458</v>
      </c>
      <c r="V254" s="243">
        <v>403161740</v>
      </c>
      <c r="W254" s="130" t="s">
        <v>1457</v>
      </c>
      <c r="X254" s="134" t="s">
        <v>990</v>
      </c>
      <c r="Y254" s="133" t="s">
        <v>1401</v>
      </c>
      <c r="Z254" s="133" t="s">
        <v>1411</v>
      </c>
      <c r="AA254" s="133" t="s">
        <v>1435</v>
      </c>
      <c r="AB254" s="122">
        <v>46287500</v>
      </c>
      <c r="AC254" s="228" t="s">
        <v>993</v>
      </c>
      <c r="AD254" s="164" t="s">
        <v>994</v>
      </c>
      <c r="AE254" s="164" t="s">
        <v>995</v>
      </c>
      <c r="AF254" s="164" t="s">
        <v>91</v>
      </c>
      <c r="AG254" s="164" t="s">
        <v>91</v>
      </c>
      <c r="AI254" s="264">
        <v>1</v>
      </c>
      <c r="AJ254" s="290">
        <f t="shared" si="38"/>
        <v>1</v>
      </c>
      <c r="AK254" s="304" t="str">
        <f t="shared" si="39"/>
        <v>Avance satisfactorio</v>
      </c>
      <c r="AL254" s="164" t="s">
        <v>996</v>
      </c>
      <c r="AM254" s="164" t="s">
        <v>997</v>
      </c>
      <c r="AN254" s="164" t="s">
        <v>104</v>
      </c>
      <c r="AO254" s="307" t="str">
        <f t="shared" si="40"/>
        <v>En gestión</v>
      </c>
      <c r="AP254" s="243">
        <v>403161740</v>
      </c>
      <c r="AQ254" s="243">
        <v>100790442</v>
      </c>
      <c r="AR254" s="122">
        <v>46287500</v>
      </c>
      <c r="AS254" s="122">
        <v>40250000</v>
      </c>
      <c r="AT254" s="122">
        <v>8050000</v>
      </c>
    </row>
    <row r="255" spans="2:46" s="59" customFormat="1" ht="17.25" thickBot="1" x14ac:dyDescent="0.35">
      <c r="B255" s="165"/>
      <c r="C255" s="165"/>
      <c r="D255" s="165"/>
      <c r="E255" s="163"/>
      <c r="F255" s="165"/>
      <c r="G255" s="165"/>
      <c r="H255" s="165"/>
      <c r="I255" s="187"/>
      <c r="J255" s="165"/>
      <c r="K255" s="165"/>
      <c r="L255" s="165"/>
      <c r="M255" s="165"/>
      <c r="N255" s="165"/>
      <c r="O255" s="182"/>
      <c r="P255" s="182"/>
      <c r="Q255" s="187"/>
      <c r="R255" s="187"/>
      <c r="S255" s="187"/>
      <c r="T255" s="187"/>
      <c r="U255" s="242"/>
      <c r="V255" s="243"/>
      <c r="W255" s="130" t="s">
        <v>1457</v>
      </c>
      <c r="X255" s="134" t="s">
        <v>990</v>
      </c>
      <c r="Y255" s="133" t="s">
        <v>1401</v>
      </c>
      <c r="Z255" s="133" t="s">
        <v>1402</v>
      </c>
      <c r="AA255" s="133" t="s">
        <v>1435</v>
      </c>
      <c r="AB255" s="122">
        <v>112987500</v>
      </c>
      <c r="AC255" s="230"/>
      <c r="AD255" s="165"/>
      <c r="AE255" s="165"/>
      <c r="AF255" s="165"/>
      <c r="AG255" s="165"/>
      <c r="AI255" s="265"/>
      <c r="AJ255" s="289"/>
      <c r="AK255" s="306"/>
      <c r="AL255" s="165"/>
      <c r="AM255" s="165"/>
      <c r="AN255" s="165"/>
      <c r="AO255" s="309"/>
      <c r="AP255" s="243"/>
      <c r="AQ255" s="243"/>
      <c r="AR255" s="122">
        <v>112987500</v>
      </c>
      <c r="AS255" s="122">
        <v>98250000</v>
      </c>
      <c r="AT255" s="122">
        <v>17445000</v>
      </c>
    </row>
    <row r="256" spans="2:46" s="59" customFormat="1" ht="17.25" thickBot="1" x14ac:dyDescent="0.35">
      <c r="B256" s="164" t="s">
        <v>78</v>
      </c>
      <c r="C256" s="164" t="s">
        <v>897</v>
      </c>
      <c r="D256" s="164" t="s">
        <v>989</v>
      </c>
      <c r="E256" s="162" t="s">
        <v>998</v>
      </c>
      <c r="F256" s="164" t="s">
        <v>182</v>
      </c>
      <c r="G256" s="164" t="s">
        <v>900</v>
      </c>
      <c r="H256" s="164" t="s">
        <v>183</v>
      </c>
      <c r="I256" s="186">
        <v>0.8</v>
      </c>
      <c r="J256" s="164" t="s">
        <v>999</v>
      </c>
      <c r="K256" s="164" t="s">
        <v>136</v>
      </c>
      <c r="L256" s="164" t="s">
        <v>87</v>
      </c>
      <c r="M256" s="164" t="s">
        <v>1000</v>
      </c>
      <c r="N256" s="164" t="s">
        <v>1001</v>
      </c>
      <c r="O256" s="181">
        <v>46027</v>
      </c>
      <c r="P256" s="181">
        <v>46386</v>
      </c>
      <c r="Q256" s="186">
        <v>0.8</v>
      </c>
      <c r="R256" s="186">
        <v>0.8</v>
      </c>
      <c r="S256" s="186">
        <v>0.8</v>
      </c>
      <c r="T256" s="186">
        <v>0.8</v>
      </c>
      <c r="U256" s="242" t="s">
        <v>1458</v>
      </c>
      <c r="V256" s="243">
        <v>250729603</v>
      </c>
      <c r="W256" s="130" t="s">
        <v>1457</v>
      </c>
      <c r="X256" s="134" t="s">
        <v>998</v>
      </c>
      <c r="Y256" s="133" t="s">
        <v>1401</v>
      </c>
      <c r="Z256" s="133" t="s">
        <v>1411</v>
      </c>
      <c r="AA256" s="133" t="s">
        <v>1435</v>
      </c>
      <c r="AB256" s="122">
        <v>70275000</v>
      </c>
      <c r="AC256" s="228" t="s">
        <v>993</v>
      </c>
      <c r="AD256" s="164" t="s">
        <v>1002</v>
      </c>
      <c r="AE256" s="164" t="s">
        <v>995</v>
      </c>
      <c r="AF256" s="164" t="s">
        <v>91</v>
      </c>
      <c r="AG256" s="164" t="s">
        <v>91</v>
      </c>
      <c r="AI256" s="264">
        <v>0.87</v>
      </c>
      <c r="AJ256" s="290">
        <f t="shared" si="38"/>
        <v>1</v>
      </c>
      <c r="AK256" s="304" t="str">
        <f t="shared" si="39"/>
        <v>Avance satisfactorio</v>
      </c>
      <c r="AL256" s="164" t="s">
        <v>1003</v>
      </c>
      <c r="AM256" s="164" t="s">
        <v>1004</v>
      </c>
      <c r="AN256" s="164" t="s">
        <v>104</v>
      </c>
      <c r="AO256" s="307" t="str">
        <f t="shared" si="40"/>
        <v>En gestión</v>
      </c>
      <c r="AP256" s="243">
        <v>250729603</v>
      </c>
      <c r="AQ256" s="243">
        <v>62682401</v>
      </c>
      <c r="AR256" s="122">
        <v>70275000</v>
      </c>
      <c r="AS256" s="122">
        <v>61725000</v>
      </c>
      <c r="AT256" s="122">
        <v>11250000</v>
      </c>
    </row>
    <row r="257" spans="2:46" s="59" customFormat="1" ht="17.25" thickBot="1" x14ac:dyDescent="0.35">
      <c r="B257" s="166"/>
      <c r="C257" s="166"/>
      <c r="D257" s="166"/>
      <c r="E257" s="167"/>
      <c r="F257" s="166"/>
      <c r="G257" s="166"/>
      <c r="H257" s="166"/>
      <c r="I257" s="240"/>
      <c r="J257" s="166"/>
      <c r="K257" s="166"/>
      <c r="L257" s="166"/>
      <c r="M257" s="166"/>
      <c r="N257" s="166"/>
      <c r="O257" s="183"/>
      <c r="P257" s="183"/>
      <c r="Q257" s="240"/>
      <c r="R257" s="240"/>
      <c r="S257" s="240"/>
      <c r="T257" s="240"/>
      <c r="U257" s="242"/>
      <c r="V257" s="243"/>
      <c r="W257" s="130" t="s">
        <v>1457</v>
      </c>
      <c r="X257" s="134" t="s">
        <v>1005</v>
      </c>
      <c r="Y257" s="133" t="s">
        <v>1401</v>
      </c>
      <c r="Z257" s="133" t="s">
        <v>1411</v>
      </c>
      <c r="AA257" s="133" t="s">
        <v>1435</v>
      </c>
      <c r="AB257" s="122">
        <v>244087500</v>
      </c>
      <c r="AC257" s="229"/>
      <c r="AD257" s="166"/>
      <c r="AE257" s="166"/>
      <c r="AF257" s="166"/>
      <c r="AG257" s="166"/>
      <c r="AI257" s="295"/>
      <c r="AJ257" s="288"/>
      <c r="AK257" s="305"/>
      <c r="AL257" s="166"/>
      <c r="AM257" s="166"/>
      <c r="AN257" s="166"/>
      <c r="AO257" s="308"/>
      <c r="AP257" s="243"/>
      <c r="AQ257" s="243"/>
      <c r="AR257" s="122">
        <v>244087500</v>
      </c>
      <c r="AS257" s="122">
        <v>212250000</v>
      </c>
      <c r="AT257" s="122">
        <v>42450000</v>
      </c>
    </row>
    <row r="258" spans="2:46" s="59" customFormat="1" ht="17.25" thickBot="1" x14ac:dyDescent="0.35">
      <c r="B258" s="166"/>
      <c r="C258" s="166"/>
      <c r="D258" s="166"/>
      <c r="E258" s="167"/>
      <c r="F258" s="166"/>
      <c r="G258" s="166"/>
      <c r="H258" s="166"/>
      <c r="I258" s="240"/>
      <c r="J258" s="166"/>
      <c r="K258" s="166"/>
      <c r="L258" s="166"/>
      <c r="M258" s="166"/>
      <c r="N258" s="166"/>
      <c r="O258" s="183"/>
      <c r="P258" s="183"/>
      <c r="Q258" s="240"/>
      <c r="R258" s="240"/>
      <c r="S258" s="240"/>
      <c r="T258" s="240"/>
      <c r="U258" s="242"/>
      <c r="V258" s="243"/>
      <c r="W258" s="130" t="s">
        <v>1457</v>
      </c>
      <c r="X258" s="134" t="s">
        <v>1005</v>
      </c>
      <c r="Y258" s="133" t="s">
        <v>1401</v>
      </c>
      <c r="Z258" s="133" t="s">
        <v>1411</v>
      </c>
      <c r="AA258" s="133" t="s">
        <v>897</v>
      </c>
      <c r="AB258" s="122">
        <v>39675000</v>
      </c>
      <c r="AC258" s="229"/>
      <c r="AD258" s="166"/>
      <c r="AE258" s="166"/>
      <c r="AF258" s="166"/>
      <c r="AG258" s="166"/>
      <c r="AI258" s="295"/>
      <c r="AJ258" s="288"/>
      <c r="AK258" s="305"/>
      <c r="AL258" s="166"/>
      <c r="AM258" s="166"/>
      <c r="AN258" s="166"/>
      <c r="AO258" s="308"/>
      <c r="AP258" s="243"/>
      <c r="AQ258" s="243"/>
      <c r="AR258" s="122">
        <v>39675000</v>
      </c>
      <c r="AS258" s="122">
        <v>34500000</v>
      </c>
      <c r="AT258" s="122">
        <v>6439999.9979999997</v>
      </c>
    </row>
    <row r="259" spans="2:46" s="59" customFormat="1" ht="17.25" thickBot="1" x14ac:dyDescent="0.35">
      <c r="B259" s="165"/>
      <c r="C259" s="165"/>
      <c r="D259" s="165"/>
      <c r="E259" s="163"/>
      <c r="F259" s="165"/>
      <c r="G259" s="165"/>
      <c r="H259" s="165"/>
      <c r="I259" s="187"/>
      <c r="J259" s="165"/>
      <c r="K259" s="165"/>
      <c r="L259" s="165"/>
      <c r="M259" s="165"/>
      <c r="N259" s="165"/>
      <c r="O259" s="182"/>
      <c r="P259" s="182"/>
      <c r="Q259" s="187"/>
      <c r="R259" s="187"/>
      <c r="S259" s="187"/>
      <c r="T259" s="187"/>
      <c r="U259" s="242"/>
      <c r="V259" s="243"/>
      <c r="W259" s="130" t="s">
        <v>1457</v>
      </c>
      <c r="X259" s="134" t="s">
        <v>1005</v>
      </c>
      <c r="Y259" s="133" t="s">
        <v>1401</v>
      </c>
      <c r="Z259" s="133" t="s">
        <v>1402</v>
      </c>
      <c r="AA259" s="133" t="s">
        <v>1435</v>
      </c>
      <c r="AB259" s="122">
        <v>74359000</v>
      </c>
      <c r="AC259" s="230"/>
      <c r="AD259" s="165"/>
      <c r="AE259" s="165"/>
      <c r="AF259" s="165"/>
      <c r="AG259" s="165"/>
      <c r="AI259" s="265"/>
      <c r="AJ259" s="289"/>
      <c r="AK259" s="306"/>
      <c r="AL259" s="165"/>
      <c r="AM259" s="165"/>
      <c r="AN259" s="165"/>
      <c r="AO259" s="309"/>
      <c r="AP259" s="243"/>
      <c r="AQ259" s="243"/>
      <c r="AR259" s="122">
        <v>74359000</v>
      </c>
      <c r="AS259" s="122">
        <v>64660000</v>
      </c>
      <c r="AT259" s="122">
        <v>11257000</v>
      </c>
    </row>
    <row r="260" spans="2:46" s="59" customFormat="1" ht="17.25" thickBot="1" x14ac:dyDescent="0.35">
      <c r="B260" s="52" t="s">
        <v>78</v>
      </c>
      <c r="C260" s="52" t="s">
        <v>897</v>
      </c>
      <c r="D260" s="52" t="s">
        <v>989</v>
      </c>
      <c r="E260" s="53" t="s">
        <v>1005</v>
      </c>
      <c r="F260" s="52" t="s">
        <v>182</v>
      </c>
      <c r="G260" s="52" t="s">
        <v>900</v>
      </c>
      <c r="H260" s="52" t="s">
        <v>183</v>
      </c>
      <c r="I260" s="61">
        <v>1</v>
      </c>
      <c r="J260" s="52" t="s">
        <v>1006</v>
      </c>
      <c r="K260" s="52" t="s">
        <v>86</v>
      </c>
      <c r="L260" s="52" t="s">
        <v>87</v>
      </c>
      <c r="M260" s="52" t="s">
        <v>1007</v>
      </c>
      <c r="N260" s="52" t="s">
        <v>1008</v>
      </c>
      <c r="O260" s="90">
        <v>46027</v>
      </c>
      <c r="P260" s="90">
        <v>46386</v>
      </c>
      <c r="Q260" s="61">
        <v>0.25</v>
      </c>
      <c r="R260" s="61">
        <v>0.5</v>
      </c>
      <c r="S260" s="61">
        <v>0.75</v>
      </c>
      <c r="T260" s="61">
        <v>1</v>
      </c>
      <c r="U260" s="137" t="s">
        <v>1458</v>
      </c>
      <c r="V260" s="121">
        <v>602051390</v>
      </c>
      <c r="W260" s="130" t="s">
        <v>1457</v>
      </c>
      <c r="X260" s="134" t="s">
        <v>1005</v>
      </c>
      <c r="Y260" s="133" t="s">
        <v>1401</v>
      </c>
      <c r="Z260" s="133" t="s">
        <v>1436</v>
      </c>
      <c r="AA260" s="133" t="s">
        <v>1435</v>
      </c>
      <c r="AB260" s="122">
        <v>41055000</v>
      </c>
      <c r="AC260" s="123" t="s">
        <v>993</v>
      </c>
      <c r="AD260" s="52" t="s">
        <v>1009</v>
      </c>
      <c r="AE260" s="52" t="s">
        <v>995</v>
      </c>
      <c r="AF260" s="52" t="s">
        <v>91</v>
      </c>
      <c r="AG260" s="52" t="s">
        <v>91</v>
      </c>
      <c r="AI260" s="94">
        <v>3.39</v>
      </c>
      <c r="AJ260" s="57">
        <f t="shared" si="38"/>
        <v>1</v>
      </c>
      <c r="AK260" s="117" t="str">
        <f t="shared" si="39"/>
        <v>Avance satisfactorio</v>
      </c>
      <c r="AL260" s="52" t="s">
        <v>1010</v>
      </c>
      <c r="AM260" s="52" t="s">
        <v>1011</v>
      </c>
      <c r="AN260" s="52" t="s">
        <v>104</v>
      </c>
      <c r="AO260" s="118" t="str">
        <f t="shared" si="40"/>
        <v>En gestión</v>
      </c>
      <c r="AP260" s="121">
        <v>602051390</v>
      </c>
      <c r="AQ260" s="121">
        <v>150512848</v>
      </c>
      <c r="AR260" s="122">
        <v>41055000</v>
      </c>
      <c r="AS260" s="122">
        <v>35700000</v>
      </c>
      <c r="AT260" s="122">
        <v>5474000</v>
      </c>
    </row>
    <row r="261" spans="2:46" s="59" customFormat="1" ht="17.25" thickBot="1" x14ac:dyDescent="0.35">
      <c r="B261" s="52" t="s">
        <v>78</v>
      </c>
      <c r="C261" s="52" t="s">
        <v>897</v>
      </c>
      <c r="D261" s="52" t="s">
        <v>989</v>
      </c>
      <c r="E261" s="53" t="s">
        <v>1012</v>
      </c>
      <c r="F261" s="52" t="s">
        <v>182</v>
      </c>
      <c r="G261" s="52" t="s">
        <v>900</v>
      </c>
      <c r="H261" s="52" t="s">
        <v>183</v>
      </c>
      <c r="I261" s="61">
        <v>1</v>
      </c>
      <c r="J261" s="52" t="s">
        <v>1013</v>
      </c>
      <c r="K261" s="52" t="s">
        <v>86</v>
      </c>
      <c r="L261" s="52" t="s">
        <v>87</v>
      </c>
      <c r="M261" s="52" t="s">
        <v>1014</v>
      </c>
      <c r="N261" s="52" t="s">
        <v>1015</v>
      </c>
      <c r="O261" s="90">
        <v>46054</v>
      </c>
      <c r="P261" s="90">
        <v>46233</v>
      </c>
      <c r="Q261" s="61">
        <v>0.43</v>
      </c>
      <c r="R261" s="61">
        <v>0.86</v>
      </c>
      <c r="S261" s="61">
        <v>1</v>
      </c>
      <c r="T261" s="61"/>
      <c r="U261" s="137" t="s">
        <v>1458</v>
      </c>
      <c r="V261" s="121">
        <v>37780720</v>
      </c>
      <c r="W261" s="130" t="s">
        <v>1457</v>
      </c>
      <c r="X261" s="134" t="s">
        <v>1012</v>
      </c>
      <c r="Y261" s="133" t="s">
        <v>1401</v>
      </c>
      <c r="Z261" s="133" t="s">
        <v>1411</v>
      </c>
      <c r="AA261" s="133" t="s">
        <v>1435</v>
      </c>
      <c r="AB261" s="122">
        <v>105775000</v>
      </c>
      <c r="AC261" s="123" t="s">
        <v>993</v>
      </c>
      <c r="AD261" s="52" t="s">
        <v>1009</v>
      </c>
      <c r="AE261" s="52" t="s">
        <v>995</v>
      </c>
      <c r="AF261" s="52" t="s">
        <v>91</v>
      </c>
      <c r="AG261" s="52" t="s">
        <v>91</v>
      </c>
      <c r="AI261" s="94">
        <v>0.43</v>
      </c>
      <c r="AJ261" s="57">
        <f t="shared" si="38"/>
        <v>1</v>
      </c>
      <c r="AK261" s="117" t="str">
        <f t="shared" si="39"/>
        <v>Avance satisfactorio</v>
      </c>
      <c r="AL261" s="52" t="s">
        <v>1016</v>
      </c>
      <c r="AM261" s="52" t="s">
        <v>1017</v>
      </c>
      <c r="AN261" s="52" t="s">
        <v>104</v>
      </c>
      <c r="AO261" s="118" t="str">
        <f t="shared" si="40"/>
        <v>En gestión</v>
      </c>
      <c r="AP261" s="121">
        <v>37780720</v>
      </c>
      <c r="AQ261" s="121">
        <v>12593573</v>
      </c>
      <c r="AR261" s="122">
        <v>105775000</v>
      </c>
      <c r="AS261" s="122">
        <v>97525000</v>
      </c>
      <c r="AT261" s="122">
        <v>24950000</v>
      </c>
    </row>
    <row r="262" spans="2:46" s="59" customFormat="1" ht="16.5" customHeight="1" thickBot="1" x14ac:dyDescent="0.35">
      <c r="B262" s="52" t="s">
        <v>78</v>
      </c>
      <c r="C262" s="52" t="s">
        <v>897</v>
      </c>
      <c r="D262" s="52" t="s">
        <v>989</v>
      </c>
      <c r="E262" s="53" t="s">
        <v>1018</v>
      </c>
      <c r="F262" s="52" t="s">
        <v>182</v>
      </c>
      <c r="G262" s="52" t="s">
        <v>900</v>
      </c>
      <c r="H262" s="52" t="s">
        <v>183</v>
      </c>
      <c r="I262" s="61">
        <v>1</v>
      </c>
      <c r="J262" s="52" t="s">
        <v>1019</v>
      </c>
      <c r="K262" s="52" t="s">
        <v>86</v>
      </c>
      <c r="L262" s="52" t="s">
        <v>87</v>
      </c>
      <c r="M262" s="52" t="s">
        <v>1020</v>
      </c>
      <c r="N262" s="52" t="s">
        <v>1021</v>
      </c>
      <c r="O262" s="90">
        <v>46237</v>
      </c>
      <c r="P262" s="90">
        <v>46386</v>
      </c>
      <c r="Q262" s="61"/>
      <c r="R262" s="61"/>
      <c r="S262" s="61">
        <v>0.4</v>
      </c>
      <c r="T262" s="61">
        <v>1</v>
      </c>
      <c r="U262" s="137" t="s">
        <v>1458</v>
      </c>
      <c r="V262" s="121">
        <v>4444598</v>
      </c>
      <c r="W262" s="130" t="s">
        <v>559</v>
      </c>
      <c r="X262" s="134" t="s">
        <v>1400</v>
      </c>
      <c r="Y262" s="133" t="s">
        <v>1400</v>
      </c>
      <c r="Z262" s="133" t="s">
        <v>1400</v>
      </c>
      <c r="AA262" s="133" t="s">
        <v>1400</v>
      </c>
      <c r="AB262" s="122">
        <v>0</v>
      </c>
      <c r="AC262" s="123" t="s">
        <v>993</v>
      </c>
      <c r="AD262" s="52" t="s">
        <v>1022</v>
      </c>
      <c r="AE262" s="52" t="s">
        <v>995</v>
      </c>
      <c r="AF262" s="52" t="s">
        <v>91</v>
      </c>
      <c r="AG262" s="52" t="s">
        <v>91</v>
      </c>
      <c r="AI262" s="94"/>
      <c r="AJ262" s="57" t="str">
        <f t="shared" si="38"/>
        <v>No Aplica</v>
      </c>
      <c r="AK262" s="117" t="str">
        <f t="shared" si="39"/>
        <v>No reporta avance en el periodo</v>
      </c>
      <c r="AL262" s="52" t="s">
        <v>294</v>
      </c>
      <c r="AM262" s="52" t="s">
        <v>104</v>
      </c>
      <c r="AN262" s="52" t="s">
        <v>104</v>
      </c>
      <c r="AO262" s="118" t="str">
        <f t="shared" si="40"/>
        <v>Sin iniciar</v>
      </c>
      <c r="AP262" s="121">
        <v>4444598</v>
      </c>
      <c r="AQ262" s="121">
        <v>0</v>
      </c>
      <c r="AR262" s="122">
        <v>0</v>
      </c>
      <c r="AS262" s="122">
        <v>0</v>
      </c>
      <c r="AT262" s="122">
        <v>0</v>
      </c>
    </row>
    <row r="263" spans="2:46" s="59" customFormat="1" ht="17.25" thickBot="1" x14ac:dyDescent="0.35">
      <c r="B263" s="52" t="s">
        <v>78</v>
      </c>
      <c r="C263" s="52" t="s">
        <v>897</v>
      </c>
      <c r="D263" s="52" t="s">
        <v>989</v>
      </c>
      <c r="E263" s="53" t="s">
        <v>1023</v>
      </c>
      <c r="F263" s="52" t="s">
        <v>182</v>
      </c>
      <c r="G263" s="52" t="s">
        <v>900</v>
      </c>
      <c r="H263" s="52" t="s">
        <v>183</v>
      </c>
      <c r="I263" s="61">
        <v>1</v>
      </c>
      <c r="J263" s="52" t="s">
        <v>1024</v>
      </c>
      <c r="K263" s="52" t="s">
        <v>86</v>
      </c>
      <c r="L263" s="52" t="s">
        <v>87</v>
      </c>
      <c r="M263" s="52" t="s">
        <v>1025</v>
      </c>
      <c r="N263" s="52" t="s">
        <v>1026</v>
      </c>
      <c r="O263" s="90">
        <v>46055</v>
      </c>
      <c r="P263" s="90">
        <v>46203</v>
      </c>
      <c r="Q263" s="61">
        <v>0.4</v>
      </c>
      <c r="R263" s="61">
        <v>1</v>
      </c>
      <c r="S263" s="61"/>
      <c r="T263" s="61"/>
      <c r="U263" s="137" t="s">
        <v>1458</v>
      </c>
      <c r="V263" s="121">
        <v>33606170</v>
      </c>
      <c r="W263" s="130" t="s">
        <v>1457</v>
      </c>
      <c r="X263" s="134" t="s">
        <v>1023</v>
      </c>
      <c r="Y263" s="133" t="s">
        <v>1401</v>
      </c>
      <c r="Z263" s="133" t="s">
        <v>1411</v>
      </c>
      <c r="AA263" s="133" t="s">
        <v>1435</v>
      </c>
      <c r="AB263" s="122">
        <v>102148750</v>
      </c>
      <c r="AC263" s="123" t="s">
        <v>993</v>
      </c>
      <c r="AD263" s="52" t="s">
        <v>1009</v>
      </c>
      <c r="AE263" s="52" t="s">
        <v>995</v>
      </c>
      <c r="AF263" s="52" t="s">
        <v>91</v>
      </c>
      <c r="AG263" s="52" t="s">
        <v>91</v>
      </c>
      <c r="AI263" s="94">
        <v>0.19</v>
      </c>
      <c r="AJ263" s="57">
        <f t="shared" si="38"/>
        <v>0.47499999999999998</v>
      </c>
      <c r="AK263" s="117" t="str">
        <f t="shared" si="39"/>
        <v>Avance insuficiente</v>
      </c>
      <c r="AL263" s="52" t="s">
        <v>1027</v>
      </c>
      <c r="AM263" s="52" t="s">
        <v>1028</v>
      </c>
      <c r="AN263" s="52" t="s">
        <v>1029</v>
      </c>
      <c r="AO263" s="118" t="str">
        <f t="shared" si="40"/>
        <v>En gestión</v>
      </c>
      <c r="AP263" s="121">
        <v>33606170</v>
      </c>
      <c r="AQ263" s="121">
        <v>13442468</v>
      </c>
      <c r="AR263" s="122">
        <v>102148750</v>
      </c>
      <c r="AS263" s="122">
        <v>88825000</v>
      </c>
      <c r="AT263" s="122">
        <v>17765000</v>
      </c>
    </row>
    <row r="264" spans="2:46" s="59" customFormat="1" ht="17.25" thickBot="1" x14ac:dyDescent="0.35">
      <c r="B264" s="52" t="s">
        <v>237</v>
      </c>
      <c r="C264" s="52" t="s">
        <v>897</v>
      </c>
      <c r="D264" s="52" t="s">
        <v>989</v>
      </c>
      <c r="E264" s="53" t="s">
        <v>1030</v>
      </c>
      <c r="F264" s="52" t="s">
        <v>182</v>
      </c>
      <c r="G264" s="52" t="s">
        <v>900</v>
      </c>
      <c r="H264" s="52" t="s">
        <v>239</v>
      </c>
      <c r="I264" s="61">
        <v>1</v>
      </c>
      <c r="J264" s="52" t="s">
        <v>1031</v>
      </c>
      <c r="K264" s="52" t="s">
        <v>86</v>
      </c>
      <c r="L264" s="52" t="s">
        <v>87</v>
      </c>
      <c r="M264" s="52" t="s">
        <v>1032</v>
      </c>
      <c r="N264" s="52" t="s">
        <v>1033</v>
      </c>
      <c r="O264" s="90">
        <v>46023</v>
      </c>
      <c r="P264" s="90">
        <v>46386</v>
      </c>
      <c r="Q264" s="61">
        <v>0.25</v>
      </c>
      <c r="R264" s="61">
        <v>0.5</v>
      </c>
      <c r="S264" s="61">
        <v>0.75</v>
      </c>
      <c r="T264" s="61">
        <v>1</v>
      </c>
      <c r="U264" s="137" t="s">
        <v>1458</v>
      </c>
      <c r="V264" s="121">
        <v>101610835</v>
      </c>
      <c r="W264" s="130" t="s">
        <v>1457</v>
      </c>
      <c r="X264" s="134" t="s">
        <v>1030</v>
      </c>
      <c r="Y264" s="133" t="s">
        <v>1401</v>
      </c>
      <c r="Z264" s="133" t="s">
        <v>1436</v>
      </c>
      <c r="AA264" s="133" t="s">
        <v>1435</v>
      </c>
      <c r="AB264" s="122">
        <v>17595000</v>
      </c>
      <c r="AC264" s="123" t="s">
        <v>196</v>
      </c>
      <c r="AD264" s="52" t="s">
        <v>1034</v>
      </c>
      <c r="AE264" s="52" t="s">
        <v>1035</v>
      </c>
      <c r="AF264" s="52" t="s">
        <v>91</v>
      </c>
      <c r="AG264" s="52" t="s">
        <v>287</v>
      </c>
      <c r="AI264" s="94">
        <v>0.25</v>
      </c>
      <c r="AJ264" s="57">
        <f t="shared" si="38"/>
        <v>1</v>
      </c>
      <c r="AK264" s="117" t="str">
        <f t="shared" si="39"/>
        <v>Avance satisfactorio</v>
      </c>
      <c r="AL264" s="52" t="s">
        <v>1036</v>
      </c>
      <c r="AM264" s="52" t="s">
        <v>1037</v>
      </c>
      <c r="AN264" s="52" t="s">
        <v>104</v>
      </c>
      <c r="AO264" s="118" t="str">
        <f t="shared" si="40"/>
        <v>En gestión</v>
      </c>
      <c r="AP264" s="121">
        <v>101610835</v>
      </c>
      <c r="AQ264" s="121">
        <v>25402709</v>
      </c>
      <c r="AR264" s="122">
        <v>17595000</v>
      </c>
      <c r="AS264" s="122">
        <v>15300000</v>
      </c>
      <c r="AT264" s="122">
        <v>2346000</v>
      </c>
    </row>
    <row r="265" spans="2:46" s="59" customFormat="1" ht="17.25" thickBot="1" x14ac:dyDescent="0.35">
      <c r="B265" s="52" t="s">
        <v>237</v>
      </c>
      <c r="C265" s="52" t="s">
        <v>897</v>
      </c>
      <c r="D265" s="89" t="s">
        <v>1038</v>
      </c>
      <c r="E265" s="53" t="s">
        <v>1039</v>
      </c>
      <c r="F265" s="89" t="s">
        <v>182</v>
      </c>
      <c r="G265" s="89" t="s">
        <v>900</v>
      </c>
      <c r="H265" s="89" t="s">
        <v>239</v>
      </c>
      <c r="I265" s="81">
        <v>12</v>
      </c>
      <c r="J265" s="89" t="s">
        <v>1040</v>
      </c>
      <c r="K265" s="89" t="s">
        <v>284</v>
      </c>
      <c r="L265" s="89" t="s">
        <v>129</v>
      </c>
      <c r="M265" s="89" t="s">
        <v>1041</v>
      </c>
      <c r="N265" s="89" t="s">
        <v>1042</v>
      </c>
      <c r="O265" s="90">
        <v>46054</v>
      </c>
      <c r="P265" s="90">
        <v>46386</v>
      </c>
      <c r="Q265" s="81">
        <v>3</v>
      </c>
      <c r="R265" s="81">
        <v>6</v>
      </c>
      <c r="S265" s="81">
        <v>9</v>
      </c>
      <c r="T265" s="81">
        <v>12</v>
      </c>
      <c r="U265" s="137" t="s">
        <v>1458</v>
      </c>
      <c r="V265" s="121">
        <v>4000000</v>
      </c>
      <c r="W265" s="130" t="s">
        <v>559</v>
      </c>
      <c r="X265" s="134" t="s">
        <v>1400</v>
      </c>
      <c r="Y265" s="133" t="s">
        <v>1400</v>
      </c>
      <c r="Z265" s="133" t="s">
        <v>1400</v>
      </c>
      <c r="AA265" s="133" t="s">
        <v>1400</v>
      </c>
      <c r="AB265" s="122">
        <v>0</v>
      </c>
      <c r="AC265" s="124" t="s">
        <v>196</v>
      </c>
      <c r="AD265" s="89" t="s">
        <v>1034</v>
      </c>
      <c r="AE265" s="89" t="s">
        <v>1035</v>
      </c>
      <c r="AF265" s="89" t="s">
        <v>91</v>
      </c>
      <c r="AG265" s="89" t="s">
        <v>243</v>
      </c>
      <c r="AI265" s="110">
        <v>3</v>
      </c>
      <c r="AJ265" s="57">
        <f t="shared" si="38"/>
        <v>1</v>
      </c>
      <c r="AK265" s="117" t="str">
        <f t="shared" si="39"/>
        <v>Avance satisfactorio</v>
      </c>
      <c r="AL265" s="89" t="s">
        <v>1043</v>
      </c>
      <c r="AM265" s="89" t="s">
        <v>1044</v>
      </c>
      <c r="AN265" s="89" t="s">
        <v>104</v>
      </c>
      <c r="AO265" s="118" t="str">
        <f t="shared" si="40"/>
        <v>En gestión</v>
      </c>
      <c r="AP265" s="121">
        <v>4000000</v>
      </c>
      <c r="AQ265" s="121">
        <v>1000000</v>
      </c>
      <c r="AR265" s="122">
        <v>0</v>
      </c>
      <c r="AS265" s="122">
        <v>0</v>
      </c>
      <c r="AT265" s="122">
        <v>0</v>
      </c>
    </row>
    <row r="266" spans="2:46" s="59" customFormat="1" ht="17.25" thickBot="1" x14ac:dyDescent="0.35">
      <c r="B266" s="52" t="s">
        <v>237</v>
      </c>
      <c r="C266" s="52" t="s">
        <v>897</v>
      </c>
      <c r="D266" s="89" t="s">
        <v>1038</v>
      </c>
      <c r="E266" s="53" t="s">
        <v>1045</v>
      </c>
      <c r="F266" s="89" t="s">
        <v>182</v>
      </c>
      <c r="G266" s="89" t="s">
        <v>900</v>
      </c>
      <c r="H266" s="89" t="s">
        <v>239</v>
      </c>
      <c r="I266" s="61">
        <v>1</v>
      </c>
      <c r="J266" s="89" t="s">
        <v>1046</v>
      </c>
      <c r="K266" s="89" t="s">
        <v>86</v>
      </c>
      <c r="L266" s="89" t="s">
        <v>87</v>
      </c>
      <c r="M266" s="89" t="s">
        <v>1047</v>
      </c>
      <c r="N266" s="89" t="s">
        <v>1048</v>
      </c>
      <c r="O266" s="90">
        <v>46083</v>
      </c>
      <c r="P266" s="90">
        <v>46203</v>
      </c>
      <c r="Q266" s="61">
        <v>0.5</v>
      </c>
      <c r="R266" s="61">
        <v>1</v>
      </c>
      <c r="S266" s="61"/>
      <c r="T266" s="61"/>
      <c r="U266" s="137" t="s">
        <v>1458</v>
      </c>
      <c r="V266" s="121">
        <v>4800000</v>
      </c>
      <c r="W266" s="130" t="s">
        <v>1457</v>
      </c>
      <c r="X266" s="134" t="s">
        <v>1045</v>
      </c>
      <c r="Y266" s="133" t="s">
        <v>1401</v>
      </c>
      <c r="Z266" s="133" t="s">
        <v>1411</v>
      </c>
      <c r="AA266" s="133" t="s">
        <v>1437</v>
      </c>
      <c r="AB266" s="122">
        <v>49243000</v>
      </c>
      <c r="AC266" s="124" t="s">
        <v>196</v>
      </c>
      <c r="AD266" s="89" t="s">
        <v>1034</v>
      </c>
      <c r="AE266" s="89" t="s">
        <v>1035</v>
      </c>
      <c r="AF266" s="89" t="s">
        <v>91</v>
      </c>
      <c r="AG266" s="89" t="s">
        <v>243</v>
      </c>
      <c r="AI266" s="94">
        <v>0.5</v>
      </c>
      <c r="AJ266" s="57">
        <f t="shared" si="38"/>
        <v>1</v>
      </c>
      <c r="AK266" s="117" t="str">
        <f t="shared" si="39"/>
        <v>Avance satisfactorio</v>
      </c>
      <c r="AL266" s="89" t="s">
        <v>1049</v>
      </c>
      <c r="AM266" s="89" t="s">
        <v>1050</v>
      </c>
      <c r="AN266" s="89" t="s">
        <v>104</v>
      </c>
      <c r="AO266" s="118" t="str">
        <f t="shared" si="40"/>
        <v>En gestión</v>
      </c>
      <c r="AP266" s="121">
        <v>4800000</v>
      </c>
      <c r="AQ266" s="121">
        <v>1200000</v>
      </c>
      <c r="AR266" s="122">
        <v>49243000</v>
      </c>
      <c r="AS266" s="122">
        <v>42820000</v>
      </c>
      <c r="AT266" s="122">
        <v>5566600</v>
      </c>
    </row>
    <row r="267" spans="2:46" s="59" customFormat="1" ht="17.25" thickBot="1" x14ac:dyDescent="0.35">
      <c r="B267" s="52" t="s">
        <v>237</v>
      </c>
      <c r="C267" s="52" t="s">
        <v>897</v>
      </c>
      <c r="D267" s="89" t="s">
        <v>1038</v>
      </c>
      <c r="E267" s="53" t="s">
        <v>1051</v>
      </c>
      <c r="F267" s="89" t="s">
        <v>182</v>
      </c>
      <c r="G267" s="89" t="s">
        <v>900</v>
      </c>
      <c r="H267" s="89" t="s">
        <v>239</v>
      </c>
      <c r="I267" s="61">
        <v>1</v>
      </c>
      <c r="J267" s="89" t="s">
        <v>1052</v>
      </c>
      <c r="K267" s="89" t="s">
        <v>86</v>
      </c>
      <c r="L267" s="89" t="s">
        <v>87</v>
      </c>
      <c r="M267" s="89" t="s">
        <v>1053</v>
      </c>
      <c r="N267" s="89" t="s">
        <v>1054</v>
      </c>
      <c r="O267" s="90">
        <v>46023</v>
      </c>
      <c r="P267" s="90">
        <v>46386</v>
      </c>
      <c r="Q267" s="61">
        <v>0.25</v>
      </c>
      <c r="R267" s="61">
        <v>0.5</v>
      </c>
      <c r="S267" s="61">
        <v>0.75</v>
      </c>
      <c r="T267" s="61">
        <v>1</v>
      </c>
      <c r="U267" s="137" t="s">
        <v>1458</v>
      </c>
      <c r="V267" s="121">
        <v>6000000</v>
      </c>
      <c r="W267" s="130" t="s">
        <v>559</v>
      </c>
      <c r="X267" s="134" t="s">
        <v>1400</v>
      </c>
      <c r="Y267" s="133" t="s">
        <v>1400</v>
      </c>
      <c r="Z267" s="133" t="s">
        <v>1400</v>
      </c>
      <c r="AA267" s="133" t="s">
        <v>1400</v>
      </c>
      <c r="AB267" s="122">
        <v>0</v>
      </c>
      <c r="AC267" s="124" t="s">
        <v>196</v>
      </c>
      <c r="AD267" s="89" t="s">
        <v>1034</v>
      </c>
      <c r="AE267" s="89" t="s">
        <v>1035</v>
      </c>
      <c r="AF267" s="89" t="s">
        <v>91</v>
      </c>
      <c r="AG267" s="89" t="s">
        <v>243</v>
      </c>
      <c r="AI267" s="94">
        <v>0.25</v>
      </c>
      <c r="AJ267" s="57">
        <f t="shared" si="38"/>
        <v>1</v>
      </c>
      <c r="AK267" s="117" t="str">
        <f t="shared" si="39"/>
        <v>Avance satisfactorio</v>
      </c>
      <c r="AL267" s="89" t="s">
        <v>1055</v>
      </c>
      <c r="AM267" s="89" t="s">
        <v>1056</v>
      </c>
      <c r="AN267" s="89" t="s">
        <v>104</v>
      </c>
      <c r="AO267" s="118" t="str">
        <f t="shared" si="40"/>
        <v>En gestión</v>
      </c>
      <c r="AP267" s="121">
        <v>6000000</v>
      </c>
      <c r="AQ267" s="121">
        <v>1500000</v>
      </c>
      <c r="AR267" s="122">
        <v>0</v>
      </c>
      <c r="AS267" s="122">
        <v>0</v>
      </c>
      <c r="AT267" s="122">
        <v>0</v>
      </c>
    </row>
    <row r="268" spans="2:46" s="59" customFormat="1" ht="16.5" customHeight="1" thickBot="1" x14ac:dyDescent="0.35">
      <c r="B268" s="52" t="s">
        <v>237</v>
      </c>
      <c r="C268" s="52" t="s">
        <v>897</v>
      </c>
      <c r="D268" s="89" t="s">
        <v>1038</v>
      </c>
      <c r="E268" s="53" t="s">
        <v>1057</v>
      </c>
      <c r="F268" s="89" t="s">
        <v>182</v>
      </c>
      <c r="G268" s="89" t="s">
        <v>900</v>
      </c>
      <c r="H268" s="89" t="s">
        <v>239</v>
      </c>
      <c r="I268" s="81">
        <v>2</v>
      </c>
      <c r="J268" s="89" t="s">
        <v>257</v>
      </c>
      <c r="K268" s="89" t="s">
        <v>136</v>
      </c>
      <c r="L268" s="89" t="s">
        <v>129</v>
      </c>
      <c r="M268" s="89" t="s">
        <v>1058</v>
      </c>
      <c r="N268" s="89" t="s">
        <v>1059</v>
      </c>
      <c r="O268" s="90">
        <v>46114</v>
      </c>
      <c r="P268" s="90">
        <v>46295</v>
      </c>
      <c r="Q268" s="81"/>
      <c r="R268" s="81">
        <v>1</v>
      </c>
      <c r="S268" s="81">
        <v>2</v>
      </c>
      <c r="T268" s="81"/>
      <c r="U268" s="137" t="s">
        <v>1458</v>
      </c>
      <c r="V268" s="121">
        <v>8000000</v>
      </c>
      <c r="W268" s="130" t="s">
        <v>559</v>
      </c>
      <c r="X268" s="134" t="s">
        <v>1400</v>
      </c>
      <c r="Y268" s="133" t="s">
        <v>1400</v>
      </c>
      <c r="Z268" s="133" t="s">
        <v>1400</v>
      </c>
      <c r="AA268" s="133" t="s">
        <v>1400</v>
      </c>
      <c r="AB268" s="122">
        <v>0</v>
      </c>
      <c r="AC268" s="124" t="s">
        <v>196</v>
      </c>
      <c r="AD268" s="89" t="s">
        <v>1034</v>
      </c>
      <c r="AE268" s="89" t="s">
        <v>1035</v>
      </c>
      <c r="AF268" s="89" t="s">
        <v>91</v>
      </c>
      <c r="AG268" s="89" t="s">
        <v>243</v>
      </c>
      <c r="AI268" s="110"/>
      <c r="AJ268" s="57" t="str">
        <f t="shared" si="38"/>
        <v>No Aplica</v>
      </c>
      <c r="AK268" s="117" t="str">
        <f t="shared" si="39"/>
        <v>No reporta avance en el periodo</v>
      </c>
      <c r="AL268" s="89" t="s">
        <v>1060</v>
      </c>
      <c r="AM268" s="89" t="s">
        <v>1050</v>
      </c>
      <c r="AN268" s="89" t="s">
        <v>104</v>
      </c>
      <c r="AO268" s="118" t="str">
        <f t="shared" si="40"/>
        <v>Sin iniciar</v>
      </c>
      <c r="AP268" s="121">
        <v>8000000</v>
      </c>
      <c r="AQ268" s="121">
        <v>0</v>
      </c>
      <c r="AR268" s="122">
        <v>0</v>
      </c>
      <c r="AS268" s="122">
        <v>0</v>
      </c>
      <c r="AT268" s="122">
        <v>0</v>
      </c>
    </row>
    <row r="269" spans="2:46" s="59" customFormat="1" ht="16.5" customHeight="1" thickBot="1" x14ac:dyDescent="0.35">
      <c r="B269" s="164" t="s">
        <v>78</v>
      </c>
      <c r="C269" s="164" t="s">
        <v>1061</v>
      </c>
      <c r="D269" s="164" t="s">
        <v>1062</v>
      </c>
      <c r="E269" s="162" t="s">
        <v>1063</v>
      </c>
      <c r="F269" s="164" t="s">
        <v>182</v>
      </c>
      <c r="G269" s="164" t="s">
        <v>1064</v>
      </c>
      <c r="H269" s="164" t="s">
        <v>183</v>
      </c>
      <c r="I269" s="231">
        <v>94</v>
      </c>
      <c r="J269" s="164" t="s">
        <v>1065</v>
      </c>
      <c r="K269" s="164" t="s">
        <v>86</v>
      </c>
      <c r="L269" s="164" t="s">
        <v>87</v>
      </c>
      <c r="M269" s="164" t="s">
        <v>1066</v>
      </c>
      <c r="N269" s="164" t="s">
        <v>1067</v>
      </c>
      <c r="O269" s="181">
        <v>46204</v>
      </c>
      <c r="P269" s="181">
        <v>46203</v>
      </c>
      <c r="Q269" s="231"/>
      <c r="R269" s="231">
        <v>0.94</v>
      </c>
      <c r="S269" s="231"/>
      <c r="T269" s="231"/>
      <c r="U269" s="246" t="s">
        <v>1458</v>
      </c>
      <c r="V269" s="248">
        <v>384763951</v>
      </c>
      <c r="W269" s="130" t="s">
        <v>1457</v>
      </c>
      <c r="X269" s="134" t="s">
        <v>1063</v>
      </c>
      <c r="Y269" s="133" t="s">
        <v>1401</v>
      </c>
      <c r="Z269" s="133" t="s">
        <v>1411</v>
      </c>
      <c r="AA269" s="133" t="s">
        <v>1062</v>
      </c>
      <c r="AB269" s="122">
        <v>268334</v>
      </c>
      <c r="AC269" s="228" t="s">
        <v>158</v>
      </c>
      <c r="AD269" s="164" t="s">
        <v>91</v>
      </c>
      <c r="AE269" s="164" t="s">
        <v>1068</v>
      </c>
      <c r="AF269" s="164" t="s">
        <v>91</v>
      </c>
      <c r="AG269" s="164" t="s">
        <v>91</v>
      </c>
      <c r="AI269" s="296"/>
      <c r="AJ269" s="290" t="str">
        <f>+IF(Q269=0,"No Aplica",IF(AI269/Q269&gt;=100%,100%,AI269/Q269))</f>
        <v>No Aplica</v>
      </c>
      <c r="AK269" s="304" t="str">
        <f>IF(ISTEXT(AJ269),"No reporta avance en el periodo",IF(AJ269&lt;=69%,"Avance insuficiente",IF(AJ269&gt;95%,"Avance satisfactorio",IF(AJ269&gt;70%,"Avance suficiente",IF(AJ269&lt;94%,"Avance suficiente",0)))))</f>
        <v>No reporta avance en el periodo</v>
      </c>
      <c r="AL269" s="164" t="s">
        <v>294</v>
      </c>
      <c r="AM269" s="164" t="s">
        <v>104</v>
      </c>
      <c r="AN269" s="164" t="s">
        <v>104</v>
      </c>
      <c r="AO269" s="307" t="str">
        <f>IF(AI269&lt;1%,"Sin iniciar",IF(AI269&gt;=G269,"Terminada","En gestión"))</f>
        <v>Sin iniciar</v>
      </c>
      <c r="AP269" s="248">
        <v>384763951</v>
      </c>
      <c r="AQ269" s="310">
        <v>96190988</v>
      </c>
      <c r="AR269" s="122">
        <v>268334</v>
      </c>
      <c r="AS269" s="122">
        <v>0</v>
      </c>
      <c r="AT269" s="122">
        <v>0</v>
      </c>
    </row>
    <row r="270" spans="2:46" s="59" customFormat="1" ht="17.25" thickBot="1" x14ac:dyDescent="0.35">
      <c r="B270" s="166"/>
      <c r="C270" s="166"/>
      <c r="D270" s="166"/>
      <c r="E270" s="167"/>
      <c r="F270" s="166"/>
      <c r="G270" s="166"/>
      <c r="H270" s="166"/>
      <c r="I270" s="232"/>
      <c r="J270" s="166"/>
      <c r="K270" s="166"/>
      <c r="L270" s="166"/>
      <c r="M270" s="166"/>
      <c r="N270" s="166"/>
      <c r="O270" s="183"/>
      <c r="P270" s="183"/>
      <c r="Q270" s="232"/>
      <c r="R270" s="232"/>
      <c r="S270" s="232"/>
      <c r="T270" s="232"/>
      <c r="U270" s="247"/>
      <c r="V270" s="249"/>
      <c r="W270" s="130" t="s">
        <v>1457</v>
      </c>
      <c r="X270" s="134" t="s">
        <v>1063</v>
      </c>
      <c r="Y270" s="133" t="s">
        <v>1401</v>
      </c>
      <c r="Z270" s="133" t="s">
        <v>1402</v>
      </c>
      <c r="AA270" s="133" t="s">
        <v>1062</v>
      </c>
      <c r="AB270" s="122">
        <v>299526139</v>
      </c>
      <c r="AC270" s="229"/>
      <c r="AD270" s="166"/>
      <c r="AE270" s="166"/>
      <c r="AF270" s="166"/>
      <c r="AG270" s="166"/>
      <c r="AI270" s="297"/>
      <c r="AJ270" s="288"/>
      <c r="AK270" s="305"/>
      <c r="AL270" s="166"/>
      <c r="AM270" s="166"/>
      <c r="AN270" s="166"/>
      <c r="AO270" s="308"/>
      <c r="AP270" s="249"/>
      <c r="AQ270" s="311"/>
      <c r="AR270" s="122">
        <v>299526139</v>
      </c>
      <c r="AS270" s="122">
        <v>222448668.32999998</v>
      </c>
      <c r="AT270" s="122">
        <v>35303668</v>
      </c>
    </row>
    <row r="271" spans="2:46" s="59" customFormat="1" ht="17.25" thickBot="1" x14ac:dyDescent="0.35">
      <c r="B271" s="166"/>
      <c r="C271" s="166"/>
      <c r="D271" s="166"/>
      <c r="E271" s="167"/>
      <c r="F271" s="166"/>
      <c r="G271" s="166"/>
      <c r="H271" s="166"/>
      <c r="I271" s="232"/>
      <c r="J271" s="166"/>
      <c r="K271" s="166"/>
      <c r="L271" s="166"/>
      <c r="M271" s="166"/>
      <c r="N271" s="166"/>
      <c r="O271" s="183"/>
      <c r="P271" s="183"/>
      <c r="Q271" s="232"/>
      <c r="R271" s="232"/>
      <c r="S271" s="232"/>
      <c r="T271" s="232"/>
      <c r="U271" s="247"/>
      <c r="V271" s="249"/>
      <c r="W271" s="130" t="s">
        <v>1457</v>
      </c>
      <c r="X271" s="134" t="s">
        <v>1063</v>
      </c>
      <c r="Y271" s="133" t="s">
        <v>1401</v>
      </c>
      <c r="Z271" s="133" t="s">
        <v>1438</v>
      </c>
      <c r="AA271" s="133" t="s">
        <v>1062</v>
      </c>
      <c r="AB271" s="122">
        <v>993598.99</v>
      </c>
      <c r="AC271" s="229"/>
      <c r="AD271" s="166"/>
      <c r="AE271" s="166"/>
      <c r="AF271" s="166"/>
      <c r="AG271" s="166"/>
      <c r="AI271" s="297"/>
      <c r="AJ271" s="288"/>
      <c r="AK271" s="305"/>
      <c r="AL271" s="166"/>
      <c r="AM271" s="166"/>
      <c r="AN271" s="166"/>
      <c r="AO271" s="308"/>
      <c r="AP271" s="249"/>
      <c r="AQ271" s="311"/>
      <c r="AR271" s="122">
        <v>993598.99</v>
      </c>
      <c r="AS271" s="122">
        <v>0</v>
      </c>
      <c r="AT271" s="122">
        <v>0</v>
      </c>
    </row>
    <row r="272" spans="2:46" s="59" customFormat="1" ht="17.25" thickBot="1" x14ac:dyDescent="0.35">
      <c r="B272" s="165"/>
      <c r="C272" s="165"/>
      <c r="D272" s="165"/>
      <c r="E272" s="163"/>
      <c r="F272" s="165"/>
      <c r="G272" s="165"/>
      <c r="H272" s="165"/>
      <c r="I272" s="233"/>
      <c r="J272" s="165"/>
      <c r="K272" s="165"/>
      <c r="L272" s="165"/>
      <c r="M272" s="165"/>
      <c r="N272" s="165"/>
      <c r="O272" s="182"/>
      <c r="P272" s="182"/>
      <c r="Q272" s="233"/>
      <c r="R272" s="233"/>
      <c r="S272" s="233"/>
      <c r="T272" s="233"/>
      <c r="U272" s="244"/>
      <c r="V272" s="250"/>
      <c r="W272" s="130" t="s">
        <v>1457</v>
      </c>
      <c r="X272" s="134" t="s">
        <v>1063</v>
      </c>
      <c r="Y272" s="133" t="s">
        <v>1396</v>
      </c>
      <c r="Z272" s="133" t="s">
        <v>1397</v>
      </c>
      <c r="AA272" s="133" t="s">
        <v>79</v>
      </c>
      <c r="AB272" s="122">
        <v>92300000</v>
      </c>
      <c r="AC272" s="230"/>
      <c r="AD272" s="165"/>
      <c r="AE272" s="165"/>
      <c r="AF272" s="165"/>
      <c r="AG272" s="165"/>
      <c r="AI272" s="298"/>
      <c r="AJ272" s="289"/>
      <c r="AK272" s="306"/>
      <c r="AL272" s="165"/>
      <c r="AM272" s="165"/>
      <c r="AN272" s="165"/>
      <c r="AO272" s="309"/>
      <c r="AP272" s="250"/>
      <c r="AQ272" s="312"/>
      <c r="AR272" s="122">
        <v>92300000</v>
      </c>
      <c r="AS272" s="122">
        <v>0</v>
      </c>
      <c r="AT272" s="122">
        <v>0</v>
      </c>
    </row>
    <row r="273" spans="2:46" s="59" customFormat="1" ht="17.25" thickBot="1" x14ac:dyDescent="0.35">
      <c r="B273" s="52" t="s">
        <v>78</v>
      </c>
      <c r="C273" s="52" t="s">
        <v>1061</v>
      </c>
      <c r="D273" s="52" t="s">
        <v>1062</v>
      </c>
      <c r="E273" s="53" t="s">
        <v>1069</v>
      </c>
      <c r="F273" s="52" t="s">
        <v>182</v>
      </c>
      <c r="G273" s="52" t="s">
        <v>1064</v>
      </c>
      <c r="H273" s="52" t="s">
        <v>183</v>
      </c>
      <c r="I273" s="61">
        <v>0.95</v>
      </c>
      <c r="J273" s="52" t="s">
        <v>1070</v>
      </c>
      <c r="K273" s="52" t="s">
        <v>136</v>
      </c>
      <c r="L273" s="52" t="s">
        <v>87</v>
      </c>
      <c r="M273" s="52" t="s">
        <v>1071</v>
      </c>
      <c r="N273" s="52" t="s">
        <v>1072</v>
      </c>
      <c r="O273" s="90">
        <v>46054</v>
      </c>
      <c r="P273" s="90">
        <v>46386</v>
      </c>
      <c r="Q273" s="61">
        <v>0.4</v>
      </c>
      <c r="R273" s="61">
        <v>0.55000000000000004</v>
      </c>
      <c r="S273" s="61">
        <v>0.75</v>
      </c>
      <c r="T273" s="61">
        <v>0.95</v>
      </c>
      <c r="U273" s="137" t="s">
        <v>1458</v>
      </c>
      <c r="V273" s="121">
        <v>129844146</v>
      </c>
      <c r="W273" s="130" t="s">
        <v>1457</v>
      </c>
      <c r="X273" s="134" t="s">
        <v>1069</v>
      </c>
      <c r="Y273" s="133" t="s">
        <v>1401</v>
      </c>
      <c r="Z273" s="133" t="s">
        <v>1402</v>
      </c>
      <c r="AA273" s="133" t="s">
        <v>1062</v>
      </c>
      <c r="AB273" s="122">
        <v>137227166.6665</v>
      </c>
      <c r="AC273" s="123" t="s">
        <v>158</v>
      </c>
      <c r="AD273" s="52" t="s">
        <v>91</v>
      </c>
      <c r="AE273" s="52" t="s">
        <v>1073</v>
      </c>
      <c r="AF273" s="52" t="s">
        <v>91</v>
      </c>
      <c r="AG273" s="52" t="s">
        <v>91</v>
      </c>
      <c r="AI273" s="94">
        <v>0.4</v>
      </c>
      <c r="AJ273" s="57">
        <f t="shared" ref="AJ273:AJ294" si="41">+IF(Q273=0,"No Aplica",IF(AI273/Q273&gt;=100%,100%,AI273/Q273))</f>
        <v>1</v>
      </c>
      <c r="AK273" s="117" t="str">
        <f t="shared" ref="AK273:AK294" si="42">IF(ISTEXT(AJ273),"No reporta avance en el periodo",IF(AJ273&lt;=69%,"Avance insuficiente",IF(AJ273&gt;95%,"Avance satisfactorio",IF(AJ273&gt;70%,"Avance suficiente",IF(AJ273&lt;94%,"Avance suficiente",0)))))</f>
        <v>Avance satisfactorio</v>
      </c>
      <c r="AL273" s="52" t="s">
        <v>1074</v>
      </c>
      <c r="AM273" s="52" t="s">
        <v>1075</v>
      </c>
      <c r="AN273" s="52" t="s">
        <v>104</v>
      </c>
      <c r="AO273" s="118" t="str">
        <f t="shared" ref="AO273:AO294" si="43">IF(AI273&lt;1%,"Sin iniciar",IF(AI273&gt;=G273,"Terminada","En gestión"))</f>
        <v>En gestión</v>
      </c>
      <c r="AP273" s="121">
        <v>129844146</v>
      </c>
      <c r="AQ273" s="121">
        <v>32461036</v>
      </c>
      <c r="AR273" s="122">
        <v>137227166.6665</v>
      </c>
      <c r="AS273" s="122">
        <v>114394083.33199999</v>
      </c>
      <c r="AT273" s="122">
        <v>20027166.199999999</v>
      </c>
    </row>
    <row r="274" spans="2:46" s="59" customFormat="1" ht="17.25" thickBot="1" x14ac:dyDescent="0.35">
      <c r="B274" s="52" t="s">
        <v>78</v>
      </c>
      <c r="C274" s="52" t="s">
        <v>1061</v>
      </c>
      <c r="D274" s="52" t="s">
        <v>1062</v>
      </c>
      <c r="E274" s="53" t="s">
        <v>1076</v>
      </c>
      <c r="F274" s="52" t="s">
        <v>182</v>
      </c>
      <c r="G274" s="52" t="s">
        <v>1064</v>
      </c>
      <c r="H274" s="52" t="s">
        <v>183</v>
      </c>
      <c r="I274" s="61">
        <v>0.85</v>
      </c>
      <c r="J274" s="52" t="s">
        <v>1077</v>
      </c>
      <c r="K274" s="52" t="s">
        <v>136</v>
      </c>
      <c r="L274" s="52" t="s">
        <v>87</v>
      </c>
      <c r="M274" s="52" t="s">
        <v>1078</v>
      </c>
      <c r="N274" s="52" t="s">
        <v>1072</v>
      </c>
      <c r="O274" s="90">
        <v>46054</v>
      </c>
      <c r="P274" s="90">
        <v>46386</v>
      </c>
      <c r="Q274" s="61">
        <v>0.3</v>
      </c>
      <c r="R274" s="61">
        <v>0.5</v>
      </c>
      <c r="S274" s="61">
        <v>0.7</v>
      </c>
      <c r="T274" s="61">
        <v>0.85</v>
      </c>
      <c r="U274" s="137" t="s">
        <v>1458</v>
      </c>
      <c r="V274" s="121">
        <v>129844146</v>
      </c>
      <c r="W274" s="130" t="s">
        <v>1457</v>
      </c>
      <c r="X274" s="134" t="s">
        <v>1076</v>
      </c>
      <c r="Y274" s="133" t="s">
        <v>1401</v>
      </c>
      <c r="Z274" s="133" t="s">
        <v>1402</v>
      </c>
      <c r="AA274" s="133" t="s">
        <v>1062</v>
      </c>
      <c r="AB274" s="122">
        <v>137227166.6665</v>
      </c>
      <c r="AC274" s="123" t="s">
        <v>158</v>
      </c>
      <c r="AD274" s="52" t="s">
        <v>91</v>
      </c>
      <c r="AE274" s="52" t="s">
        <v>1073</v>
      </c>
      <c r="AF274" s="52" t="s">
        <v>91</v>
      </c>
      <c r="AG274" s="52" t="s">
        <v>91</v>
      </c>
      <c r="AI274" s="94">
        <v>0.36</v>
      </c>
      <c r="AJ274" s="57">
        <f t="shared" si="41"/>
        <v>1</v>
      </c>
      <c r="AK274" s="117" t="str">
        <f t="shared" si="42"/>
        <v>Avance satisfactorio</v>
      </c>
      <c r="AL274" s="52" t="s">
        <v>1079</v>
      </c>
      <c r="AM274" s="52" t="s">
        <v>1075</v>
      </c>
      <c r="AN274" s="52" t="s">
        <v>104</v>
      </c>
      <c r="AO274" s="118" t="str">
        <f t="shared" si="43"/>
        <v>En gestión</v>
      </c>
      <c r="AP274" s="121">
        <v>129844146</v>
      </c>
      <c r="AQ274" s="121">
        <v>32461036</v>
      </c>
      <c r="AR274" s="122">
        <v>137227166.6665</v>
      </c>
      <c r="AS274" s="122">
        <v>114394083.33199999</v>
      </c>
      <c r="AT274" s="122">
        <v>20027166.199999999</v>
      </c>
    </row>
    <row r="275" spans="2:46" s="59" customFormat="1" ht="17.25" thickBot="1" x14ac:dyDescent="0.35">
      <c r="B275" s="52" t="s">
        <v>78</v>
      </c>
      <c r="C275" s="52" t="s">
        <v>1061</v>
      </c>
      <c r="D275" s="52" t="s">
        <v>1062</v>
      </c>
      <c r="E275" s="53" t="s">
        <v>1080</v>
      </c>
      <c r="F275" s="52" t="s">
        <v>182</v>
      </c>
      <c r="G275" s="52" t="s">
        <v>1064</v>
      </c>
      <c r="H275" s="52" t="s">
        <v>183</v>
      </c>
      <c r="I275" s="61">
        <v>1</v>
      </c>
      <c r="J275" s="52" t="s">
        <v>1081</v>
      </c>
      <c r="K275" s="52" t="s">
        <v>86</v>
      </c>
      <c r="L275" s="52" t="s">
        <v>87</v>
      </c>
      <c r="M275" s="52" t="s">
        <v>1082</v>
      </c>
      <c r="N275" s="52" t="s">
        <v>1083</v>
      </c>
      <c r="O275" s="90">
        <v>46054</v>
      </c>
      <c r="P275" s="90">
        <v>46386</v>
      </c>
      <c r="Q275" s="61">
        <v>0.05</v>
      </c>
      <c r="R275" s="61">
        <v>0.6</v>
      </c>
      <c r="S275" s="61">
        <v>0.8</v>
      </c>
      <c r="T275" s="61">
        <v>1</v>
      </c>
      <c r="U275" s="137" t="s">
        <v>1458</v>
      </c>
      <c r="V275" s="121">
        <v>28967981</v>
      </c>
      <c r="W275" s="130" t="s">
        <v>1457</v>
      </c>
      <c r="X275" s="134" t="s">
        <v>1080</v>
      </c>
      <c r="Y275" s="133" t="s">
        <v>1401</v>
      </c>
      <c r="Z275" s="133" t="s">
        <v>1402</v>
      </c>
      <c r="AA275" s="133" t="s">
        <v>1062</v>
      </c>
      <c r="AB275" s="122">
        <v>220485666.667</v>
      </c>
      <c r="AC275" s="123" t="s">
        <v>158</v>
      </c>
      <c r="AD275" s="52" t="s">
        <v>1084</v>
      </c>
      <c r="AE275" s="52" t="s">
        <v>1068</v>
      </c>
      <c r="AF275" s="52" t="s">
        <v>91</v>
      </c>
      <c r="AG275" s="52" t="s">
        <v>91</v>
      </c>
      <c r="AI275" s="94">
        <v>0.05</v>
      </c>
      <c r="AJ275" s="57">
        <f t="shared" si="41"/>
        <v>1</v>
      </c>
      <c r="AK275" s="117" t="str">
        <f t="shared" si="42"/>
        <v>Avance satisfactorio</v>
      </c>
      <c r="AL275" s="52" t="s">
        <v>1085</v>
      </c>
      <c r="AM275" s="52" t="s">
        <v>1086</v>
      </c>
      <c r="AN275" s="52" t="s">
        <v>104</v>
      </c>
      <c r="AO275" s="118" t="str">
        <f t="shared" si="43"/>
        <v>En gestión</v>
      </c>
      <c r="AP275" s="121">
        <v>28967981</v>
      </c>
      <c r="AQ275" s="121">
        <v>7241995</v>
      </c>
      <c r="AR275" s="122">
        <v>220485666.667</v>
      </c>
      <c r="AS275" s="122">
        <v>184010166.66600001</v>
      </c>
      <c r="AT275" s="122">
        <v>33885666.600000001</v>
      </c>
    </row>
    <row r="276" spans="2:46" s="59" customFormat="1" ht="16.5" customHeight="1" thickBot="1" x14ac:dyDescent="0.35">
      <c r="B276" s="52" t="s">
        <v>78</v>
      </c>
      <c r="C276" s="52" t="s">
        <v>1061</v>
      </c>
      <c r="D276" s="52" t="s">
        <v>1062</v>
      </c>
      <c r="E276" s="53" t="s">
        <v>1087</v>
      </c>
      <c r="F276" s="52" t="s">
        <v>182</v>
      </c>
      <c r="G276" s="52" t="s">
        <v>1064</v>
      </c>
      <c r="H276" s="52" t="s">
        <v>183</v>
      </c>
      <c r="I276" s="61">
        <v>1</v>
      </c>
      <c r="J276" s="52" t="s">
        <v>1088</v>
      </c>
      <c r="K276" s="52" t="s">
        <v>284</v>
      </c>
      <c r="L276" s="52" t="s">
        <v>87</v>
      </c>
      <c r="M276" s="52" t="s">
        <v>1089</v>
      </c>
      <c r="N276" s="52" t="s">
        <v>1090</v>
      </c>
      <c r="O276" s="90">
        <v>46023</v>
      </c>
      <c r="P276" s="90">
        <v>46386</v>
      </c>
      <c r="Q276" s="61"/>
      <c r="R276" s="61">
        <v>1</v>
      </c>
      <c r="S276" s="61">
        <v>1</v>
      </c>
      <c r="T276" s="61">
        <v>1</v>
      </c>
      <c r="U276" s="137" t="s">
        <v>1458</v>
      </c>
      <c r="V276" s="121">
        <v>507468885</v>
      </c>
      <c r="W276" s="130" t="s">
        <v>1457</v>
      </c>
      <c r="X276" s="134" t="s">
        <v>1087</v>
      </c>
      <c r="Y276" s="133" t="s">
        <v>1401</v>
      </c>
      <c r="Z276" s="133" t="s">
        <v>1438</v>
      </c>
      <c r="AA276" s="133" t="s">
        <v>1062</v>
      </c>
      <c r="AB276" s="122">
        <v>130997067.669</v>
      </c>
      <c r="AC276" s="123" t="s">
        <v>1091</v>
      </c>
      <c r="AD276" s="52" t="s">
        <v>1092</v>
      </c>
      <c r="AE276" s="52" t="s">
        <v>92</v>
      </c>
      <c r="AF276" s="52" t="s">
        <v>91</v>
      </c>
      <c r="AG276" s="52" t="s">
        <v>91</v>
      </c>
      <c r="AI276" s="94"/>
      <c r="AJ276" s="57" t="str">
        <f t="shared" si="41"/>
        <v>No Aplica</v>
      </c>
      <c r="AK276" s="117" t="str">
        <f t="shared" si="42"/>
        <v>No reporta avance en el periodo</v>
      </c>
      <c r="AL276" s="52" t="s">
        <v>294</v>
      </c>
      <c r="AM276" s="52" t="s">
        <v>104</v>
      </c>
      <c r="AN276" s="52" t="s">
        <v>104</v>
      </c>
      <c r="AO276" s="118" t="str">
        <f t="shared" si="43"/>
        <v>Sin iniciar</v>
      </c>
      <c r="AP276" s="121">
        <v>507468885</v>
      </c>
      <c r="AQ276" s="121">
        <v>126867221</v>
      </c>
      <c r="AR276" s="122">
        <v>130997067.669</v>
      </c>
      <c r="AS276" s="122">
        <v>123418401</v>
      </c>
      <c r="AT276" s="122">
        <v>27477818.899999999</v>
      </c>
    </row>
    <row r="277" spans="2:46" s="59" customFormat="1" ht="16.5" customHeight="1" thickBot="1" x14ac:dyDescent="0.35">
      <c r="B277" s="52" t="s">
        <v>78</v>
      </c>
      <c r="C277" s="52" t="s">
        <v>1061</v>
      </c>
      <c r="D277" s="52" t="s">
        <v>1062</v>
      </c>
      <c r="E277" s="53" t="s">
        <v>1093</v>
      </c>
      <c r="F277" s="52" t="s">
        <v>182</v>
      </c>
      <c r="G277" s="52" t="s">
        <v>1094</v>
      </c>
      <c r="H277" s="52" t="s">
        <v>98</v>
      </c>
      <c r="I277" s="61">
        <v>1</v>
      </c>
      <c r="J277" s="52" t="s">
        <v>1095</v>
      </c>
      <c r="K277" s="52" t="s">
        <v>86</v>
      </c>
      <c r="L277" s="52" t="s">
        <v>87</v>
      </c>
      <c r="M277" s="52" t="s">
        <v>1096</v>
      </c>
      <c r="N277" s="52" t="s">
        <v>1097</v>
      </c>
      <c r="O277" s="90">
        <v>46023</v>
      </c>
      <c r="P277" s="90">
        <v>46386</v>
      </c>
      <c r="Q277" s="61"/>
      <c r="R277" s="61">
        <v>0.2</v>
      </c>
      <c r="S277" s="61">
        <v>0.6</v>
      </c>
      <c r="T277" s="61">
        <v>1</v>
      </c>
      <c r="U277" s="137" t="s">
        <v>1458</v>
      </c>
      <c r="V277" s="121">
        <v>32951143</v>
      </c>
      <c r="W277" s="130" t="s">
        <v>1457</v>
      </c>
      <c r="X277" s="134" t="s">
        <v>1093</v>
      </c>
      <c r="Y277" s="133" t="s">
        <v>1401</v>
      </c>
      <c r="Z277" s="133" t="s">
        <v>1411</v>
      </c>
      <c r="AA277" s="133" t="s">
        <v>1062</v>
      </c>
      <c r="AB277" s="122">
        <v>263755000</v>
      </c>
      <c r="AC277" s="123" t="s">
        <v>1091</v>
      </c>
      <c r="AD277" s="52" t="s">
        <v>1009</v>
      </c>
      <c r="AE277" s="52" t="s">
        <v>995</v>
      </c>
      <c r="AF277" s="52" t="s">
        <v>93</v>
      </c>
      <c r="AG277" s="52" t="s">
        <v>91</v>
      </c>
      <c r="AI277" s="94"/>
      <c r="AJ277" s="57" t="str">
        <f t="shared" si="41"/>
        <v>No Aplica</v>
      </c>
      <c r="AK277" s="117" t="str">
        <f t="shared" si="42"/>
        <v>No reporta avance en el periodo</v>
      </c>
      <c r="AL277" s="52" t="s">
        <v>294</v>
      </c>
      <c r="AM277" s="52" t="s">
        <v>104</v>
      </c>
      <c r="AN277" s="52" t="s">
        <v>104</v>
      </c>
      <c r="AO277" s="118" t="str">
        <f t="shared" si="43"/>
        <v>Sin iniciar</v>
      </c>
      <c r="AP277" s="121">
        <v>32951143</v>
      </c>
      <c r="AQ277" s="121">
        <v>8237786</v>
      </c>
      <c r="AR277" s="122">
        <v>263755000</v>
      </c>
      <c r="AS277" s="122">
        <v>217923333.32999998</v>
      </c>
      <c r="AT277" s="122">
        <v>33791666</v>
      </c>
    </row>
    <row r="278" spans="2:46" s="59" customFormat="1" ht="16.5" customHeight="1" thickBot="1" x14ac:dyDescent="0.35">
      <c r="B278" s="52" t="s">
        <v>78</v>
      </c>
      <c r="C278" s="52" t="s">
        <v>1061</v>
      </c>
      <c r="D278" s="52" t="s">
        <v>1062</v>
      </c>
      <c r="E278" s="53" t="s">
        <v>1098</v>
      </c>
      <c r="F278" s="52" t="s">
        <v>182</v>
      </c>
      <c r="G278" s="52" t="s">
        <v>1064</v>
      </c>
      <c r="H278" s="52" t="s">
        <v>643</v>
      </c>
      <c r="I278" s="61">
        <v>1</v>
      </c>
      <c r="J278" s="52" t="s">
        <v>1099</v>
      </c>
      <c r="K278" s="52" t="s">
        <v>86</v>
      </c>
      <c r="L278" s="52" t="s">
        <v>87</v>
      </c>
      <c r="M278" s="52" t="s">
        <v>1100</v>
      </c>
      <c r="N278" s="52" t="s">
        <v>1101</v>
      </c>
      <c r="O278" s="90">
        <v>46023</v>
      </c>
      <c r="P278" s="90">
        <v>46386</v>
      </c>
      <c r="Q278" s="61"/>
      <c r="R278" s="61">
        <v>0.2</v>
      </c>
      <c r="S278" s="61">
        <v>0.5</v>
      </c>
      <c r="T278" s="61">
        <v>1</v>
      </c>
      <c r="U278" s="137" t="s">
        <v>1458</v>
      </c>
      <c r="V278" s="121">
        <v>7716368</v>
      </c>
      <c r="W278" s="130" t="s">
        <v>1457</v>
      </c>
      <c r="X278" s="134" t="s">
        <v>1098</v>
      </c>
      <c r="Y278" s="133" t="s">
        <v>1401</v>
      </c>
      <c r="Z278" s="133" t="s">
        <v>1438</v>
      </c>
      <c r="AA278" s="133" t="s">
        <v>1062</v>
      </c>
      <c r="AB278" s="122">
        <v>69031666.670000002</v>
      </c>
      <c r="AC278" s="123" t="s">
        <v>1091</v>
      </c>
      <c r="AD278" s="52" t="s">
        <v>1092</v>
      </c>
      <c r="AE278" s="52" t="s">
        <v>1102</v>
      </c>
      <c r="AF278" s="52" t="s">
        <v>91</v>
      </c>
      <c r="AG278" s="52" t="s">
        <v>91</v>
      </c>
      <c r="AI278" s="94"/>
      <c r="AJ278" s="57" t="str">
        <f t="shared" si="41"/>
        <v>No Aplica</v>
      </c>
      <c r="AK278" s="117" t="str">
        <f t="shared" si="42"/>
        <v>No reporta avance en el periodo</v>
      </c>
      <c r="AL278" s="52" t="s">
        <v>294</v>
      </c>
      <c r="AM278" s="52" t="s">
        <v>104</v>
      </c>
      <c r="AN278" s="52" t="s">
        <v>104</v>
      </c>
      <c r="AO278" s="118" t="str">
        <f t="shared" si="43"/>
        <v>Sin iniciar</v>
      </c>
      <c r="AP278" s="121">
        <v>7716368</v>
      </c>
      <c r="AQ278" s="121">
        <v>1929092</v>
      </c>
      <c r="AR278" s="122">
        <v>69031666.670000002</v>
      </c>
      <c r="AS278" s="122">
        <v>57035000</v>
      </c>
      <c r="AT278" s="122">
        <v>8438333.5</v>
      </c>
    </row>
    <row r="279" spans="2:46" s="59" customFormat="1" ht="16.5" customHeight="1" thickBot="1" x14ac:dyDescent="0.35">
      <c r="B279" s="52" t="s">
        <v>78</v>
      </c>
      <c r="C279" s="52" t="s">
        <v>1061</v>
      </c>
      <c r="D279" s="52" t="s">
        <v>1062</v>
      </c>
      <c r="E279" s="53" t="s">
        <v>1103</v>
      </c>
      <c r="F279" s="52" t="s">
        <v>182</v>
      </c>
      <c r="G279" s="52" t="s">
        <v>1064</v>
      </c>
      <c r="H279" s="52" t="s">
        <v>183</v>
      </c>
      <c r="I279" s="61">
        <v>1</v>
      </c>
      <c r="J279" s="52" t="s">
        <v>1104</v>
      </c>
      <c r="K279" s="52" t="s">
        <v>86</v>
      </c>
      <c r="L279" s="52" t="s">
        <v>87</v>
      </c>
      <c r="M279" s="52" t="s">
        <v>1105</v>
      </c>
      <c r="N279" s="52" t="s">
        <v>1106</v>
      </c>
      <c r="O279" s="90">
        <v>46023</v>
      </c>
      <c r="P279" s="90">
        <v>46386</v>
      </c>
      <c r="Q279" s="61"/>
      <c r="R279" s="61">
        <v>0.2</v>
      </c>
      <c r="S279" s="61">
        <v>0.5</v>
      </c>
      <c r="T279" s="61">
        <v>1</v>
      </c>
      <c r="U279" s="137" t="s">
        <v>1458</v>
      </c>
      <c r="V279" s="121">
        <v>23337792</v>
      </c>
      <c r="W279" s="130" t="s">
        <v>1457</v>
      </c>
      <c r="X279" s="134" t="s">
        <v>1103</v>
      </c>
      <c r="Y279" s="133" t="s">
        <v>1401</v>
      </c>
      <c r="Z279" s="133" t="s">
        <v>1438</v>
      </c>
      <c r="AA279" s="133" t="s">
        <v>1062</v>
      </c>
      <c r="AB279" s="122">
        <v>88407666.671000004</v>
      </c>
      <c r="AC279" s="123" t="s">
        <v>1091</v>
      </c>
      <c r="AD279" s="52" t="s">
        <v>1092</v>
      </c>
      <c r="AE279" s="52" t="s">
        <v>1102</v>
      </c>
      <c r="AF279" s="52" t="s">
        <v>91</v>
      </c>
      <c r="AG279" s="52" t="s">
        <v>91</v>
      </c>
      <c r="AI279" s="94"/>
      <c r="AJ279" s="57" t="str">
        <f t="shared" si="41"/>
        <v>No Aplica</v>
      </c>
      <c r="AK279" s="117" t="str">
        <f t="shared" si="42"/>
        <v>No reporta avance en el periodo</v>
      </c>
      <c r="AL279" s="52" t="s">
        <v>294</v>
      </c>
      <c r="AM279" s="52" t="s">
        <v>104</v>
      </c>
      <c r="AN279" s="52" t="s">
        <v>104</v>
      </c>
      <c r="AO279" s="118" t="str">
        <f t="shared" si="43"/>
        <v>Sin iniciar</v>
      </c>
      <c r="AP279" s="121">
        <v>23337792</v>
      </c>
      <c r="AQ279" s="121">
        <v>5834448</v>
      </c>
      <c r="AR279" s="122">
        <v>88407666.671000004</v>
      </c>
      <c r="AS279" s="122">
        <v>73163000</v>
      </c>
      <c r="AT279" s="122">
        <v>11014333.6</v>
      </c>
    </row>
    <row r="280" spans="2:46" s="59" customFormat="1" ht="17.25" thickBot="1" x14ac:dyDescent="0.35">
      <c r="B280" s="52" t="s">
        <v>237</v>
      </c>
      <c r="C280" s="52" t="s">
        <v>1061</v>
      </c>
      <c r="D280" s="52" t="s">
        <v>1062</v>
      </c>
      <c r="E280" s="53" t="s">
        <v>1107</v>
      </c>
      <c r="F280" s="52" t="s">
        <v>182</v>
      </c>
      <c r="G280" s="52" t="s">
        <v>116</v>
      </c>
      <c r="H280" s="52" t="s">
        <v>239</v>
      </c>
      <c r="I280" s="82">
        <v>1</v>
      </c>
      <c r="J280" s="52" t="s">
        <v>1108</v>
      </c>
      <c r="K280" s="52" t="s">
        <v>136</v>
      </c>
      <c r="L280" s="52" t="s">
        <v>87</v>
      </c>
      <c r="M280" s="52" t="s">
        <v>1109</v>
      </c>
      <c r="N280" s="52" t="s">
        <v>1110</v>
      </c>
      <c r="O280" s="90">
        <v>46055</v>
      </c>
      <c r="P280" s="90">
        <v>46295</v>
      </c>
      <c r="Q280" s="82">
        <v>0.3</v>
      </c>
      <c r="R280" s="82">
        <v>0.6</v>
      </c>
      <c r="S280" s="82">
        <v>1</v>
      </c>
      <c r="T280" s="82"/>
      <c r="U280" s="137" t="s">
        <v>1458</v>
      </c>
      <c r="V280" s="121">
        <v>50905011</v>
      </c>
      <c r="W280" s="130" t="s">
        <v>559</v>
      </c>
      <c r="X280" s="134" t="s">
        <v>1400</v>
      </c>
      <c r="Y280" s="133" t="s">
        <v>1400</v>
      </c>
      <c r="Z280" s="133" t="s">
        <v>1400</v>
      </c>
      <c r="AA280" s="133" t="s">
        <v>1400</v>
      </c>
      <c r="AB280" s="122">
        <v>0</v>
      </c>
      <c r="AC280" s="123" t="s">
        <v>158</v>
      </c>
      <c r="AD280" s="52" t="s">
        <v>91</v>
      </c>
      <c r="AE280" s="52" t="s">
        <v>197</v>
      </c>
      <c r="AF280" s="52" t="s">
        <v>91</v>
      </c>
      <c r="AG280" s="52" t="s">
        <v>1111</v>
      </c>
      <c r="AI280" s="111">
        <v>0.3</v>
      </c>
      <c r="AJ280" s="57">
        <f t="shared" si="41"/>
        <v>1</v>
      </c>
      <c r="AK280" s="117" t="str">
        <f t="shared" si="42"/>
        <v>Avance satisfactorio</v>
      </c>
      <c r="AL280" s="52" t="s">
        <v>1112</v>
      </c>
      <c r="AM280" s="52" t="s">
        <v>1113</v>
      </c>
      <c r="AN280" s="52" t="s">
        <v>104</v>
      </c>
      <c r="AO280" s="118" t="str">
        <f t="shared" si="43"/>
        <v>En gestión</v>
      </c>
      <c r="AP280" s="121">
        <v>50905011</v>
      </c>
      <c r="AQ280" s="121">
        <v>12726253</v>
      </c>
      <c r="AR280" s="122">
        <v>0</v>
      </c>
      <c r="AS280" s="122">
        <v>0</v>
      </c>
      <c r="AT280" s="122">
        <v>0</v>
      </c>
    </row>
    <row r="281" spans="2:46" s="59" customFormat="1" ht="17.25" thickBot="1" x14ac:dyDescent="0.35">
      <c r="B281" s="52" t="s">
        <v>237</v>
      </c>
      <c r="C281" s="52" t="s">
        <v>1061</v>
      </c>
      <c r="D281" s="52" t="s">
        <v>1062</v>
      </c>
      <c r="E281" s="53" t="s">
        <v>1114</v>
      </c>
      <c r="F281" s="52" t="s">
        <v>182</v>
      </c>
      <c r="G281" s="52" t="s">
        <v>116</v>
      </c>
      <c r="H281" s="52" t="s">
        <v>239</v>
      </c>
      <c r="I281" s="82">
        <v>1</v>
      </c>
      <c r="J281" s="52" t="s">
        <v>1115</v>
      </c>
      <c r="K281" s="52" t="s">
        <v>136</v>
      </c>
      <c r="L281" s="52" t="s">
        <v>87</v>
      </c>
      <c r="M281" s="52" t="s">
        <v>1109</v>
      </c>
      <c r="N281" s="52" t="s">
        <v>1116</v>
      </c>
      <c r="O281" s="90">
        <v>46055</v>
      </c>
      <c r="P281" s="90">
        <v>46295</v>
      </c>
      <c r="Q281" s="82">
        <v>0.3</v>
      </c>
      <c r="R281" s="82">
        <v>0.6</v>
      </c>
      <c r="S281" s="82">
        <v>1</v>
      </c>
      <c r="T281" s="82"/>
      <c r="U281" s="137" t="s">
        <v>1458</v>
      </c>
      <c r="V281" s="121">
        <v>16316325</v>
      </c>
      <c r="W281" s="130" t="s">
        <v>559</v>
      </c>
      <c r="X281" s="134" t="s">
        <v>1400</v>
      </c>
      <c r="Y281" s="133" t="s">
        <v>1400</v>
      </c>
      <c r="Z281" s="133" t="s">
        <v>1400</v>
      </c>
      <c r="AA281" s="133" t="s">
        <v>1400</v>
      </c>
      <c r="AB281" s="122">
        <v>0</v>
      </c>
      <c r="AC281" s="123" t="s">
        <v>158</v>
      </c>
      <c r="AD281" s="52" t="s">
        <v>91</v>
      </c>
      <c r="AE281" s="52" t="s">
        <v>197</v>
      </c>
      <c r="AF281" s="52" t="s">
        <v>91</v>
      </c>
      <c r="AG281" s="52" t="s">
        <v>1111</v>
      </c>
      <c r="AI281" s="111">
        <v>0.3</v>
      </c>
      <c r="AJ281" s="57">
        <f t="shared" si="41"/>
        <v>1</v>
      </c>
      <c r="AK281" s="117" t="str">
        <f t="shared" si="42"/>
        <v>Avance satisfactorio</v>
      </c>
      <c r="AL281" s="52" t="s">
        <v>1117</v>
      </c>
      <c r="AM281" s="52" t="s">
        <v>1118</v>
      </c>
      <c r="AN281" s="52" t="s">
        <v>104</v>
      </c>
      <c r="AO281" s="118" t="str">
        <f t="shared" si="43"/>
        <v>En gestión</v>
      </c>
      <c r="AP281" s="121">
        <v>16316325</v>
      </c>
      <c r="AQ281" s="121">
        <v>4079081</v>
      </c>
      <c r="AR281" s="122">
        <v>0</v>
      </c>
      <c r="AS281" s="122">
        <v>0</v>
      </c>
      <c r="AT281" s="122">
        <v>0</v>
      </c>
    </row>
    <row r="282" spans="2:46" s="59" customFormat="1" ht="16.5" customHeight="1" thickBot="1" x14ac:dyDescent="0.35">
      <c r="B282" s="52" t="s">
        <v>237</v>
      </c>
      <c r="C282" s="52" t="s">
        <v>1061</v>
      </c>
      <c r="D282" s="52" t="s">
        <v>1062</v>
      </c>
      <c r="E282" s="53" t="s">
        <v>1119</v>
      </c>
      <c r="F282" s="52" t="s">
        <v>182</v>
      </c>
      <c r="G282" s="52" t="s">
        <v>116</v>
      </c>
      <c r="H282" s="52" t="s">
        <v>239</v>
      </c>
      <c r="I282" s="67">
        <v>1</v>
      </c>
      <c r="J282" s="52" t="s">
        <v>1120</v>
      </c>
      <c r="K282" s="52" t="s">
        <v>136</v>
      </c>
      <c r="L282" s="52" t="s">
        <v>87</v>
      </c>
      <c r="M282" s="52" t="s">
        <v>1121</v>
      </c>
      <c r="N282" s="52" t="s">
        <v>1122</v>
      </c>
      <c r="O282" s="90">
        <v>46296</v>
      </c>
      <c r="P282" s="90">
        <v>46386</v>
      </c>
      <c r="Q282" s="67"/>
      <c r="R282" s="67"/>
      <c r="S282" s="67"/>
      <c r="T282" s="67">
        <v>1</v>
      </c>
      <c r="U282" s="137" t="s">
        <v>1458</v>
      </c>
      <c r="V282" s="121">
        <v>16316325</v>
      </c>
      <c r="W282" s="130" t="s">
        <v>1457</v>
      </c>
      <c r="X282" s="134" t="s">
        <v>1119</v>
      </c>
      <c r="Y282" s="133" t="s">
        <v>1401</v>
      </c>
      <c r="Z282" s="133" t="s">
        <v>1402</v>
      </c>
      <c r="AA282" s="133" t="s">
        <v>1062</v>
      </c>
      <c r="AB282" s="122">
        <v>32581666</v>
      </c>
      <c r="AC282" s="123" t="s">
        <v>158</v>
      </c>
      <c r="AD282" s="52" t="s">
        <v>91</v>
      </c>
      <c r="AE282" s="52" t="s">
        <v>197</v>
      </c>
      <c r="AF282" s="52" t="s">
        <v>91</v>
      </c>
      <c r="AG282" s="52" t="s">
        <v>243</v>
      </c>
      <c r="AI282" s="99"/>
      <c r="AJ282" s="57" t="str">
        <f t="shared" si="41"/>
        <v>No Aplica</v>
      </c>
      <c r="AK282" s="117" t="str">
        <f t="shared" si="42"/>
        <v>No reporta avance en el periodo</v>
      </c>
      <c r="AL282" s="52" t="s">
        <v>294</v>
      </c>
      <c r="AM282" s="52" t="s">
        <v>104</v>
      </c>
      <c r="AN282" s="52" t="s">
        <v>104</v>
      </c>
      <c r="AO282" s="118" t="str">
        <f t="shared" si="43"/>
        <v>Sin iniciar</v>
      </c>
      <c r="AP282" s="121">
        <v>16316325</v>
      </c>
      <c r="AQ282" s="121">
        <v>4079081</v>
      </c>
      <c r="AR282" s="122">
        <v>32581666</v>
      </c>
      <c r="AS282" s="122">
        <v>0</v>
      </c>
      <c r="AT282" s="122">
        <v>0</v>
      </c>
    </row>
    <row r="283" spans="2:46" s="59" customFormat="1" ht="17.25" thickBot="1" x14ac:dyDescent="0.35">
      <c r="B283" s="52" t="s">
        <v>237</v>
      </c>
      <c r="C283" s="52" t="s">
        <v>1061</v>
      </c>
      <c r="D283" s="52" t="s">
        <v>1062</v>
      </c>
      <c r="E283" s="53" t="s">
        <v>1123</v>
      </c>
      <c r="F283" s="52" t="s">
        <v>182</v>
      </c>
      <c r="G283" s="52" t="s">
        <v>116</v>
      </c>
      <c r="H283" s="52" t="s">
        <v>239</v>
      </c>
      <c r="I283" s="67">
        <v>1</v>
      </c>
      <c r="J283" s="52" t="s">
        <v>1124</v>
      </c>
      <c r="K283" s="52" t="s">
        <v>136</v>
      </c>
      <c r="L283" s="52" t="s">
        <v>87</v>
      </c>
      <c r="M283" s="52" t="s">
        <v>1125</v>
      </c>
      <c r="N283" s="52" t="s">
        <v>1126</v>
      </c>
      <c r="O283" s="90">
        <v>46023</v>
      </c>
      <c r="P283" s="90">
        <v>46386</v>
      </c>
      <c r="Q283" s="67">
        <v>0.05</v>
      </c>
      <c r="R283" s="67">
        <v>0.25</v>
      </c>
      <c r="S283" s="67">
        <v>0.7</v>
      </c>
      <c r="T283" s="67">
        <v>1</v>
      </c>
      <c r="U283" s="137" t="s">
        <v>1458</v>
      </c>
      <c r="V283" s="121">
        <v>62953705</v>
      </c>
      <c r="W283" s="130" t="s">
        <v>559</v>
      </c>
      <c r="X283" s="134" t="s">
        <v>1400</v>
      </c>
      <c r="Y283" s="133" t="s">
        <v>1400</v>
      </c>
      <c r="Z283" s="133" t="s">
        <v>1400</v>
      </c>
      <c r="AA283" s="133" t="s">
        <v>1400</v>
      </c>
      <c r="AB283" s="122">
        <v>0</v>
      </c>
      <c r="AC283" s="123" t="s">
        <v>158</v>
      </c>
      <c r="AD283" s="52" t="s">
        <v>91</v>
      </c>
      <c r="AE283" s="52" t="s">
        <v>197</v>
      </c>
      <c r="AF283" s="52" t="s">
        <v>91</v>
      </c>
      <c r="AG283" s="52" t="s">
        <v>1127</v>
      </c>
      <c r="AI283" s="99">
        <v>0.05</v>
      </c>
      <c r="AJ283" s="57">
        <f t="shared" si="41"/>
        <v>1</v>
      </c>
      <c r="AK283" s="117" t="str">
        <f t="shared" si="42"/>
        <v>Avance satisfactorio</v>
      </c>
      <c r="AL283" s="52" t="s">
        <v>1128</v>
      </c>
      <c r="AM283" s="52" t="s">
        <v>1129</v>
      </c>
      <c r="AN283" s="52" t="s">
        <v>104</v>
      </c>
      <c r="AO283" s="118" t="str">
        <f t="shared" si="43"/>
        <v>En gestión</v>
      </c>
      <c r="AP283" s="121">
        <v>62953705</v>
      </c>
      <c r="AQ283" s="121">
        <v>15738426</v>
      </c>
      <c r="AR283" s="122">
        <v>0</v>
      </c>
      <c r="AS283" s="122">
        <v>0</v>
      </c>
      <c r="AT283" s="122">
        <v>0</v>
      </c>
    </row>
    <row r="284" spans="2:46" s="59" customFormat="1" ht="16.5" customHeight="1" thickBot="1" x14ac:dyDescent="0.35">
      <c r="B284" s="52" t="s">
        <v>237</v>
      </c>
      <c r="C284" s="52" t="s">
        <v>1061</v>
      </c>
      <c r="D284" s="52" t="s">
        <v>1062</v>
      </c>
      <c r="E284" s="53" t="s">
        <v>1130</v>
      </c>
      <c r="F284" s="52" t="s">
        <v>182</v>
      </c>
      <c r="G284" s="52" t="s">
        <v>116</v>
      </c>
      <c r="H284" s="52" t="s">
        <v>239</v>
      </c>
      <c r="I284" s="83">
        <v>3</v>
      </c>
      <c r="J284" s="52" t="s">
        <v>1131</v>
      </c>
      <c r="K284" s="52" t="s">
        <v>86</v>
      </c>
      <c r="L284" s="52" t="s">
        <v>129</v>
      </c>
      <c r="M284" s="52" t="s">
        <v>1125</v>
      </c>
      <c r="N284" s="52" t="s">
        <v>1132</v>
      </c>
      <c r="O284" s="90">
        <v>46023</v>
      </c>
      <c r="P284" s="90">
        <v>46386</v>
      </c>
      <c r="Q284" s="83"/>
      <c r="R284" s="83">
        <v>1</v>
      </c>
      <c r="S284" s="83">
        <v>2</v>
      </c>
      <c r="T284" s="83">
        <v>3</v>
      </c>
      <c r="U284" s="137" t="s">
        <v>1458</v>
      </c>
      <c r="V284" s="121">
        <v>16316325</v>
      </c>
      <c r="W284" s="130" t="s">
        <v>559</v>
      </c>
      <c r="X284" s="134" t="s">
        <v>1400</v>
      </c>
      <c r="Y284" s="133" t="s">
        <v>1400</v>
      </c>
      <c r="Z284" s="133" t="s">
        <v>1400</v>
      </c>
      <c r="AA284" s="133" t="s">
        <v>1400</v>
      </c>
      <c r="AB284" s="122">
        <v>0</v>
      </c>
      <c r="AC284" s="123" t="s">
        <v>158</v>
      </c>
      <c r="AD284" s="52" t="s">
        <v>91</v>
      </c>
      <c r="AE284" s="52" t="s">
        <v>197</v>
      </c>
      <c r="AF284" s="52" t="s">
        <v>91</v>
      </c>
      <c r="AG284" s="52" t="s">
        <v>1127</v>
      </c>
      <c r="AI284" s="112"/>
      <c r="AJ284" s="57" t="str">
        <f t="shared" si="41"/>
        <v>No Aplica</v>
      </c>
      <c r="AK284" s="117" t="str">
        <f t="shared" si="42"/>
        <v>No reporta avance en el periodo</v>
      </c>
      <c r="AL284" s="52" t="s">
        <v>294</v>
      </c>
      <c r="AM284" s="52" t="s">
        <v>104</v>
      </c>
      <c r="AN284" s="52" t="s">
        <v>104</v>
      </c>
      <c r="AO284" s="118" t="str">
        <f t="shared" si="43"/>
        <v>Sin iniciar</v>
      </c>
      <c r="AP284" s="121">
        <v>16316325</v>
      </c>
      <c r="AQ284" s="121">
        <v>4079081</v>
      </c>
      <c r="AR284" s="122">
        <v>0</v>
      </c>
      <c r="AS284" s="122">
        <v>0</v>
      </c>
      <c r="AT284" s="122">
        <v>0</v>
      </c>
    </row>
    <row r="285" spans="2:46" s="59" customFormat="1" ht="17.25" thickBot="1" x14ac:dyDescent="0.35">
      <c r="B285" s="52" t="s">
        <v>237</v>
      </c>
      <c r="C285" s="52" t="s">
        <v>1061</v>
      </c>
      <c r="D285" s="52" t="s">
        <v>1062</v>
      </c>
      <c r="E285" s="53" t="s">
        <v>1133</v>
      </c>
      <c r="F285" s="52" t="s">
        <v>182</v>
      </c>
      <c r="G285" s="52" t="s">
        <v>116</v>
      </c>
      <c r="H285" s="52" t="s">
        <v>239</v>
      </c>
      <c r="I285" s="67">
        <v>1</v>
      </c>
      <c r="J285" s="52" t="s">
        <v>1134</v>
      </c>
      <c r="K285" s="52" t="s">
        <v>136</v>
      </c>
      <c r="L285" s="52" t="s">
        <v>87</v>
      </c>
      <c r="M285" s="52" t="s">
        <v>1135</v>
      </c>
      <c r="N285" s="52" t="s">
        <v>1136</v>
      </c>
      <c r="O285" s="90">
        <v>46023</v>
      </c>
      <c r="P285" s="90">
        <v>46386</v>
      </c>
      <c r="Q285" s="67">
        <v>0.1</v>
      </c>
      <c r="R285" s="67">
        <v>0.2</v>
      </c>
      <c r="S285" s="67">
        <v>0.4</v>
      </c>
      <c r="T285" s="67">
        <v>1</v>
      </c>
      <c r="U285" s="137" t="s">
        <v>1458</v>
      </c>
      <c r="V285" s="121">
        <v>16316325</v>
      </c>
      <c r="W285" s="130" t="s">
        <v>559</v>
      </c>
      <c r="X285" s="134" t="s">
        <v>1400</v>
      </c>
      <c r="Y285" s="133" t="s">
        <v>1400</v>
      </c>
      <c r="Z285" s="133" t="s">
        <v>1400</v>
      </c>
      <c r="AA285" s="133" t="s">
        <v>1400</v>
      </c>
      <c r="AB285" s="122">
        <v>0</v>
      </c>
      <c r="AC285" s="123" t="s">
        <v>158</v>
      </c>
      <c r="AD285" s="52" t="s">
        <v>91</v>
      </c>
      <c r="AE285" s="52" t="s">
        <v>197</v>
      </c>
      <c r="AF285" s="52" t="s">
        <v>91</v>
      </c>
      <c r="AG285" s="52" t="s">
        <v>1127</v>
      </c>
      <c r="AI285" s="99">
        <v>0.1</v>
      </c>
      <c r="AJ285" s="57">
        <f t="shared" si="41"/>
        <v>1</v>
      </c>
      <c r="AK285" s="117" t="str">
        <f t="shared" si="42"/>
        <v>Avance satisfactorio</v>
      </c>
      <c r="AL285" s="52" t="s">
        <v>1137</v>
      </c>
      <c r="AM285" s="52" t="s">
        <v>1129</v>
      </c>
      <c r="AN285" s="52" t="s">
        <v>104</v>
      </c>
      <c r="AO285" s="118" t="str">
        <f t="shared" si="43"/>
        <v>En gestión</v>
      </c>
      <c r="AP285" s="121">
        <v>16316325</v>
      </c>
      <c r="AQ285" s="121">
        <v>4079081</v>
      </c>
      <c r="AR285" s="122">
        <v>0</v>
      </c>
      <c r="AS285" s="122">
        <v>0</v>
      </c>
      <c r="AT285" s="122">
        <v>0</v>
      </c>
    </row>
    <row r="286" spans="2:46" s="59" customFormat="1" ht="17.25" thickBot="1" x14ac:dyDescent="0.35">
      <c r="B286" s="52" t="s">
        <v>237</v>
      </c>
      <c r="C286" s="52" t="s">
        <v>1061</v>
      </c>
      <c r="D286" s="52" t="s">
        <v>1062</v>
      </c>
      <c r="E286" s="53" t="s">
        <v>1138</v>
      </c>
      <c r="F286" s="52" t="s">
        <v>182</v>
      </c>
      <c r="G286" s="52" t="s">
        <v>116</v>
      </c>
      <c r="H286" s="52" t="s">
        <v>239</v>
      </c>
      <c r="I286" s="67">
        <v>1</v>
      </c>
      <c r="J286" s="52" t="s">
        <v>1139</v>
      </c>
      <c r="K286" s="52" t="s">
        <v>86</v>
      </c>
      <c r="L286" s="52" t="s">
        <v>87</v>
      </c>
      <c r="M286" s="52" t="s">
        <v>1140</v>
      </c>
      <c r="N286" s="52" t="s">
        <v>1141</v>
      </c>
      <c r="O286" s="90">
        <v>46055</v>
      </c>
      <c r="P286" s="90">
        <v>46386</v>
      </c>
      <c r="Q286" s="67">
        <v>0.1</v>
      </c>
      <c r="R286" s="67">
        <v>0.5</v>
      </c>
      <c r="S286" s="67">
        <v>0.7</v>
      </c>
      <c r="T286" s="67">
        <v>1</v>
      </c>
      <c r="U286" s="137" t="s">
        <v>1458</v>
      </c>
      <c r="V286" s="121">
        <v>16316325</v>
      </c>
      <c r="W286" s="130" t="s">
        <v>559</v>
      </c>
      <c r="X286" s="134" t="s">
        <v>1400</v>
      </c>
      <c r="Y286" s="133" t="s">
        <v>1400</v>
      </c>
      <c r="Z286" s="133" t="s">
        <v>1400</v>
      </c>
      <c r="AA286" s="133" t="s">
        <v>1400</v>
      </c>
      <c r="AB286" s="122">
        <v>0</v>
      </c>
      <c r="AC286" s="123" t="s">
        <v>158</v>
      </c>
      <c r="AD286" s="52" t="s">
        <v>91</v>
      </c>
      <c r="AE286" s="52" t="s">
        <v>197</v>
      </c>
      <c r="AF286" s="52" t="s">
        <v>91</v>
      </c>
      <c r="AG286" s="52" t="s">
        <v>243</v>
      </c>
      <c r="AI286" s="99">
        <v>0.1</v>
      </c>
      <c r="AJ286" s="57">
        <f t="shared" si="41"/>
        <v>1</v>
      </c>
      <c r="AK286" s="117" t="str">
        <f t="shared" si="42"/>
        <v>Avance satisfactorio</v>
      </c>
      <c r="AL286" s="52" t="s">
        <v>1142</v>
      </c>
      <c r="AM286" s="52" t="s">
        <v>1143</v>
      </c>
      <c r="AN286" s="52" t="s">
        <v>104</v>
      </c>
      <c r="AO286" s="118" t="str">
        <f t="shared" si="43"/>
        <v>En gestión</v>
      </c>
      <c r="AP286" s="121">
        <v>16316325</v>
      </c>
      <c r="AQ286" s="121">
        <v>4079081</v>
      </c>
      <c r="AR286" s="122">
        <v>0</v>
      </c>
      <c r="AS286" s="122">
        <v>0</v>
      </c>
      <c r="AT286" s="122">
        <v>0</v>
      </c>
    </row>
    <row r="287" spans="2:46" s="59" customFormat="1" ht="16.5" customHeight="1" thickBot="1" x14ac:dyDescent="0.35">
      <c r="B287" s="52" t="s">
        <v>237</v>
      </c>
      <c r="C287" s="52" t="s">
        <v>1061</v>
      </c>
      <c r="D287" s="52" t="s">
        <v>1062</v>
      </c>
      <c r="E287" s="53" t="s">
        <v>1144</v>
      </c>
      <c r="F287" s="52" t="s">
        <v>182</v>
      </c>
      <c r="G287" s="52" t="s">
        <v>116</v>
      </c>
      <c r="H287" s="52" t="s">
        <v>239</v>
      </c>
      <c r="I287" s="67">
        <v>1</v>
      </c>
      <c r="J287" s="52" t="s">
        <v>1145</v>
      </c>
      <c r="K287" s="52" t="s">
        <v>86</v>
      </c>
      <c r="L287" s="52" t="s">
        <v>87</v>
      </c>
      <c r="M287" s="52" t="s">
        <v>1146</v>
      </c>
      <c r="N287" s="52" t="s">
        <v>1147</v>
      </c>
      <c r="O287" s="90">
        <v>46113</v>
      </c>
      <c r="P287" s="90">
        <v>46386</v>
      </c>
      <c r="Q287" s="67">
        <v>0</v>
      </c>
      <c r="R287" s="67">
        <v>0.5</v>
      </c>
      <c r="S287" s="67">
        <v>0.7</v>
      </c>
      <c r="T287" s="67">
        <v>1</v>
      </c>
      <c r="U287" s="137" t="s">
        <v>1458</v>
      </c>
      <c r="V287" s="121">
        <v>16316325</v>
      </c>
      <c r="W287" s="130" t="s">
        <v>559</v>
      </c>
      <c r="X287" s="134" t="s">
        <v>1400</v>
      </c>
      <c r="Y287" s="133" t="s">
        <v>1400</v>
      </c>
      <c r="Z287" s="133" t="s">
        <v>1400</v>
      </c>
      <c r="AA287" s="133" t="s">
        <v>1400</v>
      </c>
      <c r="AB287" s="122">
        <v>0</v>
      </c>
      <c r="AC287" s="123" t="s">
        <v>158</v>
      </c>
      <c r="AD287" s="52" t="s">
        <v>91</v>
      </c>
      <c r="AE287" s="52" t="s">
        <v>197</v>
      </c>
      <c r="AF287" s="52" t="s">
        <v>91</v>
      </c>
      <c r="AG287" s="52" t="s">
        <v>243</v>
      </c>
      <c r="AI287" s="99"/>
      <c r="AJ287" s="57" t="str">
        <f t="shared" si="41"/>
        <v>No Aplica</v>
      </c>
      <c r="AK287" s="117" t="str">
        <f t="shared" si="42"/>
        <v>No reporta avance en el periodo</v>
      </c>
      <c r="AL287" s="52" t="s">
        <v>294</v>
      </c>
      <c r="AM287" s="52" t="s">
        <v>104</v>
      </c>
      <c r="AN287" s="52" t="s">
        <v>104</v>
      </c>
      <c r="AO287" s="118" t="str">
        <f t="shared" si="43"/>
        <v>Sin iniciar</v>
      </c>
      <c r="AP287" s="121">
        <v>16316325</v>
      </c>
      <c r="AQ287" s="121">
        <v>4079081</v>
      </c>
      <c r="AR287" s="122">
        <v>0</v>
      </c>
      <c r="AS287" s="122">
        <v>0</v>
      </c>
      <c r="AT287" s="122">
        <v>0</v>
      </c>
    </row>
    <row r="288" spans="2:46" s="59" customFormat="1" ht="16.5" customHeight="1" thickBot="1" x14ac:dyDescent="0.35">
      <c r="B288" s="52" t="s">
        <v>237</v>
      </c>
      <c r="C288" s="52" t="s">
        <v>1061</v>
      </c>
      <c r="D288" s="52" t="s">
        <v>1062</v>
      </c>
      <c r="E288" s="53" t="s">
        <v>1148</v>
      </c>
      <c r="F288" s="52" t="s">
        <v>182</v>
      </c>
      <c r="G288" s="52" t="s">
        <v>116</v>
      </c>
      <c r="H288" s="52" t="s">
        <v>239</v>
      </c>
      <c r="I288" s="82">
        <v>1</v>
      </c>
      <c r="J288" s="52" t="s">
        <v>1149</v>
      </c>
      <c r="K288" s="52" t="s">
        <v>86</v>
      </c>
      <c r="L288" s="52" t="s">
        <v>87</v>
      </c>
      <c r="M288" s="52" t="s">
        <v>1150</v>
      </c>
      <c r="N288" s="52" t="s">
        <v>1151</v>
      </c>
      <c r="O288" s="90">
        <v>46296</v>
      </c>
      <c r="P288" s="90">
        <v>46386</v>
      </c>
      <c r="Q288" s="82"/>
      <c r="R288" s="82"/>
      <c r="S288" s="82"/>
      <c r="T288" s="82">
        <v>1</v>
      </c>
      <c r="U288" s="137" t="s">
        <v>1458</v>
      </c>
      <c r="V288" s="121">
        <v>16316325</v>
      </c>
      <c r="W288" s="130" t="s">
        <v>559</v>
      </c>
      <c r="X288" s="134" t="s">
        <v>1400</v>
      </c>
      <c r="Y288" s="133" t="s">
        <v>1400</v>
      </c>
      <c r="Z288" s="133" t="s">
        <v>1400</v>
      </c>
      <c r="AA288" s="133" t="s">
        <v>1400</v>
      </c>
      <c r="AB288" s="122">
        <v>0</v>
      </c>
      <c r="AC288" s="123" t="s">
        <v>158</v>
      </c>
      <c r="AD288" s="52" t="s">
        <v>91</v>
      </c>
      <c r="AE288" s="52" t="s">
        <v>197</v>
      </c>
      <c r="AF288" s="52" t="s">
        <v>91</v>
      </c>
      <c r="AG288" s="52" t="s">
        <v>243</v>
      </c>
      <c r="AI288" s="111"/>
      <c r="AJ288" s="57" t="str">
        <f t="shared" si="41"/>
        <v>No Aplica</v>
      </c>
      <c r="AK288" s="117" t="str">
        <f t="shared" si="42"/>
        <v>No reporta avance en el periodo</v>
      </c>
      <c r="AL288" s="52" t="s">
        <v>294</v>
      </c>
      <c r="AM288" s="52" t="s">
        <v>104</v>
      </c>
      <c r="AN288" s="52" t="s">
        <v>104</v>
      </c>
      <c r="AO288" s="118" t="str">
        <f t="shared" si="43"/>
        <v>Sin iniciar</v>
      </c>
      <c r="AP288" s="121">
        <v>16316325</v>
      </c>
      <c r="AQ288" s="121">
        <v>4079081</v>
      </c>
      <c r="AR288" s="122">
        <v>0</v>
      </c>
      <c r="AS288" s="122">
        <v>0</v>
      </c>
      <c r="AT288" s="122">
        <v>0</v>
      </c>
    </row>
    <row r="289" spans="2:46" s="59" customFormat="1" ht="17.25" thickBot="1" x14ac:dyDescent="0.35">
      <c r="B289" s="52" t="s">
        <v>237</v>
      </c>
      <c r="C289" s="52" t="s">
        <v>1061</v>
      </c>
      <c r="D289" s="52" t="s">
        <v>1062</v>
      </c>
      <c r="E289" s="53" t="s">
        <v>1152</v>
      </c>
      <c r="F289" s="52" t="s">
        <v>182</v>
      </c>
      <c r="G289" s="52" t="s">
        <v>116</v>
      </c>
      <c r="H289" s="52" t="s">
        <v>239</v>
      </c>
      <c r="I289" s="67">
        <v>1</v>
      </c>
      <c r="J289" s="52" t="s">
        <v>1153</v>
      </c>
      <c r="K289" s="52" t="s">
        <v>86</v>
      </c>
      <c r="L289" s="52" t="s">
        <v>87</v>
      </c>
      <c r="M289" s="52" t="s">
        <v>1154</v>
      </c>
      <c r="N289" s="52" t="s">
        <v>1155</v>
      </c>
      <c r="O289" s="90">
        <v>46055</v>
      </c>
      <c r="P289" s="90">
        <v>46386</v>
      </c>
      <c r="Q289" s="67">
        <v>0.1</v>
      </c>
      <c r="R289" s="67">
        <v>0.5</v>
      </c>
      <c r="S289" s="67">
        <v>0.7</v>
      </c>
      <c r="T289" s="67">
        <v>1</v>
      </c>
      <c r="U289" s="137" t="s">
        <v>1458</v>
      </c>
      <c r="V289" s="121">
        <v>16316325</v>
      </c>
      <c r="W289" s="130" t="s">
        <v>559</v>
      </c>
      <c r="X289" s="134" t="s">
        <v>1400</v>
      </c>
      <c r="Y289" s="133" t="s">
        <v>1400</v>
      </c>
      <c r="Z289" s="133" t="s">
        <v>1400</v>
      </c>
      <c r="AA289" s="133" t="s">
        <v>1400</v>
      </c>
      <c r="AB289" s="122">
        <v>0</v>
      </c>
      <c r="AC289" s="123" t="s">
        <v>158</v>
      </c>
      <c r="AD289" s="52" t="s">
        <v>91</v>
      </c>
      <c r="AE289" s="52" t="s">
        <v>197</v>
      </c>
      <c r="AF289" s="52" t="s">
        <v>91</v>
      </c>
      <c r="AG289" s="52" t="s">
        <v>243</v>
      </c>
      <c r="AI289" s="99">
        <v>0.1</v>
      </c>
      <c r="AJ289" s="57">
        <f t="shared" si="41"/>
        <v>1</v>
      </c>
      <c r="AK289" s="117" t="str">
        <f t="shared" si="42"/>
        <v>Avance satisfactorio</v>
      </c>
      <c r="AL289" s="52" t="s">
        <v>1156</v>
      </c>
      <c r="AM289" s="52" t="s">
        <v>1157</v>
      </c>
      <c r="AN289" s="52" t="s">
        <v>104</v>
      </c>
      <c r="AO289" s="118" t="str">
        <f t="shared" si="43"/>
        <v>En gestión</v>
      </c>
      <c r="AP289" s="121">
        <v>16316325</v>
      </c>
      <c r="AQ289" s="121">
        <v>4079081</v>
      </c>
      <c r="AR289" s="122">
        <v>0</v>
      </c>
      <c r="AS289" s="122">
        <v>0</v>
      </c>
      <c r="AT289" s="122">
        <v>0</v>
      </c>
    </row>
    <row r="290" spans="2:46" s="59" customFormat="1" ht="16.5" customHeight="1" thickBot="1" x14ac:dyDescent="0.35">
      <c r="B290" s="52" t="s">
        <v>237</v>
      </c>
      <c r="C290" s="52" t="s">
        <v>1061</v>
      </c>
      <c r="D290" s="52" t="s">
        <v>1062</v>
      </c>
      <c r="E290" s="53" t="s">
        <v>1158</v>
      </c>
      <c r="F290" s="52" t="s">
        <v>182</v>
      </c>
      <c r="G290" s="52" t="s">
        <v>116</v>
      </c>
      <c r="H290" s="52" t="s">
        <v>239</v>
      </c>
      <c r="I290" s="82">
        <v>1</v>
      </c>
      <c r="J290" s="52" t="s">
        <v>1159</v>
      </c>
      <c r="K290" s="52" t="s">
        <v>86</v>
      </c>
      <c r="L290" s="52" t="s">
        <v>87</v>
      </c>
      <c r="M290" s="52" t="s">
        <v>1160</v>
      </c>
      <c r="N290" s="52" t="s">
        <v>1161</v>
      </c>
      <c r="O290" s="90">
        <v>46113</v>
      </c>
      <c r="P290" s="90">
        <v>46386</v>
      </c>
      <c r="Q290" s="82">
        <v>0</v>
      </c>
      <c r="R290" s="82">
        <v>0.5</v>
      </c>
      <c r="S290" s="82">
        <v>0.7</v>
      </c>
      <c r="T290" s="82">
        <v>1</v>
      </c>
      <c r="U290" s="137" t="s">
        <v>1458</v>
      </c>
      <c r="V290" s="121">
        <v>16316325</v>
      </c>
      <c r="W290" s="130" t="s">
        <v>559</v>
      </c>
      <c r="X290" s="134" t="s">
        <v>1400</v>
      </c>
      <c r="Y290" s="133" t="s">
        <v>1400</v>
      </c>
      <c r="Z290" s="133" t="s">
        <v>1400</v>
      </c>
      <c r="AA290" s="133" t="s">
        <v>1400</v>
      </c>
      <c r="AB290" s="122">
        <v>0</v>
      </c>
      <c r="AC290" s="123" t="s">
        <v>158</v>
      </c>
      <c r="AD290" s="52" t="s">
        <v>91</v>
      </c>
      <c r="AE290" s="52" t="s">
        <v>197</v>
      </c>
      <c r="AF290" s="52" t="s">
        <v>91</v>
      </c>
      <c r="AG290" s="52" t="s">
        <v>243</v>
      </c>
      <c r="AI290" s="111"/>
      <c r="AJ290" s="57" t="str">
        <f t="shared" si="41"/>
        <v>No Aplica</v>
      </c>
      <c r="AK290" s="117" t="str">
        <f t="shared" si="42"/>
        <v>No reporta avance en el periodo</v>
      </c>
      <c r="AL290" s="52" t="s">
        <v>294</v>
      </c>
      <c r="AM290" s="52" t="s">
        <v>104</v>
      </c>
      <c r="AN290" s="52" t="s">
        <v>104</v>
      </c>
      <c r="AO290" s="118" t="str">
        <f t="shared" si="43"/>
        <v>Sin iniciar</v>
      </c>
      <c r="AP290" s="121">
        <v>16316325</v>
      </c>
      <c r="AQ290" s="121">
        <v>4079081</v>
      </c>
      <c r="AR290" s="122">
        <v>0</v>
      </c>
      <c r="AS290" s="122">
        <v>0</v>
      </c>
      <c r="AT290" s="122">
        <v>0</v>
      </c>
    </row>
    <row r="291" spans="2:46" s="59" customFormat="1" ht="16.5" customHeight="1" thickBot="1" x14ac:dyDescent="0.35">
      <c r="B291" s="52" t="s">
        <v>237</v>
      </c>
      <c r="C291" s="52" t="s">
        <v>1061</v>
      </c>
      <c r="D291" s="52" t="s">
        <v>1062</v>
      </c>
      <c r="E291" s="53" t="s">
        <v>1162</v>
      </c>
      <c r="F291" s="52" t="s">
        <v>182</v>
      </c>
      <c r="G291" s="52" t="s">
        <v>116</v>
      </c>
      <c r="H291" s="52" t="s">
        <v>239</v>
      </c>
      <c r="I291" s="82">
        <v>1</v>
      </c>
      <c r="J291" s="52" t="s">
        <v>1163</v>
      </c>
      <c r="K291" s="52" t="s">
        <v>86</v>
      </c>
      <c r="L291" s="52" t="s">
        <v>87</v>
      </c>
      <c r="M291" s="52" t="s">
        <v>1164</v>
      </c>
      <c r="N291" s="52" t="s">
        <v>1165</v>
      </c>
      <c r="O291" s="90">
        <v>46113</v>
      </c>
      <c r="P291" s="90">
        <v>46386</v>
      </c>
      <c r="Q291" s="82">
        <v>0</v>
      </c>
      <c r="R291" s="82">
        <v>0.5</v>
      </c>
      <c r="S291" s="82">
        <v>0.7</v>
      </c>
      <c r="T291" s="82">
        <v>1</v>
      </c>
      <c r="U291" s="137" t="s">
        <v>1458</v>
      </c>
      <c r="V291" s="121">
        <v>16316325</v>
      </c>
      <c r="W291" s="130" t="s">
        <v>559</v>
      </c>
      <c r="X291" s="134" t="s">
        <v>1400</v>
      </c>
      <c r="Y291" s="133" t="s">
        <v>1400</v>
      </c>
      <c r="Z291" s="133" t="s">
        <v>1400</v>
      </c>
      <c r="AA291" s="133" t="s">
        <v>1400</v>
      </c>
      <c r="AB291" s="122">
        <v>0</v>
      </c>
      <c r="AC291" s="123" t="s">
        <v>158</v>
      </c>
      <c r="AD291" s="52" t="s">
        <v>91</v>
      </c>
      <c r="AE291" s="52" t="s">
        <v>197</v>
      </c>
      <c r="AF291" s="52" t="s">
        <v>91</v>
      </c>
      <c r="AG291" s="52" t="s">
        <v>243</v>
      </c>
      <c r="AI291" s="111"/>
      <c r="AJ291" s="57" t="str">
        <f t="shared" si="41"/>
        <v>No Aplica</v>
      </c>
      <c r="AK291" s="117" t="str">
        <f t="shared" si="42"/>
        <v>No reporta avance en el periodo</v>
      </c>
      <c r="AL291" s="52" t="s">
        <v>294</v>
      </c>
      <c r="AM291" s="52" t="s">
        <v>104</v>
      </c>
      <c r="AN291" s="52" t="s">
        <v>104</v>
      </c>
      <c r="AO291" s="118" t="str">
        <f t="shared" si="43"/>
        <v>Sin iniciar</v>
      </c>
      <c r="AP291" s="121">
        <v>16316325</v>
      </c>
      <c r="AQ291" s="121">
        <v>4079081</v>
      </c>
      <c r="AR291" s="122">
        <v>0</v>
      </c>
      <c r="AS291" s="122">
        <v>0</v>
      </c>
      <c r="AT291" s="122">
        <v>0</v>
      </c>
    </row>
    <row r="292" spans="2:46" s="59" customFormat="1" ht="16.5" customHeight="1" thickBot="1" x14ac:dyDescent="0.35">
      <c r="B292" s="52" t="s">
        <v>237</v>
      </c>
      <c r="C292" s="52" t="s">
        <v>1061</v>
      </c>
      <c r="D292" s="52" t="s">
        <v>1062</v>
      </c>
      <c r="E292" s="53" t="s">
        <v>1166</v>
      </c>
      <c r="F292" s="52" t="s">
        <v>182</v>
      </c>
      <c r="G292" s="52" t="s">
        <v>116</v>
      </c>
      <c r="H292" s="52" t="s">
        <v>239</v>
      </c>
      <c r="I292" s="82">
        <v>1</v>
      </c>
      <c r="J292" s="52" t="s">
        <v>1167</v>
      </c>
      <c r="K292" s="52" t="s">
        <v>86</v>
      </c>
      <c r="L292" s="52" t="s">
        <v>87</v>
      </c>
      <c r="M292" s="52" t="s">
        <v>1168</v>
      </c>
      <c r="N292" s="52" t="s">
        <v>1169</v>
      </c>
      <c r="O292" s="90">
        <v>46113</v>
      </c>
      <c r="P292" s="90">
        <v>46386</v>
      </c>
      <c r="Q292" s="82">
        <v>0</v>
      </c>
      <c r="R292" s="82">
        <v>0.5</v>
      </c>
      <c r="S292" s="82">
        <v>0.7</v>
      </c>
      <c r="T292" s="82">
        <v>1</v>
      </c>
      <c r="U292" s="137" t="s">
        <v>1458</v>
      </c>
      <c r="V292" s="121">
        <v>16316325</v>
      </c>
      <c r="W292" s="130" t="s">
        <v>559</v>
      </c>
      <c r="X292" s="134" t="s">
        <v>1400</v>
      </c>
      <c r="Y292" s="133" t="s">
        <v>1400</v>
      </c>
      <c r="Z292" s="133" t="s">
        <v>1400</v>
      </c>
      <c r="AA292" s="133" t="s">
        <v>1400</v>
      </c>
      <c r="AB292" s="122">
        <v>0</v>
      </c>
      <c r="AC292" s="123" t="s">
        <v>158</v>
      </c>
      <c r="AD292" s="52" t="s">
        <v>91</v>
      </c>
      <c r="AE292" s="52" t="s">
        <v>197</v>
      </c>
      <c r="AF292" s="52" t="s">
        <v>91</v>
      </c>
      <c r="AG292" s="52" t="s">
        <v>243</v>
      </c>
      <c r="AI292" s="111"/>
      <c r="AJ292" s="57" t="str">
        <f t="shared" si="41"/>
        <v>No Aplica</v>
      </c>
      <c r="AK292" s="117" t="str">
        <f t="shared" si="42"/>
        <v>No reporta avance en el periodo</v>
      </c>
      <c r="AL292" s="52" t="s">
        <v>294</v>
      </c>
      <c r="AM292" s="52" t="s">
        <v>104</v>
      </c>
      <c r="AN292" s="52" t="s">
        <v>104</v>
      </c>
      <c r="AO292" s="118" t="str">
        <f t="shared" si="43"/>
        <v>Sin iniciar</v>
      </c>
      <c r="AP292" s="121">
        <v>16316325</v>
      </c>
      <c r="AQ292" s="121">
        <v>4079081</v>
      </c>
      <c r="AR292" s="122">
        <v>0</v>
      </c>
      <c r="AS292" s="122">
        <v>0</v>
      </c>
      <c r="AT292" s="122">
        <v>0</v>
      </c>
    </row>
    <row r="293" spans="2:46" s="59" customFormat="1" ht="17.25" thickBot="1" x14ac:dyDescent="0.35">
      <c r="B293" s="52" t="s">
        <v>237</v>
      </c>
      <c r="C293" s="52" t="s">
        <v>1061</v>
      </c>
      <c r="D293" s="52" t="s">
        <v>1062</v>
      </c>
      <c r="E293" s="53" t="s">
        <v>1170</v>
      </c>
      <c r="F293" s="52" t="s">
        <v>182</v>
      </c>
      <c r="G293" s="52" t="s">
        <v>116</v>
      </c>
      <c r="H293" s="52" t="s">
        <v>239</v>
      </c>
      <c r="I293" s="67">
        <v>1</v>
      </c>
      <c r="J293" s="52" t="s">
        <v>1171</v>
      </c>
      <c r="K293" s="52" t="s">
        <v>136</v>
      </c>
      <c r="L293" s="52" t="s">
        <v>87</v>
      </c>
      <c r="M293" s="52" t="s">
        <v>1172</v>
      </c>
      <c r="N293" s="52" t="s">
        <v>1173</v>
      </c>
      <c r="O293" s="90">
        <v>46055</v>
      </c>
      <c r="P293" s="90">
        <v>46386</v>
      </c>
      <c r="Q293" s="67">
        <v>1</v>
      </c>
      <c r="R293" s="67">
        <v>1</v>
      </c>
      <c r="S293" s="67">
        <v>1</v>
      </c>
      <c r="T293" s="67">
        <v>1</v>
      </c>
      <c r="U293" s="137" t="s">
        <v>1458</v>
      </c>
      <c r="V293" s="121">
        <v>16316325</v>
      </c>
      <c r="W293" s="130" t="s">
        <v>559</v>
      </c>
      <c r="X293" s="134" t="s">
        <v>1400</v>
      </c>
      <c r="Y293" s="133" t="s">
        <v>1400</v>
      </c>
      <c r="Z293" s="133" t="s">
        <v>1400</v>
      </c>
      <c r="AA293" s="133" t="s">
        <v>1400</v>
      </c>
      <c r="AB293" s="122">
        <v>0</v>
      </c>
      <c r="AC293" s="123" t="s">
        <v>158</v>
      </c>
      <c r="AD293" s="52" t="s">
        <v>91</v>
      </c>
      <c r="AE293" s="52" t="s">
        <v>197</v>
      </c>
      <c r="AF293" s="52" t="s">
        <v>91</v>
      </c>
      <c r="AG293" s="52" t="s">
        <v>287</v>
      </c>
      <c r="AI293" s="99">
        <v>1</v>
      </c>
      <c r="AJ293" s="57">
        <f t="shared" si="41"/>
        <v>1</v>
      </c>
      <c r="AK293" s="117" t="str">
        <f t="shared" si="42"/>
        <v>Avance satisfactorio</v>
      </c>
      <c r="AL293" s="52" t="s">
        <v>1174</v>
      </c>
      <c r="AM293" s="52" t="s">
        <v>1175</v>
      </c>
      <c r="AN293" s="52" t="s">
        <v>104</v>
      </c>
      <c r="AO293" s="118" t="str">
        <f t="shared" si="43"/>
        <v>En gestión</v>
      </c>
      <c r="AP293" s="121">
        <v>16316325</v>
      </c>
      <c r="AQ293" s="121">
        <v>4079081</v>
      </c>
      <c r="AR293" s="122">
        <v>0</v>
      </c>
      <c r="AS293" s="122">
        <v>0</v>
      </c>
      <c r="AT293" s="122">
        <v>0</v>
      </c>
    </row>
    <row r="294" spans="2:46" s="59" customFormat="1" ht="16.5" customHeight="1" thickBot="1" x14ac:dyDescent="0.35">
      <c r="B294" s="52" t="s">
        <v>78</v>
      </c>
      <c r="C294" s="52" t="s">
        <v>1061</v>
      </c>
      <c r="D294" s="52" t="s">
        <v>1062</v>
      </c>
      <c r="E294" s="53" t="s">
        <v>1176</v>
      </c>
      <c r="F294" s="52" t="s">
        <v>182</v>
      </c>
      <c r="G294" s="52" t="s">
        <v>116</v>
      </c>
      <c r="H294" s="52" t="s">
        <v>183</v>
      </c>
      <c r="I294" s="54">
        <v>1</v>
      </c>
      <c r="J294" s="52" t="s">
        <v>1177</v>
      </c>
      <c r="K294" s="52" t="s">
        <v>86</v>
      </c>
      <c r="L294" s="52" t="s">
        <v>87</v>
      </c>
      <c r="M294" s="52" t="s">
        <v>1178</v>
      </c>
      <c r="N294" s="52" t="s">
        <v>1179</v>
      </c>
      <c r="O294" s="52">
        <v>46113</v>
      </c>
      <c r="P294" s="52">
        <v>46386</v>
      </c>
      <c r="Q294" s="54">
        <v>0</v>
      </c>
      <c r="R294" s="54">
        <v>0.3</v>
      </c>
      <c r="S294" s="54">
        <v>0.7</v>
      </c>
      <c r="T294" s="54">
        <v>1</v>
      </c>
      <c r="U294" s="137" t="s">
        <v>1458</v>
      </c>
      <c r="V294" s="121">
        <v>23337792</v>
      </c>
      <c r="W294" s="130" t="s">
        <v>1457</v>
      </c>
      <c r="X294" s="134" t="s">
        <v>1176</v>
      </c>
      <c r="Y294" s="133" t="s">
        <v>1401</v>
      </c>
      <c r="Z294" s="133" t="s">
        <v>1411</v>
      </c>
      <c r="AA294" s="133" t="s">
        <v>1399</v>
      </c>
      <c r="AB294" s="122">
        <v>336845333.32999998</v>
      </c>
      <c r="AC294" s="123" t="s">
        <v>147</v>
      </c>
      <c r="AD294" s="52" t="s">
        <v>104</v>
      </c>
      <c r="AE294" s="52" t="s">
        <v>139</v>
      </c>
      <c r="AF294" s="52" t="s">
        <v>104</v>
      </c>
      <c r="AG294" s="52" t="s">
        <v>104</v>
      </c>
      <c r="AI294" s="91"/>
      <c r="AJ294" s="57" t="str">
        <f t="shared" si="41"/>
        <v>No Aplica</v>
      </c>
      <c r="AK294" s="117" t="str">
        <f t="shared" si="42"/>
        <v>No reporta avance en el periodo</v>
      </c>
      <c r="AL294" s="52" t="s">
        <v>294</v>
      </c>
      <c r="AM294" s="52" t="s">
        <v>104</v>
      </c>
      <c r="AN294" s="52" t="s">
        <v>104</v>
      </c>
      <c r="AO294" s="118" t="str">
        <f t="shared" si="43"/>
        <v>Sin iniciar</v>
      </c>
      <c r="AP294" s="121">
        <v>23337792</v>
      </c>
      <c r="AQ294" s="121">
        <v>5834448</v>
      </c>
      <c r="AR294" s="122">
        <v>336845333.32999998</v>
      </c>
      <c r="AS294" s="122">
        <v>315277333</v>
      </c>
      <c r="AT294" s="122">
        <v>53881333</v>
      </c>
    </row>
    <row r="295" spans="2:46" s="59" customFormat="1" ht="17.25" thickBot="1" x14ac:dyDescent="0.35">
      <c r="B295" s="52" t="s">
        <v>78</v>
      </c>
      <c r="C295" s="52" t="s">
        <v>1061</v>
      </c>
      <c r="D295" s="52" t="s">
        <v>1180</v>
      </c>
      <c r="E295" s="53" t="s">
        <v>1181</v>
      </c>
      <c r="F295" s="52" t="s">
        <v>182</v>
      </c>
      <c r="G295" s="52" t="s">
        <v>864</v>
      </c>
      <c r="H295" s="52" t="s">
        <v>183</v>
      </c>
      <c r="I295" s="60">
        <v>1</v>
      </c>
      <c r="J295" s="52" t="s">
        <v>1182</v>
      </c>
      <c r="K295" s="52" t="s">
        <v>86</v>
      </c>
      <c r="L295" s="52" t="s">
        <v>87</v>
      </c>
      <c r="M295" s="52" t="s">
        <v>1183</v>
      </c>
      <c r="N295" s="52" t="s">
        <v>1184</v>
      </c>
      <c r="O295" s="52">
        <v>46024</v>
      </c>
      <c r="P295" s="52">
        <v>46386</v>
      </c>
      <c r="Q295" s="60">
        <v>0.18</v>
      </c>
      <c r="R295" s="60">
        <v>0.35</v>
      </c>
      <c r="S295" s="60">
        <v>0.69</v>
      </c>
      <c r="T295" s="60">
        <v>1</v>
      </c>
      <c r="U295" s="137" t="s">
        <v>1458</v>
      </c>
      <c r="V295" s="121">
        <v>734355296</v>
      </c>
      <c r="W295" s="130" t="s">
        <v>1457</v>
      </c>
      <c r="X295" s="134" t="s">
        <v>1181</v>
      </c>
      <c r="Y295" s="133" t="s">
        <v>1401</v>
      </c>
      <c r="Z295" s="133" t="s">
        <v>1411</v>
      </c>
      <c r="AA295" s="133" t="s">
        <v>1180</v>
      </c>
      <c r="AB295" s="122">
        <v>472000000</v>
      </c>
      <c r="AC295" s="123" t="s">
        <v>1185</v>
      </c>
      <c r="AD295" s="52" t="s">
        <v>91</v>
      </c>
      <c r="AE295" s="52" t="s">
        <v>1186</v>
      </c>
      <c r="AF295" s="52" t="s">
        <v>91</v>
      </c>
      <c r="AG295" s="52" t="s">
        <v>91</v>
      </c>
      <c r="AI295" s="93">
        <f>(10/48)</f>
        <v>0.20833333333333334</v>
      </c>
      <c r="AJ295" s="57">
        <f>+IF(Q295=0,"No Aplica",IF(AI295/Q295&gt;=100%,100%,AI295/Q295))</f>
        <v>1</v>
      </c>
      <c r="AK295" s="117" t="str">
        <f>IF(ISTEXT(AJ295),"No reporta avance en el periodo",IF(AJ295&lt;=69%,"Avance insuficiente",IF(AJ295&gt;95%,"Avance satisfactorio",IF(AJ295&gt;70%,"Avance suficiente",IF(AJ295&lt;94%,"Avance suficiente",0)))))</f>
        <v>Avance satisfactorio</v>
      </c>
      <c r="AL295" s="52" t="s">
        <v>1187</v>
      </c>
      <c r="AM295" s="52" t="s">
        <v>1188</v>
      </c>
      <c r="AN295" s="52" t="s">
        <v>559</v>
      </c>
      <c r="AO295" s="118" t="str">
        <f>IF(AI295&lt;1%,"Sin iniciar",IF(AI295&gt;=G295,"Terminada","En gestión"))</f>
        <v>En gestión</v>
      </c>
      <c r="AP295" s="121">
        <v>734355296</v>
      </c>
      <c r="AQ295" s="121">
        <v>182291471</v>
      </c>
      <c r="AR295" s="122">
        <v>472000000</v>
      </c>
      <c r="AS295" s="122">
        <v>390272962</v>
      </c>
      <c r="AT295" s="122">
        <v>69987462</v>
      </c>
    </row>
    <row r="296" spans="2:46" s="59" customFormat="1" ht="16.5" customHeight="1" thickBot="1" x14ac:dyDescent="0.35">
      <c r="B296" s="52" t="s">
        <v>78</v>
      </c>
      <c r="C296" s="52" t="s">
        <v>1061</v>
      </c>
      <c r="D296" s="52" t="s">
        <v>1189</v>
      </c>
      <c r="E296" s="53" t="s">
        <v>1190</v>
      </c>
      <c r="F296" s="52" t="s">
        <v>182</v>
      </c>
      <c r="G296" s="52" t="s">
        <v>1064</v>
      </c>
      <c r="H296" s="52" t="s">
        <v>183</v>
      </c>
      <c r="I296" s="61">
        <v>0.02</v>
      </c>
      <c r="J296" s="52" t="s">
        <v>1191</v>
      </c>
      <c r="K296" s="52" t="s">
        <v>86</v>
      </c>
      <c r="L296" s="52" t="s">
        <v>87</v>
      </c>
      <c r="M296" s="52" t="s">
        <v>1192</v>
      </c>
      <c r="N296" s="52" t="s">
        <v>1193</v>
      </c>
      <c r="O296" s="52">
        <v>46204</v>
      </c>
      <c r="P296" s="52">
        <v>46295</v>
      </c>
      <c r="Q296" s="61"/>
      <c r="R296" s="61"/>
      <c r="S296" s="61">
        <v>0.02</v>
      </c>
      <c r="T296" s="61"/>
      <c r="U296" s="137" t="s">
        <v>1458</v>
      </c>
      <c r="V296" s="121">
        <v>209118588</v>
      </c>
      <c r="W296" s="130" t="s">
        <v>1457</v>
      </c>
      <c r="X296" s="134" t="s">
        <v>1190</v>
      </c>
      <c r="Y296" s="133" t="s">
        <v>1439</v>
      </c>
      <c r="Z296" s="133" t="s">
        <v>1440</v>
      </c>
      <c r="AA296" s="133" t="s">
        <v>1189</v>
      </c>
      <c r="AB296" s="122">
        <v>729841300</v>
      </c>
      <c r="AC296" s="123" t="s">
        <v>1194</v>
      </c>
      <c r="AD296" s="52" t="s">
        <v>1084</v>
      </c>
      <c r="AE296" s="52" t="s">
        <v>1195</v>
      </c>
      <c r="AF296" s="52" t="s">
        <v>91</v>
      </c>
      <c r="AG296" s="52" t="s">
        <v>91</v>
      </c>
      <c r="AI296" s="94"/>
      <c r="AJ296" s="57" t="str">
        <f>+IF(Q296=0,"No Aplica",IF(AI296/Q296&gt;=100%,100%,AI296/Q296))</f>
        <v>No Aplica</v>
      </c>
      <c r="AK296" s="117" t="str">
        <f>IF(ISTEXT(AJ296),"No reporta avance en el periodo",IF(AJ296&lt;=69%,"Avance insuficiente",IF(AJ296&gt;95%,"Avance satisfactorio",IF(AJ296&gt;70%,"Avance suficiente",IF(AJ296&lt;94%,"Avance suficiente",0)))))</f>
        <v>No reporta avance en el periodo</v>
      </c>
      <c r="AL296" s="52" t="s">
        <v>294</v>
      </c>
      <c r="AM296" s="52" t="s">
        <v>104</v>
      </c>
      <c r="AN296" s="52" t="s">
        <v>104</v>
      </c>
      <c r="AO296" s="118" t="str">
        <f>IF(AI296&lt;1%,"Sin iniciar",IF(AI296&gt;=G296,"Terminada","En gestión"))</f>
        <v>Sin iniciar</v>
      </c>
      <c r="AP296" s="121">
        <v>209118588</v>
      </c>
      <c r="AQ296" s="121">
        <v>52279647</v>
      </c>
      <c r="AR296" s="122">
        <v>729841300</v>
      </c>
      <c r="AS296" s="122">
        <v>604148799.99449992</v>
      </c>
      <c r="AT296" s="122">
        <v>87165783.3345</v>
      </c>
    </row>
    <row r="297" spans="2:46" s="59" customFormat="1" ht="17.25" thickBot="1" x14ac:dyDescent="0.35">
      <c r="B297" s="52" t="s">
        <v>78</v>
      </c>
      <c r="C297" s="52" t="s">
        <v>1061</v>
      </c>
      <c r="D297" s="52" t="s">
        <v>1189</v>
      </c>
      <c r="E297" s="53" t="s">
        <v>1196</v>
      </c>
      <c r="F297" s="52" t="s">
        <v>82</v>
      </c>
      <c r="G297" s="52" t="s">
        <v>341</v>
      </c>
      <c r="H297" s="52" t="s">
        <v>127</v>
      </c>
      <c r="I297" s="75">
        <v>4</v>
      </c>
      <c r="J297" s="52" t="s">
        <v>1197</v>
      </c>
      <c r="K297" s="52" t="s">
        <v>284</v>
      </c>
      <c r="L297" s="52" t="s">
        <v>129</v>
      </c>
      <c r="M297" s="52" t="s">
        <v>1198</v>
      </c>
      <c r="N297" s="52" t="s">
        <v>1199</v>
      </c>
      <c r="O297" s="52">
        <v>46053</v>
      </c>
      <c r="P297" s="52">
        <v>46386</v>
      </c>
      <c r="Q297" s="75">
        <v>1</v>
      </c>
      <c r="R297" s="75">
        <v>2</v>
      </c>
      <c r="S297" s="75">
        <v>3</v>
      </c>
      <c r="T297" s="75">
        <v>4</v>
      </c>
      <c r="U297" s="137" t="s">
        <v>1458</v>
      </c>
      <c r="V297" s="121">
        <v>134911572</v>
      </c>
      <c r="W297" s="130" t="s">
        <v>1457</v>
      </c>
      <c r="X297" s="134" t="s">
        <v>1196</v>
      </c>
      <c r="Y297" s="133" t="s">
        <v>1439</v>
      </c>
      <c r="Z297" s="133" t="s">
        <v>1440</v>
      </c>
      <c r="AA297" s="133" t="s">
        <v>1189</v>
      </c>
      <c r="AB297" s="122">
        <v>178134500</v>
      </c>
      <c r="AC297" s="123" t="s">
        <v>1194</v>
      </c>
      <c r="AD297" s="52" t="s">
        <v>1084</v>
      </c>
      <c r="AE297" s="52" t="s">
        <v>1195</v>
      </c>
      <c r="AF297" s="52" t="s">
        <v>91</v>
      </c>
      <c r="AG297" s="52" t="s">
        <v>91</v>
      </c>
      <c r="AI297" s="113">
        <f>1/1</f>
        <v>1</v>
      </c>
      <c r="AJ297" s="57">
        <f t="shared" ref="AJ297:AJ317" si="44">+IF(Q297=0,"No Aplica",IF(AI297/Q297&gt;=100%,100%,AI297/Q297))</f>
        <v>1</v>
      </c>
      <c r="AK297" s="117" t="str">
        <f t="shared" ref="AK297:AK317" si="45">IF(ISTEXT(AJ297),"No reporta avance en el periodo",IF(AJ297&lt;=69%,"Avance insuficiente",IF(AJ297&gt;95%,"Avance satisfactorio",IF(AJ297&gt;70%,"Avance suficiente",IF(AJ297&lt;94%,"Avance suficiente",0)))))</f>
        <v>Avance satisfactorio</v>
      </c>
      <c r="AL297" s="52" t="s">
        <v>1200</v>
      </c>
      <c r="AM297" s="52" t="s">
        <v>1201</v>
      </c>
      <c r="AN297" s="52"/>
      <c r="AO297" s="118" t="str">
        <f t="shared" ref="AO297:AO317" si="46">IF(AI297&lt;1%,"Sin iniciar",IF(AI297&gt;=G297,"Terminada","En gestión"))</f>
        <v>En gestión</v>
      </c>
      <c r="AP297" s="121">
        <v>134911572</v>
      </c>
      <c r="AQ297" s="121">
        <v>33727893</v>
      </c>
      <c r="AR297" s="122">
        <v>178134500</v>
      </c>
      <c r="AS297" s="122">
        <v>147422333.33450001</v>
      </c>
      <c r="AT297" s="122">
        <v>22739583.3345</v>
      </c>
    </row>
    <row r="298" spans="2:46" s="59" customFormat="1" ht="17.25" thickBot="1" x14ac:dyDescent="0.35">
      <c r="B298" s="52" t="s">
        <v>78</v>
      </c>
      <c r="C298" s="52" t="s">
        <v>1061</v>
      </c>
      <c r="D298" s="52" t="s">
        <v>1189</v>
      </c>
      <c r="E298" s="53" t="s">
        <v>1202</v>
      </c>
      <c r="F298" s="52" t="s">
        <v>82</v>
      </c>
      <c r="G298" s="52" t="s">
        <v>341</v>
      </c>
      <c r="H298" s="52" t="s">
        <v>362</v>
      </c>
      <c r="I298" s="75">
        <v>4</v>
      </c>
      <c r="J298" s="52" t="s">
        <v>1203</v>
      </c>
      <c r="K298" s="52" t="s">
        <v>86</v>
      </c>
      <c r="L298" s="52" t="s">
        <v>129</v>
      </c>
      <c r="M298" s="52" t="s">
        <v>1204</v>
      </c>
      <c r="N298" s="52" t="s">
        <v>1205</v>
      </c>
      <c r="O298" s="52">
        <v>46054</v>
      </c>
      <c r="P298" s="52">
        <v>46386</v>
      </c>
      <c r="Q298" s="75">
        <v>1</v>
      </c>
      <c r="R298" s="75">
        <v>2</v>
      </c>
      <c r="S298" s="75">
        <v>3</v>
      </c>
      <c r="T298" s="75">
        <v>4</v>
      </c>
      <c r="U298" s="137" t="s">
        <v>1458</v>
      </c>
      <c r="V298" s="121">
        <v>143743860</v>
      </c>
      <c r="W298" s="130" t="s">
        <v>1457</v>
      </c>
      <c r="X298" s="134" t="s">
        <v>1202</v>
      </c>
      <c r="Y298" s="133" t="s">
        <v>1439</v>
      </c>
      <c r="Z298" s="133" t="s">
        <v>1441</v>
      </c>
      <c r="AA298" s="133" t="s">
        <v>1189</v>
      </c>
      <c r="AB298" s="122">
        <v>454235250</v>
      </c>
      <c r="AC298" s="123" t="s">
        <v>1194</v>
      </c>
      <c r="AD298" s="52" t="s">
        <v>1084</v>
      </c>
      <c r="AE298" s="52" t="s">
        <v>1195</v>
      </c>
      <c r="AF298" s="52" t="s">
        <v>91</v>
      </c>
      <c r="AG298" s="52" t="s">
        <v>91</v>
      </c>
      <c r="AI298" s="113">
        <v>1</v>
      </c>
      <c r="AJ298" s="57">
        <f t="shared" si="44"/>
        <v>1</v>
      </c>
      <c r="AK298" s="117" t="str">
        <f t="shared" si="45"/>
        <v>Avance satisfactorio</v>
      </c>
      <c r="AL298" s="52" t="s">
        <v>1206</v>
      </c>
      <c r="AM298" s="52" t="s">
        <v>1207</v>
      </c>
      <c r="AN298" s="52"/>
      <c r="AO298" s="118" t="str">
        <f t="shared" si="46"/>
        <v>En gestión</v>
      </c>
      <c r="AP298" s="121">
        <v>143743860</v>
      </c>
      <c r="AQ298" s="121">
        <v>35935965</v>
      </c>
      <c r="AR298" s="122">
        <v>454235250</v>
      </c>
      <c r="AS298" s="122">
        <v>386013450</v>
      </c>
      <c r="AT298" s="122">
        <v>48409716.667500004</v>
      </c>
    </row>
    <row r="299" spans="2:46" s="59" customFormat="1" ht="17.25" thickBot="1" x14ac:dyDescent="0.35">
      <c r="B299" s="52" t="s">
        <v>78</v>
      </c>
      <c r="C299" s="52" t="s">
        <v>1061</v>
      </c>
      <c r="D299" s="52" t="s">
        <v>1189</v>
      </c>
      <c r="E299" s="53" t="s">
        <v>1208</v>
      </c>
      <c r="F299" s="52" t="s">
        <v>82</v>
      </c>
      <c r="G299" s="52" t="s">
        <v>341</v>
      </c>
      <c r="H299" s="52" t="s">
        <v>127</v>
      </c>
      <c r="I299" s="77">
        <v>1</v>
      </c>
      <c r="J299" s="52" t="s">
        <v>1209</v>
      </c>
      <c r="K299" s="52" t="s">
        <v>86</v>
      </c>
      <c r="L299" s="52" t="s">
        <v>87</v>
      </c>
      <c r="M299" s="52" t="s">
        <v>1210</v>
      </c>
      <c r="N299" s="52" t="s">
        <v>1211</v>
      </c>
      <c r="O299" s="52">
        <v>46037</v>
      </c>
      <c r="P299" s="52">
        <v>46386</v>
      </c>
      <c r="Q299" s="77">
        <v>1</v>
      </c>
      <c r="R299" s="77">
        <v>1</v>
      </c>
      <c r="S299" s="77">
        <v>1</v>
      </c>
      <c r="T299" s="77">
        <v>1</v>
      </c>
      <c r="U299" s="137" t="s">
        <v>1458</v>
      </c>
      <c r="V299" s="121">
        <v>123027312</v>
      </c>
      <c r="W299" s="130" t="s">
        <v>1457</v>
      </c>
      <c r="X299" s="134" t="s">
        <v>1208</v>
      </c>
      <c r="Y299" s="133" t="s">
        <v>1439</v>
      </c>
      <c r="Z299" s="133" t="s">
        <v>1441</v>
      </c>
      <c r="AA299" s="133" t="s">
        <v>1189</v>
      </c>
      <c r="AB299" s="122">
        <v>404575500</v>
      </c>
      <c r="AC299" s="123" t="s">
        <v>1194</v>
      </c>
      <c r="AD299" s="52" t="s">
        <v>1084</v>
      </c>
      <c r="AE299" s="52" t="s">
        <v>1195</v>
      </c>
      <c r="AF299" s="52" t="s">
        <v>91</v>
      </c>
      <c r="AG299" s="52" t="s">
        <v>91</v>
      </c>
      <c r="AI299" s="114">
        <v>1</v>
      </c>
      <c r="AJ299" s="57">
        <f t="shared" si="44"/>
        <v>1</v>
      </c>
      <c r="AK299" s="117" t="str">
        <f t="shared" si="45"/>
        <v>Avance satisfactorio</v>
      </c>
      <c r="AL299" s="52" t="s">
        <v>1212</v>
      </c>
      <c r="AM299" s="52" t="s">
        <v>1213</v>
      </c>
      <c r="AN299" s="52"/>
      <c r="AO299" s="118" t="str">
        <f t="shared" si="46"/>
        <v>En gestión</v>
      </c>
      <c r="AP299" s="121">
        <v>123027312</v>
      </c>
      <c r="AQ299" s="121">
        <v>30756828</v>
      </c>
      <c r="AR299" s="122">
        <v>404575500</v>
      </c>
      <c r="AS299" s="122">
        <v>339648800</v>
      </c>
      <c r="AT299" s="122">
        <v>50616833</v>
      </c>
    </row>
    <row r="300" spans="2:46" s="59" customFormat="1" ht="17.25" thickBot="1" x14ac:dyDescent="0.35">
      <c r="B300" s="52" t="s">
        <v>78</v>
      </c>
      <c r="C300" s="52" t="s">
        <v>1061</v>
      </c>
      <c r="D300" s="52" t="s">
        <v>1189</v>
      </c>
      <c r="E300" s="53" t="s">
        <v>1214</v>
      </c>
      <c r="F300" s="52" t="s">
        <v>82</v>
      </c>
      <c r="G300" s="52" t="s">
        <v>341</v>
      </c>
      <c r="H300" s="52" t="s">
        <v>127</v>
      </c>
      <c r="I300" s="75">
        <v>4</v>
      </c>
      <c r="J300" s="52" t="s">
        <v>1215</v>
      </c>
      <c r="K300" s="52" t="s">
        <v>86</v>
      </c>
      <c r="L300" s="52" t="s">
        <v>129</v>
      </c>
      <c r="M300" s="52" t="s">
        <v>1216</v>
      </c>
      <c r="N300" s="52" t="s">
        <v>1217</v>
      </c>
      <c r="O300" s="52">
        <v>46054</v>
      </c>
      <c r="P300" s="52">
        <v>46386</v>
      </c>
      <c r="Q300" s="75">
        <v>1</v>
      </c>
      <c r="R300" s="75">
        <v>2</v>
      </c>
      <c r="S300" s="75">
        <v>3</v>
      </c>
      <c r="T300" s="75">
        <v>4</v>
      </c>
      <c r="U300" s="137" t="s">
        <v>1458</v>
      </c>
      <c r="V300" s="121">
        <v>46918212</v>
      </c>
      <c r="W300" s="130" t="s">
        <v>1457</v>
      </c>
      <c r="X300" s="134" t="s">
        <v>1214</v>
      </c>
      <c r="Y300" s="133" t="s">
        <v>1439</v>
      </c>
      <c r="Z300" s="133" t="s">
        <v>1441</v>
      </c>
      <c r="AA300" s="133" t="s">
        <v>1189</v>
      </c>
      <c r="AB300" s="122">
        <v>63595000</v>
      </c>
      <c r="AC300" s="123" t="s">
        <v>1194</v>
      </c>
      <c r="AD300" s="52" t="s">
        <v>1084</v>
      </c>
      <c r="AE300" s="52" t="s">
        <v>1195</v>
      </c>
      <c r="AF300" s="52" t="s">
        <v>91</v>
      </c>
      <c r="AG300" s="52" t="s">
        <v>91</v>
      </c>
      <c r="AI300" s="113">
        <v>1</v>
      </c>
      <c r="AJ300" s="57">
        <f t="shared" si="44"/>
        <v>1</v>
      </c>
      <c r="AK300" s="117" t="str">
        <f t="shared" si="45"/>
        <v>Avance satisfactorio</v>
      </c>
      <c r="AL300" s="52" t="s">
        <v>1218</v>
      </c>
      <c r="AM300" s="52" t="s">
        <v>1219</v>
      </c>
      <c r="AN300" s="52"/>
      <c r="AO300" s="118" t="str">
        <f t="shared" si="46"/>
        <v>En gestión</v>
      </c>
      <c r="AP300" s="121">
        <v>46918212</v>
      </c>
      <c r="AQ300" s="121">
        <v>11729553</v>
      </c>
      <c r="AR300" s="122">
        <v>63595000</v>
      </c>
      <c r="AS300" s="122">
        <v>54194000</v>
      </c>
      <c r="AT300" s="122">
        <v>7411833.3327499991</v>
      </c>
    </row>
    <row r="301" spans="2:46" s="59" customFormat="1" ht="17.25" thickBot="1" x14ac:dyDescent="0.35">
      <c r="B301" s="164" t="s">
        <v>78</v>
      </c>
      <c r="C301" s="164" t="s">
        <v>1061</v>
      </c>
      <c r="D301" s="164" t="s">
        <v>1189</v>
      </c>
      <c r="E301" s="162" t="s">
        <v>1220</v>
      </c>
      <c r="F301" s="164" t="s">
        <v>82</v>
      </c>
      <c r="G301" s="164" t="s">
        <v>1221</v>
      </c>
      <c r="H301" s="164" t="s">
        <v>127</v>
      </c>
      <c r="I301" s="234">
        <v>44</v>
      </c>
      <c r="J301" s="164" t="s">
        <v>1222</v>
      </c>
      <c r="K301" s="164" t="s">
        <v>86</v>
      </c>
      <c r="L301" s="164" t="s">
        <v>129</v>
      </c>
      <c r="M301" s="164" t="s">
        <v>1223</v>
      </c>
      <c r="N301" s="164" t="s">
        <v>1224</v>
      </c>
      <c r="O301" s="164">
        <v>46059</v>
      </c>
      <c r="P301" s="164">
        <v>46386</v>
      </c>
      <c r="Q301" s="234">
        <v>8</v>
      </c>
      <c r="R301" s="234">
        <v>20</v>
      </c>
      <c r="S301" s="234">
        <v>32</v>
      </c>
      <c r="T301" s="234">
        <v>44</v>
      </c>
      <c r="U301" s="242" t="s">
        <v>1458</v>
      </c>
      <c r="V301" s="243">
        <v>32135388</v>
      </c>
      <c r="W301" s="130" t="s">
        <v>1457</v>
      </c>
      <c r="X301" s="134" t="s">
        <v>1220</v>
      </c>
      <c r="Y301" s="133" t="s">
        <v>1439</v>
      </c>
      <c r="Z301" s="133" t="s">
        <v>1440</v>
      </c>
      <c r="AA301" s="133" t="s">
        <v>1189</v>
      </c>
      <c r="AB301" s="122">
        <v>31506000</v>
      </c>
      <c r="AC301" s="228" t="s">
        <v>1194</v>
      </c>
      <c r="AD301" s="164" t="s">
        <v>1084</v>
      </c>
      <c r="AE301" s="164" t="s">
        <v>1195</v>
      </c>
      <c r="AF301" s="164" t="s">
        <v>91</v>
      </c>
      <c r="AG301" s="164" t="s">
        <v>91</v>
      </c>
      <c r="AI301" s="291">
        <v>8</v>
      </c>
      <c r="AJ301" s="290">
        <f t="shared" si="44"/>
        <v>1</v>
      </c>
      <c r="AK301" s="304" t="str">
        <f t="shared" si="45"/>
        <v>Avance satisfactorio</v>
      </c>
      <c r="AL301" s="164" t="s">
        <v>1225</v>
      </c>
      <c r="AM301" s="164" t="s">
        <v>1226</v>
      </c>
      <c r="AN301" s="164"/>
      <c r="AO301" s="307" t="str">
        <f t="shared" si="46"/>
        <v>En gestión</v>
      </c>
      <c r="AP301" s="243">
        <v>32135388</v>
      </c>
      <c r="AQ301" s="243">
        <v>8033847</v>
      </c>
      <c r="AR301" s="122">
        <v>31506000</v>
      </c>
      <c r="AS301" s="122">
        <v>26166000</v>
      </c>
      <c r="AT301" s="122">
        <v>4272000</v>
      </c>
    </row>
    <row r="302" spans="2:46" s="59" customFormat="1" ht="17.25" thickBot="1" x14ac:dyDescent="0.35">
      <c r="B302" s="165"/>
      <c r="C302" s="165"/>
      <c r="D302" s="165"/>
      <c r="E302" s="163"/>
      <c r="F302" s="165"/>
      <c r="G302" s="165"/>
      <c r="H302" s="165"/>
      <c r="I302" s="235"/>
      <c r="J302" s="165"/>
      <c r="K302" s="165"/>
      <c r="L302" s="165"/>
      <c r="M302" s="165"/>
      <c r="N302" s="165"/>
      <c r="O302" s="165"/>
      <c r="P302" s="165"/>
      <c r="Q302" s="235"/>
      <c r="R302" s="235"/>
      <c r="S302" s="235"/>
      <c r="T302" s="235"/>
      <c r="U302" s="242"/>
      <c r="V302" s="243"/>
      <c r="W302" s="130" t="s">
        <v>1457</v>
      </c>
      <c r="X302" s="134" t="s">
        <v>1220</v>
      </c>
      <c r="Y302" s="133" t="s">
        <v>1439</v>
      </c>
      <c r="Z302" s="133" t="s">
        <v>1442</v>
      </c>
      <c r="AA302" s="133" t="s">
        <v>1189</v>
      </c>
      <c r="AB302" s="122">
        <v>9999538921</v>
      </c>
      <c r="AC302" s="230"/>
      <c r="AD302" s="165"/>
      <c r="AE302" s="165"/>
      <c r="AF302" s="165"/>
      <c r="AG302" s="165"/>
      <c r="AI302" s="292"/>
      <c r="AJ302" s="289"/>
      <c r="AK302" s="306"/>
      <c r="AL302" s="165"/>
      <c r="AM302" s="165"/>
      <c r="AN302" s="165"/>
      <c r="AO302" s="309"/>
      <c r="AP302" s="243"/>
      <c r="AQ302" s="243"/>
      <c r="AR302" s="122">
        <v>9999538921</v>
      </c>
      <c r="AS302" s="122">
        <v>6172033641.2550001</v>
      </c>
      <c r="AT302" s="122">
        <v>63134453.585000008</v>
      </c>
    </row>
    <row r="303" spans="2:46" s="59" customFormat="1" ht="17.25" thickBot="1" x14ac:dyDescent="0.35">
      <c r="B303" s="52" t="s">
        <v>78</v>
      </c>
      <c r="C303" s="52" t="s">
        <v>1061</v>
      </c>
      <c r="D303" s="52" t="s">
        <v>1189</v>
      </c>
      <c r="E303" s="53" t="s">
        <v>1227</v>
      </c>
      <c r="F303" s="52" t="s">
        <v>82</v>
      </c>
      <c r="G303" s="52" t="s">
        <v>341</v>
      </c>
      <c r="H303" s="52" t="s">
        <v>127</v>
      </c>
      <c r="I303" s="75">
        <v>11</v>
      </c>
      <c r="J303" s="52" t="s">
        <v>1228</v>
      </c>
      <c r="K303" s="52" t="s">
        <v>86</v>
      </c>
      <c r="L303" s="52" t="s">
        <v>129</v>
      </c>
      <c r="M303" s="52" t="s">
        <v>1229</v>
      </c>
      <c r="N303" s="52" t="s">
        <v>1230</v>
      </c>
      <c r="O303" s="52">
        <v>46059</v>
      </c>
      <c r="P303" s="52">
        <v>46386</v>
      </c>
      <c r="Q303" s="75">
        <v>2</v>
      </c>
      <c r="R303" s="75">
        <v>5</v>
      </c>
      <c r="S303" s="75">
        <v>8</v>
      </c>
      <c r="T303" s="75">
        <v>11</v>
      </c>
      <c r="U303" s="137" t="s">
        <v>1458</v>
      </c>
      <c r="V303" s="121">
        <v>233261208</v>
      </c>
      <c r="W303" s="130" t="s">
        <v>1457</v>
      </c>
      <c r="X303" s="134" t="s">
        <v>1227</v>
      </c>
      <c r="Y303" s="133" t="s">
        <v>1439</v>
      </c>
      <c r="Z303" s="133" t="s">
        <v>1442</v>
      </c>
      <c r="AA303" s="133" t="s">
        <v>1189</v>
      </c>
      <c r="AB303" s="122">
        <v>3649086344</v>
      </c>
      <c r="AC303" s="123" t="s">
        <v>1194</v>
      </c>
      <c r="AD303" s="52" t="s">
        <v>1084</v>
      </c>
      <c r="AE303" s="52" t="s">
        <v>1195</v>
      </c>
      <c r="AF303" s="52" t="s">
        <v>91</v>
      </c>
      <c r="AG303" s="52" t="s">
        <v>91</v>
      </c>
      <c r="AI303" s="113">
        <v>2</v>
      </c>
      <c r="AJ303" s="57">
        <f t="shared" si="44"/>
        <v>1</v>
      </c>
      <c r="AK303" s="117" t="str">
        <f t="shared" si="45"/>
        <v>Avance satisfactorio</v>
      </c>
      <c r="AL303" s="52" t="s">
        <v>1231</v>
      </c>
      <c r="AM303" s="52" t="s">
        <v>1232</v>
      </c>
      <c r="AN303" s="52"/>
      <c r="AO303" s="118" t="str">
        <f t="shared" si="46"/>
        <v>En gestión</v>
      </c>
      <c r="AP303" s="121">
        <v>233261208</v>
      </c>
      <c r="AQ303" s="121">
        <v>58315302</v>
      </c>
      <c r="AR303" s="122">
        <v>3649086344</v>
      </c>
      <c r="AS303" s="122">
        <v>32516400</v>
      </c>
      <c r="AT303" s="122">
        <v>5308800</v>
      </c>
    </row>
    <row r="304" spans="2:46" s="59" customFormat="1" ht="17.25" thickBot="1" x14ac:dyDescent="0.35">
      <c r="B304" s="164" t="s">
        <v>78</v>
      </c>
      <c r="C304" s="164" t="s">
        <v>1061</v>
      </c>
      <c r="D304" s="164" t="s">
        <v>1189</v>
      </c>
      <c r="E304" s="162" t="s">
        <v>1233</v>
      </c>
      <c r="F304" s="164" t="s">
        <v>82</v>
      </c>
      <c r="G304" s="164" t="s">
        <v>341</v>
      </c>
      <c r="H304" s="164" t="s">
        <v>127</v>
      </c>
      <c r="I304" s="234">
        <v>22</v>
      </c>
      <c r="J304" s="164" t="s">
        <v>1234</v>
      </c>
      <c r="K304" s="164" t="s">
        <v>86</v>
      </c>
      <c r="L304" s="164" t="s">
        <v>129</v>
      </c>
      <c r="M304" s="164" t="s">
        <v>1235</v>
      </c>
      <c r="N304" s="164" t="s">
        <v>1236</v>
      </c>
      <c r="O304" s="164">
        <v>46059</v>
      </c>
      <c r="P304" s="164">
        <v>46386</v>
      </c>
      <c r="Q304" s="234">
        <v>4</v>
      </c>
      <c r="R304" s="234">
        <v>10</v>
      </c>
      <c r="S304" s="234">
        <v>16</v>
      </c>
      <c r="T304" s="234">
        <v>22</v>
      </c>
      <c r="U304" s="242" t="s">
        <v>1458</v>
      </c>
      <c r="V304" s="243">
        <v>329272584</v>
      </c>
      <c r="W304" s="130" t="s">
        <v>1457</v>
      </c>
      <c r="X304" s="134" t="s">
        <v>1233</v>
      </c>
      <c r="Y304" s="133" t="s">
        <v>1439</v>
      </c>
      <c r="Z304" s="133" t="s">
        <v>1440</v>
      </c>
      <c r="AA304" s="133" t="s">
        <v>1189</v>
      </c>
      <c r="AB304" s="122">
        <v>26565000</v>
      </c>
      <c r="AC304" s="228" t="s">
        <v>1194</v>
      </c>
      <c r="AD304" s="164" t="s">
        <v>1084</v>
      </c>
      <c r="AE304" s="164" t="s">
        <v>1195</v>
      </c>
      <c r="AF304" s="164" t="s">
        <v>91</v>
      </c>
      <c r="AG304" s="164" t="s">
        <v>91</v>
      </c>
      <c r="AI304" s="291">
        <v>4</v>
      </c>
      <c r="AJ304" s="290">
        <f t="shared" si="44"/>
        <v>1</v>
      </c>
      <c r="AK304" s="304" t="str">
        <f t="shared" si="45"/>
        <v>Avance satisfactorio</v>
      </c>
      <c r="AL304" s="164" t="s">
        <v>1237</v>
      </c>
      <c r="AM304" s="164" t="s">
        <v>1238</v>
      </c>
      <c r="AN304" s="164"/>
      <c r="AO304" s="307" t="str">
        <f t="shared" si="46"/>
        <v>En gestión</v>
      </c>
      <c r="AP304" s="243">
        <v>329272584</v>
      </c>
      <c r="AQ304" s="243">
        <v>82318146</v>
      </c>
      <c r="AR304" s="122">
        <v>26565000</v>
      </c>
      <c r="AS304" s="122">
        <v>21896000.000999998</v>
      </c>
      <c r="AT304" s="122">
        <v>3300500.0009999997</v>
      </c>
    </row>
    <row r="305" spans="2:46" s="59" customFormat="1" ht="17.25" thickBot="1" x14ac:dyDescent="0.35">
      <c r="B305" s="165"/>
      <c r="C305" s="165"/>
      <c r="D305" s="165"/>
      <c r="E305" s="163"/>
      <c r="F305" s="165"/>
      <c r="G305" s="165"/>
      <c r="H305" s="165"/>
      <c r="I305" s="235"/>
      <c r="J305" s="165"/>
      <c r="K305" s="165"/>
      <c r="L305" s="165"/>
      <c r="M305" s="165"/>
      <c r="N305" s="165"/>
      <c r="O305" s="165"/>
      <c r="P305" s="165"/>
      <c r="Q305" s="235"/>
      <c r="R305" s="235"/>
      <c r="S305" s="235"/>
      <c r="T305" s="235"/>
      <c r="U305" s="242"/>
      <c r="V305" s="243"/>
      <c r="W305" s="130" t="s">
        <v>1457</v>
      </c>
      <c r="X305" s="134" t="s">
        <v>1233</v>
      </c>
      <c r="Y305" s="133" t="s">
        <v>1439</v>
      </c>
      <c r="Z305" s="133" t="s">
        <v>1442</v>
      </c>
      <c r="AA305" s="133" t="s">
        <v>1189</v>
      </c>
      <c r="AB305" s="122">
        <v>4083445135</v>
      </c>
      <c r="AC305" s="230"/>
      <c r="AD305" s="165"/>
      <c r="AE305" s="165"/>
      <c r="AF305" s="165"/>
      <c r="AG305" s="165"/>
      <c r="AI305" s="292"/>
      <c r="AJ305" s="289"/>
      <c r="AK305" s="306"/>
      <c r="AL305" s="165"/>
      <c r="AM305" s="165"/>
      <c r="AN305" s="165"/>
      <c r="AO305" s="309"/>
      <c r="AP305" s="243"/>
      <c r="AQ305" s="243"/>
      <c r="AR305" s="122">
        <v>4083445135</v>
      </c>
      <c r="AS305" s="122">
        <v>3603444980.3249998</v>
      </c>
      <c r="AT305" s="122">
        <v>2685390385.5</v>
      </c>
    </row>
    <row r="306" spans="2:46" s="59" customFormat="1" ht="17.25" thickBot="1" x14ac:dyDescent="0.35">
      <c r="B306" s="52" t="s">
        <v>78</v>
      </c>
      <c r="C306" s="52" t="s">
        <v>1061</v>
      </c>
      <c r="D306" s="52" t="s">
        <v>1189</v>
      </c>
      <c r="E306" s="53" t="s">
        <v>1239</v>
      </c>
      <c r="F306" s="52" t="s">
        <v>82</v>
      </c>
      <c r="G306" s="52" t="s">
        <v>341</v>
      </c>
      <c r="H306" s="52" t="s">
        <v>127</v>
      </c>
      <c r="I306" s="75">
        <v>11</v>
      </c>
      <c r="J306" s="52" t="s">
        <v>1240</v>
      </c>
      <c r="K306" s="52" t="s">
        <v>136</v>
      </c>
      <c r="L306" s="52" t="s">
        <v>129</v>
      </c>
      <c r="M306" s="52" t="s">
        <v>1241</v>
      </c>
      <c r="N306" s="52" t="s">
        <v>1242</v>
      </c>
      <c r="O306" s="52">
        <v>46059</v>
      </c>
      <c r="P306" s="52">
        <v>46386</v>
      </c>
      <c r="Q306" s="75">
        <v>2</v>
      </c>
      <c r="R306" s="75">
        <v>5</v>
      </c>
      <c r="S306" s="75">
        <v>8</v>
      </c>
      <c r="T306" s="75">
        <v>11</v>
      </c>
      <c r="U306" s="137" t="s">
        <v>1458</v>
      </c>
      <c r="V306" s="121">
        <v>376980888</v>
      </c>
      <c r="W306" s="130" t="s">
        <v>1457</v>
      </c>
      <c r="X306" s="134" t="s">
        <v>1239</v>
      </c>
      <c r="Y306" s="133" t="s">
        <v>1439</v>
      </c>
      <c r="Z306" s="133" t="s">
        <v>1442</v>
      </c>
      <c r="AA306" s="133" t="s">
        <v>1189</v>
      </c>
      <c r="AB306" s="122">
        <v>388225000</v>
      </c>
      <c r="AC306" s="123" t="s">
        <v>1194</v>
      </c>
      <c r="AD306" s="52" t="s">
        <v>1084</v>
      </c>
      <c r="AE306" s="52" t="s">
        <v>1195</v>
      </c>
      <c r="AF306" s="52" t="s">
        <v>91</v>
      </c>
      <c r="AG306" s="52" t="s">
        <v>91</v>
      </c>
      <c r="AI306" s="113">
        <v>2</v>
      </c>
      <c r="AJ306" s="57">
        <f t="shared" si="44"/>
        <v>1</v>
      </c>
      <c r="AK306" s="117" t="str">
        <f t="shared" si="45"/>
        <v>Avance satisfactorio</v>
      </c>
      <c r="AL306" s="52" t="s">
        <v>1243</v>
      </c>
      <c r="AM306" s="52" t="s">
        <v>1244</v>
      </c>
      <c r="AN306" s="52"/>
      <c r="AO306" s="118" t="str">
        <f t="shared" si="46"/>
        <v>En gestión</v>
      </c>
      <c r="AP306" s="121">
        <v>376980888</v>
      </c>
      <c r="AQ306" s="121">
        <v>94245222</v>
      </c>
      <c r="AR306" s="122">
        <v>388225000</v>
      </c>
      <c r="AS306" s="122">
        <v>314780720.255</v>
      </c>
      <c r="AT306" s="122">
        <v>27500186.920000002</v>
      </c>
    </row>
    <row r="307" spans="2:46" s="59" customFormat="1" ht="17.25" thickBot="1" x14ac:dyDescent="0.35">
      <c r="B307" s="52" t="s">
        <v>78</v>
      </c>
      <c r="C307" s="52" t="s">
        <v>1061</v>
      </c>
      <c r="D307" s="52" t="s">
        <v>1189</v>
      </c>
      <c r="E307" s="53" t="s">
        <v>1245</v>
      </c>
      <c r="F307" s="52" t="s">
        <v>82</v>
      </c>
      <c r="G307" s="52" t="s">
        <v>341</v>
      </c>
      <c r="H307" s="52" t="s">
        <v>127</v>
      </c>
      <c r="I307" s="75">
        <v>11</v>
      </c>
      <c r="J307" s="52" t="s">
        <v>1246</v>
      </c>
      <c r="K307" s="52" t="s">
        <v>86</v>
      </c>
      <c r="L307" s="52" t="s">
        <v>129</v>
      </c>
      <c r="M307" s="52" t="s">
        <v>1247</v>
      </c>
      <c r="N307" s="52" t="s">
        <v>1248</v>
      </c>
      <c r="O307" s="52">
        <v>46059</v>
      </c>
      <c r="P307" s="52">
        <v>46386</v>
      </c>
      <c r="Q307" s="75">
        <v>2</v>
      </c>
      <c r="R307" s="75">
        <v>5</v>
      </c>
      <c r="S307" s="75">
        <v>8</v>
      </c>
      <c r="T307" s="75">
        <v>11</v>
      </c>
      <c r="U307" s="137" t="s">
        <v>1458</v>
      </c>
      <c r="V307" s="121">
        <v>205309932</v>
      </c>
      <c r="W307" s="130" t="s">
        <v>1457</v>
      </c>
      <c r="X307" s="134" t="s">
        <v>1245</v>
      </c>
      <c r="Y307" s="133" t="s">
        <v>1439</v>
      </c>
      <c r="Z307" s="133" t="s">
        <v>1442</v>
      </c>
      <c r="AA307" s="133" t="s">
        <v>1189</v>
      </c>
      <c r="AB307" s="122">
        <v>585541700</v>
      </c>
      <c r="AC307" s="123" t="s">
        <v>1194</v>
      </c>
      <c r="AD307" s="52" t="s">
        <v>1084</v>
      </c>
      <c r="AE307" s="52" t="s">
        <v>1195</v>
      </c>
      <c r="AF307" s="52" t="s">
        <v>91</v>
      </c>
      <c r="AG307" s="52" t="s">
        <v>91</v>
      </c>
      <c r="AI307" s="113">
        <v>2</v>
      </c>
      <c r="AJ307" s="57">
        <f t="shared" si="44"/>
        <v>1</v>
      </c>
      <c r="AK307" s="117" t="str">
        <f t="shared" si="45"/>
        <v>Avance satisfactorio</v>
      </c>
      <c r="AL307" s="52" t="s">
        <v>1249</v>
      </c>
      <c r="AM307" s="52" t="s">
        <v>1250</v>
      </c>
      <c r="AN307" s="52"/>
      <c r="AO307" s="118" t="str">
        <f t="shared" si="46"/>
        <v>En gestión</v>
      </c>
      <c r="AP307" s="121">
        <v>205309932</v>
      </c>
      <c r="AQ307" s="121">
        <v>51327483</v>
      </c>
      <c r="AR307" s="122">
        <v>585541700</v>
      </c>
      <c r="AS307" s="122">
        <v>464820140.47500002</v>
      </c>
      <c r="AT307" s="122">
        <v>65291507.664999999</v>
      </c>
    </row>
    <row r="308" spans="2:46" s="59" customFormat="1" ht="17.25" thickBot="1" x14ac:dyDescent="0.35">
      <c r="B308" s="164" t="s">
        <v>78</v>
      </c>
      <c r="C308" s="179" t="s">
        <v>1061</v>
      </c>
      <c r="D308" s="164" t="s">
        <v>1189</v>
      </c>
      <c r="E308" s="162" t="s">
        <v>1251</v>
      </c>
      <c r="F308" s="164" t="s">
        <v>82</v>
      </c>
      <c r="G308" s="179" t="s">
        <v>341</v>
      </c>
      <c r="H308" s="164" t="s">
        <v>127</v>
      </c>
      <c r="I308" s="234">
        <v>8</v>
      </c>
      <c r="J308" s="164" t="s">
        <v>1252</v>
      </c>
      <c r="K308" s="164" t="s">
        <v>86</v>
      </c>
      <c r="L308" s="164" t="s">
        <v>129</v>
      </c>
      <c r="M308" s="164" t="s">
        <v>1253</v>
      </c>
      <c r="N308" s="164" t="s">
        <v>1254</v>
      </c>
      <c r="O308" s="164">
        <v>46052</v>
      </c>
      <c r="P308" s="164">
        <v>46386</v>
      </c>
      <c r="Q308" s="234">
        <v>2</v>
      </c>
      <c r="R308" s="234">
        <v>4</v>
      </c>
      <c r="S308" s="234">
        <v>6</v>
      </c>
      <c r="T308" s="234">
        <v>8</v>
      </c>
      <c r="U308" s="242" t="s">
        <v>1458</v>
      </c>
      <c r="V308" s="243">
        <v>383566632</v>
      </c>
      <c r="W308" s="130" t="s">
        <v>1457</v>
      </c>
      <c r="X308" s="134" t="s">
        <v>1251</v>
      </c>
      <c r="Y308" s="133" t="s">
        <v>1439</v>
      </c>
      <c r="Z308" s="133" t="s">
        <v>1443</v>
      </c>
      <c r="AA308" s="133" t="s">
        <v>1189</v>
      </c>
      <c r="AB308" s="122">
        <v>1696762600</v>
      </c>
      <c r="AC308" s="123" t="s">
        <v>1194</v>
      </c>
      <c r="AD308" s="52" t="s">
        <v>1084</v>
      </c>
      <c r="AE308" s="52" t="s">
        <v>1195</v>
      </c>
      <c r="AF308" s="52" t="s">
        <v>91</v>
      </c>
      <c r="AG308" s="52" t="s">
        <v>91</v>
      </c>
      <c r="AI308" s="291">
        <v>2</v>
      </c>
      <c r="AJ308" s="290">
        <f t="shared" si="44"/>
        <v>1</v>
      </c>
      <c r="AK308" s="304" t="str">
        <f t="shared" si="45"/>
        <v>Avance satisfactorio</v>
      </c>
      <c r="AL308" s="52" t="s">
        <v>1255</v>
      </c>
      <c r="AM308" s="52" t="s">
        <v>1256</v>
      </c>
      <c r="AN308" s="52"/>
      <c r="AO308" s="307" t="str">
        <f t="shared" si="46"/>
        <v>En gestión</v>
      </c>
      <c r="AP308" s="243">
        <v>383566632</v>
      </c>
      <c r="AQ308" s="243">
        <v>102460317</v>
      </c>
      <c r="AR308" s="122">
        <v>1696762600</v>
      </c>
      <c r="AS308" s="122">
        <v>1402770960.0009997</v>
      </c>
      <c r="AT308" s="122">
        <v>206996133.27700004</v>
      </c>
    </row>
    <row r="309" spans="2:46" s="59" customFormat="1" ht="17.25" thickBot="1" x14ac:dyDescent="0.35">
      <c r="B309" s="165"/>
      <c r="C309" s="180"/>
      <c r="D309" s="165"/>
      <c r="E309" s="163"/>
      <c r="F309" s="165"/>
      <c r="G309" s="180"/>
      <c r="H309" s="165"/>
      <c r="I309" s="235"/>
      <c r="J309" s="165"/>
      <c r="K309" s="165"/>
      <c r="L309" s="165"/>
      <c r="M309" s="165"/>
      <c r="N309" s="165"/>
      <c r="O309" s="165"/>
      <c r="P309" s="165"/>
      <c r="Q309" s="235"/>
      <c r="R309" s="235"/>
      <c r="S309" s="235"/>
      <c r="T309" s="235"/>
      <c r="U309" s="242"/>
      <c r="V309" s="243"/>
      <c r="W309" s="130" t="s">
        <v>1457</v>
      </c>
      <c r="X309" s="134" t="s">
        <v>1251</v>
      </c>
      <c r="Y309" s="133" t="s">
        <v>1407</v>
      </c>
      <c r="Z309" s="133" t="s">
        <v>1398</v>
      </c>
      <c r="AA309" s="133" t="s">
        <v>1189</v>
      </c>
      <c r="AB309" s="122">
        <v>132081333.33500001</v>
      </c>
      <c r="AC309" s="123"/>
      <c r="AD309" s="52"/>
      <c r="AE309" s="52"/>
      <c r="AF309" s="52"/>
      <c r="AG309" s="52"/>
      <c r="AI309" s="292"/>
      <c r="AJ309" s="289"/>
      <c r="AK309" s="306"/>
      <c r="AL309" s="52"/>
      <c r="AM309" s="52"/>
      <c r="AN309" s="52"/>
      <c r="AO309" s="309"/>
      <c r="AP309" s="243"/>
      <c r="AQ309" s="243"/>
      <c r="AR309" s="122">
        <v>132081333.33500001</v>
      </c>
      <c r="AS309" s="122">
        <v>112746000</v>
      </c>
      <c r="AT309" s="122">
        <v>15679133.5</v>
      </c>
    </row>
    <row r="310" spans="2:46" s="59" customFormat="1" ht="17.25" thickBot="1" x14ac:dyDescent="0.35">
      <c r="B310" s="52" t="s">
        <v>78</v>
      </c>
      <c r="C310" s="52" t="s">
        <v>1061</v>
      </c>
      <c r="D310" s="52" t="s">
        <v>1189</v>
      </c>
      <c r="E310" s="53" t="s">
        <v>1257</v>
      </c>
      <c r="F310" s="52" t="s">
        <v>82</v>
      </c>
      <c r="G310" s="52" t="s">
        <v>341</v>
      </c>
      <c r="H310" s="52" t="s">
        <v>127</v>
      </c>
      <c r="I310" s="77">
        <v>1</v>
      </c>
      <c r="J310" s="52" t="s">
        <v>1258</v>
      </c>
      <c r="K310" s="52" t="s">
        <v>86</v>
      </c>
      <c r="L310" s="52" t="s">
        <v>87</v>
      </c>
      <c r="M310" s="52" t="s">
        <v>1259</v>
      </c>
      <c r="N310" s="52" t="s">
        <v>1260</v>
      </c>
      <c r="O310" s="52">
        <v>46052</v>
      </c>
      <c r="P310" s="52">
        <v>46386</v>
      </c>
      <c r="Q310" s="77">
        <v>0.8</v>
      </c>
      <c r="R310" s="77">
        <v>0.85</v>
      </c>
      <c r="S310" s="77">
        <v>0.9</v>
      </c>
      <c r="T310" s="77">
        <v>1</v>
      </c>
      <c r="U310" s="137" t="s">
        <v>1458</v>
      </c>
      <c r="V310" s="121">
        <v>745279104</v>
      </c>
      <c r="W310" s="130" t="s">
        <v>1457</v>
      </c>
      <c r="X310" s="134" t="s">
        <v>1257</v>
      </c>
      <c r="Y310" s="133" t="s">
        <v>1439</v>
      </c>
      <c r="Z310" s="133" t="s">
        <v>1443</v>
      </c>
      <c r="AA310" s="133" t="s">
        <v>1189</v>
      </c>
      <c r="AB310" s="122">
        <v>982728100</v>
      </c>
      <c r="AC310" s="123" t="s">
        <v>1194</v>
      </c>
      <c r="AD310" s="52" t="s">
        <v>1084</v>
      </c>
      <c r="AE310" s="52" t="s">
        <v>1195</v>
      </c>
      <c r="AF310" s="52" t="s">
        <v>91</v>
      </c>
      <c r="AG310" s="52" t="s">
        <v>91</v>
      </c>
      <c r="AI310" s="114">
        <f>1505/1565</f>
        <v>0.96166134185303509</v>
      </c>
      <c r="AJ310" s="57">
        <f t="shared" si="44"/>
        <v>1</v>
      </c>
      <c r="AK310" s="117" t="str">
        <f t="shared" si="45"/>
        <v>Avance satisfactorio</v>
      </c>
      <c r="AL310" s="52" t="s">
        <v>1261</v>
      </c>
      <c r="AM310" s="52" t="s">
        <v>1262</v>
      </c>
      <c r="AN310" s="52" t="s">
        <v>1263</v>
      </c>
      <c r="AO310" s="118" t="str">
        <f t="shared" si="46"/>
        <v>En gestión</v>
      </c>
      <c r="AP310" s="121">
        <v>745279104</v>
      </c>
      <c r="AQ310" s="121">
        <v>192888435</v>
      </c>
      <c r="AR310" s="122">
        <v>982728100</v>
      </c>
      <c r="AS310" s="122">
        <v>813036206.65900004</v>
      </c>
      <c r="AT310" s="122">
        <v>112821189.26300001</v>
      </c>
    </row>
    <row r="311" spans="2:46" s="59" customFormat="1" ht="17.25" thickBot="1" x14ac:dyDescent="0.35">
      <c r="B311" s="179" t="s">
        <v>78</v>
      </c>
      <c r="C311" s="179" t="s">
        <v>1061</v>
      </c>
      <c r="D311" s="164" t="s">
        <v>1189</v>
      </c>
      <c r="E311" s="162" t="s">
        <v>1264</v>
      </c>
      <c r="F311" s="179" t="s">
        <v>82</v>
      </c>
      <c r="G311" s="179" t="s">
        <v>341</v>
      </c>
      <c r="H311" s="164" t="s">
        <v>127</v>
      </c>
      <c r="I311" s="234">
        <v>4</v>
      </c>
      <c r="J311" s="164" t="s">
        <v>1265</v>
      </c>
      <c r="K311" s="164" t="s">
        <v>86</v>
      </c>
      <c r="L311" s="164" t="s">
        <v>129</v>
      </c>
      <c r="M311" s="164" t="s">
        <v>1266</v>
      </c>
      <c r="N311" s="164" t="s">
        <v>1267</v>
      </c>
      <c r="O311" s="164">
        <v>46052</v>
      </c>
      <c r="P311" s="164">
        <v>46386</v>
      </c>
      <c r="Q311" s="234">
        <v>1</v>
      </c>
      <c r="R311" s="234">
        <v>2</v>
      </c>
      <c r="S311" s="234">
        <v>3</v>
      </c>
      <c r="T311" s="234">
        <v>4</v>
      </c>
      <c r="U311" s="242" t="s">
        <v>1458</v>
      </c>
      <c r="V311" s="243">
        <v>250171739</v>
      </c>
      <c r="W311" s="130" t="s">
        <v>1457</v>
      </c>
      <c r="X311" s="134" t="s">
        <v>1264</v>
      </c>
      <c r="Y311" s="133" t="s">
        <v>1439</v>
      </c>
      <c r="Z311" s="133" t="s">
        <v>1443</v>
      </c>
      <c r="AA311" s="133" t="s">
        <v>1189</v>
      </c>
      <c r="AB311" s="122">
        <v>1159212400</v>
      </c>
      <c r="AC311" s="123" t="s">
        <v>1194</v>
      </c>
      <c r="AD311" s="52" t="s">
        <v>1084</v>
      </c>
      <c r="AE311" s="52" t="s">
        <v>1195</v>
      </c>
      <c r="AF311" s="52" t="s">
        <v>91</v>
      </c>
      <c r="AG311" s="52" t="s">
        <v>91</v>
      </c>
      <c r="AI311" s="291">
        <v>1</v>
      </c>
      <c r="AJ311" s="290">
        <f t="shared" si="44"/>
        <v>1</v>
      </c>
      <c r="AK311" s="304" t="str">
        <f t="shared" si="45"/>
        <v>Avance satisfactorio</v>
      </c>
      <c r="AL311" s="52" t="s">
        <v>1268</v>
      </c>
      <c r="AM311" s="52" t="s">
        <v>1269</v>
      </c>
      <c r="AN311" s="52"/>
      <c r="AO311" s="307" t="str">
        <f t="shared" si="46"/>
        <v>En gestión</v>
      </c>
      <c r="AP311" s="243">
        <v>250171739</v>
      </c>
      <c r="AQ311" s="243">
        <v>62219790</v>
      </c>
      <c r="AR311" s="122">
        <v>1159212400</v>
      </c>
      <c r="AS311" s="122">
        <v>964846000</v>
      </c>
      <c r="AT311" s="122">
        <v>156570044.45000002</v>
      </c>
    </row>
    <row r="312" spans="2:46" s="59" customFormat="1" ht="17.25" thickBot="1" x14ac:dyDescent="0.35">
      <c r="B312" s="180"/>
      <c r="C312" s="180"/>
      <c r="D312" s="165"/>
      <c r="E312" s="163"/>
      <c r="F312" s="180"/>
      <c r="G312" s="180"/>
      <c r="H312" s="165"/>
      <c r="I312" s="235"/>
      <c r="J312" s="165"/>
      <c r="K312" s="165"/>
      <c r="L312" s="165"/>
      <c r="M312" s="165"/>
      <c r="N312" s="165"/>
      <c r="O312" s="165"/>
      <c r="P312" s="165"/>
      <c r="Q312" s="235"/>
      <c r="R312" s="235"/>
      <c r="S312" s="235"/>
      <c r="T312" s="235"/>
      <c r="U312" s="242"/>
      <c r="V312" s="243"/>
      <c r="W312" s="130" t="s">
        <v>1457</v>
      </c>
      <c r="X312" s="134" t="s">
        <v>1264</v>
      </c>
      <c r="Y312" s="133" t="s">
        <v>1407</v>
      </c>
      <c r="Z312" s="133" t="s">
        <v>1398</v>
      </c>
      <c r="AA312" s="133" t="s">
        <v>1189</v>
      </c>
      <c r="AB312" s="122">
        <v>132081333.33500001</v>
      </c>
      <c r="AC312" s="123"/>
      <c r="AD312" s="52"/>
      <c r="AE312" s="52"/>
      <c r="AF312" s="52"/>
      <c r="AG312" s="52"/>
      <c r="AI312" s="292"/>
      <c r="AJ312" s="289"/>
      <c r="AK312" s="306"/>
      <c r="AL312" s="52"/>
      <c r="AM312" s="52"/>
      <c r="AN312" s="52"/>
      <c r="AO312" s="309"/>
      <c r="AP312" s="243"/>
      <c r="AQ312" s="243"/>
      <c r="AR312" s="122">
        <v>132081333.33500001</v>
      </c>
      <c r="AS312" s="122">
        <v>112746000</v>
      </c>
      <c r="AT312" s="122">
        <v>15679133.5</v>
      </c>
    </row>
    <row r="313" spans="2:46" s="59" customFormat="1" ht="17.25" thickBot="1" x14ac:dyDescent="0.35">
      <c r="B313" s="52" t="s">
        <v>78</v>
      </c>
      <c r="C313" s="52" t="s">
        <v>1061</v>
      </c>
      <c r="D313" s="52" t="s">
        <v>1189</v>
      </c>
      <c r="E313" s="53" t="s">
        <v>1270</v>
      </c>
      <c r="F313" s="52" t="s">
        <v>82</v>
      </c>
      <c r="G313" s="52" t="s">
        <v>341</v>
      </c>
      <c r="H313" s="52" t="s">
        <v>127</v>
      </c>
      <c r="I313" s="75">
        <v>4</v>
      </c>
      <c r="J313" s="52" t="s">
        <v>1271</v>
      </c>
      <c r="K313" s="52" t="s">
        <v>86</v>
      </c>
      <c r="L313" s="52" t="s">
        <v>129</v>
      </c>
      <c r="M313" s="52" t="s">
        <v>1272</v>
      </c>
      <c r="N313" s="52" t="s">
        <v>1273</v>
      </c>
      <c r="O313" s="52">
        <v>46054</v>
      </c>
      <c r="P313" s="52">
        <v>46386</v>
      </c>
      <c r="Q313" s="75">
        <v>1</v>
      </c>
      <c r="R313" s="75">
        <v>2</v>
      </c>
      <c r="S313" s="75">
        <v>3</v>
      </c>
      <c r="T313" s="75">
        <v>4</v>
      </c>
      <c r="U313" s="137" t="s">
        <v>1458</v>
      </c>
      <c r="V313" s="121">
        <v>46918212</v>
      </c>
      <c r="W313" s="130" t="s">
        <v>1457</v>
      </c>
      <c r="X313" s="134" t="s">
        <v>1270</v>
      </c>
      <c r="Y313" s="133" t="s">
        <v>1439</v>
      </c>
      <c r="Z313" s="133" t="s">
        <v>1441</v>
      </c>
      <c r="AA313" s="133" t="s">
        <v>1189</v>
      </c>
      <c r="AB313" s="122">
        <v>44275000</v>
      </c>
      <c r="AC313" s="123" t="s">
        <v>1194</v>
      </c>
      <c r="AD313" s="52" t="s">
        <v>1084</v>
      </c>
      <c r="AE313" s="52" t="s">
        <v>1195</v>
      </c>
      <c r="AF313" s="52" t="s">
        <v>91</v>
      </c>
      <c r="AG313" s="52" t="s">
        <v>91</v>
      </c>
      <c r="AI313" s="113">
        <v>1</v>
      </c>
      <c r="AJ313" s="57">
        <f t="shared" si="44"/>
        <v>1</v>
      </c>
      <c r="AK313" s="117" t="str">
        <f t="shared" si="45"/>
        <v>Avance satisfactorio</v>
      </c>
      <c r="AL313" s="52" t="s">
        <v>1274</v>
      </c>
      <c r="AM313" s="52" t="s">
        <v>1275</v>
      </c>
      <c r="AN313" s="52"/>
      <c r="AO313" s="118" t="str">
        <f t="shared" si="46"/>
        <v>En gestión</v>
      </c>
      <c r="AP313" s="121">
        <v>46918212</v>
      </c>
      <c r="AQ313" s="121">
        <v>11729553</v>
      </c>
      <c r="AR313" s="122">
        <v>44275000</v>
      </c>
      <c r="AS313" s="122">
        <v>37730000</v>
      </c>
      <c r="AT313" s="122">
        <v>4555833.3327499991</v>
      </c>
    </row>
    <row r="314" spans="2:46" s="59" customFormat="1" ht="17.25" thickBot="1" x14ac:dyDescent="0.35">
      <c r="B314" s="52" t="s">
        <v>78</v>
      </c>
      <c r="C314" s="52" t="s">
        <v>1061</v>
      </c>
      <c r="D314" s="52" t="s">
        <v>1189</v>
      </c>
      <c r="E314" s="53" t="s">
        <v>1276</v>
      </c>
      <c r="F314" s="52" t="s">
        <v>82</v>
      </c>
      <c r="G314" s="52" t="s">
        <v>341</v>
      </c>
      <c r="H314" s="52" t="s">
        <v>127</v>
      </c>
      <c r="I314" s="75">
        <v>4</v>
      </c>
      <c r="J314" s="52" t="s">
        <v>1277</v>
      </c>
      <c r="K314" s="52" t="s">
        <v>86</v>
      </c>
      <c r="L314" s="52" t="s">
        <v>129</v>
      </c>
      <c r="M314" s="52" t="s">
        <v>1278</v>
      </c>
      <c r="N314" s="52" t="s">
        <v>1279</v>
      </c>
      <c r="O314" s="52">
        <v>46054</v>
      </c>
      <c r="P314" s="52">
        <v>46386</v>
      </c>
      <c r="Q314" s="75">
        <v>1</v>
      </c>
      <c r="R314" s="75">
        <v>2</v>
      </c>
      <c r="S314" s="75">
        <v>3</v>
      </c>
      <c r="T314" s="75">
        <v>4</v>
      </c>
      <c r="U314" s="137" t="s">
        <v>1458</v>
      </c>
      <c r="V314" s="121">
        <v>123027312</v>
      </c>
      <c r="W314" s="130" t="s">
        <v>1457</v>
      </c>
      <c r="X314" s="134" t="s">
        <v>1276</v>
      </c>
      <c r="Y314" s="133" t="s">
        <v>1439</v>
      </c>
      <c r="Z314" s="133" t="s">
        <v>1441</v>
      </c>
      <c r="AA314" s="133" t="s">
        <v>1189</v>
      </c>
      <c r="AB314" s="122">
        <v>309200250</v>
      </c>
      <c r="AC314" s="123" t="s">
        <v>1194</v>
      </c>
      <c r="AD314" s="52" t="s">
        <v>1084</v>
      </c>
      <c r="AE314" s="52" t="s">
        <v>1195</v>
      </c>
      <c r="AF314" s="52" t="s">
        <v>91</v>
      </c>
      <c r="AG314" s="52" t="s">
        <v>91</v>
      </c>
      <c r="AI314" s="113">
        <v>1</v>
      </c>
      <c r="AJ314" s="57">
        <f t="shared" si="44"/>
        <v>1</v>
      </c>
      <c r="AK314" s="117" t="str">
        <f t="shared" si="45"/>
        <v>Avance satisfactorio</v>
      </c>
      <c r="AL314" s="52" t="s">
        <v>1280</v>
      </c>
      <c r="AM314" s="52" t="s">
        <v>1281</v>
      </c>
      <c r="AN314" s="52"/>
      <c r="AO314" s="118" t="str">
        <f t="shared" si="46"/>
        <v>En gestión</v>
      </c>
      <c r="AP314" s="121">
        <v>123027312</v>
      </c>
      <c r="AQ314" s="121">
        <v>30756828</v>
      </c>
      <c r="AR314" s="122">
        <v>309200250</v>
      </c>
      <c r="AS314" s="122">
        <v>266170450</v>
      </c>
      <c r="AT314" s="122">
        <v>33755716.667500004</v>
      </c>
    </row>
    <row r="315" spans="2:46" s="59" customFormat="1" ht="17.25" thickBot="1" x14ac:dyDescent="0.35">
      <c r="B315" s="52" t="s">
        <v>78</v>
      </c>
      <c r="C315" s="52" t="s">
        <v>1061</v>
      </c>
      <c r="D315" s="52" t="s">
        <v>1189</v>
      </c>
      <c r="E315" s="53" t="s">
        <v>1282</v>
      </c>
      <c r="F315" s="52" t="s">
        <v>82</v>
      </c>
      <c r="G315" s="52" t="s">
        <v>341</v>
      </c>
      <c r="H315" s="52" t="s">
        <v>127</v>
      </c>
      <c r="I315" s="75">
        <v>4</v>
      </c>
      <c r="J315" s="52" t="s">
        <v>1283</v>
      </c>
      <c r="K315" s="52" t="s">
        <v>86</v>
      </c>
      <c r="L315" s="52" t="s">
        <v>129</v>
      </c>
      <c r="M315" s="52" t="s">
        <v>1284</v>
      </c>
      <c r="N315" s="52" t="s">
        <v>1285</v>
      </c>
      <c r="O315" s="52">
        <v>46054</v>
      </c>
      <c r="P315" s="52">
        <v>46386</v>
      </c>
      <c r="Q315" s="75">
        <v>1</v>
      </c>
      <c r="R315" s="75">
        <v>2</v>
      </c>
      <c r="S315" s="75">
        <v>3</v>
      </c>
      <c r="T315" s="75">
        <v>4</v>
      </c>
      <c r="U315" s="137" t="s">
        <v>1458</v>
      </c>
      <c r="V315" s="121">
        <v>27937716</v>
      </c>
      <c r="W315" s="130" t="s">
        <v>1457</v>
      </c>
      <c r="X315" s="134" t="s">
        <v>1282</v>
      </c>
      <c r="Y315" s="133" t="s">
        <v>1439</v>
      </c>
      <c r="Z315" s="133" t="s">
        <v>1441</v>
      </c>
      <c r="AA315" s="133" t="s">
        <v>1189</v>
      </c>
      <c r="AB315" s="122">
        <v>392596000</v>
      </c>
      <c r="AC315" s="123" t="s">
        <v>1194</v>
      </c>
      <c r="AD315" s="52" t="s">
        <v>1084</v>
      </c>
      <c r="AE315" s="52" t="s">
        <v>1195</v>
      </c>
      <c r="AF315" s="52" t="s">
        <v>91</v>
      </c>
      <c r="AG315" s="52" t="s">
        <v>91</v>
      </c>
      <c r="AI315" s="113">
        <v>1</v>
      </c>
      <c r="AJ315" s="57">
        <f t="shared" si="44"/>
        <v>1</v>
      </c>
      <c r="AK315" s="117" t="str">
        <f t="shared" si="45"/>
        <v>Avance satisfactorio</v>
      </c>
      <c r="AL315" s="52" t="s">
        <v>1286</v>
      </c>
      <c r="AM315" s="52" t="s">
        <v>1287</v>
      </c>
      <c r="AN315" s="52"/>
      <c r="AO315" s="118" t="str">
        <f t="shared" si="46"/>
        <v>En gestión</v>
      </c>
      <c r="AP315" s="121">
        <v>27937716</v>
      </c>
      <c r="AQ315" s="121">
        <v>6984429</v>
      </c>
      <c r="AR315" s="122">
        <v>392596000</v>
      </c>
      <c r="AS315" s="122">
        <v>328484733.32999998</v>
      </c>
      <c r="AT315" s="122">
        <v>41785400.329999998</v>
      </c>
    </row>
    <row r="316" spans="2:46" s="59" customFormat="1" ht="17.25" thickBot="1" x14ac:dyDescent="0.35">
      <c r="B316" s="52" t="s">
        <v>78</v>
      </c>
      <c r="C316" s="52" t="s">
        <v>1061</v>
      </c>
      <c r="D316" s="52" t="s">
        <v>1189</v>
      </c>
      <c r="E316" s="53" t="s">
        <v>1288</v>
      </c>
      <c r="F316" s="52" t="s">
        <v>82</v>
      </c>
      <c r="G316" s="52" t="s">
        <v>341</v>
      </c>
      <c r="H316" s="52" t="s">
        <v>127</v>
      </c>
      <c r="I316" s="75">
        <v>4</v>
      </c>
      <c r="J316" s="52" t="s">
        <v>1289</v>
      </c>
      <c r="K316" s="52" t="s">
        <v>86</v>
      </c>
      <c r="L316" s="52" t="s">
        <v>129</v>
      </c>
      <c r="M316" s="52" t="s">
        <v>1290</v>
      </c>
      <c r="N316" s="52" t="s">
        <v>1291</v>
      </c>
      <c r="O316" s="52">
        <v>46054</v>
      </c>
      <c r="P316" s="52">
        <v>46386</v>
      </c>
      <c r="Q316" s="75">
        <v>1</v>
      </c>
      <c r="R316" s="75">
        <v>2</v>
      </c>
      <c r="S316" s="75">
        <v>3</v>
      </c>
      <c r="T316" s="75">
        <v>4</v>
      </c>
      <c r="U316" s="137" t="s">
        <v>1458</v>
      </c>
      <c r="V316" s="121">
        <v>53245044</v>
      </c>
      <c r="W316" s="130" t="s">
        <v>1457</v>
      </c>
      <c r="X316" s="134" t="s">
        <v>1288</v>
      </c>
      <c r="Y316" s="133" t="s">
        <v>1439</v>
      </c>
      <c r="Z316" s="133" t="s">
        <v>1441</v>
      </c>
      <c r="AA316" s="133" t="s">
        <v>1189</v>
      </c>
      <c r="AB316" s="122">
        <v>209990000</v>
      </c>
      <c r="AC316" s="123" t="s">
        <v>1194</v>
      </c>
      <c r="AD316" s="52" t="s">
        <v>1084</v>
      </c>
      <c r="AE316" s="52" t="s">
        <v>1195</v>
      </c>
      <c r="AF316" s="52" t="s">
        <v>91</v>
      </c>
      <c r="AG316" s="52" t="s">
        <v>91</v>
      </c>
      <c r="AI316" s="113">
        <v>1</v>
      </c>
      <c r="AJ316" s="57">
        <f t="shared" si="44"/>
        <v>1</v>
      </c>
      <c r="AK316" s="117" t="str">
        <f t="shared" si="45"/>
        <v>Avance satisfactorio</v>
      </c>
      <c r="AL316" s="52" t="s">
        <v>1292</v>
      </c>
      <c r="AM316" s="52" t="s">
        <v>1293</v>
      </c>
      <c r="AN316" s="52"/>
      <c r="AO316" s="118" t="str">
        <f t="shared" si="46"/>
        <v>En gestión</v>
      </c>
      <c r="AP316" s="121">
        <v>53245044</v>
      </c>
      <c r="AQ316" s="121">
        <v>13311261</v>
      </c>
      <c r="AR316" s="122">
        <v>209990000</v>
      </c>
      <c r="AS316" s="122">
        <v>177628000</v>
      </c>
      <c r="AT316" s="122">
        <v>24398000</v>
      </c>
    </row>
    <row r="317" spans="2:46" s="59" customFormat="1" ht="17.25" thickBot="1" x14ac:dyDescent="0.35">
      <c r="B317" s="52" t="s">
        <v>78</v>
      </c>
      <c r="C317" s="52" t="s">
        <v>1061</v>
      </c>
      <c r="D317" s="52" t="s">
        <v>1189</v>
      </c>
      <c r="E317" s="53" t="s">
        <v>1294</v>
      </c>
      <c r="F317" s="52" t="s">
        <v>82</v>
      </c>
      <c r="G317" s="52" t="s">
        <v>341</v>
      </c>
      <c r="H317" s="52" t="s">
        <v>127</v>
      </c>
      <c r="I317" s="75">
        <v>4</v>
      </c>
      <c r="J317" s="52" t="s">
        <v>1295</v>
      </c>
      <c r="K317" s="52" t="s">
        <v>86</v>
      </c>
      <c r="L317" s="52" t="s">
        <v>129</v>
      </c>
      <c r="M317" s="52" t="s">
        <v>1296</v>
      </c>
      <c r="N317" s="52" t="s">
        <v>1297</v>
      </c>
      <c r="O317" s="52">
        <v>46054</v>
      </c>
      <c r="P317" s="52">
        <v>46386</v>
      </c>
      <c r="Q317" s="75">
        <v>1</v>
      </c>
      <c r="R317" s="75">
        <v>2</v>
      </c>
      <c r="S317" s="75">
        <v>3</v>
      </c>
      <c r="T317" s="75">
        <v>4</v>
      </c>
      <c r="U317" s="137" t="s">
        <v>1458</v>
      </c>
      <c r="V317" s="121">
        <v>53245044</v>
      </c>
      <c r="W317" s="130" t="s">
        <v>1457</v>
      </c>
      <c r="X317" s="134" t="s">
        <v>1294</v>
      </c>
      <c r="Y317" s="133" t="s">
        <v>1439</v>
      </c>
      <c r="Z317" s="133" t="s">
        <v>1441</v>
      </c>
      <c r="AA317" s="133" t="s">
        <v>1189</v>
      </c>
      <c r="AB317" s="122">
        <v>110946000</v>
      </c>
      <c r="AC317" s="123" t="s">
        <v>1194</v>
      </c>
      <c r="AD317" s="52" t="s">
        <v>1084</v>
      </c>
      <c r="AE317" s="52" t="s">
        <v>1195</v>
      </c>
      <c r="AF317" s="52" t="s">
        <v>91</v>
      </c>
      <c r="AG317" s="52" t="s">
        <v>91</v>
      </c>
      <c r="AI317" s="113">
        <v>1</v>
      </c>
      <c r="AJ317" s="57">
        <f t="shared" si="44"/>
        <v>1</v>
      </c>
      <c r="AK317" s="117" t="str">
        <f t="shared" si="45"/>
        <v>Avance satisfactorio</v>
      </c>
      <c r="AL317" s="52" t="s">
        <v>1298</v>
      </c>
      <c r="AM317" s="52" t="s">
        <v>1299</v>
      </c>
      <c r="AN317" s="52"/>
      <c r="AO317" s="118" t="str">
        <f t="shared" si="46"/>
        <v>En gestión</v>
      </c>
      <c r="AP317" s="121">
        <v>53245044</v>
      </c>
      <c r="AQ317" s="121">
        <v>13311261</v>
      </c>
      <c r="AR317" s="122">
        <v>110946000</v>
      </c>
      <c r="AS317" s="122">
        <v>97372800</v>
      </c>
      <c r="AT317" s="122">
        <v>11315199.999499999</v>
      </c>
    </row>
    <row r="318" spans="2:46" s="59" customFormat="1" ht="16.5" customHeight="1" thickBot="1" x14ac:dyDescent="0.35">
      <c r="B318" s="52" t="s">
        <v>78</v>
      </c>
      <c r="C318" s="52" t="s">
        <v>1061</v>
      </c>
      <c r="D318" s="52" t="s">
        <v>1300</v>
      </c>
      <c r="E318" s="53" t="s">
        <v>1301</v>
      </c>
      <c r="F318" s="52" t="s">
        <v>182</v>
      </c>
      <c r="G318" s="52" t="s">
        <v>1064</v>
      </c>
      <c r="H318" s="52" t="s">
        <v>183</v>
      </c>
      <c r="I318" s="77">
        <v>1</v>
      </c>
      <c r="J318" s="52" t="s">
        <v>1302</v>
      </c>
      <c r="K318" s="52" t="s">
        <v>86</v>
      </c>
      <c r="L318" s="52" t="s">
        <v>87</v>
      </c>
      <c r="M318" s="52" t="s">
        <v>1303</v>
      </c>
      <c r="N318" s="52" t="s">
        <v>1304</v>
      </c>
      <c r="O318" s="52">
        <v>46296</v>
      </c>
      <c r="P318" s="52">
        <v>46386</v>
      </c>
      <c r="Q318" s="77"/>
      <c r="R318" s="77"/>
      <c r="S318" s="77"/>
      <c r="T318" s="77">
        <v>1</v>
      </c>
      <c r="U318" s="137" t="s">
        <v>1458</v>
      </c>
      <c r="V318" s="121">
        <v>23762981</v>
      </c>
      <c r="W318" s="130" t="s">
        <v>1457</v>
      </c>
      <c r="X318" s="134" t="s">
        <v>1301</v>
      </c>
      <c r="Y318" s="133" t="s">
        <v>1401</v>
      </c>
      <c r="Z318" s="133" t="s">
        <v>1402</v>
      </c>
      <c r="AA318" s="133" t="s">
        <v>1444</v>
      </c>
      <c r="AB318" s="122">
        <v>110064328</v>
      </c>
      <c r="AC318" s="123" t="s">
        <v>1305</v>
      </c>
      <c r="AD318" s="52" t="s">
        <v>91</v>
      </c>
      <c r="AE318" s="52" t="s">
        <v>995</v>
      </c>
      <c r="AF318" s="52" t="s">
        <v>91</v>
      </c>
      <c r="AG318" s="52" t="s">
        <v>91</v>
      </c>
      <c r="AI318" s="114"/>
      <c r="AJ318" s="57" t="str">
        <f>+IF(Q318=0,"No Aplica",IF(AI318/Q318&gt;=100%,100%,AI318/Q318))</f>
        <v>No Aplica</v>
      </c>
      <c r="AK318" s="117" t="str">
        <f>IF(ISTEXT(AJ318),"No reporta avance en el periodo",IF(AJ318&lt;=69%,"Avance insuficiente",IF(AJ318&gt;95%,"Avance satisfactorio",IF(AJ318&gt;70%,"Avance suficiente",IF(AJ318&lt;94%,"Avance suficiente",0)))))</f>
        <v>No reporta avance en el periodo</v>
      </c>
      <c r="AL318" s="52"/>
      <c r="AM318" s="52"/>
      <c r="AN318" s="52"/>
      <c r="AO318" s="118" t="str">
        <f>IF(AI318&lt;1%,"Sin iniciar",IF(AI318&gt;=G318,"Terminada","En gestión"))</f>
        <v>Sin iniciar</v>
      </c>
      <c r="AP318" s="121">
        <v>23762981</v>
      </c>
      <c r="AQ318" s="121">
        <v>0</v>
      </c>
      <c r="AR318" s="122">
        <v>110064328</v>
      </c>
      <c r="AS318" s="122">
        <v>89100000</v>
      </c>
      <c r="AT318" s="122">
        <v>14850000</v>
      </c>
    </row>
    <row r="319" spans="2:46" s="59" customFormat="1" ht="17.25" thickBot="1" x14ac:dyDescent="0.35">
      <c r="B319" s="164" t="s">
        <v>78</v>
      </c>
      <c r="C319" s="164" t="s">
        <v>1061</v>
      </c>
      <c r="D319" s="164" t="s">
        <v>1300</v>
      </c>
      <c r="E319" s="162" t="s">
        <v>1306</v>
      </c>
      <c r="F319" s="164" t="s">
        <v>182</v>
      </c>
      <c r="G319" s="164" t="s">
        <v>1064</v>
      </c>
      <c r="H319" s="164" t="s">
        <v>183</v>
      </c>
      <c r="I319" s="236">
        <v>1</v>
      </c>
      <c r="J319" s="164" t="s">
        <v>1307</v>
      </c>
      <c r="K319" s="164" t="s">
        <v>86</v>
      </c>
      <c r="L319" s="164" t="s">
        <v>87</v>
      </c>
      <c r="M319" s="164" t="s">
        <v>1308</v>
      </c>
      <c r="N319" s="164" t="s">
        <v>1309</v>
      </c>
      <c r="O319" s="164">
        <v>46037</v>
      </c>
      <c r="P319" s="164">
        <v>46386</v>
      </c>
      <c r="Q319" s="236">
        <v>1</v>
      </c>
      <c r="R319" s="236">
        <v>1</v>
      </c>
      <c r="S319" s="236">
        <v>1</v>
      </c>
      <c r="T319" s="236">
        <v>1</v>
      </c>
      <c r="U319" s="242" t="s">
        <v>1458</v>
      </c>
      <c r="V319" s="243">
        <v>23762981</v>
      </c>
      <c r="W319" s="130" t="s">
        <v>1457</v>
      </c>
      <c r="X319" s="134" t="s">
        <v>1306</v>
      </c>
      <c r="Y319" s="133" t="s">
        <v>1401</v>
      </c>
      <c r="Z319" s="133" t="s">
        <v>1402</v>
      </c>
      <c r="AA319" s="133" t="s">
        <v>1444</v>
      </c>
      <c r="AB319" s="122">
        <v>24030000</v>
      </c>
      <c r="AC319" s="228" t="s">
        <v>1305</v>
      </c>
      <c r="AD319" s="164" t="s">
        <v>91</v>
      </c>
      <c r="AE319" s="164" t="s">
        <v>973</v>
      </c>
      <c r="AF319" s="164" t="s">
        <v>91</v>
      </c>
      <c r="AG319" s="164" t="s">
        <v>91</v>
      </c>
      <c r="AI319" s="293">
        <f>(5/5)*100%</f>
        <v>1</v>
      </c>
      <c r="AJ319" s="290">
        <f t="shared" ref="AJ319:AJ328" si="47">+IF(Q319=0,"No Aplica",IF(AI319/Q319&gt;=100%,100%,AI319/Q319))</f>
        <v>1</v>
      </c>
      <c r="AK319" s="315" t="str">
        <f t="shared" ref="AK319:AK328" si="48">IF(ISTEXT(AJ319),"No reporta avance en el periodo",IF(AJ319&lt;=69%,"Avance insuficiente",IF(AJ319&gt;95%,"Avance satisfactorio",IF(AJ319&gt;70%,"Avance suficiente",IF(AJ319&lt;94%,"Avance suficiente",0)))))</f>
        <v>Avance satisfactorio</v>
      </c>
      <c r="AL319" s="164" t="s">
        <v>1310</v>
      </c>
      <c r="AM319" s="164" t="s">
        <v>1311</v>
      </c>
      <c r="AN319" s="164" t="s">
        <v>1312</v>
      </c>
      <c r="AO319" s="118" t="str">
        <f t="shared" ref="AO319:AO328" si="49">IF(AI319&lt;1%,"Sin iniciar",IF(AI319&gt;=G319,"Terminada","En gestión"))</f>
        <v>En gestión</v>
      </c>
      <c r="AP319" s="243">
        <v>23762981</v>
      </c>
      <c r="AQ319" s="243">
        <v>5940745125</v>
      </c>
      <c r="AR319" s="122">
        <v>24030000</v>
      </c>
      <c r="AS319" s="122">
        <v>24030000</v>
      </c>
      <c r="AT319" s="122">
        <v>4272000</v>
      </c>
    </row>
    <row r="320" spans="2:46" s="59" customFormat="1" ht="17.25" thickBot="1" x14ac:dyDescent="0.35">
      <c r="B320" s="165"/>
      <c r="C320" s="165"/>
      <c r="D320" s="165"/>
      <c r="E320" s="163"/>
      <c r="F320" s="165"/>
      <c r="G320" s="165"/>
      <c r="H320" s="165"/>
      <c r="I320" s="237"/>
      <c r="J320" s="165"/>
      <c r="K320" s="165"/>
      <c r="L320" s="165"/>
      <c r="M320" s="165"/>
      <c r="N320" s="165"/>
      <c r="O320" s="165"/>
      <c r="P320" s="165"/>
      <c r="Q320" s="237"/>
      <c r="R320" s="237"/>
      <c r="S320" s="237"/>
      <c r="T320" s="237"/>
      <c r="U320" s="242"/>
      <c r="V320" s="243"/>
      <c r="W320" s="130" t="s">
        <v>1457</v>
      </c>
      <c r="X320" s="134" t="s">
        <v>1306</v>
      </c>
      <c r="Y320" s="133" t="s">
        <v>1396</v>
      </c>
      <c r="Z320" s="133" t="s">
        <v>1397</v>
      </c>
      <c r="AA320" s="133" t="s">
        <v>1444</v>
      </c>
      <c r="AB320" s="122">
        <v>25300000</v>
      </c>
      <c r="AC320" s="230"/>
      <c r="AD320" s="165"/>
      <c r="AE320" s="165"/>
      <c r="AF320" s="165"/>
      <c r="AG320" s="165"/>
      <c r="AI320" s="294"/>
      <c r="AJ320" s="289"/>
      <c r="AK320" s="316"/>
      <c r="AL320" s="165"/>
      <c r="AM320" s="165"/>
      <c r="AN320" s="165"/>
      <c r="AO320" s="118"/>
      <c r="AP320" s="243"/>
      <c r="AQ320" s="243"/>
      <c r="AR320" s="122">
        <v>25300000</v>
      </c>
      <c r="AS320" s="122">
        <v>20700000</v>
      </c>
      <c r="AT320" s="122">
        <v>3986666.6</v>
      </c>
    </row>
    <row r="321" spans="2:46" s="59" customFormat="1" ht="16.5" customHeight="1" thickBot="1" x14ac:dyDescent="0.35">
      <c r="B321" s="52" t="s">
        <v>78</v>
      </c>
      <c r="C321" s="52" t="s">
        <v>1061</v>
      </c>
      <c r="D321" s="52" t="s">
        <v>1300</v>
      </c>
      <c r="E321" s="53" t="s">
        <v>1313</v>
      </c>
      <c r="F321" s="52" t="s">
        <v>182</v>
      </c>
      <c r="G321" s="52" t="s">
        <v>1064</v>
      </c>
      <c r="H321" s="52" t="s">
        <v>183</v>
      </c>
      <c r="I321" s="77">
        <v>1</v>
      </c>
      <c r="J321" s="52" t="s">
        <v>1314</v>
      </c>
      <c r="K321" s="52" t="s">
        <v>86</v>
      </c>
      <c r="L321" s="52" t="s">
        <v>87</v>
      </c>
      <c r="M321" s="52" t="s">
        <v>1315</v>
      </c>
      <c r="N321" s="52" t="s">
        <v>1316</v>
      </c>
      <c r="O321" s="52">
        <v>46188</v>
      </c>
      <c r="P321" s="52">
        <v>46386</v>
      </c>
      <c r="Q321" s="77"/>
      <c r="R321" s="77"/>
      <c r="S321" s="77">
        <v>1</v>
      </c>
      <c r="T321" s="77">
        <v>1</v>
      </c>
      <c r="U321" s="137" t="s">
        <v>1458</v>
      </c>
      <c r="V321" s="121">
        <v>23762981</v>
      </c>
      <c r="W321" s="130" t="s">
        <v>1457</v>
      </c>
      <c r="X321" s="134" t="s">
        <v>1313</v>
      </c>
      <c r="Y321" s="133" t="s">
        <v>1401</v>
      </c>
      <c r="Z321" s="133" t="s">
        <v>1402</v>
      </c>
      <c r="AA321" s="133" t="s">
        <v>1444</v>
      </c>
      <c r="AB321" s="122">
        <v>129418200</v>
      </c>
      <c r="AC321" s="123" t="s">
        <v>1305</v>
      </c>
      <c r="AD321" s="52" t="s">
        <v>91</v>
      </c>
      <c r="AE321" s="52" t="s">
        <v>1317</v>
      </c>
      <c r="AF321" s="52" t="s">
        <v>91</v>
      </c>
      <c r="AG321" s="52" t="s">
        <v>91</v>
      </c>
      <c r="AI321" s="114"/>
      <c r="AJ321" s="57" t="str">
        <f t="shared" si="47"/>
        <v>No Aplica</v>
      </c>
      <c r="AK321" s="117" t="str">
        <f t="shared" si="48"/>
        <v>No reporta avance en el periodo</v>
      </c>
      <c r="AL321" s="52"/>
      <c r="AM321" s="52"/>
      <c r="AN321" s="52"/>
      <c r="AO321" s="118" t="str">
        <f t="shared" si="49"/>
        <v>Sin iniciar</v>
      </c>
      <c r="AP321" s="121">
        <v>23762981</v>
      </c>
      <c r="AQ321" s="121">
        <v>0</v>
      </c>
      <c r="AR321" s="122">
        <v>129418200</v>
      </c>
      <c r="AS321" s="122">
        <v>101068200</v>
      </c>
      <c r="AT321" s="122">
        <v>19766866.600000001</v>
      </c>
    </row>
    <row r="322" spans="2:46" s="59" customFormat="1" ht="16.5" customHeight="1" thickBot="1" x14ac:dyDescent="0.35">
      <c r="B322" s="52" t="s">
        <v>78</v>
      </c>
      <c r="C322" s="52" t="s">
        <v>1061</v>
      </c>
      <c r="D322" s="52" t="s">
        <v>1300</v>
      </c>
      <c r="E322" s="53" t="s">
        <v>1318</v>
      </c>
      <c r="F322" s="52" t="s">
        <v>182</v>
      </c>
      <c r="G322" s="52" t="s">
        <v>1064</v>
      </c>
      <c r="H322" s="52" t="s">
        <v>183</v>
      </c>
      <c r="I322" s="77">
        <v>1</v>
      </c>
      <c r="J322" s="52" t="s">
        <v>1319</v>
      </c>
      <c r="K322" s="52" t="s">
        <v>86</v>
      </c>
      <c r="L322" s="52" t="s">
        <v>87</v>
      </c>
      <c r="M322" s="52" t="s">
        <v>1315</v>
      </c>
      <c r="N322" s="52" t="s">
        <v>1320</v>
      </c>
      <c r="O322" s="52">
        <v>46037</v>
      </c>
      <c r="P322" s="52">
        <v>46203</v>
      </c>
      <c r="Q322" s="77"/>
      <c r="R322" s="77">
        <v>1</v>
      </c>
      <c r="S322" s="77"/>
      <c r="T322" s="77"/>
      <c r="U322" s="137" t="s">
        <v>1458</v>
      </c>
      <c r="V322" s="121">
        <v>23762981</v>
      </c>
      <c r="W322" s="130" t="s">
        <v>1457</v>
      </c>
      <c r="X322" s="134" t="s">
        <v>1318</v>
      </c>
      <c r="Y322" s="133" t="s">
        <v>1401</v>
      </c>
      <c r="Z322" s="133" t="s">
        <v>1402</v>
      </c>
      <c r="AA322" s="133" t="s">
        <v>1444</v>
      </c>
      <c r="AB322" s="122">
        <v>94815000</v>
      </c>
      <c r="AC322" s="123" t="s">
        <v>1305</v>
      </c>
      <c r="AD322" s="52" t="s">
        <v>91</v>
      </c>
      <c r="AE322" s="52" t="s">
        <v>1317</v>
      </c>
      <c r="AF322" s="52" t="s">
        <v>91</v>
      </c>
      <c r="AG322" s="52" t="s">
        <v>91</v>
      </c>
      <c r="AI322" s="114"/>
      <c r="AJ322" s="57" t="str">
        <f t="shared" si="47"/>
        <v>No Aplica</v>
      </c>
      <c r="AK322" s="117" t="str">
        <f t="shared" si="48"/>
        <v>No reporta avance en el periodo</v>
      </c>
      <c r="AL322" s="52"/>
      <c r="AM322" s="52"/>
      <c r="AN322" s="52"/>
      <c r="AO322" s="118" t="str">
        <f t="shared" si="49"/>
        <v>Sin iniciar</v>
      </c>
      <c r="AP322" s="121">
        <v>23762981</v>
      </c>
      <c r="AQ322" s="121">
        <v>0</v>
      </c>
      <c r="AR322" s="122">
        <v>94815000</v>
      </c>
      <c r="AS322" s="122">
        <v>94815000</v>
      </c>
      <c r="AT322" s="122">
        <v>16598999.799999999</v>
      </c>
    </row>
    <row r="323" spans="2:46" s="59" customFormat="1" ht="17.25" thickBot="1" x14ac:dyDescent="0.35">
      <c r="B323" s="164" t="s">
        <v>78</v>
      </c>
      <c r="C323" s="164" t="s">
        <v>1061</v>
      </c>
      <c r="D323" s="164" t="s">
        <v>1300</v>
      </c>
      <c r="E323" s="162" t="s">
        <v>1321</v>
      </c>
      <c r="F323" s="164" t="s">
        <v>182</v>
      </c>
      <c r="G323" s="164" t="s">
        <v>1064</v>
      </c>
      <c r="H323" s="164" t="s">
        <v>183</v>
      </c>
      <c r="I323" s="236">
        <v>1</v>
      </c>
      <c r="J323" s="164" t="s">
        <v>1322</v>
      </c>
      <c r="K323" s="164" t="s">
        <v>86</v>
      </c>
      <c r="L323" s="164" t="s">
        <v>87</v>
      </c>
      <c r="M323" s="164" t="s">
        <v>1323</v>
      </c>
      <c r="N323" s="164" t="s">
        <v>1324</v>
      </c>
      <c r="O323" s="164">
        <v>46037</v>
      </c>
      <c r="P323" s="164">
        <v>46386</v>
      </c>
      <c r="Q323" s="236">
        <v>1</v>
      </c>
      <c r="R323" s="236">
        <v>1</v>
      </c>
      <c r="S323" s="236">
        <v>1</v>
      </c>
      <c r="T323" s="236">
        <v>1</v>
      </c>
      <c r="U323" s="242" t="s">
        <v>1458</v>
      </c>
      <c r="V323" s="243">
        <v>23762981</v>
      </c>
      <c r="W323" s="313" t="s">
        <v>1457</v>
      </c>
      <c r="X323" s="313" t="s">
        <v>1321</v>
      </c>
      <c r="Y323" s="133" t="s">
        <v>1401</v>
      </c>
      <c r="Z323" s="133" t="s">
        <v>1402</v>
      </c>
      <c r="AA323" s="133" t="s">
        <v>1444</v>
      </c>
      <c r="AB323" s="122">
        <v>141120000</v>
      </c>
      <c r="AC323" s="228" t="s">
        <v>1305</v>
      </c>
      <c r="AD323" s="164" t="s">
        <v>91</v>
      </c>
      <c r="AE323" s="164" t="s">
        <v>1317</v>
      </c>
      <c r="AF323" s="164" t="s">
        <v>91</v>
      </c>
      <c r="AG323" s="164" t="s">
        <v>91</v>
      </c>
      <c r="AI323" s="293">
        <f>(6/6)/100%</f>
        <v>1</v>
      </c>
      <c r="AJ323" s="290">
        <f t="shared" si="47"/>
        <v>1</v>
      </c>
      <c r="AK323" s="315" t="str">
        <f t="shared" si="48"/>
        <v>Avance satisfactorio</v>
      </c>
      <c r="AL323" s="164" t="s">
        <v>1325</v>
      </c>
      <c r="AM323" s="164" t="s">
        <v>1326</v>
      </c>
      <c r="AN323" s="164" t="s">
        <v>1312</v>
      </c>
      <c r="AO323" s="317" t="str">
        <f t="shared" si="49"/>
        <v>En gestión</v>
      </c>
      <c r="AP323" s="243">
        <v>23762981</v>
      </c>
      <c r="AQ323" s="243">
        <v>5940745125</v>
      </c>
      <c r="AR323" s="122">
        <v>141120000</v>
      </c>
      <c r="AS323" s="122">
        <v>141120000</v>
      </c>
      <c r="AT323" s="122">
        <v>24260666.600000001</v>
      </c>
    </row>
    <row r="324" spans="2:46" s="59" customFormat="1" ht="17.25" thickBot="1" x14ac:dyDescent="0.35">
      <c r="B324" s="165"/>
      <c r="C324" s="165"/>
      <c r="D324" s="165"/>
      <c r="E324" s="163"/>
      <c r="F324" s="165"/>
      <c r="G324" s="165"/>
      <c r="H324" s="165"/>
      <c r="I324" s="237"/>
      <c r="J324" s="165"/>
      <c r="K324" s="165"/>
      <c r="L324" s="165"/>
      <c r="M324" s="165"/>
      <c r="N324" s="165"/>
      <c r="O324" s="165"/>
      <c r="P324" s="165"/>
      <c r="Q324" s="237"/>
      <c r="R324" s="237"/>
      <c r="S324" s="237"/>
      <c r="T324" s="237"/>
      <c r="U324" s="242"/>
      <c r="V324" s="243"/>
      <c r="W324" s="314"/>
      <c r="X324" s="314"/>
      <c r="Y324" s="133" t="s">
        <v>1396</v>
      </c>
      <c r="Z324" s="133" t="s">
        <v>1397</v>
      </c>
      <c r="AA324" s="133" t="s">
        <v>1444</v>
      </c>
      <c r="AB324" s="122">
        <v>50600000</v>
      </c>
      <c r="AC324" s="230"/>
      <c r="AD324" s="165"/>
      <c r="AE324" s="165"/>
      <c r="AF324" s="165"/>
      <c r="AG324" s="165"/>
      <c r="AI324" s="294"/>
      <c r="AJ324" s="289"/>
      <c r="AK324" s="316"/>
      <c r="AL324" s="165"/>
      <c r="AM324" s="165"/>
      <c r="AN324" s="165"/>
      <c r="AO324" s="318"/>
      <c r="AP324" s="243"/>
      <c r="AQ324" s="243"/>
      <c r="AR324" s="122">
        <v>50600000</v>
      </c>
      <c r="AS324" s="122">
        <v>41400000</v>
      </c>
      <c r="AT324" s="122">
        <v>7973333.2000000002</v>
      </c>
    </row>
    <row r="325" spans="2:46" s="59" customFormat="1" ht="16.5" customHeight="1" thickBot="1" x14ac:dyDescent="0.35">
      <c r="B325" s="164" t="s">
        <v>78</v>
      </c>
      <c r="C325" s="164" t="s">
        <v>1061</v>
      </c>
      <c r="D325" s="164" t="s">
        <v>1300</v>
      </c>
      <c r="E325" s="162" t="s">
        <v>1327</v>
      </c>
      <c r="F325" s="164" t="s">
        <v>182</v>
      </c>
      <c r="G325" s="164" t="s">
        <v>1064</v>
      </c>
      <c r="H325" s="164" t="s">
        <v>183</v>
      </c>
      <c r="I325" s="236">
        <v>1</v>
      </c>
      <c r="J325" s="164" t="s">
        <v>1328</v>
      </c>
      <c r="K325" s="164" t="s">
        <v>86</v>
      </c>
      <c r="L325" s="164" t="s">
        <v>87</v>
      </c>
      <c r="M325" s="164" t="s">
        <v>1315</v>
      </c>
      <c r="N325" s="164" t="s">
        <v>1329</v>
      </c>
      <c r="O325" s="164">
        <v>46113</v>
      </c>
      <c r="P325" s="164">
        <v>46386</v>
      </c>
      <c r="Q325" s="236"/>
      <c r="R325" s="236">
        <v>1</v>
      </c>
      <c r="S325" s="236">
        <v>1</v>
      </c>
      <c r="T325" s="236">
        <v>1</v>
      </c>
      <c r="U325" s="242" t="s">
        <v>1458</v>
      </c>
      <c r="V325" s="243">
        <v>23762981</v>
      </c>
      <c r="W325" s="130" t="s">
        <v>1457</v>
      </c>
      <c r="X325" s="134" t="s">
        <v>1327</v>
      </c>
      <c r="Y325" s="133" t="s">
        <v>1401</v>
      </c>
      <c r="Z325" s="133" t="s">
        <v>1402</v>
      </c>
      <c r="AA325" s="133" t="s">
        <v>1444</v>
      </c>
      <c r="AB325" s="122">
        <v>60120000</v>
      </c>
      <c r="AC325" s="228" t="s">
        <v>1305</v>
      </c>
      <c r="AD325" s="164" t="s">
        <v>91</v>
      </c>
      <c r="AE325" s="164" t="s">
        <v>1317</v>
      </c>
      <c r="AF325" s="164" t="s">
        <v>91</v>
      </c>
      <c r="AG325" s="164" t="s">
        <v>91</v>
      </c>
      <c r="AI325" s="293"/>
      <c r="AJ325" s="290" t="str">
        <f t="shared" si="47"/>
        <v>No Aplica</v>
      </c>
      <c r="AK325" s="315" t="str">
        <f t="shared" si="48"/>
        <v>No reporta avance en el periodo</v>
      </c>
      <c r="AL325" s="164"/>
      <c r="AM325" s="164"/>
      <c r="AN325" s="164"/>
      <c r="AO325" s="317" t="str">
        <f t="shared" si="49"/>
        <v>Sin iniciar</v>
      </c>
      <c r="AP325" s="243">
        <v>23762981</v>
      </c>
      <c r="AQ325" s="243">
        <v>0</v>
      </c>
      <c r="AR325" s="122">
        <v>60120000</v>
      </c>
      <c r="AS325" s="122">
        <v>60120000</v>
      </c>
      <c r="AT325" s="122">
        <v>10688000</v>
      </c>
    </row>
    <row r="326" spans="2:46" s="59" customFormat="1" ht="17.25" thickBot="1" x14ac:dyDescent="0.35">
      <c r="B326" s="165"/>
      <c r="C326" s="165"/>
      <c r="D326" s="165"/>
      <c r="E326" s="163"/>
      <c r="F326" s="165"/>
      <c r="G326" s="165"/>
      <c r="H326" s="165"/>
      <c r="I326" s="237"/>
      <c r="J326" s="165"/>
      <c r="K326" s="165"/>
      <c r="L326" s="165"/>
      <c r="M326" s="165"/>
      <c r="N326" s="165"/>
      <c r="O326" s="165"/>
      <c r="P326" s="165"/>
      <c r="Q326" s="237"/>
      <c r="R326" s="237"/>
      <c r="S326" s="237"/>
      <c r="T326" s="237"/>
      <c r="U326" s="242"/>
      <c r="V326" s="243"/>
      <c r="W326" s="130" t="s">
        <v>1457</v>
      </c>
      <c r="X326" s="134" t="s">
        <v>1327</v>
      </c>
      <c r="Y326" s="133" t="s">
        <v>1396</v>
      </c>
      <c r="Z326" s="133" t="s">
        <v>1397</v>
      </c>
      <c r="AA326" s="133" t="s">
        <v>1444</v>
      </c>
      <c r="AB326" s="122">
        <v>50600000</v>
      </c>
      <c r="AC326" s="230"/>
      <c r="AD326" s="165"/>
      <c r="AE326" s="165"/>
      <c r="AF326" s="165"/>
      <c r="AG326" s="165"/>
      <c r="AI326" s="294"/>
      <c r="AJ326" s="289"/>
      <c r="AK326" s="316"/>
      <c r="AL326" s="165"/>
      <c r="AM326" s="165"/>
      <c r="AN326" s="165"/>
      <c r="AO326" s="318"/>
      <c r="AP326" s="243"/>
      <c r="AQ326" s="243"/>
      <c r="AR326" s="122">
        <v>50600000</v>
      </c>
      <c r="AS326" s="122">
        <v>41400000</v>
      </c>
      <c r="AT326" s="122">
        <v>7973333.2000000002</v>
      </c>
    </row>
    <row r="327" spans="2:46" s="59" customFormat="1" ht="16.5" customHeight="1" thickBot="1" x14ac:dyDescent="0.35">
      <c r="B327" s="52" t="s">
        <v>78</v>
      </c>
      <c r="C327" s="52" t="s">
        <v>1061</v>
      </c>
      <c r="D327" s="52" t="s">
        <v>1300</v>
      </c>
      <c r="E327" s="53" t="s">
        <v>1330</v>
      </c>
      <c r="F327" s="52" t="s">
        <v>182</v>
      </c>
      <c r="G327" s="52" t="s">
        <v>1064</v>
      </c>
      <c r="H327" s="52" t="s">
        <v>183</v>
      </c>
      <c r="I327" s="77">
        <v>1</v>
      </c>
      <c r="J327" s="52" t="s">
        <v>1331</v>
      </c>
      <c r="K327" s="52" t="s">
        <v>86</v>
      </c>
      <c r="L327" s="52" t="s">
        <v>87</v>
      </c>
      <c r="M327" s="52" t="s">
        <v>1332</v>
      </c>
      <c r="N327" s="52" t="s">
        <v>1333</v>
      </c>
      <c r="O327" s="52">
        <v>46113</v>
      </c>
      <c r="P327" s="52">
        <v>46385</v>
      </c>
      <c r="Q327" s="77"/>
      <c r="R327" s="77">
        <v>1</v>
      </c>
      <c r="S327" s="77">
        <v>1</v>
      </c>
      <c r="T327" s="77">
        <v>1</v>
      </c>
      <c r="U327" s="137" t="s">
        <v>1458</v>
      </c>
      <c r="V327" s="121">
        <v>158271959</v>
      </c>
      <c r="W327" s="130" t="s">
        <v>1457</v>
      </c>
      <c r="X327" s="134" t="s">
        <v>1330</v>
      </c>
      <c r="Y327" s="133" t="s">
        <v>1401</v>
      </c>
      <c r="Z327" s="133" t="s">
        <v>1411</v>
      </c>
      <c r="AA327" s="133" t="s">
        <v>1444</v>
      </c>
      <c r="AB327" s="122">
        <v>170216236</v>
      </c>
      <c r="AC327" s="123" t="s">
        <v>1305</v>
      </c>
      <c r="AD327" s="52" t="s">
        <v>91</v>
      </c>
      <c r="AE327" s="52" t="s">
        <v>1334</v>
      </c>
      <c r="AF327" s="52" t="s">
        <v>91</v>
      </c>
      <c r="AG327" s="52" t="s">
        <v>91</v>
      </c>
      <c r="AI327" s="114"/>
      <c r="AJ327" s="57" t="str">
        <f t="shared" si="47"/>
        <v>No Aplica</v>
      </c>
      <c r="AK327" s="117" t="str">
        <f t="shared" si="48"/>
        <v>No reporta avance en el periodo</v>
      </c>
      <c r="AL327" s="52"/>
      <c r="AM327" s="52"/>
      <c r="AN327" s="52"/>
      <c r="AO327" s="118" t="str">
        <f t="shared" si="49"/>
        <v>Sin iniciar</v>
      </c>
      <c r="AP327" s="121">
        <v>158271959</v>
      </c>
      <c r="AQ327" s="121">
        <v>0</v>
      </c>
      <c r="AR327" s="122">
        <v>170216236</v>
      </c>
      <c r="AS327" s="122">
        <v>149900000</v>
      </c>
      <c r="AT327" s="122">
        <v>28506666.335000001</v>
      </c>
    </row>
    <row r="328" spans="2:46" s="59" customFormat="1" ht="17.25" thickBot="1" x14ac:dyDescent="0.35">
      <c r="B328" s="52" t="s">
        <v>78</v>
      </c>
      <c r="C328" s="52" t="s">
        <v>1061</v>
      </c>
      <c r="D328" s="52" t="s">
        <v>1300</v>
      </c>
      <c r="E328" s="53" t="s">
        <v>1335</v>
      </c>
      <c r="F328" s="52" t="s">
        <v>182</v>
      </c>
      <c r="G328" s="52" t="s">
        <v>1064</v>
      </c>
      <c r="H328" s="52" t="s">
        <v>183</v>
      </c>
      <c r="I328" s="77">
        <v>1</v>
      </c>
      <c r="J328" s="52" t="s">
        <v>1336</v>
      </c>
      <c r="K328" s="52" t="s">
        <v>86</v>
      </c>
      <c r="L328" s="52" t="s">
        <v>87</v>
      </c>
      <c r="M328" s="52" t="s">
        <v>1337</v>
      </c>
      <c r="N328" s="52" t="s">
        <v>1338</v>
      </c>
      <c r="O328" s="90">
        <v>46023</v>
      </c>
      <c r="P328" s="90">
        <v>46386</v>
      </c>
      <c r="Q328" s="77">
        <v>1</v>
      </c>
      <c r="R328" s="77">
        <v>1</v>
      </c>
      <c r="S328" s="77">
        <v>1</v>
      </c>
      <c r="T328" s="77">
        <v>1</v>
      </c>
      <c r="U328" s="137" t="s">
        <v>1458</v>
      </c>
      <c r="V328" s="121">
        <v>158271959</v>
      </c>
      <c r="W328" s="130" t="s">
        <v>1457</v>
      </c>
      <c r="X328" s="134" t="s">
        <v>1335</v>
      </c>
      <c r="Y328" s="133" t="s">
        <v>1401</v>
      </c>
      <c r="Z328" s="133" t="s">
        <v>1411</v>
      </c>
      <c r="AA328" s="133" t="s">
        <v>1444</v>
      </c>
      <c r="AB328" s="122">
        <v>170216236</v>
      </c>
      <c r="AC328" s="123" t="s">
        <v>1305</v>
      </c>
      <c r="AD328" s="52" t="s">
        <v>91</v>
      </c>
      <c r="AE328" s="52" t="s">
        <v>1334</v>
      </c>
      <c r="AF328" s="52" t="s">
        <v>91</v>
      </c>
      <c r="AG328" s="52" t="s">
        <v>91</v>
      </c>
      <c r="AI328" s="114">
        <f>(1/1)*100%</f>
        <v>1</v>
      </c>
      <c r="AJ328" s="57">
        <f t="shared" si="47"/>
        <v>1</v>
      </c>
      <c r="AK328" s="117" t="str">
        <f t="shared" si="48"/>
        <v>Avance satisfactorio</v>
      </c>
      <c r="AL328" s="52" t="s">
        <v>1339</v>
      </c>
      <c r="AM328" s="52" t="s">
        <v>1340</v>
      </c>
      <c r="AN328" s="52" t="s">
        <v>1312</v>
      </c>
      <c r="AO328" s="118" t="str">
        <f t="shared" si="49"/>
        <v>En gestión</v>
      </c>
      <c r="AP328" s="121">
        <v>158271959</v>
      </c>
      <c r="AQ328" s="121">
        <v>3956798963</v>
      </c>
      <c r="AR328" s="122">
        <v>170216236</v>
      </c>
      <c r="AS328" s="122">
        <v>149900000</v>
      </c>
      <c r="AT328" s="122">
        <v>28506666.335000001</v>
      </c>
    </row>
    <row r="329" spans="2:46" s="59" customFormat="1" ht="17.25" thickBot="1" x14ac:dyDescent="0.35">
      <c r="B329" s="52" t="s">
        <v>78</v>
      </c>
      <c r="C329" s="52" t="s">
        <v>1061</v>
      </c>
      <c r="D329" s="52" t="s">
        <v>1341</v>
      </c>
      <c r="E329" s="53" t="s">
        <v>1342</v>
      </c>
      <c r="F329" s="52" t="s">
        <v>182</v>
      </c>
      <c r="G329" s="52" t="s">
        <v>1343</v>
      </c>
      <c r="H329" s="52" t="s">
        <v>183</v>
      </c>
      <c r="I329" s="84">
        <v>1</v>
      </c>
      <c r="J329" s="52" t="s">
        <v>1344</v>
      </c>
      <c r="K329" s="52" t="s">
        <v>86</v>
      </c>
      <c r="L329" s="52" t="s">
        <v>87</v>
      </c>
      <c r="M329" s="52" t="s">
        <v>1345</v>
      </c>
      <c r="N329" s="52" t="s">
        <v>1346</v>
      </c>
      <c r="O329" s="90">
        <v>46049</v>
      </c>
      <c r="P329" s="90">
        <v>46386</v>
      </c>
      <c r="Q329" s="84">
        <v>0.25</v>
      </c>
      <c r="R329" s="84">
        <v>0.5</v>
      </c>
      <c r="S329" s="84">
        <v>0.75</v>
      </c>
      <c r="T329" s="84">
        <v>1</v>
      </c>
      <c r="U329" s="137" t="s">
        <v>1458</v>
      </c>
      <c r="V329" s="121">
        <v>90000000</v>
      </c>
      <c r="W329" s="130" t="s">
        <v>1457</v>
      </c>
      <c r="X329" s="134" t="s">
        <v>1342</v>
      </c>
      <c r="Y329" s="133" t="s">
        <v>1401</v>
      </c>
      <c r="Z329" s="133" t="s">
        <v>1402</v>
      </c>
      <c r="AA329" s="133" t="s">
        <v>1445</v>
      </c>
      <c r="AB329" s="122">
        <v>22440000</v>
      </c>
      <c r="AC329" s="123" t="s">
        <v>993</v>
      </c>
      <c r="AD329" s="52" t="s">
        <v>302</v>
      </c>
      <c r="AE329" s="52" t="s">
        <v>197</v>
      </c>
      <c r="AF329" s="52" t="s">
        <v>680</v>
      </c>
      <c r="AG329" s="52" t="s">
        <v>91</v>
      </c>
      <c r="AI329" s="115">
        <v>0.25</v>
      </c>
      <c r="AJ329" s="57">
        <f>+IF(Q329=0,"No Aplica",IF(AI329/Q329&gt;=100%,100%,AI329/Q329))</f>
        <v>1</v>
      </c>
      <c r="AK329" s="117" t="str">
        <f>IF(ISTEXT(AJ329),"No reporta avance en el periodo",IF(AJ329&lt;=69%,"Avance insuficiente",IF(AJ329&gt;95%,"Avance satisfactorio",IF(AJ329&gt;70%,"Avance suficiente",IF(AJ329&lt;94%,"Avance suficiente",0)))))</f>
        <v>Avance satisfactorio</v>
      </c>
      <c r="AL329" s="52" t="s">
        <v>1347</v>
      </c>
      <c r="AM329" s="52" t="s">
        <v>1348</v>
      </c>
      <c r="AN329" s="52" t="s">
        <v>104</v>
      </c>
      <c r="AO329" s="118" t="str">
        <f>IF(AI329&lt;1%,"Sin iniciar",IF(AI329&gt;=G329,"Terminada","En gestión"))</f>
        <v>En gestión</v>
      </c>
      <c r="AP329" s="121">
        <v>90000000</v>
      </c>
      <c r="AQ329" s="121">
        <v>22500000</v>
      </c>
      <c r="AR329" s="122">
        <v>22440000</v>
      </c>
      <c r="AS329" s="122">
        <v>18360000</v>
      </c>
      <c r="AT329" s="122">
        <v>2652000</v>
      </c>
    </row>
    <row r="330" spans="2:46" s="59" customFormat="1" ht="17.25" thickBot="1" x14ac:dyDescent="0.35">
      <c r="B330" s="52" t="s">
        <v>78</v>
      </c>
      <c r="C330" s="52" t="s">
        <v>1061</v>
      </c>
      <c r="D330" s="52" t="s">
        <v>1341</v>
      </c>
      <c r="E330" s="53" t="s">
        <v>1349</v>
      </c>
      <c r="F330" s="52" t="s">
        <v>182</v>
      </c>
      <c r="G330" s="52" t="s">
        <v>1343</v>
      </c>
      <c r="H330" s="52" t="s">
        <v>183</v>
      </c>
      <c r="I330" s="61">
        <v>1</v>
      </c>
      <c r="J330" s="52" t="s">
        <v>1350</v>
      </c>
      <c r="K330" s="52" t="s">
        <v>86</v>
      </c>
      <c r="L330" s="52" t="s">
        <v>87</v>
      </c>
      <c r="M330" s="52" t="s">
        <v>1351</v>
      </c>
      <c r="N330" s="52" t="s">
        <v>1346</v>
      </c>
      <c r="O330" s="90">
        <v>46049</v>
      </c>
      <c r="P330" s="90">
        <v>46386</v>
      </c>
      <c r="Q330" s="61">
        <v>0.25</v>
      </c>
      <c r="R330" s="61">
        <v>0.25</v>
      </c>
      <c r="S330" s="61">
        <v>0.25</v>
      </c>
      <c r="T330" s="61">
        <v>0.25</v>
      </c>
      <c r="U330" s="137" t="s">
        <v>1458</v>
      </c>
      <c r="V330" s="121">
        <v>90000000</v>
      </c>
      <c r="W330" s="130" t="s">
        <v>1457</v>
      </c>
      <c r="X330" s="134" t="s">
        <v>1349</v>
      </c>
      <c r="Y330" s="133" t="s">
        <v>1401</v>
      </c>
      <c r="Z330" s="133" t="s">
        <v>1402</v>
      </c>
      <c r="AA330" s="133" t="s">
        <v>1445</v>
      </c>
      <c r="AB330" s="122">
        <v>32130000</v>
      </c>
      <c r="AC330" s="123" t="s">
        <v>993</v>
      </c>
      <c r="AD330" s="52" t="s">
        <v>302</v>
      </c>
      <c r="AE330" s="52" t="s">
        <v>197</v>
      </c>
      <c r="AF330" s="52" t="s">
        <v>680</v>
      </c>
      <c r="AG330" s="52" t="s">
        <v>91</v>
      </c>
      <c r="AI330" s="94">
        <v>0.25</v>
      </c>
      <c r="AJ330" s="57">
        <f t="shared" ref="AJ330:AJ333" si="50">+IF(Q330=0,"No Aplica",IF(AI330/Q330&gt;=100%,100%,AI330/Q330))</f>
        <v>1</v>
      </c>
      <c r="AK330" s="117" t="str">
        <f t="shared" ref="AK330:AK333" si="51">IF(ISTEXT(AJ330),"No reporta avance en el periodo",IF(AJ330&lt;=69%,"Avance insuficiente",IF(AJ330&gt;95%,"Avance satisfactorio",IF(AJ330&gt;70%,"Avance suficiente",IF(AJ330&lt;94%,"Avance suficiente",0)))))</f>
        <v>Avance satisfactorio</v>
      </c>
      <c r="AL330" s="52" t="s">
        <v>1352</v>
      </c>
      <c r="AM330" s="52" t="s">
        <v>1353</v>
      </c>
      <c r="AN330" s="52" t="s">
        <v>104</v>
      </c>
      <c r="AO330" s="118" t="str">
        <f t="shared" ref="AO330:AO333" si="52">IF(AI330&lt;1%,"Sin iniciar",IF(AI330&gt;=G330,"Terminada","En gestión"))</f>
        <v>En gestión</v>
      </c>
      <c r="AP330" s="121">
        <v>90000000</v>
      </c>
      <c r="AQ330" s="121">
        <v>22500000</v>
      </c>
      <c r="AR330" s="122">
        <v>32130000</v>
      </c>
      <c r="AS330" s="122">
        <v>29070000</v>
      </c>
      <c r="AT330" s="122">
        <v>4964000</v>
      </c>
    </row>
    <row r="331" spans="2:46" s="59" customFormat="1" ht="17.25" thickBot="1" x14ac:dyDescent="0.35">
      <c r="B331" s="52" t="s">
        <v>78</v>
      </c>
      <c r="C331" s="52" t="s">
        <v>1061</v>
      </c>
      <c r="D331" s="52" t="s">
        <v>1341</v>
      </c>
      <c r="E331" s="53" t="s">
        <v>1354</v>
      </c>
      <c r="F331" s="52" t="s">
        <v>182</v>
      </c>
      <c r="G331" s="52" t="s">
        <v>1343</v>
      </c>
      <c r="H331" s="52" t="s">
        <v>183</v>
      </c>
      <c r="I331" s="61">
        <v>1</v>
      </c>
      <c r="J331" s="52" t="s">
        <v>1355</v>
      </c>
      <c r="K331" s="52" t="s">
        <v>86</v>
      </c>
      <c r="L331" s="52" t="s">
        <v>87</v>
      </c>
      <c r="M331" s="52" t="s">
        <v>1351</v>
      </c>
      <c r="N331" s="52" t="s">
        <v>1356</v>
      </c>
      <c r="O331" s="90">
        <v>46049</v>
      </c>
      <c r="P331" s="90">
        <v>46386</v>
      </c>
      <c r="Q331" s="61">
        <v>0.25</v>
      </c>
      <c r="R331" s="61">
        <v>0.25</v>
      </c>
      <c r="S331" s="61">
        <v>0.25</v>
      </c>
      <c r="T331" s="61">
        <v>0.25</v>
      </c>
      <c r="U331" s="137" t="s">
        <v>1458</v>
      </c>
      <c r="V331" s="121">
        <v>90000000</v>
      </c>
      <c r="W331" s="130" t="s">
        <v>1457</v>
      </c>
      <c r="X331" s="134" t="s">
        <v>1354</v>
      </c>
      <c r="Y331" s="133" t="s">
        <v>1401</v>
      </c>
      <c r="Z331" s="133" t="s">
        <v>1402</v>
      </c>
      <c r="AA331" s="133" t="s">
        <v>1445</v>
      </c>
      <c r="AB331" s="122">
        <v>20130000</v>
      </c>
      <c r="AC331" s="123" t="s">
        <v>993</v>
      </c>
      <c r="AD331" s="52" t="s">
        <v>302</v>
      </c>
      <c r="AE331" s="52" t="s">
        <v>197</v>
      </c>
      <c r="AF331" s="52" t="s">
        <v>680</v>
      </c>
      <c r="AG331" s="52" t="s">
        <v>91</v>
      </c>
      <c r="AI331" s="94">
        <v>0.25</v>
      </c>
      <c r="AJ331" s="57">
        <f t="shared" si="50"/>
        <v>1</v>
      </c>
      <c r="AK331" s="117" t="str">
        <f t="shared" si="51"/>
        <v>Avance satisfactorio</v>
      </c>
      <c r="AL331" s="52" t="s">
        <v>1357</v>
      </c>
      <c r="AM331" s="52" t="s">
        <v>1358</v>
      </c>
      <c r="AN331" s="52" t="s">
        <v>104</v>
      </c>
      <c r="AO331" s="118" t="str">
        <f t="shared" si="52"/>
        <v>En gestión</v>
      </c>
      <c r="AP331" s="121">
        <v>90000000</v>
      </c>
      <c r="AQ331" s="121">
        <v>22500000</v>
      </c>
      <c r="AR331" s="122">
        <v>20130000</v>
      </c>
      <c r="AS331" s="122">
        <v>13770000</v>
      </c>
      <c r="AT331" s="122">
        <v>1989000</v>
      </c>
    </row>
    <row r="332" spans="2:46" s="59" customFormat="1" ht="17.25" thickBot="1" x14ac:dyDescent="0.35">
      <c r="B332" s="52" t="s">
        <v>78</v>
      </c>
      <c r="C332" s="52" t="s">
        <v>1061</v>
      </c>
      <c r="D332" s="52" t="s">
        <v>1341</v>
      </c>
      <c r="E332" s="53" t="s">
        <v>1359</v>
      </c>
      <c r="F332" s="52" t="s">
        <v>182</v>
      </c>
      <c r="G332" s="52" t="s">
        <v>1343</v>
      </c>
      <c r="H332" s="52" t="s">
        <v>183</v>
      </c>
      <c r="I332" s="61">
        <v>1</v>
      </c>
      <c r="J332" s="52" t="s">
        <v>1360</v>
      </c>
      <c r="K332" s="52" t="s">
        <v>86</v>
      </c>
      <c r="L332" s="52" t="s">
        <v>87</v>
      </c>
      <c r="M332" s="52" t="s">
        <v>1361</v>
      </c>
      <c r="N332" s="52" t="s">
        <v>1362</v>
      </c>
      <c r="O332" s="90">
        <v>46049</v>
      </c>
      <c r="P332" s="90">
        <v>46386</v>
      </c>
      <c r="Q332" s="61">
        <v>0.25</v>
      </c>
      <c r="R332" s="61">
        <v>0.25</v>
      </c>
      <c r="S332" s="61">
        <v>0.25</v>
      </c>
      <c r="T332" s="61">
        <v>0.25</v>
      </c>
      <c r="U332" s="137" t="s">
        <v>1458</v>
      </c>
      <c r="V332" s="121">
        <v>90000000</v>
      </c>
      <c r="W332" s="130" t="s">
        <v>559</v>
      </c>
      <c r="X332" s="134" t="s">
        <v>1400</v>
      </c>
      <c r="Y332" s="133" t="s">
        <v>1400</v>
      </c>
      <c r="Z332" s="133" t="s">
        <v>1400</v>
      </c>
      <c r="AA332" s="133" t="s">
        <v>1400</v>
      </c>
      <c r="AB332" s="122">
        <v>0</v>
      </c>
      <c r="AC332" s="123" t="s">
        <v>993</v>
      </c>
      <c r="AD332" s="52" t="s">
        <v>302</v>
      </c>
      <c r="AE332" s="52" t="s">
        <v>197</v>
      </c>
      <c r="AF332" s="52" t="s">
        <v>680</v>
      </c>
      <c r="AG332" s="52" t="s">
        <v>91</v>
      </c>
      <c r="AI332" s="94">
        <v>0.25</v>
      </c>
      <c r="AJ332" s="57">
        <f t="shared" si="50"/>
        <v>1</v>
      </c>
      <c r="AK332" s="117" t="str">
        <f t="shared" si="51"/>
        <v>Avance satisfactorio</v>
      </c>
      <c r="AL332" s="52" t="s">
        <v>1363</v>
      </c>
      <c r="AM332" s="52" t="s">
        <v>1364</v>
      </c>
      <c r="AN332" s="52" t="s">
        <v>104</v>
      </c>
      <c r="AO332" s="118" t="str">
        <f t="shared" si="52"/>
        <v>En gestión</v>
      </c>
      <c r="AP332" s="121">
        <v>90000000</v>
      </c>
      <c r="AQ332" s="121">
        <v>22500000</v>
      </c>
      <c r="AR332" s="122">
        <v>0</v>
      </c>
      <c r="AS332" s="122">
        <v>0</v>
      </c>
      <c r="AT332" s="122">
        <v>0</v>
      </c>
    </row>
    <row r="333" spans="2:46" s="59" customFormat="1" ht="17.25" thickBot="1" x14ac:dyDescent="0.35">
      <c r="B333" s="52" t="s">
        <v>237</v>
      </c>
      <c r="C333" s="52" t="s">
        <v>1061</v>
      </c>
      <c r="D333" s="52" t="s">
        <v>1341</v>
      </c>
      <c r="E333" s="53" t="s">
        <v>1365</v>
      </c>
      <c r="F333" s="52" t="s">
        <v>182</v>
      </c>
      <c r="G333" s="52" t="s">
        <v>116</v>
      </c>
      <c r="H333" s="52" t="s">
        <v>239</v>
      </c>
      <c r="I333" s="67">
        <v>1</v>
      </c>
      <c r="J333" s="52" t="s">
        <v>1366</v>
      </c>
      <c r="K333" s="52" t="s">
        <v>86</v>
      </c>
      <c r="L333" s="52" t="s">
        <v>87</v>
      </c>
      <c r="M333" s="52" t="s">
        <v>1367</v>
      </c>
      <c r="N333" s="52" t="s">
        <v>1368</v>
      </c>
      <c r="O333" s="90">
        <v>46023</v>
      </c>
      <c r="P333" s="90">
        <v>46386</v>
      </c>
      <c r="Q333" s="67">
        <v>0.25</v>
      </c>
      <c r="R333" s="67">
        <v>0.5</v>
      </c>
      <c r="S333" s="67">
        <v>0.75</v>
      </c>
      <c r="T333" s="67">
        <v>1</v>
      </c>
      <c r="U333" s="137" t="s">
        <v>1458</v>
      </c>
      <c r="V333" s="121">
        <v>90000000</v>
      </c>
      <c r="W333" s="130" t="s">
        <v>1457</v>
      </c>
      <c r="X333" s="134" t="s">
        <v>1365</v>
      </c>
      <c r="Y333" s="133" t="s">
        <v>1401</v>
      </c>
      <c r="Z333" s="133" t="s">
        <v>1402</v>
      </c>
      <c r="AA333" s="133" t="s">
        <v>1445</v>
      </c>
      <c r="AB333" s="122">
        <v>15300000</v>
      </c>
      <c r="AC333" s="123" t="s">
        <v>993</v>
      </c>
      <c r="AD333" s="52" t="s">
        <v>91</v>
      </c>
      <c r="AE333" s="52" t="s">
        <v>197</v>
      </c>
      <c r="AF333" s="52" t="s">
        <v>91</v>
      </c>
      <c r="AG333" s="52" t="s">
        <v>1127</v>
      </c>
      <c r="AI333" s="99">
        <v>0.25</v>
      </c>
      <c r="AJ333" s="57">
        <f t="shared" si="50"/>
        <v>1</v>
      </c>
      <c r="AK333" s="117" t="str">
        <f t="shared" si="51"/>
        <v>Avance satisfactorio</v>
      </c>
      <c r="AL333" s="52" t="s">
        <v>1369</v>
      </c>
      <c r="AM333" s="52" t="s">
        <v>1370</v>
      </c>
      <c r="AN333" s="52" t="s">
        <v>104</v>
      </c>
      <c r="AO333" s="118" t="str">
        <f t="shared" si="52"/>
        <v>En gestión</v>
      </c>
      <c r="AP333" s="121">
        <v>90000000</v>
      </c>
      <c r="AQ333" s="121">
        <v>22500000</v>
      </c>
      <c r="AR333" s="122">
        <v>15300000</v>
      </c>
      <c r="AS333" s="122">
        <v>15300000</v>
      </c>
      <c r="AT333" s="122">
        <v>2975000</v>
      </c>
    </row>
    <row r="334" spans="2:46" s="59" customFormat="1" ht="17.25" thickBot="1" x14ac:dyDescent="0.35">
      <c r="B334" s="52" t="s">
        <v>78</v>
      </c>
      <c r="C334" s="52" t="s">
        <v>1371</v>
      </c>
      <c r="D334" s="52" t="s">
        <v>1372</v>
      </c>
      <c r="E334" s="53" t="s">
        <v>1373</v>
      </c>
      <c r="F334" s="52" t="s">
        <v>115</v>
      </c>
      <c r="G334" s="52" t="s">
        <v>116</v>
      </c>
      <c r="H334" s="52" t="s">
        <v>1374</v>
      </c>
      <c r="I334" s="81">
        <v>4</v>
      </c>
      <c r="J334" s="52" t="s">
        <v>1375</v>
      </c>
      <c r="K334" s="52" t="s">
        <v>86</v>
      </c>
      <c r="L334" s="52" t="s">
        <v>129</v>
      </c>
      <c r="M334" s="52" t="s">
        <v>1376</v>
      </c>
      <c r="N334" s="52" t="s">
        <v>1377</v>
      </c>
      <c r="O334" s="90">
        <v>46204</v>
      </c>
      <c r="P334" s="90">
        <v>46386</v>
      </c>
      <c r="Q334" s="81"/>
      <c r="R334" s="81"/>
      <c r="S334" s="81">
        <v>1</v>
      </c>
      <c r="T334" s="81">
        <v>3</v>
      </c>
      <c r="U334" s="137" t="s">
        <v>1458</v>
      </c>
      <c r="V334" s="121">
        <v>65688000</v>
      </c>
      <c r="W334" s="130" t="s">
        <v>559</v>
      </c>
      <c r="X334" s="134" t="s">
        <v>1400</v>
      </c>
      <c r="Y334" s="133" t="s">
        <v>1400</v>
      </c>
      <c r="Z334" s="133" t="s">
        <v>1400</v>
      </c>
      <c r="AA334" s="133" t="s">
        <v>1372</v>
      </c>
      <c r="AB334" s="122">
        <v>0</v>
      </c>
      <c r="AC334" s="123" t="s">
        <v>120</v>
      </c>
      <c r="AD334" s="52" t="s">
        <v>91</v>
      </c>
      <c r="AE334" s="52" t="s">
        <v>121</v>
      </c>
      <c r="AF334" s="52" t="s">
        <v>93</v>
      </c>
      <c r="AG334" s="52" t="s">
        <v>91</v>
      </c>
      <c r="AI334" s="110">
        <v>3</v>
      </c>
      <c r="AJ334" s="57">
        <v>1</v>
      </c>
      <c r="AK334" s="117" t="s">
        <v>1378</v>
      </c>
      <c r="AL334" s="52" t="s">
        <v>1379</v>
      </c>
      <c r="AM334" s="52" t="s">
        <v>1380</v>
      </c>
      <c r="AN334" s="52"/>
      <c r="AO334" s="118" t="str">
        <f>IF(AI334&lt;1%,"Sin iniciar",IF(AI334&gt;=G334,"Terminada","En gestión"))</f>
        <v>En gestión</v>
      </c>
      <c r="AP334" s="121">
        <v>65688000</v>
      </c>
      <c r="AQ334" s="121">
        <v>912333305</v>
      </c>
      <c r="AR334" s="122">
        <v>0</v>
      </c>
      <c r="AS334" s="122">
        <v>0</v>
      </c>
      <c r="AT334" s="122">
        <v>0</v>
      </c>
    </row>
    <row r="335" spans="2:46" ht="16.5" customHeight="1" thickBot="1" x14ac:dyDescent="0.35">
      <c r="B335" s="52" t="s">
        <v>78</v>
      </c>
      <c r="C335" s="52" t="s">
        <v>1371</v>
      </c>
      <c r="D335" s="52" t="s">
        <v>1372</v>
      </c>
      <c r="E335" s="53" t="s">
        <v>1381</v>
      </c>
      <c r="F335" s="52" t="s">
        <v>115</v>
      </c>
      <c r="G335" s="52" t="s">
        <v>116</v>
      </c>
      <c r="H335" s="52" t="s">
        <v>1374</v>
      </c>
      <c r="I335" s="81">
        <v>10</v>
      </c>
      <c r="J335" s="52" t="s">
        <v>1382</v>
      </c>
      <c r="K335" s="52" t="s">
        <v>86</v>
      </c>
      <c r="L335" s="52" t="s">
        <v>129</v>
      </c>
      <c r="M335" s="52" t="s">
        <v>1383</v>
      </c>
      <c r="N335" s="52" t="s">
        <v>1384</v>
      </c>
      <c r="O335" s="90">
        <v>46218</v>
      </c>
      <c r="P335" s="90">
        <v>46386</v>
      </c>
      <c r="Q335" s="81"/>
      <c r="R335" s="81"/>
      <c r="S335" s="81"/>
      <c r="T335" s="81">
        <v>10</v>
      </c>
      <c r="U335" s="137" t="s">
        <v>1458</v>
      </c>
      <c r="V335" s="121">
        <v>11592000</v>
      </c>
      <c r="W335" s="130" t="s">
        <v>559</v>
      </c>
      <c r="X335" s="134" t="s">
        <v>1400</v>
      </c>
      <c r="Y335" s="133" t="s">
        <v>1400</v>
      </c>
      <c r="Z335" s="133" t="s">
        <v>1400</v>
      </c>
      <c r="AA335" s="133" t="s">
        <v>1372</v>
      </c>
      <c r="AB335" s="122">
        <v>0</v>
      </c>
      <c r="AC335" s="123" t="s">
        <v>120</v>
      </c>
      <c r="AD335" s="52" t="s">
        <v>91</v>
      </c>
      <c r="AE335" s="52" t="s">
        <v>121</v>
      </c>
      <c r="AF335" s="52" t="s">
        <v>93</v>
      </c>
      <c r="AG335" s="52" t="s">
        <v>91</v>
      </c>
      <c r="AI335" s="110"/>
      <c r="AJ335" s="57" t="str">
        <f t="shared" ref="AJ335:AJ337" si="53">+IF(Q335=0,"No Aplica",IF(AI335/Q335&gt;=100%,100%,AI335/Q335))</f>
        <v>No Aplica</v>
      </c>
      <c r="AK335" s="117" t="str">
        <f t="shared" ref="AK335:AK337" si="54">IF(ISTEXT(AJ335),"No reporta avance en el periodo",IF(AJ335&lt;=69%,"Avance insuficiente",IF(AJ335&gt;95%,"Avance satisfactorio",IF(AJ335&gt;70%,"Avance suficiente",IF(AJ335&lt;94%,"Avance suficiente",0)))))</f>
        <v>No reporta avance en el periodo</v>
      </c>
      <c r="AL335" s="52"/>
      <c r="AM335" s="52"/>
      <c r="AN335" s="52"/>
      <c r="AO335" s="118" t="str">
        <f t="shared" ref="AO335:AO337" si="55">IF(AI335&lt;1%,"Sin iniciar",IF(AI335&gt;=G335,"Terminada","En gestión"))</f>
        <v>Sin iniciar</v>
      </c>
      <c r="AP335" s="121">
        <v>11592000</v>
      </c>
      <c r="AQ335" s="121">
        <v>160999995</v>
      </c>
      <c r="AR335" s="122">
        <v>0</v>
      </c>
      <c r="AS335" s="122">
        <v>0</v>
      </c>
      <c r="AT335" s="122">
        <v>0</v>
      </c>
    </row>
    <row r="336" spans="2:46" ht="16.5" customHeight="1" thickBot="1" x14ac:dyDescent="0.35">
      <c r="B336" s="52" t="s">
        <v>78</v>
      </c>
      <c r="C336" s="52" t="s">
        <v>1371</v>
      </c>
      <c r="D336" s="52" t="s">
        <v>1372</v>
      </c>
      <c r="E336" s="53" t="s">
        <v>1385</v>
      </c>
      <c r="F336" s="52" t="s">
        <v>115</v>
      </c>
      <c r="G336" s="52" t="s">
        <v>116</v>
      </c>
      <c r="H336" s="52" t="s">
        <v>1374</v>
      </c>
      <c r="I336" s="61">
        <v>0.9</v>
      </c>
      <c r="J336" s="52" t="s">
        <v>1386</v>
      </c>
      <c r="K336" s="52" t="s">
        <v>86</v>
      </c>
      <c r="L336" s="52" t="s">
        <v>87</v>
      </c>
      <c r="M336" s="52" t="s">
        <v>1387</v>
      </c>
      <c r="N336" s="52" t="s">
        <v>1388</v>
      </c>
      <c r="O336" s="90">
        <v>46054</v>
      </c>
      <c r="P336" s="90">
        <v>46386</v>
      </c>
      <c r="Q336" s="61"/>
      <c r="R336" s="61">
        <v>0.2</v>
      </c>
      <c r="S336" s="61">
        <v>0.5</v>
      </c>
      <c r="T336" s="61">
        <v>0.9</v>
      </c>
      <c r="U336" s="137" t="s">
        <v>1458</v>
      </c>
      <c r="V336" s="121">
        <v>149472</v>
      </c>
      <c r="W336" s="130" t="s">
        <v>1457</v>
      </c>
      <c r="X336" s="135" t="s">
        <v>1385</v>
      </c>
      <c r="Y336" s="133" t="s">
        <v>1459</v>
      </c>
      <c r="Z336" s="136" t="s">
        <v>1446</v>
      </c>
      <c r="AA336" s="133" t="s">
        <v>1372</v>
      </c>
      <c r="AB336" s="122">
        <v>16064223000</v>
      </c>
      <c r="AC336" s="123" t="s">
        <v>120</v>
      </c>
      <c r="AD336" s="52" t="s">
        <v>91</v>
      </c>
      <c r="AE336" s="52" t="s">
        <v>1073</v>
      </c>
      <c r="AF336" s="52" t="s">
        <v>93</v>
      </c>
      <c r="AG336" s="52" t="s">
        <v>91</v>
      </c>
      <c r="AI336" s="94"/>
      <c r="AJ336" s="57" t="str">
        <f t="shared" si="53"/>
        <v>No Aplica</v>
      </c>
      <c r="AK336" s="117" t="str">
        <f t="shared" si="54"/>
        <v>No reporta avance en el periodo</v>
      </c>
      <c r="AL336" s="52"/>
      <c r="AM336" s="52"/>
      <c r="AN336" s="52"/>
      <c r="AO336" s="118" t="str">
        <f t="shared" si="55"/>
        <v>Sin iniciar</v>
      </c>
      <c r="AP336" s="121">
        <v>149472</v>
      </c>
      <c r="AQ336" s="121">
        <v>0</v>
      </c>
      <c r="AR336" s="122">
        <v>16064223000</v>
      </c>
      <c r="AS336" s="122">
        <v>9516536302.4300003</v>
      </c>
      <c r="AT336" s="122">
        <v>3336512266.8649998</v>
      </c>
    </row>
    <row r="337" spans="2:46" ht="16.5" customHeight="1" thickBot="1" x14ac:dyDescent="0.35">
      <c r="B337" s="52" t="s">
        <v>78</v>
      </c>
      <c r="C337" s="52" t="s">
        <v>1371</v>
      </c>
      <c r="D337" s="52" t="s">
        <v>1372</v>
      </c>
      <c r="E337" s="53" t="s">
        <v>1389</v>
      </c>
      <c r="F337" s="52" t="s">
        <v>115</v>
      </c>
      <c r="G337" s="52" t="s">
        <v>116</v>
      </c>
      <c r="H337" s="52" t="s">
        <v>1374</v>
      </c>
      <c r="I337" s="61">
        <v>0.9</v>
      </c>
      <c r="J337" s="52" t="s">
        <v>1390</v>
      </c>
      <c r="K337" s="52" t="s">
        <v>86</v>
      </c>
      <c r="L337" s="52" t="s">
        <v>87</v>
      </c>
      <c r="M337" s="52" t="s">
        <v>1391</v>
      </c>
      <c r="N337" s="52" t="s">
        <v>1388</v>
      </c>
      <c r="O337" s="90">
        <v>46054</v>
      </c>
      <c r="P337" s="90">
        <v>46386</v>
      </c>
      <c r="Q337" s="61"/>
      <c r="R337" s="61"/>
      <c r="S337" s="61"/>
      <c r="T337" s="61">
        <v>0.9</v>
      </c>
      <c r="U337" s="137" t="s">
        <v>1458</v>
      </c>
      <c r="V337" s="121">
        <v>149472</v>
      </c>
      <c r="W337" s="130" t="s">
        <v>1457</v>
      </c>
      <c r="X337" s="135" t="s">
        <v>1389</v>
      </c>
      <c r="Y337" s="133" t="s">
        <v>1459</v>
      </c>
      <c r="Z337" s="136" t="s">
        <v>1446</v>
      </c>
      <c r="AA337" s="133" t="s">
        <v>1372</v>
      </c>
      <c r="AB337" s="122">
        <v>16064223000</v>
      </c>
      <c r="AC337" s="123" t="s">
        <v>120</v>
      </c>
      <c r="AD337" s="52" t="s">
        <v>91</v>
      </c>
      <c r="AE337" s="52" t="s">
        <v>1073</v>
      </c>
      <c r="AF337" s="52" t="s">
        <v>93</v>
      </c>
      <c r="AG337" s="52" t="s">
        <v>91</v>
      </c>
      <c r="AI337" s="94"/>
      <c r="AJ337" s="57" t="str">
        <f t="shared" si="53"/>
        <v>No Aplica</v>
      </c>
      <c r="AK337" s="117" t="str">
        <f t="shared" si="54"/>
        <v>No reporta avance en el periodo</v>
      </c>
      <c r="AL337" s="52"/>
      <c r="AM337" s="52"/>
      <c r="AN337" s="52"/>
      <c r="AO337" s="118" t="str">
        <f t="shared" si="55"/>
        <v>Sin iniciar</v>
      </c>
      <c r="AP337" s="121">
        <v>149472</v>
      </c>
      <c r="AQ337" s="121">
        <v>0</v>
      </c>
      <c r="AR337" s="122">
        <v>16064223000</v>
      </c>
      <c r="AS337" s="122">
        <v>9516536302.4300003</v>
      </c>
      <c r="AT337" s="122">
        <v>3336512266.8649998</v>
      </c>
    </row>
    <row r="338" spans="2:46" x14ac:dyDescent="0.3">
      <c r="B338" s="56"/>
    </row>
    <row r="339" spans="2:46" x14ac:dyDescent="0.3">
      <c r="B339" s="56"/>
      <c r="F339" s="85"/>
    </row>
    <row r="340" spans="2:46" x14ac:dyDescent="0.3">
      <c r="AA340" s="87" t="s">
        <v>1447</v>
      </c>
      <c r="AB340" s="86">
        <f>+SUM(AB8:AB333)</f>
        <v>196744680852.00003</v>
      </c>
      <c r="AR340" s="86">
        <f>+SUM(AR8:AR333)</f>
        <v>196744680852.00003</v>
      </c>
      <c r="AS340" s="86">
        <f t="shared" ref="AS340:AT340" si="56">+SUM(AS8:AS333)</f>
        <v>112741439514.27007</v>
      </c>
      <c r="AT340" s="86">
        <f t="shared" si="56"/>
        <v>27620819108.310001</v>
      </c>
    </row>
    <row r="341" spans="2:46" x14ac:dyDescent="0.3">
      <c r="AA341" s="87" t="s">
        <v>1372</v>
      </c>
      <c r="AB341" s="86">
        <f>+AB336+AB337</f>
        <v>32128446000</v>
      </c>
      <c r="AR341" s="86">
        <f>+AR336+AR337</f>
        <v>32128446000</v>
      </c>
      <c r="AS341" s="86">
        <f t="shared" ref="AS341:AT341" si="57">+AS336+AS337</f>
        <v>19033072604.860001</v>
      </c>
      <c r="AT341" s="86">
        <f t="shared" si="57"/>
        <v>6673024533.7299995</v>
      </c>
    </row>
    <row r="342" spans="2:46" x14ac:dyDescent="0.3">
      <c r="AA342" s="87" t="s">
        <v>1448</v>
      </c>
      <c r="AB342" s="86">
        <f>+AB340+AB341</f>
        <v>228873126852.00003</v>
      </c>
      <c r="AR342" s="86">
        <f>+AR340+AR341</f>
        <v>228873126852.00003</v>
      </c>
      <c r="AS342" s="86">
        <f t="shared" ref="AS342:AT342" si="58">+AS340+AS341</f>
        <v>131774512119.13007</v>
      </c>
      <c r="AT342" s="86">
        <f t="shared" si="58"/>
        <v>34293843642.040001</v>
      </c>
    </row>
    <row r="485" ht="49.5" customHeight="1" x14ac:dyDescent="0.3"/>
    <row r="495" ht="396" customHeight="1" x14ac:dyDescent="0.3"/>
    <row r="508" ht="409.5" customHeight="1" x14ac:dyDescent="0.3"/>
    <row r="511" ht="409.5" customHeight="1" x14ac:dyDescent="0.3"/>
    <row r="595" ht="313.5" customHeight="1" x14ac:dyDescent="0.3"/>
    <row r="598" ht="49.5" customHeight="1" x14ac:dyDescent="0.3"/>
    <row r="614" ht="247.5" customHeight="1" x14ac:dyDescent="0.3"/>
    <row r="670" ht="33" customHeight="1" x14ac:dyDescent="0.3"/>
    <row r="695" ht="330" customHeight="1" x14ac:dyDescent="0.3"/>
    <row r="710" ht="49.5" customHeight="1" x14ac:dyDescent="0.3"/>
    <row r="713" ht="33" customHeight="1" x14ac:dyDescent="0.3"/>
    <row r="717" ht="49.5" customHeight="1" x14ac:dyDescent="0.3"/>
    <row r="719" ht="49.5" customHeight="1" x14ac:dyDescent="0.3"/>
    <row r="724" ht="409.5" customHeight="1" x14ac:dyDescent="0.3"/>
    <row r="732" ht="33" customHeight="1" x14ac:dyDescent="0.3"/>
    <row r="742" ht="49.5" customHeight="1" x14ac:dyDescent="0.3"/>
    <row r="749" ht="33" customHeight="1" x14ac:dyDescent="0.3"/>
    <row r="752" ht="33" customHeight="1" x14ac:dyDescent="0.3"/>
    <row r="759" ht="33" customHeight="1" x14ac:dyDescent="0.3"/>
    <row r="763" ht="33" customHeight="1" x14ac:dyDescent="0.3"/>
    <row r="773" ht="148.5" customHeight="1" x14ac:dyDescent="0.3"/>
    <row r="776" ht="49.5" customHeight="1" x14ac:dyDescent="0.3"/>
    <row r="783" ht="148.5" customHeight="1" x14ac:dyDescent="0.3"/>
    <row r="786" ht="264" customHeight="1" x14ac:dyDescent="0.3"/>
    <row r="788" ht="165" customHeight="1" x14ac:dyDescent="0.3"/>
    <row r="797" ht="280.5" customHeight="1" x14ac:dyDescent="0.3"/>
    <row r="812" ht="214.5" customHeight="1" x14ac:dyDescent="0.3"/>
    <row r="815" ht="409.5" customHeight="1" x14ac:dyDescent="0.3"/>
    <row r="821" ht="409.5" customHeight="1" x14ac:dyDescent="0.3"/>
    <row r="824" ht="363" customHeight="1" x14ac:dyDescent="0.3"/>
    <row r="832" ht="49.5" customHeight="1" x14ac:dyDescent="0.3"/>
    <row r="862" ht="409.5" customHeight="1" x14ac:dyDescent="0.3"/>
    <row r="869" ht="264" customHeight="1" x14ac:dyDescent="0.3"/>
    <row r="875" ht="409.5" customHeight="1" x14ac:dyDescent="0.3"/>
    <row r="896" ht="363" customHeight="1" x14ac:dyDescent="0.3"/>
    <row r="900" ht="409.5" customHeight="1" x14ac:dyDescent="0.3"/>
    <row r="903" ht="409.5" customHeight="1" x14ac:dyDescent="0.3"/>
    <row r="906" ht="231" customHeight="1" x14ac:dyDescent="0.3"/>
    <row r="927" ht="399" customHeight="1" x14ac:dyDescent="0.3"/>
  </sheetData>
  <sheetProtection formatCells="0" formatColumns="0" formatRows="0"/>
  <dataConsolidate/>
  <mergeCells count="2578">
    <mergeCell ref="W323:W324"/>
    <mergeCell ref="X323:X324"/>
    <mergeCell ref="AK323:AK324"/>
    <mergeCell ref="AO323:AO324"/>
    <mergeCell ref="AO325:AO326"/>
    <mergeCell ref="AK325:AK326"/>
    <mergeCell ref="AK319:AK320"/>
    <mergeCell ref="U308:U309"/>
    <mergeCell ref="U311:U312"/>
    <mergeCell ref="AP323:AP324"/>
    <mergeCell ref="AQ323:AQ324"/>
    <mergeCell ref="AP325:AP326"/>
    <mergeCell ref="AQ325:AQ326"/>
    <mergeCell ref="V308:V309"/>
    <mergeCell ref="V311:V312"/>
    <mergeCell ref="AP308:AP309"/>
    <mergeCell ref="AQ308:AQ309"/>
    <mergeCell ref="AP311:AP312"/>
    <mergeCell ref="AQ311:AQ312"/>
    <mergeCell ref="AP319:AP320"/>
    <mergeCell ref="AQ319:AQ320"/>
    <mergeCell ref="U319:U320"/>
    <mergeCell ref="V319:V320"/>
    <mergeCell ref="U323:U324"/>
    <mergeCell ref="V323:V324"/>
    <mergeCell ref="U325:U326"/>
    <mergeCell ref="V325:V326"/>
    <mergeCell ref="AC325:AC326"/>
    <mergeCell ref="AD325:AD326"/>
    <mergeCell ref="AE325:AE326"/>
    <mergeCell ref="AF325:AF326"/>
    <mergeCell ref="AG325:AG326"/>
    <mergeCell ref="AP269:AP272"/>
    <mergeCell ref="AQ269:AQ272"/>
    <mergeCell ref="AP301:AP302"/>
    <mergeCell ref="AQ301:AQ302"/>
    <mergeCell ref="AP304:AP305"/>
    <mergeCell ref="AQ304:AQ305"/>
    <mergeCell ref="AO301:AO302"/>
    <mergeCell ref="AO304:AO305"/>
    <mergeCell ref="AO308:AO309"/>
    <mergeCell ref="AO311:AO312"/>
    <mergeCell ref="AL323:AL324"/>
    <mergeCell ref="AM323:AM324"/>
    <mergeCell ref="AN323:AN324"/>
    <mergeCell ref="AL325:AL326"/>
    <mergeCell ref="AM325:AM326"/>
    <mergeCell ref="AN325:AN326"/>
    <mergeCell ref="AL304:AL305"/>
    <mergeCell ref="AM304:AM305"/>
    <mergeCell ref="AN304:AN305"/>
    <mergeCell ref="AL319:AL320"/>
    <mergeCell ref="AM319:AM320"/>
    <mergeCell ref="AN319:AN320"/>
    <mergeCell ref="AL269:AL272"/>
    <mergeCell ref="AM269:AM272"/>
    <mergeCell ref="AN269:AN272"/>
    <mergeCell ref="AL301:AL302"/>
    <mergeCell ref="AM301:AM302"/>
    <mergeCell ref="AN301:AN302"/>
    <mergeCell ref="AP251:AP253"/>
    <mergeCell ref="AQ251:AQ253"/>
    <mergeCell ref="AP254:AP255"/>
    <mergeCell ref="AQ254:AQ255"/>
    <mergeCell ref="AP256:AP259"/>
    <mergeCell ref="AQ256:AQ259"/>
    <mergeCell ref="AP245:AP246"/>
    <mergeCell ref="AQ245:AQ246"/>
    <mergeCell ref="AP247:AP248"/>
    <mergeCell ref="AQ247:AQ248"/>
    <mergeCell ref="AP249:AP250"/>
    <mergeCell ref="AQ249:AQ250"/>
    <mergeCell ref="AP236:AP238"/>
    <mergeCell ref="AQ236:AQ238"/>
    <mergeCell ref="AP239:AP241"/>
    <mergeCell ref="AQ239:AQ241"/>
    <mergeCell ref="AP243:AP244"/>
    <mergeCell ref="AQ243:AQ244"/>
    <mergeCell ref="AP208:AP209"/>
    <mergeCell ref="AQ208:AQ209"/>
    <mergeCell ref="AP228:AP230"/>
    <mergeCell ref="AQ228:AQ230"/>
    <mergeCell ref="AP231:AP233"/>
    <mergeCell ref="AQ231:AQ233"/>
    <mergeCell ref="AP194:AP197"/>
    <mergeCell ref="AQ194:AQ197"/>
    <mergeCell ref="AP200:AP203"/>
    <mergeCell ref="AQ200:AQ203"/>
    <mergeCell ref="AP206:AP207"/>
    <mergeCell ref="AQ206:AQ207"/>
    <mergeCell ref="AP180:AP181"/>
    <mergeCell ref="AQ180:AQ181"/>
    <mergeCell ref="AP182:AP184"/>
    <mergeCell ref="AQ182:AQ184"/>
    <mergeCell ref="AP190:AP192"/>
    <mergeCell ref="AQ190:AQ192"/>
    <mergeCell ref="AP174:AP175"/>
    <mergeCell ref="AQ174:AQ175"/>
    <mergeCell ref="AP176:AP177"/>
    <mergeCell ref="AQ176:AQ177"/>
    <mergeCell ref="AP178:AP179"/>
    <mergeCell ref="AQ178:AQ179"/>
    <mergeCell ref="AP162:AP165"/>
    <mergeCell ref="AQ162:AQ165"/>
    <mergeCell ref="AP166:AP167"/>
    <mergeCell ref="AQ166:AQ167"/>
    <mergeCell ref="AP168:AP169"/>
    <mergeCell ref="AQ168:AQ169"/>
    <mergeCell ref="AP153:AP155"/>
    <mergeCell ref="AQ153:AQ155"/>
    <mergeCell ref="AP158:AP159"/>
    <mergeCell ref="AQ158:AQ159"/>
    <mergeCell ref="AP160:AP161"/>
    <mergeCell ref="AQ160:AQ161"/>
    <mergeCell ref="AP142:AP143"/>
    <mergeCell ref="AQ142:AQ143"/>
    <mergeCell ref="AP145:AP147"/>
    <mergeCell ref="AQ145:AQ147"/>
    <mergeCell ref="AP148:AP152"/>
    <mergeCell ref="AQ148:AQ152"/>
    <mergeCell ref="AP136:AP137"/>
    <mergeCell ref="AQ136:AQ137"/>
    <mergeCell ref="AP138:AP139"/>
    <mergeCell ref="AQ138:AQ139"/>
    <mergeCell ref="AP140:AP141"/>
    <mergeCell ref="AQ140:AQ141"/>
    <mergeCell ref="AP127:AP129"/>
    <mergeCell ref="AQ127:AQ129"/>
    <mergeCell ref="AP130:AP131"/>
    <mergeCell ref="AQ130:AQ131"/>
    <mergeCell ref="AP133:AP135"/>
    <mergeCell ref="AQ133:AQ135"/>
    <mergeCell ref="AP111:AP112"/>
    <mergeCell ref="AQ111:AQ112"/>
    <mergeCell ref="AP114:AP116"/>
    <mergeCell ref="AQ114:AQ116"/>
    <mergeCell ref="AP124:AP126"/>
    <mergeCell ref="AQ124:AQ126"/>
    <mergeCell ref="AP104:AP105"/>
    <mergeCell ref="AQ104:AQ105"/>
    <mergeCell ref="AP106:AP107"/>
    <mergeCell ref="AQ106:AQ107"/>
    <mergeCell ref="AP109:AP110"/>
    <mergeCell ref="AQ109:AQ110"/>
    <mergeCell ref="AP86:AP88"/>
    <mergeCell ref="AQ86:AQ88"/>
    <mergeCell ref="AP91:AP92"/>
    <mergeCell ref="AQ91:AQ92"/>
    <mergeCell ref="AP100:AP101"/>
    <mergeCell ref="AQ100:AQ101"/>
    <mergeCell ref="AP77:AP78"/>
    <mergeCell ref="AQ77:AQ78"/>
    <mergeCell ref="AP81:AP82"/>
    <mergeCell ref="AQ81:AQ82"/>
    <mergeCell ref="AP83:AP85"/>
    <mergeCell ref="AQ83:AQ85"/>
    <mergeCell ref="AP70:AP71"/>
    <mergeCell ref="AQ70:AQ71"/>
    <mergeCell ref="AP73:AP74"/>
    <mergeCell ref="AQ73:AQ74"/>
    <mergeCell ref="AP75:AP76"/>
    <mergeCell ref="AQ75:AQ76"/>
    <mergeCell ref="AP58:AP60"/>
    <mergeCell ref="AQ58:AQ60"/>
    <mergeCell ref="AP63:AP64"/>
    <mergeCell ref="AQ63:AQ64"/>
    <mergeCell ref="AP66:AP69"/>
    <mergeCell ref="AQ66:AQ69"/>
    <mergeCell ref="AP51:AP53"/>
    <mergeCell ref="AQ51:AQ53"/>
    <mergeCell ref="AP54:AP55"/>
    <mergeCell ref="AQ54:AQ55"/>
    <mergeCell ref="AP56:AP57"/>
    <mergeCell ref="AQ56:AQ57"/>
    <mergeCell ref="AP27:AP28"/>
    <mergeCell ref="AQ27:AQ28"/>
    <mergeCell ref="AP33:AP34"/>
    <mergeCell ref="AQ33:AQ34"/>
    <mergeCell ref="AP37:AP38"/>
    <mergeCell ref="AQ37:AQ38"/>
    <mergeCell ref="AP20:AP21"/>
    <mergeCell ref="AQ20:AQ21"/>
    <mergeCell ref="AP23:AP24"/>
    <mergeCell ref="AQ23:AQ24"/>
    <mergeCell ref="AP25:AP26"/>
    <mergeCell ref="AQ25:AQ26"/>
    <mergeCell ref="AP8:AP11"/>
    <mergeCell ref="AQ8:AQ11"/>
    <mergeCell ref="AP12:AP13"/>
    <mergeCell ref="AQ12:AQ13"/>
    <mergeCell ref="AP14:AP15"/>
    <mergeCell ref="AQ14:AQ15"/>
    <mergeCell ref="AO247:AO248"/>
    <mergeCell ref="AO249:AO250"/>
    <mergeCell ref="AO251:AO253"/>
    <mergeCell ref="AO254:AO255"/>
    <mergeCell ref="AO256:AO259"/>
    <mergeCell ref="AO269:AO272"/>
    <mergeCell ref="AO228:AO230"/>
    <mergeCell ref="AO231:AO233"/>
    <mergeCell ref="AO236:AO238"/>
    <mergeCell ref="AO239:AO241"/>
    <mergeCell ref="AO243:AO244"/>
    <mergeCell ref="AO245:AO246"/>
    <mergeCell ref="AO182:AO184"/>
    <mergeCell ref="AO190:AO192"/>
    <mergeCell ref="AO194:AO197"/>
    <mergeCell ref="AO200:AO203"/>
    <mergeCell ref="AO206:AO207"/>
    <mergeCell ref="AO208:AO209"/>
    <mergeCell ref="AO166:AO167"/>
    <mergeCell ref="AO168:AO169"/>
    <mergeCell ref="AO174:AO175"/>
    <mergeCell ref="AO176:AO177"/>
    <mergeCell ref="AO178:AO179"/>
    <mergeCell ref="AO180:AO181"/>
    <mergeCell ref="AO145:AO147"/>
    <mergeCell ref="AO148:AO152"/>
    <mergeCell ref="AO153:AO155"/>
    <mergeCell ref="AO158:AO159"/>
    <mergeCell ref="AO160:AO161"/>
    <mergeCell ref="AO162:AO165"/>
    <mergeCell ref="AO130:AO131"/>
    <mergeCell ref="AO133:AO135"/>
    <mergeCell ref="AO136:AO137"/>
    <mergeCell ref="AO138:AO139"/>
    <mergeCell ref="AO140:AO141"/>
    <mergeCell ref="AO142:AO143"/>
    <mergeCell ref="AO106:AO107"/>
    <mergeCell ref="AO109:AO110"/>
    <mergeCell ref="AO111:AO112"/>
    <mergeCell ref="AO114:AO116"/>
    <mergeCell ref="AO124:AO126"/>
    <mergeCell ref="AO127:AO129"/>
    <mergeCell ref="AO77:AO78"/>
    <mergeCell ref="AO81:AO82"/>
    <mergeCell ref="AO83:AO85"/>
    <mergeCell ref="AO86:AO88"/>
    <mergeCell ref="AO91:AO92"/>
    <mergeCell ref="AO100:AO101"/>
    <mergeCell ref="AO58:AO60"/>
    <mergeCell ref="AO63:AO64"/>
    <mergeCell ref="AO66:AO69"/>
    <mergeCell ref="AO70:AO71"/>
    <mergeCell ref="AO73:AO74"/>
    <mergeCell ref="AO75:AO76"/>
    <mergeCell ref="AO27:AO28"/>
    <mergeCell ref="AO33:AO34"/>
    <mergeCell ref="AO37:AO38"/>
    <mergeCell ref="AO51:AO53"/>
    <mergeCell ref="AO54:AO55"/>
    <mergeCell ref="AO56:AO57"/>
    <mergeCell ref="AK301:AK302"/>
    <mergeCell ref="AK304:AK305"/>
    <mergeCell ref="AK308:AK309"/>
    <mergeCell ref="AK311:AK312"/>
    <mergeCell ref="AO8:AO11"/>
    <mergeCell ref="AO12:AO13"/>
    <mergeCell ref="AO14:AO15"/>
    <mergeCell ref="AO20:AO21"/>
    <mergeCell ref="AO23:AO24"/>
    <mergeCell ref="AO25:AO26"/>
    <mergeCell ref="AK247:AK248"/>
    <mergeCell ref="AK249:AK250"/>
    <mergeCell ref="AK251:AK253"/>
    <mergeCell ref="AK254:AK255"/>
    <mergeCell ref="AK256:AK259"/>
    <mergeCell ref="AK269:AK272"/>
    <mergeCell ref="AK231:AK233"/>
    <mergeCell ref="AK236:AK238"/>
    <mergeCell ref="AK239:AK241"/>
    <mergeCell ref="AK243:AK244"/>
    <mergeCell ref="AK245:AK246"/>
    <mergeCell ref="AJ245:AJ246"/>
    <mergeCell ref="AK190:AK192"/>
    <mergeCell ref="AK194:AK197"/>
    <mergeCell ref="AK200:AK203"/>
    <mergeCell ref="AK206:AK207"/>
    <mergeCell ref="AK208:AK209"/>
    <mergeCell ref="AK228:AK230"/>
    <mergeCell ref="AK168:AK169"/>
    <mergeCell ref="AK174:AK175"/>
    <mergeCell ref="AK176:AK177"/>
    <mergeCell ref="AK178:AK179"/>
    <mergeCell ref="AK180:AK181"/>
    <mergeCell ref="AK182:AK184"/>
    <mergeCell ref="AK148:AK152"/>
    <mergeCell ref="AK153:AK155"/>
    <mergeCell ref="AK158:AK159"/>
    <mergeCell ref="AK160:AK161"/>
    <mergeCell ref="AK162:AK165"/>
    <mergeCell ref="AK166:AK167"/>
    <mergeCell ref="AK133:AK135"/>
    <mergeCell ref="AK136:AK137"/>
    <mergeCell ref="AK138:AK139"/>
    <mergeCell ref="AK140:AK141"/>
    <mergeCell ref="AK142:AK143"/>
    <mergeCell ref="AK145:AK147"/>
    <mergeCell ref="AK109:AK110"/>
    <mergeCell ref="AK111:AK112"/>
    <mergeCell ref="AK114:AK116"/>
    <mergeCell ref="AK124:AK126"/>
    <mergeCell ref="AK127:AK129"/>
    <mergeCell ref="AK130:AK131"/>
    <mergeCell ref="AK83:AK85"/>
    <mergeCell ref="AK86:AK88"/>
    <mergeCell ref="AK91:AK92"/>
    <mergeCell ref="AK100:AK101"/>
    <mergeCell ref="AK104:AK105"/>
    <mergeCell ref="AK106:AK107"/>
    <mergeCell ref="AK66:AK69"/>
    <mergeCell ref="AK70:AK71"/>
    <mergeCell ref="AK73:AK74"/>
    <mergeCell ref="AK75:AK76"/>
    <mergeCell ref="AK77:AK78"/>
    <mergeCell ref="AK81:AK82"/>
    <mergeCell ref="AK37:AK38"/>
    <mergeCell ref="AK51:AK53"/>
    <mergeCell ref="AK54:AK55"/>
    <mergeCell ref="AK56:AK57"/>
    <mergeCell ref="AK58:AK60"/>
    <mergeCell ref="AK63:AK64"/>
    <mergeCell ref="AJ323:AJ324"/>
    <mergeCell ref="AJ325:AJ326"/>
    <mergeCell ref="AK8:AK11"/>
    <mergeCell ref="AK12:AK13"/>
    <mergeCell ref="AK14:AK15"/>
    <mergeCell ref="AK20:AK21"/>
    <mergeCell ref="AK23:AK24"/>
    <mergeCell ref="AK25:AK26"/>
    <mergeCell ref="AK27:AK28"/>
    <mergeCell ref="AK33:AK34"/>
    <mergeCell ref="AJ269:AJ272"/>
    <mergeCell ref="AJ301:AJ302"/>
    <mergeCell ref="AJ304:AJ305"/>
    <mergeCell ref="AJ308:AJ309"/>
    <mergeCell ref="AJ311:AJ312"/>
    <mergeCell ref="AJ319:AJ320"/>
    <mergeCell ref="AJ243:AJ244"/>
    <mergeCell ref="AJ247:AJ248"/>
    <mergeCell ref="AJ249:AJ250"/>
    <mergeCell ref="AJ251:AJ253"/>
    <mergeCell ref="AJ254:AJ255"/>
    <mergeCell ref="AJ256:AJ259"/>
    <mergeCell ref="AJ206:AJ207"/>
    <mergeCell ref="AJ208:AJ209"/>
    <mergeCell ref="AJ228:AJ230"/>
    <mergeCell ref="AJ231:AJ233"/>
    <mergeCell ref="AJ236:AJ238"/>
    <mergeCell ref="AJ239:AJ241"/>
    <mergeCell ref="AJ178:AJ179"/>
    <mergeCell ref="AJ180:AJ181"/>
    <mergeCell ref="AJ182:AJ184"/>
    <mergeCell ref="AJ190:AJ192"/>
    <mergeCell ref="AJ194:AJ197"/>
    <mergeCell ref="AJ200:AJ203"/>
    <mergeCell ref="AJ160:AJ161"/>
    <mergeCell ref="AJ162:AJ165"/>
    <mergeCell ref="AJ166:AJ167"/>
    <mergeCell ref="AJ168:AJ169"/>
    <mergeCell ref="AJ174:AJ175"/>
    <mergeCell ref="AJ176:AJ177"/>
    <mergeCell ref="AJ136:AJ137"/>
    <mergeCell ref="AJ140:AJ141"/>
    <mergeCell ref="AJ142:AJ143"/>
    <mergeCell ref="AJ145:AJ147"/>
    <mergeCell ref="AJ148:AJ152"/>
    <mergeCell ref="AJ153:AJ155"/>
    <mergeCell ref="AJ109:AJ110"/>
    <mergeCell ref="AJ114:AJ116"/>
    <mergeCell ref="AJ124:AJ126"/>
    <mergeCell ref="AJ127:AJ129"/>
    <mergeCell ref="AJ130:AJ131"/>
    <mergeCell ref="AJ133:AJ135"/>
    <mergeCell ref="AJ83:AJ85"/>
    <mergeCell ref="AJ86:AJ88"/>
    <mergeCell ref="AJ91:AJ92"/>
    <mergeCell ref="AJ100:AJ101"/>
    <mergeCell ref="AJ104:AJ105"/>
    <mergeCell ref="AJ106:AJ107"/>
    <mergeCell ref="AJ66:AJ69"/>
    <mergeCell ref="AJ70:AJ71"/>
    <mergeCell ref="AJ73:AJ74"/>
    <mergeCell ref="AJ75:AJ76"/>
    <mergeCell ref="AJ77:AJ78"/>
    <mergeCell ref="AJ81:AJ82"/>
    <mergeCell ref="AJ37:AJ38"/>
    <mergeCell ref="AJ51:AJ53"/>
    <mergeCell ref="AJ54:AJ55"/>
    <mergeCell ref="AJ56:AJ57"/>
    <mergeCell ref="AJ58:AJ60"/>
    <mergeCell ref="AJ63:AJ64"/>
    <mergeCell ref="AJ27:AJ28"/>
    <mergeCell ref="I33:I34"/>
    <mergeCell ref="Q33:Q34"/>
    <mergeCell ref="R33:R34"/>
    <mergeCell ref="S33:S34"/>
    <mergeCell ref="AJ33:AJ34"/>
    <mergeCell ref="AI33:AI34"/>
    <mergeCell ref="AI81:AI82"/>
    <mergeCell ref="Q66:Q69"/>
    <mergeCell ref="R66:R69"/>
    <mergeCell ref="S66:S69"/>
    <mergeCell ref="Q70:Q71"/>
    <mergeCell ref="R70:R71"/>
    <mergeCell ref="S70:S71"/>
    <mergeCell ref="Q58:Q60"/>
    <mergeCell ref="R58:R60"/>
    <mergeCell ref="S58:S60"/>
    <mergeCell ref="Q63:Q64"/>
    <mergeCell ref="R63:R64"/>
    <mergeCell ref="S63:S64"/>
    <mergeCell ref="AJ8:AJ11"/>
    <mergeCell ref="AJ12:AJ13"/>
    <mergeCell ref="AJ14:AJ15"/>
    <mergeCell ref="AJ20:AJ21"/>
    <mergeCell ref="AJ23:AJ24"/>
    <mergeCell ref="AJ25:AJ26"/>
    <mergeCell ref="AI304:AI305"/>
    <mergeCell ref="AI308:AI309"/>
    <mergeCell ref="AI311:AI312"/>
    <mergeCell ref="AI319:AI320"/>
    <mergeCell ref="AI323:AI324"/>
    <mergeCell ref="AI325:AI326"/>
    <mergeCell ref="AI249:AI250"/>
    <mergeCell ref="AI251:AI253"/>
    <mergeCell ref="AI254:AI255"/>
    <mergeCell ref="AI256:AI259"/>
    <mergeCell ref="AI269:AI272"/>
    <mergeCell ref="AI301:AI302"/>
    <mergeCell ref="AI231:AI233"/>
    <mergeCell ref="AI236:AI238"/>
    <mergeCell ref="AI239:AI241"/>
    <mergeCell ref="AI243:AI244"/>
    <mergeCell ref="AI245:AI246"/>
    <mergeCell ref="AI247:AI248"/>
    <mergeCell ref="AI190:AI192"/>
    <mergeCell ref="AI194:AI197"/>
    <mergeCell ref="AI200:AI203"/>
    <mergeCell ref="AI206:AI207"/>
    <mergeCell ref="AI208:AI209"/>
    <mergeCell ref="AI228:AI230"/>
    <mergeCell ref="AI168:AI169"/>
    <mergeCell ref="AI174:AI175"/>
    <mergeCell ref="AI176:AI177"/>
    <mergeCell ref="AI178:AI179"/>
    <mergeCell ref="AI180:AI181"/>
    <mergeCell ref="AI182:AI184"/>
    <mergeCell ref="AI145:AI147"/>
    <mergeCell ref="AI148:AI152"/>
    <mergeCell ref="AI153:AI155"/>
    <mergeCell ref="AI160:AI161"/>
    <mergeCell ref="AI162:AI165"/>
    <mergeCell ref="AI166:AI167"/>
    <mergeCell ref="AI130:AI131"/>
    <mergeCell ref="AI133:AI135"/>
    <mergeCell ref="AI136:AI137"/>
    <mergeCell ref="AI138:AI139"/>
    <mergeCell ref="AI140:AI141"/>
    <mergeCell ref="AI142:AI143"/>
    <mergeCell ref="AI106:AI107"/>
    <mergeCell ref="AI109:AI110"/>
    <mergeCell ref="AI111:AI112"/>
    <mergeCell ref="AI114:AI116"/>
    <mergeCell ref="AI124:AI126"/>
    <mergeCell ref="AI127:AI129"/>
    <mergeCell ref="AI83:AI85"/>
    <mergeCell ref="AI86:AI88"/>
    <mergeCell ref="AI91:AI92"/>
    <mergeCell ref="AI100:AI101"/>
    <mergeCell ref="AI104:AI105"/>
    <mergeCell ref="AI63:AI64"/>
    <mergeCell ref="AI66:AI69"/>
    <mergeCell ref="AI70:AI71"/>
    <mergeCell ref="AI73:AI74"/>
    <mergeCell ref="AI75:AI76"/>
    <mergeCell ref="AI77:AI78"/>
    <mergeCell ref="AI27:AI28"/>
    <mergeCell ref="AI37:AI38"/>
    <mergeCell ref="AI51:AI53"/>
    <mergeCell ref="AI54:AI55"/>
    <mergeCell ref="AI56:AI57"/>
    <mergeCell ref="AI58:AI60"/>
    <mergeCell ref="AI8:AI11"/>
    <mergeCell ref="AI12:AI13"/>
    <mergeCell ref="AI14:AI15"/>
    <mergeCell ref="AI20:AI21"/>
    <mergeCell ref="AI23:AI24"/>
    <mergeCell ref="AI25:AI26"/>
    <mergeCell ref="Q323:Q324"/>
    <mergeCell ref="R323:R324"/>
    <mergeCell ref="S323:S324"/>
    <mergeCell ref="Q325:Q326"/>
    <mergeCell ref="R325:R326"/>
    <mergeCell ref="S325:S326"/>
    <mergeCell ref="Q308:Q309"/>
    <mergeCell ref="R308:R309"/>
    <mergeCell ref="S308:S309"/>
    <mergeCell ref="T308:T309"/>
    <mergeCell ref="Q319:Q320"/>
    <mergeCell ref="R319:R320"/>
    <mergeCell ref="S319:S320"/>
    <mergeCell ref="Q311:Q312"/>
    <mergeCell ref="R311:R312"/>
    <mergeCell ref="S311:S312"/>
    <mergeCell ref="Q301:Q302"/>
    <mergeCell ref="R301:R302"/>
    <mergeCell ref="S301:S302"/>
    <mergeCell ref="Q304:Q305"/>
    <mergeCell ref="R304:R305"/>
    <mergeCell ref="S304:S305"/>
    <mergeCell ref="Q256:Q259"/>
    <mergeCell ref="R256:R259"/>
    <mergeCell ref="S256:S259"/>
    <mergeCell ref="Q269:Q272"/>
    <mergeCell ref="R269:R272"/>
    <mergeCell ref="S269:S272"/>
    <mergeCell ref="Q251:Q253"/>
    <mergeCell ref="R251:R253"/>
    <mergeCell ref="S251:S253"/>
    <mergeCell ref="Q254:Q255"/>
    <mergeCell ref="R254:R255"/>
    <mergeCell ref="S254:S255"/>
    <mergeCell ref="Q247:Q248"/>
    <mergeCell ref="R247:R248"/>
    <mergeCell ref="S247:S248"/>
    <mergeCell ref="Q249:Q250"/>
    <mergeCell ref="R249:R250"/>
    <mergeCell ref="S249:S250"/>
    <mergeCell ref="Q243:Q244"/>
    <mergeCell ref="R243:R244"/>
    <mergeCell ref="S243:S244"/>
    <mergeCell ref="Q245:Q246"/>
    <mergeCell ref="R245:R246"/>
    <mergeCell ref="S245:S246"/>
    <mergeCell ref="Q236:Q238"/>
    <mergeCell ref="R236:R238"/>
    <mergeCell ref="S236:S238"/>
    <mergeCell ref="Q239:Q241"/>
    <mergeCell ref="R239:R241"/>
    <mergeCell ref="S239:S241"/>
    <mergeCell ref="Q228:Q230"/>
    <mergeCell ref="R228:R230"/>
    <mergeCell ref="S228:S230"/>
    <mergeCell ref="Q231:Q233"/>
    <mergeCell ref="R231:R233"/>
    <mergeCell ref="S231:S233"/>
    <mergeCell ref="Q206:Q207"/>
    <mergeCell ref="R206:R207"/>
    <mergeCell ref="S206:S207"/>
    <mergeCell ref="Q208:Q209"/>
    <mergeCell ref="R208:R209"/>
    <mergeCell ref="S208:S209"/>
    <mergeCell ref="Q194:Q197"/>
    <mergeCell ref="R194:R197"/>
    <mergeCell ref="S194:S197"/>
    <mergeCell ref="Q200:Q203"/>
    <mergeCell ref="R200:R203"/>
    <mergeCell ref="S200:S203"/>
    <mergeCell ref="Q182:Q184"/>
    <mergeCell ref="R182:R184"/>
    <mergeCell ref="S182:S184"/>
    <mergeCell ref="Q190:Q192"/>
    <mergeCell ref="R190:R192"/>
    <mergeCell ref="S190:S192"/>
    <mergeCell ref="Q178:Q179"/>
    <mergeCell ref="R178:R179"/>
    <mergeCell ref="S178:S179"/>
    <mergeCell ref="Q180:Q181"/>
    <mergeCell ref="R180:R181"/>
    <mergeCell ref="S180:S181"/>
    <mergeCell ref="Q174:Q175"/>
    <mergeCell ref="R174:R175"/>
    <mergeCell ref="S174:S175"/>
    <mergeCell ref="Q176:Q177"/>
    <mergeCell ref="R176:R177"/>
    <mergeCell ref="S176:S177"/>
    <mergeCell ref="Q166:Q167"/>
    <mergeCell ref="R166:R167"/>
    <mergeCell ref="S166:S167"/>
    <mergeCell ref="Q168:Q169"/>
    <mergeCell ref="R168:R169"/>
    <mergeCell ref="S168:S169"/>
    <mergeCell ref="Q160:Q161"/>
    <mergeCell ref="R160:R161"/>
    <mergeCell ref="S160:S161"/>
    <mergeCell ref="Q162:Q165"/>
    <mergeCell ref="R162:R165"/>
    <mergeCell ref="S162:S165"/>
    <mergeCell ref="Q148:Q152"/>
    <mergeCell ref="R148:R152"/>
    <mergeCell ref="S148:S152"/>
    <mergeCell ref="Q153:Q155"/>
    <mergeCell ref="R153:R155"/>
    <mergeCell ref="S153:S155"/>
    <mergeCell ref="Q142:Q143"/>
    <mergeCell ref="R142:R143"/>
    <mergeCell ref="S142:S143"/>
    <mergeCell ref="Q145:Q147"/>
    <mergeCell ref="R145:R147"/>
    <mergeCell ref="S145:S147"/>
    <mergeCell ref="Q138:Q139"/>
    <mergeCell ref="R138:R139"/>
    <mergeCell ref="S138:S139"/>
    <mergeCell ref="Q140:Q141"/>
    <mergeCell ref="R140:R141"/>
    <mergeCell ref="S140:S141"/>
    <mergeCell ref="Q133:Q135"/>
    <mergeCell ref="R133:R135"/>
    <mergeCell ref="S133:S135"/>
    <mergeCell ref="Q136:Q137"/>
    <mergeCell ref="R136:R137"/>
    <mergeCell ref="S136:S137"/>
    <mergeCell ref="Q127:Q129"/>
    <mergeCell ref="R127:R129"/>
    <mergeCell ref="S127:S129"/>
    <mergeCell ref="Q130:Q131"/>
    <mergeCell ref="R130:R131"/>
    <mergeCell ref="S130:S131"/>
    <mergeCell ref="Q114:Q116"/>
    <mergeCell ref="R114:R116"/>
    <mergeCell ref="S114:S116"/>
    <mergeCell ref="Q124:Q126"/>
    <mergeCell ref="R124:R126"/>
    <mergeCell ref="S124:S126"/>
    <mergeCell ref="Q109:Q110"/>
    <mergeCell ref="R109:R110"/>
    <mergeCell ref="S109:S110"/>
    <mergeCell ref="Q111:Q112"/>
    <mergeCell ref="R111:R112"/>
    <mergeCell ref="S111:S112"/>
    <mergeCell ref="Q104:Q105"/>
    <mergeCell ref="R104:R105"/>
    <mergeCell ref="S104:S105"/>
    <mergeCell ref="Q106:Q107"/>
    <mergeCell ref="R106:R107"/>
    <mergeCell ref="S106:S107"/>
    <mergeCell ref="Q91:Q92"/>
    <mergeCell ref="R91:R92"/>
    <mergeCell ref="S91:S92"/>
    <mergeCell ref="Q100:Q101"/>
    <mergeCell ref="R100:R101"/>
    <mergeCell ref="S100:S101"/>
    <mergeCell ref="R83:R85"/>
    <mergeCell ref="S83:S85"/>
    <mergeCell ref="Q86:Q88"/>
    <mergeCell ref="R86:R88"/>
    <mergeCell ref="S86:S88"/>
    <mergeCell ref="Q77:Q78"/>
    <mergeCell ref="R77:R78"/>
    <mergeCell ref="S77:S78"/>
    <mergeCell ref="Q81:Q82"/>
    <mergeCell ref="R81:R82"/>
    <mergeCell ref="S81:S82"/>
    <mergeCell ref="Q73:Q74"/>
    <mergeCell ref="R73:R74"/>
    <mergeCell ref="S73:S74"/>
    <mergeCell ref="Q75:Q76"/>
    <mergeCell ref="R75:R76"/>
    <mergeCell ref="S75:S76"/>
    <mergeCell ref="Q8:Q11"/>
    <mergeCell ref="R8:R11"/>
    <mergeCell ref="S8:S11"/>
    <mergeCell ref="Q12:Q13"/>
    <mergeCell ref="R12:R13"/>
    <mergeCell ref="S12:S13"/>
    <mergeCell ref="Q14:Q15"/>
    <mergeCell ref="R14:R15"/>
    <mergeCell ref="S14:S15"/>
    <mergeCell ref="M308:M309"/>
    <mergeCell ref="N308:N309"/>
    <mergeCell ref="O308:O309"/>
    <mergeCell ref="P308:P309"/>
    <mergeCell ref="O247:O248"/>
    <mergeCell ref="P247:P248"/>
    <mergeCell ref="O249:O250"/>
    <mergeCell ref="P249:P250"/>
    <mergeCell ref="O236:O238"/>
    <mergeCell ref="P236:P238"/>
    <mergeCell ref="O239:O241"/>
    <mergeCell ref="P239:P241"/>
    <mergeCell ref="O243:O244"/>
    <mergeCell ref="P243:P244"/>
    <mergeCell ref="O208:O209"/>
    <mergeCell ref="P208:P209"/>
    <mergeCell ref="Q54:Q55"/>
    <mergeCell ref="R54:R55"/>
    <mergeCell ref="S54:S55"/>
    <mergeCell ref="Q56:Q57"/>
    <mergeCell ref="R56:R57"/>
    <mergeCell ref="S56:S57"/>
    <mergeCell ref="Q37:Q38"/>
    <mergeCell ref="O311:O312"/>
    <mergeCell ref="J308:J309"/>
    <mergeCell ref="K308:K309"/>
    <mergeCell ref="L308:L309"/>
    <mergeCell ref="I311:I312"/>
    <mergeCell ref="C308:C309"/>
    <mergeCell ref="D308:D309"/>
    <mergeCell ref="E308:E309"/>
    <mergeCell ref="E304:E305"/>
    <mergeCell ref="F308:F309"/>
    <mergeCell ref="G308:G309"/>
    <mergeCell ref="I304:I305"/>
    <mergeCell ref="I308:I309"/>
    <mergeCell ref="Q20:Q21"/>
    <mergeCell ref="R20:R21"/>
    <mergeCell ref="S20:S21"/>
    <mergeCell ref="Q23:Q24"/>
    <mergeCell ref="R23:R24"/>
    <mergeCell ref="S23:S24"/>
    <mergeCell ref="P311:P312"/>
    <mergeCell ref="R37:R38"/>
    <mergeCell ref="S37:S38"/>
    <mergeCell ref="Q51:Q53"/>
    <mergeCell ref="R51:R53"/>
    <mergeCell ref="S51:S53"/>
    <mergeCell ref="Q25:Q26"/>
    <mergeCell ref="R25:R26"/>
    <mergeCell ref="S25:S26"/>
    <mergeCell ref="Q27:Q28"/>
    <mergeCell ref="R27:R28"/>
    <mergeCell ref="S27:S28"/>
    <mergeCell ref="Q83:Q85"/>
    <mergeCell ref="I319:I320"/>
    <mergeCell ref="I323:I324"/>
    <mergeCell ref="I325:I326"/>
    <mergeCell ref="E311:E312"/>
    <mergeCell ref="H308:H309"/>
    <mergeCell ref="F311:F312"/>
    <mergeCell ref="G311:G312"/>
    <mergeCell ref="H311:H312"/>
    <mergeCell ref="I249:I250"/>
    <mergeCell ref="I251:I253"/>
    <mergeCell ref="I254:I255"/>
    <mergeCell ref="I256:I259"/>
    <mergeCell ref="I269:I272"/>
    <mergeCell ref="I301:I302"/>
    <mergeCell ref="I231:I233"/>
    <mergeCell ref="I236:I238"/>
    <mergeCell ref="I239:I241"/>
    <mergeCell ref="I243:I244"/>
    <mergeCell ref="I245:I246"/>
    <mergeCell ref="I247:I248"/>
    <mergeCell ref="F323:F324"/>
    <mergeCell ref="G323:G324"/>
    <mergeCell ref="H323:H324"/>
    <mergeCell ref="F325:F326"/>
    <mergeCell ref="G325:G326"/>
    <mergeCell ref="H325:H326"/>
    <mergeCell ref="F304:F305"/>
    <mergeCell ref="G304:G305"/>
    <mergeCell ref="H304:H305"/>
    <mergeCell ref="F319:F320"/>
    <mergeCell ref="G319:G320"/>
    <mergeCell ref="H319:H320"/>
    <mergeCell ref="I190:I192"/>
    <mergeCell ref="I194:I197"/>
    <mergeCell ref="I200:I203"/>
    <mergeCell ref="I206:I207"/>
    <mergeCell ref="I208:I209"/>
    <mergeCell ref="I228:I230"/>
    <mergeCell ref="I168:I169"/>
    <mergeCell ref="I174:I175"/>
    <mergeCell ref="I176:I177"/>
    <mergeCell ref="I178:I179"/>
    <mergeCell ref="I180:I181"/>
    <mergeCell ref="I182:I184"/>
    <mergeCell ref="I145:I147"/>
    <mergeCell ref="I148:I152"/>
    <mergeCell ref="I153:I155"/>
    <mergeCell ref="I160:I161"/>
    <mergeCell ref="I162:I165"/>
    <mergeCell ref="I166:I167"/>
    <mergeCell ref="I130:I131"/>
    <mergeCell ref="I133:I135"/>
    <mergeCell ref="I136:I137"/>
    <mergeCell ref="I138:I139"/>
    <mergeCell ref="I140:I141"/>
    <mergeCell ref="I142:I143"/>
    <mergeCell ref="I106:I107"/>
    <mergeCell ref="I109:I110"/>
    <mergeCell ref="I111:I112"/>
    <mergeCell ref="I114:I116"/>
    <mergeCell ref="I124:I126"/>
    <mergeCell ref="I127:I129"/>
    <mergeCell ref="I81:I82"/>
    <mergeCell ref="I83:I85"/>
    <mergeCell ref="I86:I88"/>
    <mergeCell ref="I91:I92"/>
    <mergeCell ref="I100:I101"/>
    <mergeCell ref="I104:I105"/>
    <mergeCell ref="I63:I64"/>
    <mergeCell ref="I66:I69"/>
    <mergeCell ref="I70:I71"/>
    <mergeCell ref="I73:I74"/>
    <mergeCell ref="I75:I76"/>
    <mergeCell ref="I77:I78"/>
    <mergeCell ref="I27:I28"/>
    <mergeCell ref="I37:I38"/>
    <mergeCell ref="I51:I53"/>
    <mergeCell ref="I54:I55"/>
    <mergeCell ref="I56:I57"/>
    <mergeCell ref="I58:I60"/>
    <mergeCell ref="I8:I11"/>
    <mergeCell ref="I12:I13"/>
    <mergeCell ref="I14:I15"/>
    <mergeCell ref="I20:I21"/>
    <mergeCell ref="I23:I24"/>
    <mergeCell ref="I25:I26"/>
    <mergeCell ref="AL254:AL255"/>
    <mergeCell ref="AM254:AM255"/>
    <mergeCell ref="AN254:AN255"/>
    <mergeCell ref="AL256:AL259"/>
    <mergeCell ref="AM256:AM259"/>
    <mergeCell ref="AN256:AN259"/>
    <mergeCell ref="AL249:AL250"/>
    <mergeCell ref="AM249:AM250"/>
    <mergeCell ref="AN249:AN250"/>
    <mergeCell ref="AL251:AL253"/>
    <mergeCell ref="AM251:AM253"/>
    <mergeCell ref="AN251:AN253"/>
    <mergeCell ref="AL245:AL246"/>
    <mergeCell ref="AM245:AM246"/>
    <mergeCell ref="AN245:AN246"/>
    <mergeCell ref="AL247:AL248"/>
    <mergeCell ref="AM247:AM248"/>
    <mergeCell ref="AN247:AN248"/>
    <mergeCell ref="AL239:AL241"/>
    <mergeCell ref="AM239:AM241"/>
    <mergeCell ref="AN239:AN241"/>
    <mergeCell ref="AL243:AL244"/>
    <mergeCell ref="AM243:AM244"/>
    <mergeCell ref="AN243:AN244"/>
    <mergeCell ref="AL231:AL233"/>
    <mergeCell ref="AM231:AM233"/>
    <mergeCell ref="AN231:AN233"/>
    <mergeCell ref="AL236:AL238"/>
    <mergeCell ref="AM236:AM238"/>
    <mergeCell ref="AN236:AN238"/>
    <mergeCell ref="AL208:AL209"/>
    <mergeCell ref="AM208:AM209"/>
    <mergeCell ref="AN208:AN209"/>
    <mergeCell ref="AL228:AL230"/>
    <mergeCell ref="AM228:AM230"/>
    <mergeCell ref="AN228:AN230"/>
    <mergeCell ref="AL200:AL203"/>
    <mergeCell ref="AM200:AM203"/>
    <mergeCell ref="AN200:AN203"/>
    <mergeCell ref="AL206:AL207"/>
    <mergeCell ref="AM206:AM207"/>
    <mergeCell ref="AN206:AN207"/>
    <mergeCell ref="AL190:AL192"/>
    <mergeCell ref="AM190:AM192"/>
    <mergeCell ref="AN190:AN192"/>
    <mergeCell ref="AL194:AL197"/>
    <mergeCell ref="AM194:AM197"/>
    <mergeCell ref="AN194:AN197"/>
    <mergeCell ref="AL180:AL181"/>
    <mergeCell ref="AM180:AM181"/>
    <mergeCell ref="AN180:AN181"/>
    <mergeCell ref="AL182:AL184"/>
    <mergeCell ref="AM182:AM184"/>
    <mergeCell ref="AN182:AN184"/>
    <mergeCell ref="AL176:AL177"/>
    <mergeCell ref="AM176:AM177"/>
    <mergeCell ref="AN176:AN177"/>
    <mergeCell ref="AL178:AL179"/>
    <mergeCell ref="AM178:AM179"/>
    <mergeCell ref="AN178:AN179"/>
    <mergeCell ref="AL168:AL169"/>
    <mergeCell ref="AM168:AM169"/>
    <mergeCell ref="AN168:AN169"/>
    <mergeCell ref="AL174:AL175"/>
    <mergeCell ref="AM174:AM175"/>
    <mergeCell ref="AN174:AN175"/>
    <mergeCell ref="AL162:AL165"/>
    <mergeCell ref="AM162:AM165"/>
    <mergeCell ref="AN162:AN165"/>
    <mergeCell ref="AL166:AL167"/>
    <mergeCell ref="AM166:AM167"/>
    <mergeCell ref="AN166:AN167"/>
    <mergeCell ref="AL158:AL159"/>
    <mergeCell ref="AM158:AM159"/>
    <mergeCell ref="AN158:AN159"/>
    <mergeCell ref="AL160:AL161"/>
    <mergeCell ref="AM160:AM161"/>
    <mergeCell ref="AN160:AN161"/>
    <mergeCell ref="AL148:AL152"/>
    <mergeCell ref="AM148:AM152"/>
    <mergeCell ref="AN148:AN152"/>
    <mergeCell ref="AL153:AL155"/>
    <mergeCell ref="AM153:AM155"/>
    <mergeCell ref="AN153:AN155"/>
    <mergeCell ref="AL142:AL143"/>
    <mergeCell ref="AM142:AM143"/>
    <mergeCell ref="AN142:AN143"/>
    <mergeCell ref="AL145:AL147"/>
    <mergeCell ref="AM145:AM147"/>
    <mergeCell ref="AN145:AN147"/>
    <mergeCell ref="AL138:AL139"/>
    <mergeCell ref="AM138:AM139"/>
    <mergeCell ref="AN138:AN139"/>
    <mergeCell ref="AL140:AL141"/>
    <mergeCell ref="AM140:AM141"/>
    <mergeCell ref="AN140:AN141"/>
    <mergeCell ref="AL133:AL135"/>
    <mergeCell ref="AM133:AM135"/>
    <mergeCell ref="AN133:AN135"/>
    <mergeCell ref="AL136:AL137"/>
    <mergeCell ref="AM136:AM137"/>
    <mergeCell ref="AN136:AN137"/>
    <mergeCell ref="AL127:AL129"/>
    <mergeCell ref="AM127:AM129"/>
    <mergeCell ref="AN127:AN129"/>
    <mergeCell ref="AL130:AL131"/>
    <mergeCell ref="AM130:AM131"/>
    <mergeCell ref="AN130:AN131"/>
    <mergeCell ref="AL114:AL116"/>
    <mergeCell ref="AM114:AM116"/>
    <mergeCell ref="AN114:AN116"/>
    <mergeCell ref="AL124:AL126"/>
    <mergeCell ref="AM124:AM126"/>
    <mergeCell ref="AN124:AN126"/>
    <mergeCell ref="AL109:AL110"/>
    <mergeCell ref="AM109:AM110"/>
    <mergeCell ref="AN109:AN110"/>
    <mergeCell ref="AL111:AL112"/>
    <mergeCell ref="AM111:AM112"/>
    <mergeCell ref="AN111:AN112"/>
    <mergeCell ref="AL104:AL105"/>
    <mergeCell ref="AM104:AM105"/>
    <mergeCell ref="AN104:AN105"/>
    <mergeCell ref="AL106:AL107"/>
    <mergeCell ref="AM106:AM107"/>
    <mergeCell ref="AN106:AN107"/>
    <mergeCell ref="AL91:AL92"/>
    <mergeCell ref="AM91:AM92"/>
    <mergeCell ref="AN91:AN92"/>
    <mergeCell ref="AL100:AL101"/>
    <mergeCell ref="AM100:AM101"/>
    <mergeCell ref="AN100:AN101"/>
    <mergeCell ref="AL83:AL85"/>
    <mergeCell ref="AM83:AM85"/>
    <mergeCell ref="AN83:AN85"/>
    <mergeCell ref="AL86:AL88"/>
    <mergeCell ref="AM86:AM88"/>
    <mergeCell ref="AN86:AN88"/>
    <mergeCell ref="AL77:AL78"/>
    <mergeCell ref="AM77:AM78"/>
    <mergeCell ref="AN77:AN78"/>
    <mergeCell ref="AL81:AL82"/>
    <mergeCell ref="AM81:AM82"/>
    <mergeCell ref="AN81:AN82"/>
    <mergeCell ref="AL73:AL74"/>
    <mergeCell ref="AM73:AM74"/>
    <mergeCell ref="AN73:AN74"/>
    <mergeCell ref="AL75:AL76"/>
    <mergeCell ref="AM75:AM76"/>
    <mergeCell ref="AN75:AN76"/>
    <mergeCell ref="AL66:AL69"/>
    <mergeCell ref="AM66:AM69"/>
    <mergeCell ref="AN66:AN69"/>
    <mergeCell ref="AL70:AL71"/>
    <mergeCell ref="AM70:AM71"/>
    <mergeCell ref="AN70:AN71"/>
    <mergeCell ref="AL58:AL60"/>
    <mergeCell ref="AM58:AM60"/>
    <mergeCell ref="AN58:AN60"/>
    <mergeCell ref="AL63:AL64"/>
    <mergeCell ref="AM63:AM64"/>
    <mergeCell ref="AN63:AN64"/>
    <mergeCell ref="AL54:AL55"/>
    <mergeCell ref="AM54:AM55"/>
    <mergeCell ref="AN54:AN55"/>
    <mergeCell ref="AL56:AL57"/>
    <mergeCell ref="AM56:AM57"/>
    <mergeCell ref="AN56:AN57"/>
    <mergeCell ref="AL37:AL38"/>
    <mergeCell ref="AM37:AM38"/>
    <mergeCell ref="AN37:AN38"/>
    <mergeCell ref="AL51:AL53"/>
    <mergeCell ref="AM51:AM53"/>
    <mergeCell ref="AN51:AN53"/>
    <mergeCell ref="AL27:AL28"/>
    <mergeCell ref="AM27:AM28"/>
    <mergeCell ref="AN27:AN28"/>
    <mergeCell ref="AL33:AL34"/>
    <mergeCell ref="AM33:AM34"/>
    <mergeCell ref="AN33:AN34"/>
    <mergeCell ref="AL23:AL24"/>
    <mergeCell ref="AM23:AM24"/>
    <mergeCell ref="AN23:AN24"/>
    <mergeCell ref="AL25:AL26"/>
    <mergeCell ref="AM25:AM26"/>
    <mergeCell ref="AN25:AN26"/>
    <mergeCell ref="AL14:AL15"/>
    <mergeCell ref="AM14:AM15"/>
    <mergeCell ref="AN14:AN15"/>
    <mergeCell ref="AL20:AL21"/>
    <mergeCell ref="AM20:AM21"/>
    <mergeCell ref="AN20:AN21"/>
    <mergeCell ref="AL8:AL11"/>
    <mergeCell ref="AM8:AM11"/>
    <mergeCell ref="AN8:AN11"/>
    <mergeCell ref="AL12:AL13"/>
    <mergeCell ref="AM12:AM13"/>
    <mergeCell ref="AN12:AN13"/>
    <mergeCell ref="U269:U272"/>
    <mergeCell ref="V269:V272"/>
    <mergeCell ref="U301:U302"/>
    <mergeCell ref="V301:V302"/>
    <mergeCell ref="U304:U305"/>
    <mergeCell ref="V304:V305"/>
    <mergeCell ref="U251:U253"/>
    <mergeCell ref="V251:V253"/>
    <mergeCell ref="U254:U255"/>
    <mergeCell ref="V254:V255"/>
    <mergeCell ref="U256:U259"/>
    <mergeCell ref="V256:V259"/>
    <mergeCell ref="U245:U246"/>
    <mergeCell ref="V245:V246"/>
    <mergeCell ref="U247:U248"/>
    <mergeCell ref="V247:V248"/>
    <mergeCell ref="U249:U250"/>
    <mergeCell ref="V249:V250"/>
    <mergeCell ref="U236:U238"/>
    <mergeCell ref="V236:V238"/>
    <mergeCell ref="U239:U241"/>
    <mergeCell ref="V239:V241"/>
    <mergeCell ref="U243:U244"/>
    <mergeCell ref="V243:V244"/>
    <mergeCell ref="U208:U209"/>
    <mergeCell ref="V208:V209"/>
    <mergeCell ref="U228:U230"/>
    <mergeCell ref="V228:V230"/>
    <mergeCell ref="U231:U233"/>
    <mergeCell ref="V231:V233"/>
    <mergeCell ref="U194:U197"/>
    <mergeCell ref="V194:V197"/>
    <mergeCell ref="U200:U203"/>
    <mergeCell ref="V200:V203"/>
    <mergeCell ref="U206:U207"/>
    <mergeCell ref="V206:V207"/>
    <mergeCell ref="U180:U181"/>
    <mergeCell ref="V180:V181"/>
    <mergeCell ref="U182:U184"/>
    <mergeCell ref="V182:V184"/>
    <mergeCell ref="U190:U192"/>
    <mergeCell ref="V190:V192"/>
    <mergeCell ref="U174:U175"/>
    <mergeCell ref="V174:V175"/>
    <mergeCell ref="U176:U177"/>
    <mergeCell ref="V176:V177"/>
    <mergeCell ref="U178:U179"/>
    <mergeCell ref="V178:V179"/>
    <mergeCell ref="U162:U165"/>
    <mergeCell ref="V162:V165"/>
    <mergeCell ref="U166:U167"/>
    <mergeCell ref="V166:V167"/>
    <mergeCell ref="U168:U169"/>
    <mergeCell ref="V168:V169"/>
    <mergeCell ref="U153:U155"/>
    <mergeCell ref="V153:V155"/>
    <mergeCell ref="U158:U159"/>
    <mergeCell ref="V158:V159"/>
    <mergeCell ref="U160:U161"/>
    <mergeCell ref="V160:V161"/>
    <mergeCell ref="U142:U143"/>
    <mergeCell ref="V142:V143"/>
    <mergeCell ref="U145:U147"/>
    <mergeCell ref="V145:V147"/>
    <mergeCell ref="U148:U152"/>
    <mergeCell ref="V148:V152"/>
    <mergeCell ref="U136:U137"/>
    <mergeCell ref="V136:V137"/>
    <mergeCell ref="U138:U139"/>
    <mergeCell ref="V138:V139"/>
    <mergeCell ref="U140:U141"/>
    <mergeCell ref="V140:V141"/>
    <mergeCell ref="U127:U129"/>
    <mergeCell ref="V127:V129"/>
    <mergeCell ref="U130:U131"/>
    <mergeCell ref="V130:V131"/>
    <mergeCell ref="U133:U135"/>
    <mergeCell ref="V133:V135"/>
    <mergeCell ref="U111:U112"/>
    <mergeCell ref="V111:V112"/>
    <mergeCell ref="U114:U116"/>
    <mergeCell ref="V114:V116"/>
    <mergeCell ref="U124:U126"/>
    <mergeCell ref="V124:V126"/>
    <mergeCell ref="U104:U105"/>
    <mergeCell ref="V104:V105"/>
    <mergeCell ref="U106:U107"/>
    <mergeCell ref="V106:V107"/>
    <mergeCell ref="U109:U110"/>
    <mergeCell ref="V109:V110"/>
    <mergeCell ref="U86:U88"/>
    <mergeCell ref="V86:V88"/>
    <mergeCell ref="U91:U92"/>
    <mergeCell ref="V91:V92"/>
    <mergeCell ref="U100:U101"/>
    <mergeCell ref="V100:V101"/>
    <mergeCell ref="U77:U78"/>
    <mergeCell ref="V77:V78"/>
    <mergeCell ref="U81:U82"/>
    <mergeCell ref="V81:V82"/>
    <mergeCell ref="U83:U85"/>
    <mergeCell ref="V83:V85"/>
    <mergeCell ref="U70:U71"/>
    <mergeCell ref="V70:V71"/>
    <mergeCell ref="U73:U74"/>
    <mergeCell ref="V73:V74"/>
    <mergeCell ref="U75:U76"/>
    <mergeCell ref="V75:V76"/>
    <mergeCell ref="U58:U60"/>
    <mergeCell ref="V58:V60"/>
    <mergeCell ref="U63:U64"/>
    <mergeCell ref="V63:V64"/>
    <mergeCell ref="U66:U69"/>
    <mergeCell ref="V66:V69"/>
    <mergeCell ref="U51:U53"/>
    <mergeCell ref="V51:V53"/>
    <mergeCell ref="U54:U55"/>
    <mergeCell ref="V54:V55"/>
    <mergeCell ref="U56:U57"/>
    <mergeCell ref="V56:V57"/>
    <mergeCell ref="U27:U28"/>
    <mergeCell ref="V27:V28"/>
    <mergeCell ref="U33:U34"/>
    <mergeCell ref="V33:V34"/>
    <mergeCell ref="U37:U38"/>
    <mergeCell ref="V37:V38"/>
    <mergeCell ref="U20:U21"/>
    <mergeCell ref="V20:V21"/>
    <mergeCell ref="U23:U24"/>
    <mergeCell ref="V23:V24"/>
    <mergeCell ref="U25:U26"/>
    <mergeCell ref="V25:V26"/>
    <mergeCell ref="U8:U11"/>
    <mergeCell ref="V8:V11"/>
    <mergeCell ref="U12:U13"/>
    <mergeCell ref="V12:V13"/>
    <mergeCell ref="U14:U15"/>
    <mergeCell ref="V14:V15"/>
    <mergeCell ref="AC323:AC324"/>
    <mergeCell ref="AD323:AD324"/>
    <mergeCell ref="AE323:AE324"/>
    <mergeCell ref="AF323:AF324"/>
    <mergeCell ref="AG323:AG324"/>
    <mergeCell ref="AC304:AC305"/>
    <mergeCell ref="AD304:AD305"/>
    <mergeCell ref="AE304:AE305"/>
    <mergeCell ref="AF304:AF305"/>
    <mergeCell ref="AG304:AG305"/>
    <mergeCell ref="AC319:AC320"/>
    <mergeCell ref="AD319:AD320"/>
    <mergeCell ref="AE319:AE320"/>
    <mergeCell ref="AF319:AF320"/>
    <mergeCell ref="AG319:AG320"/>
    <mergeCell ref="AC269:AC272"/>
    <mergeCell ref="AD269:AD272"/>
    <mergeCell ref="AE269:AE272"/>
    <mergeCell ref="AF269:AF272"/>
    <mergeCell ref="AG269:AG272"/>
    <mergeCell ref="AC301:AC302"/>
    <mergeCell ref="AD301:AD302"/>
    <mergeCell ref="AE301:AE302"/>
    <mergeCell ref="AF301:AF302"/>
    <mergeCell ref="AG301:AG302"/>
    <mergeCell ref="AC254:AC255"/>
    <mergeCell ref="AD254:AD255"/>
    <mergeCell ref="AE254:AE255"/>
    <mergeCell ref="AF254:AF255"/>
    <mergeCell ref="AG254:AG255"/>
    <mergeCell ref="AC256:AC259"/>
    <mergeCell ref="AD256:AD259"/>
    <mergeCell ref="AE256:AE259"/>
    <mergeCell ref="AF256:AF259"/>
    <mergeCell ref="AG256:AG259"/>
    <mergeCell ref="AC249:AC250"/>
    <mergeCell ref="AD249:AD250"/>
    <mergeCell ref="AE249:AE250"/>
    <mergeCell ref="AF249:AF250"/>
    <mergeCell ref="AG249:AG250"/>
    <mergeCell ref="AC251:AC253"/>
    <mergeCell ref="AD251:AD253"/>
    <mergeCell ref="AE251:AE253"/>
    <mergeCell ref="AF251:AF253"/>
    <mergeCell ref="AG251:AG253"/>
    <mergeCell ref="AC245:AC246"/>
    <mergeCell ref="AD245:AD246"/>
    <mergeCell ref="AE245:AE246"/>
    <mergeCell ref="AF245:AF246"/>
    <mergeCell ref="AG245:AG246"/>
    <mergeCell ref="AC247:AC248"/>
    <mergeCell ref="AD247:AD248"/>
    <mergeCell ref="AE247:AE248"/>
    <mergeCell ref="AF247:AF248"/>
    <mergeCell ref="AG247:AG248"/>
    <mergeCell ref="AC239:AC241"/>
    <mergeCell ref="AD239:AD241"/>
    <mergeCell ref="AE239:AE241"/>
    <mergeCell ref="AF239:AF241"/>
    <mergeCell ref="AG239:AG241"/>
    <mergeCell ref="AC243:AC244"/>
    <mergeCell ref="AD243:AD244"/>
    <mergeCell ref="AE243:AE244"/>
    <mergeCell ref="AF243:AF244"/>
    <mergeCell ref="AG243:AG244"/>
    <mergeCell ref="AC231:AC233"/>
    <mergeCell ref="AD231:AD233"/>
    <mergeCell ref="AE231:AE233"/>
    <mergeCell ref="AF231:AF233"/>
    <mergeCell ref="AG231:AG233"/>
    <mergeCell ref="AC236:AC238"/>
    <mergeCell ref="AD236:AD238"/>
    <mergeCell ref="AE236:AE238"/>
    <mergeCell ref="AF236:AF238"/>
    <mergeCell ref="AG236:AG238"/>
    <mergeCell ref="AC208:AC209"/>
    <mergeCell ref="AD208:AD209"/>
    <mergeCell ref="AE208:AE209"/>
    <mergeCell ref="AF208:AF209"/>
    <mergeCell ref="AG208:AG209"/>
    <mergeCell ref="AC228:AC230"/>
    <mergeCell ref="AD228:AD230"/>
    <mergeCell ref="AE228:AE230"/>
    <mergeCell ref="AF228:AF230"/>
    <mergeCell ref="AG228:AG230"/>
    <mergeCell ref="AC200:AC203"/>
    <mergeCell ref="AD200:AD203"/>
    <mergeCell ref="AE200:AE203"/>
    <mergeCell ref="AF200:AF203"/>
    <mergeCell ref="AG200:AG203"/>
    <mergeCell ref="AC206:AC207"/>
    <mergeCell ref="AD206:AD207"/>
    <mergeCell ref="AE206:AE207"/>
    <mergeCell ref="AF206:AF207"/>
    <mergeCell ref="AG206:AG207"/>
    <mergeCell ref="AC190:AC192"/>
    <mergeCell ref="AD190:AD192"/>
    <mergeCell ref="AE190:AE192"/>
    <mergeCell ref="AF190:AF192"/>
    <mergeCell ref="AG190:AG192"/>
    <mergeCell ref="AC194:AC197"/>
    <mergeCell ref="AD194:AD197"/>
    <mergeCell ref="AE194:AE197"/>
    <mergeCell ref="AF194:AF197"/>
    <mergeCell ref="AG194:AG197"/>
    <mergeCell ref="AC180:AC181"/>
    <mergeCell ref="AD180:AD181"/>
    <mergeCell ref="AE180:AE181"/>
    <mergeCell ref="AF180:AF181"/>
    <mergeCell ref="AG180:AG181"/>
    <mergeCell ref="AC182:AC184"/>
    <mergeCell ref="AD182:AD184"/>
    <mergeCell ref="AE182:AE184"/>
    <mergeCell ref="AF182:AF184"/>
    <mergeCell ref="AG182:AG184"/>
    <mergeCell ref="AC176:AC177"/>
    <mergeCell ref="AD176:AD177"/>
    <mergeCell ref="AE176:AE177"/>
    <mergeCell ref="AF176:AF177"/>
    <mergeCell ref="AG176:AG177"/>
    <mergeCell ref="AC178:AC179"/>
    <mergeCell ref="AD178:AD179"/>
    <mergeCell ref="AE178:AE179"/>
    <mergeCell ref="AF178:AF179"/>
    <mergeCell ref="AG178:AG179"/>
    <mergeCell ref="AC168:AC169"/>
    <mergeCell ref="AD168:AD169"/>
    <mergeCell ref="AE168:AE169"/>
    <mergeCell ref="AF168:AF169"/>
    <mergeCell ref="AG168:AG169"/>
    <mergeCell ref="AC174:AC175"/>
    <mergeCell ref="AD174:AD175"/>
    <mergeCell ref="AE174:AE175"/>
    <mergeCell ref="AF174:AF175"/>
    <mergeCell ref="AG174:AG175"/>
    <mergeCell ref="AC162:AC165"/>
    <mergeCell ref="AD162:AD165"/>
    <mergeCell ref="AE162:AE165"/>
    <mergeCell ref="AF162:AF165"/>
    <mergeCell ref="AG162:AG165"/>
    <mergeCell ref="AC166:AC167"/>
    <mergeCell ref="AD166:AD167"/>
    <mergeCell ref="AE166:AE167"/>
    <mergeCell ref="AF166:AF167"/>
    <mergeCell ref="AG166:AG167"/>
    <mergeCell ref="AC158:AC159"/>
    <mergeCell ref="AD158:AD159"/>
    <mergeCell ref="AE158:AE159"/>
    <mergeCell ref="AF158:AF159"/>
    <mergeCell ref="AG158:AG159"/>
    <mergeCell ref="AC160:AC161"/>
    <mergeCell ref="AD160:AD161"/>
    <mergeCell ref="AE160:AE161"/>
    <mergeCell ref="AF160:AF161"/>
    <mergeCell ref="AG160:AG161"/>
    <mergeCell ref="AC148:AC152"/>
    <mergeCell ref="AD148:AD152"/>
    <mergeCell ref="AE148:AE152"/>
    <mergeCell ref="AF148:AF152"/>
    <mergeCell ref="AG148:AG152"/>
    <mergeCell ref="AC153:AC155"/>
    <mergeCell ref="AD153:AD155"/>
    <mergeCell ref="AE153:AE155"/>
    <mergeCell ref="AF153:AF155"/>
    <mergeCell ref="AG153:AG155"/>
    <mergeCell ref="AC142:AC143"/>
    <mergeCell ref="AD142:AD143"/>
    <mergeCell ref="AE142:AE143"/>
    <mergeCell ref="AF142:AF143"/>
    <mergeCell ref="AG142:AG143"/>
    <mergeCell ref="AC145:AC147"/>
    <mergeCell ref="AD145:AD147"/>
    <mergeCell ref="AE145:AE147"/>
    <mergeCell ref="AF145:AF147"/>
    <mergeCell ref="AG145:AG147"/>
    <mergeCell ref="AC138:AC139"/>
    <mergeCell ref="AD138:AD139"/>
    <mergeCell ref="AE138:AE139"/>
    <mergeCell ref="AF138:AF139"/>
    <mergeCell ref="AG138:AG139"/>
    <mergeCell ref="AC140:AC141"/>
    <mergeCell ref="AD140:AD141"/>
    <mergeCell ref="AE140:AE141"/>
    <mergeCell ref="AF140:AF141"/>
    <mergeCell ref="AG140:AG141"/>
    <mergeCell ref="AC133:AC135"/>
    <mergeCell ref="AD133:AD135"/>
    <mergeCell ref="AE133:AE135"/>
    <mergeCell ref="AF133:AF135"/>
    <mergeCell ref="AG133:AG135"/>
    <mergeCell ref="AC136:AC137"/>
    <mergeCell ref="AD136:AD137"/>
    <mergeCell ref="AE136:AE137"/>
    <mergeCell ref="AF136:AF137"/>
    <mergeCell ref="AG136:AG137"/>
    <mergeCell ref="AC127:AC129"/>
    <mergeCell ref="AD127:AD129"/>
    <mergeCell ref="AE127:AE129"/>
    <mergeCell ref="AF127:AF129"/>
    <mergeCell ref="AG127:AG129"/>
    <mergeCell ref="AC130:AC131"/>
    <mergeCell ref="AD130:AD131"/>
    <mergeCell ref="AE130:AE131"/>
    <mergeCell ref="AF130:AF131"/>
    <mergeCell ref="AG130:AG131"/>
    <mergeCell ref="AC114:AC116"/>
    <mergeCell ref="AD114:AD116"/>
    <mergeCell ref="AE114:AE116"/>
    <mergeCell ref="AF114:AF116"/>
    <mergeCell ref="AG114:AG116"/>
    <mergeCell ref="AC124:AC126"/>
    <mergeCell ref="AD124:AD126"/>
    <mergeCell ref="AE124:AE126"/>
    <mergeCell ref="AF124:AF126"/>
    <mergeCell ref="AG124:AG126"/>
    <mergeCell ref="AC109:AC110"/>
    <mergeCell ref="AD109:AD110"/>
    <mergeCell ref="AE109:AE110"/>
    <mergeCell ref="AF109:AF110"/>
    <mergeCell ref="AG109:AG110"/>
    <mergeCell ref="AC111:AC112"/>
    <mergeCell ref="AD111:AD112"/>
    <mergeCell ref="AE111:AE112"/>
    <mergeCell ref="AF111:AF112"/>
    <mergeCell ref="AG111:AG112"/>
    <mergeCell ref="AC104:AC105"/>
    <mergeCell ref="AD104:AD105"/>
    <mergeCell ref="AE104:AE105"/>
    <mergeCell ref="AF104:AF105"/>
    <mergeCell ref="AG104:AG105"/>
    <mergeCell ref="AC106:AC107"/>
    <mergeCell ref="AD106:AD107"/>
    <mergeCell ref="AE106:AE107"/>
    <mergeCell ref="AF106:AF107"/>
    <mergeCell ref="AG106:AG107"/>
    <mergeCell ref="AC91:AC92"/>
    <mergeCell ref="AD91:AD92"/>
    <mergeCell ref="AE91:AE92"/>
    <mergeCell ref="AF91:AF92"/>
    <mergeCell ref="AG91:AG92"/>
    <mergeCell ref="AC100:AC101"/>
    <mergeCell ref="AD100:AD101"/>
    <mergeCell ref="AE100:AE101"/>
    <mergeCell ref="AF100:AF101"/>
    <mergeCell ref="AG100:AG101"/>
    <mergeCell ref="AC83:AC85"/>
    <mergeCell ref="AD83:AD85"/>
    <mergeCell ref="AE83:AE85"/>
    <mergeCell ref="AF83:AF85"/>
    <mergeCell ref="AG83:AG85"/>
    <mergeCell ref="AC86:AC88"/>
    <mergeCell ref="AD86:AD88"/>
    <mergeCell ref="AE86:AE88"/>
    <mergeCell ref="AF86:AF88"/>
    <mergeCell ref="AG86:AG88"/>
    <mergeCell ref="AC77:AC78"/>
    <mergeCell ref="AD77:AD78"/>
    <mergeCell ref="AE77:AE78"/>
    <mergeCell ref="AF77:AF78"/>
    <mergeCell ref="AG77:AG78"/>
    <mergeCell ref="AC81:AC82"/>
    <mergeCell ref="AD81:AD82"/>
    <mergeCell ref="AE81:AE82"/>
    <mergeCell ref="AF81:AF82"/>
    <mergeCell ref="AG81:AG82"/>
    <mergeCell ref="AC73:AC74"/>
    <mergeCell ref="AD73:AD74"/>
    <mergeCell ref="AE73:AE74"/>
    <mergeCell ref="AF73:AF74"/>
    <mergeCell ref="AG73:AG74"/>
    <mergeCell ref="AC75:AC76"/>
    <mergeCell ref="AD75:AD76"/>
    <mergeCell ref="AE75:AE76"/>
    <mergeCell ref="AF75:AF76"/>
    <mergeCell ref="AG75:AG76"/>
    <mergeCell ref="AC66:AC69"/>
    <mergeCell ref="AD66:AD69"/>
    <mergeCell ref="AE66:AE69"/>
    <mergeCell ref="AF66:AF69"/>
    <mergeCell ref="AG66:AG69"/>
    <mergeCell ref="AC70:AC71"/>
    <mergeCell ref="AD70:AD71"/>
    <mergeCell ref="AE70:AE71"/>
    <mergeCell ref="AF70:AF71"/>
    <mergeCell ref="AG70:AG71"/>
    <mergeCell ref="AC58:AC60"/>
    <mergeCell ref="AD58:AD60"/>
    <mergeCell ref="AE58:AE60"/>
    <mergeCell ref="AF58:AF60"/>
    <mergeCell ref="AG58:AG60"/>
    <mergeCell ref="AC63:AC64"/>
    <mergeCell ref="AD63:AD64"/>
    <mergeCell ref="AE63:AE64"/>
    <mergeCell ref="AF63:AF64"/>
    <mergeCell ref="AG63:AG64"/>
    <mergeCell ref="AC54:AC55"/>
    <mergeCell ref="AD54:AD55"/>
    <mergeCell ref="AE54:AE55"/>
    <mergeCell ref="AF54:AF55"/>
    <mergeCell ref="AG54:AG55"/>
    <mergeCell ref="AC56:AC57"/>
    <mergeCell ref="AD56:AD57"/>
    <mergeCell ref="AE56:AE57"/>
    <mergeCell ref="AF56:AF57"/>
    <mergeCell ref="AG56:AG57"/>
    <mergeCell ref="AC37:AC38"/>
    <mergeCell ref="AD37:AD38"/>
    <mergeCell ref="AE37:AE38"/>
    <mergeCell ref="AF37:AF38"/>
    <mergeCell ref="AG37:AG38"/>
    <mergeCell ref="AC51:AC53"/>
    <mergeCell ref="AD51:AD53"/>
    <mergeCell ref="AE51:AE53"/>
    <mergeCell ref="AF51:AF53"/>
    <mergeCell ref="AG51:AG53"/>
    <mergeCell ref="AC27:AC28"/>
    <mergeCell ref="AD27:AD28"/>
    <mergeCell ref="AE27:AE28"/>
    <mergeCell ref="AF27:AF28"/>
    <mergeCell ref="AG27:AG28"/>
    <mergeCell ref="AC33:AC34"/>
    <mergeCell ref="AD33:AD34"/>
    <mergeCell ref="AE33:AE34"/>
    <mergeCell ref="AF33:AF34"/>
    <mergeCell ref="AG33:AG34"/>
    <mergeCell ref="AC23:AC24"/>
    <mergeCell ref="AD23:AD24"/>
    <mergeCell ref="AE23:AE24"/>
    <mergeCell ref="AF23:AF24"/>
    <mergeCell ref="AG23:AG24"/>
    <mergeCell ref="AC25:AC26"/>
    <mergeCell ref="AD25:AD26"/>
    <mergeCell ref="AE25:AE26"/>
    <mergeCell ref="AF25:AF26"/>
    <mergeCell ref="AG25:AG26"/>
    <mergeCell ref="AC14:AC15"/>
    <mergeCell ref="AD14:AD15"/>
    <mergeCell ref="AE14:AE15"/>
    <mergeCell ref="AF14:AF15"/>
    <mergeCell ref="AG14:AG15"/>
    <mergeCell ref="AC20:AC21"/>
    <mergeCell ref="AD20:AD21"/>
    <mergeCell ref="AE20:AE21"/>
    <mergeCell ref="AF20:AF21"/>
    <mergeCell ref="AG20:AG21"/>
    <mergeCell ref="AC8:AC11"/>
    <mergeCell ref="AD8:AD11"/>
    <mergeCell ref="AE8:AE11"/>
    <mergeCell ref="AF8:AF11"/>
    <mergeCell ref="AG8:AG11"/>
    <mergeCell ref="AC12:AC13"/>
    <mergeCell ref="AD12:AD13"/>
    <mergeCell ref="AE12:AE13"/>
    <mergeCell ref="AF12:AF13"/>
    <mergeCell ref="AG12:AG13"/>
    <mergeCell ref="T269:T272"/>
    <mergeCell ref="T301:T302"/>
    <mergeCell ref="T304:T305"/>
    <mergeCell ref="T319:T320"/>
    <mergeCell ref="T323:T324"/>
    <mergeCell ref="T325:T326"/>
    <mergeCell ref="T311:T312"/>
    <mergeCell ref="T245:T246"/>
    <mergeCell ref="T247:T248"/>
    <mergeCell ref="T249:T250"/>
    <mergeCell ref="T251:T253"/>
    <mergeCell ref="T254:T255"/>
    <mergeCell ref="T256:T259"/>
    <mergeCell ref="T208:T209"/>
    <mergeCell ref="T228:T230"/>
    <mergeCell ref="T231:T233"/>
    <mergeCell ref="T236:T238"/>
    <mergeCell ref="T239:T241"/>
    <mergeCell ref="T243:T244"/>
    <mergeCell ref="T180:T181"/>
    <mergeCell ref="T182:T184"/>
    <mergeCell ref="T190:T192"/>
    <mergeCell ref="T194:T197"/>
    <mergeCell ref="T200:T203"/>
    <mergeCell ref="T206:T207"/>
    <mergeCell ref="T162:T165"/>
    <mergeCell ref="T166:T167"/>
    <mergeCell ref="T168:T169"/>
    <mergeCell ref="T174:T175"/>
    <mergeCell ref="T176:T177"/>
    <mergeCell ref="T178:T179"/>
    <mergeCell ref="T142:T143"/>
    <mergeCell ref="T145:T147"/>
    <mergeCell ref="T148:T152"/>
    <mergeCell ref="T153:T155"/>
    <mergeCell ref="T160:T161"/>
    <mergeCell ref="T127:T129"/>
    <mergeCell ref="T130:T131"/>
    <mergeCell ref="T133:T135"/>
    <mergeCell ref="T136:T137"/>
    <mergeCell ref="T138:T139"/>
    <mergeCell ref="T140:T141"/>
    <mergeCell ref="T104:T105"/>
    <mergeCell ref="T106:T107"/>
    <mergeCell ref="T109:T110"/>
    <mergeCell ref="T111:T112"/>
    <mergeCell ref="T114:T116"/>
    <mergeCell ref="T124:T126"/>
    <mergeCell ref="T77:T78"/>
    <mergeCell ref="T81:T82"/>
    <mergeCell ref="T83:T85"/>
    <mergeCell ref="T86:T88"/>
    <mergeCell ref="T91:T92"/>
    <mergeCell ref="T100:T101"/>
    <mergeCell ref="T58:T60"/>
    <mergeCell ref="T63:T64"/>
    <mergeCell ref="T66:T69"/>
    <mergeCell ref="T70:T71"/>
    <mergeCell ref="T73:T74"/>
    <mergeCell ref="T75:T76"/>
    <mergeCell ref="T27:T28"/>
    <mergeCell ref="T33:T34"/>
    <mergeCell ref="T37:T38"/>
    <mergeCell ref="T51:T53"/>
    <mergeCell ref="T54:T55"/>
    <mergeCell ref="T56:T57"/>
    <mergeCell ref="T8:T11"/>
    <mergeCell ref="T12:T13"/>
    <mergeCell ref="T14:T15"/>
    <mergeCell ref="T20:T21"/>
    <mergeCell ref="T23:T24"/>
    <mergeCell ref="T25:T26"/>
    <mergeCell ref="O319:O320"/>
    <mergeCell ref="P319:P320"/>
    <mergeCell ref="O323:O324"/>
    <mergeCell ref="P323:P324"/>
    <mergeCell ref="O325:O326"/>
    <mergeCell ref="P325:P326"/>
    <mergeCell ref="O269:O272"/>
    <mergeCell ref="P269:P272"/>
    <mergeCell ref="O301:O302"/>
    <mergeCell ref="P301:P302"/>
    <mergeCell ref="O304:O305"/>
    <mergeCell ref="P304:P305"/>
    <mergeCell ref="O251:O253"/>
    <mergeCell ref="P251:P253"/>
    <mergeCell ref="O254:O255"/>
    <mergeCell ref="P254:P255"/>
    <mergeCell ref="O256:O259"/>
    <mergeCell ref="P256:P259"/>
    <mergeCell ref="O245:O246"/>
    <mergeCell ref="P245:P246"/>
    <mergeCell ref="O228:O230"/>
    <mergeCell ref="P228:P230"/>
    <mergeCell ref="O231:O233"/>
    <mergeCell ref="P231:P233"/>
    <mergeCell ref="O194:O197"/>
    <mergeCell ref="P194:P197"/>
    <mergeCell ref="O200:O203"/>
    <mergeCell ref="P200:P203"/>
    <mergeCell ref="O206:O207"/>
    <mergeCell ref="P206:P207"/>
    <mergeCell ref="O180:O181"/>
    <mergeCell ref="P180:P181"/>
    <mergeCell ref="O182:O184"/>
    <mergeCell ref="P182:P184"/>
    <mergeCell ref="O190:O192"/>
    <mergeCell ref="P190:P192"/>
    <mergeCell ref="O174:O175"/>
    <mergeCell ref="P174:P175"/>
    <mergeCell ref="O176:O177"/>
    <mergeCell ref="P176:P177"/>
    <mergeCell ref="O178:O179"/>
    <mergeCell ref="P178:P179"/>
    <mergeCell ref="O162:O165"/>
    <mergeCell ref="P162:P165"/>
    <mergeCell ref="O166:O167"/>
    <mergeCell ref="P166:P167"/>
    <mergeCell ref="O168:O169"/>
    <mergeCell ref="P168:P169"/>
    <mergeCell ref="O153:O155"/>
    <mergeCell ref="P153:P155"/>
    <mergeCell ref="O158:O159"/>
    <mergeCell ref="P158:P159"/>
    <mergeCell ref="O160:O161"/>
    <mergeCell ref="P160:P161"/>
    <mergeCell ref="O142:O143"/>
    <mergeCell ref="P142:P143"/>
    <mergeCell ref="O145:O147"/>
    <mergeCell ref="P145:P147"/>
    <mergeCell ref="O148:O152"/>
    <mergeCell ref="P148:P152"/>
    <mergeCell ref="O136:O137"/>
    <mergeCell ref="P136:P137"/>
    <mergeCell ref="O138:O139"/>
    <mergeCell ref="P138:P139"/>
    <mergeCell ref="O140:O141"/>
    <mergeCell ref="P140:P141"/>
    <mergeCell ref="O127:O129"/>
    <mergeCell ref="P127:P129"/>
    <mergeCell ref="O130:O131"/>
    <mergeCell ref="P130:P131"/>
    <mergeCell ref="O133:O135"/>
    <mergeCell ref="P133:P135"/>
    <mergeCell ref="O111:O112"/>
    <mergeCell ref="P111:P112"/>
    <mergeCell ref="O114:O116"/>
    <mergeCell ref="P114:P116"/>
    <mergeCell ref="O124:O126"/>
    <mergeCell ref="P124:P126"/>
    <mergeCell ref="O104:O105"/>
    <mergeCell ref="P104:P105"/>
    <mergeCell ref="O106:O107"/>
    <mergeCell ref="P106:P107"/>
    <mergeCell ref="O109:O110"/>
    <mergeCell ref="P109:P110"/>
    <mergeCell ref="O86:O88"/>
    <mergeCell ref="P86:P88"/>
    <mergeCell ref="O91:O92"/>
    <mergeCell ref="P91:P92"/>
    <mergeCell ref="O100:O101"/>
    <mergeCell ref="P100:P101"/>
    <mergeCell ref="O77:O78"/>
    <mergeCell ref="P77:P78"/>
    <mergeCell ref="O81:O82"/>
    <mergeCell ref="P81:P82"/>
    <mergeCell ref="O83:O85"/>
    <mergeCell ref="P83:P85"/>
    <mergeCell ref="O70:O71"/>
    <mergeCell ref="P70:P71"/>
    <mergeCell ref="O73:O74"/>
    <mergeCell ref="P73:P74"/>
    <mergeCell ref="O75:O76"/>
    <mergeCell ref="P75:P76"/>
    <mergeCell ref="O58:O60"/>
    <mergeCell ref="P58:P60"/>
    <mergeCell ref="O63:O64"/>
    <mergeCell ref="P63:P64"/>
    <mergeCell ref="O66:O69"/>
    <mergeCell ref="P66:P69"/>
    <mergeCell ref="O51:O53"/>
    <mergeCell ref="P51:P53"/>
    <mergeCell ref="O54:O55"/>
    <mergeCell ref="P54:P55"/>
    <mergeCell ref="O56:O57"/>
    <mergeCell ref="P56:P57"/>
    <mergeCell ref="O27:O28"/>
    <mergeCell ref="P27:P28"/>
    <mergeCell ref="O33:O34"/>
    <mergeCell ref="P33:P34"/>
    <mergeCell ref="O37:O38"/>
    <mergeCell ref="P37:P38"/>
    <mergeCell ref="O20:O21"/>
    <mergeCell ref="P20:P21"/>
    <mergeCell ref="O23:O24"/>
    <mergeCell ref="P23:P24"/>
    <mergeCell ref="O25:O26"/>
    <mergeCell ref="P25:P26"/>
    <mergeCell ref="O8:O11"/>
    <mergeCell ref="P8:P11"/>
    <mergeCell ref="O12:O13"/>
    <mergeCell ref="P12:P13"/>
    <mergeCell ref="O14:O15"/>
    <mergeCell ref="P14:P15"/>
    <mergeCell ref="J323:J324"/>
    <mergeCell ref="K323:K324"/>
    <mergeCell ref="L323:L324"/>
    <mergeCell ref="M323:M324"/>
    <mergeCell ref="N323:N324"/>
    <mergeCell ref="J325:J326"/>
    <mergeCell ref="K325:K326"/>
    <mergeCell ref="L325:L326"/>
    <mergeCell ref="M325:M326"/>
    <mergeCell ref="N325:N326"/>
    <mergeCell ref="J304:J305"/>
    <mergeCell ref="K304:K305"/>
    <mergeCell ref="L304:L305"/>
    <mergeCell ref="M304:M305"/>
    <mergeCell ref="N304:N305"/>
    <mergeCell ref="J319:J320"/>
    <mergeCell ref="K319:K320"/>
    <mergeCell ref="L319:L320"/>
    <mergeCell ref="M319:M320"/>
    <mergeCell ref="N319:N320"/>
    <mergeCell ref="J311:J312"/>
    <mergeCell ref="K311:K312"/>
    <mergeCell ref="L311:L312"/>
    <mergeCell ref="M311:M312"/>
    <mergeCell ref="N311:N312"/>
    <mergeCell ref="J269:J272"/>
    <mergeCell ref="K269:K272"/>
    <mergeCell ref="L269:L272"/>
    <mergeCell ref="M269:M272"/>
    <mergeCell ref="N269:N272"/>
    <mergeCell ref="J301:J302"/>
    <mergeCell ref="K301:K302"/>
    <mergeCell ref="L301:L302"/>
    <mergeCell ref="M301:M302"/>
    <mergeCell ref="N301:N302"/>
    <mergeCell ref="J254:J255"/>
    <mergeCell ref="K254:K255"/>
    <mergeCell ref="L254:L255"/>
    <mergeCell ref="M254:M255"/>
    <mergeCell ref="N254:N255"/>
    <mergeCell ref="J256:J259"/>
    <mergeCell ref="K256:K259"/>
    <mergeCell ref="L256:L259"/>
    <mergeCell ref="M256:M259"/>
    <mergeCell ref="N256:N259"/>
    <mergeCell ref="J249:J250"/>
    <mergeCell ref="K249:K250"/>
    <mergeCell ref="L249:L250"/>
    <mergeCell ref="M249:M250"/>
    <mergeCell ref="N249:N250"/>
    <mergeCell ref="J251:J253"/>
    <mergeCell ref="K251:K253"/>
    <mergeCell ref="L251:L253"/>
    <mergeCell ref="M251:M253"/>
    <mergeCell ref="N251:N253"/>
    <mergeCell ref="J245:J246"/>
    <mergeCell ref="K245:K246"/>
    <mergeCell ref="L245:L246"/>
    <mergeCell ref="M245:M246"/>
    <mergeCell ref="N245:N246"/>
    <mergeCell ref="J247:J248"/>
    <mergeCell ref="K247:K248"/>
    <mergeCell ref="L247:L248"/>
    <mergeCell ref="M247:M248"/>
    <mergeCell ref="N247:N248"/>
    <mergeCell ref="J239:J241"/>
    <mergeCell ref="K239:K241"/>
    <mergeCell ref="L239:L241"/>
    <mergeCell ref="M239:M241"/>
    <mergeCell ref="N239:N241"/>
    <mergeCell ref="J243:J244"/>
    <mergeCell ref="K243:K244"/>
    <mergeCell ref="L243:L244"/>
    <mergeCell ref="M243:M244"/>
    <mergeCell ref="N243:N244"/>
    <mergeCell ref="J231:J233"/>
    <mergeCell ref="K231:K233"/>
    <mergeCell ref="L231:L233"/>
    <mergeCell ref="M231:M233"/>
    <mergeCell ref="N231:N233"/>
    <mergeCell ref="J236:J238"/>
    <mergeCell ref="K236:K238"/>
    <mergeCell ref="L236:L238"/>
    <mergeCell ref="M236:M238"/>
    <mergeCell ref="N236:N238"/>
    <mergeCell ref="J208:J209"/>
    <mergeCell ref="K208:K209"/>
    <mergeCell ref="L208:L209"/>
    <mergeCell ref="M208:M209"/>
    <mergeCell ref="N208:N209"/>
    <mergeCell ref="J228:J230"/>
    <mergeCell ref="K228:K230"/>
    <mergeCell ref="L228:L230"/>
    <mergeCell ref="M228:M230"/>
    <mergeCell ref="N228:N230"/>
    <mergeCell ref="J200:J203"/>
    <mergeCell ref="K200:K203"/>
    <mergeCell ref="L200:L203"/>
    <mergeCell ref="M200:M203"/>
    <mergeCell ref="N200:N203"/>
    <mergeCell ref="J206:J207"/>
    <mergeCell ref="K206:K207"/>
    <mergeCell ref="L206:L207"/>
    <mergeCell ref="M206:M207"/>
    <mergeCell ref="N206:N207"/>
    <mergeCell ref="J190:J192"/>
    <mergeCell ref="K190:K192"/>
    <mergeCell ref="L190:L192"/>
    <mergeCell ref="M190:M192"/>
    <mergeCell ref="N190:N192"/>
    <mergeCell ref="J194:J197"/>
    <mergeCell ref="K194:K197"/>
    <mergeCell ref="L194:L197"/>
    <mergeCell ref="M194:M197"/>
    <mergeCell ref="N194:N197"/>
    <mergeCell ref="J180:J181"/>
    <mergeCell ref="K180:K181"/>
    <mergeCell ref="L180:L181"/>
    <mergeCell ref="M180:M181"/>
    <mergeCell ref="N180:N181"/>
    <mergeCell ref="J182:J184"/>
    <mergeCell ref="K182:K184"/>
    <mergeCell ref="L182:L184"/>
    <mergeCell ref="M182:M184"/>
    <mergeCell ref="N182:N184"/>
    <mergeCell ref="J176:J177"/>
    <mergeCell ref="K176:K177"/>
    <mergeCell ref="L176:L177"/>
    <mergeCell ref="M176:M177"/>
    <mergeCell ref="N176:N177"/>
    <mergeCell ref="J178:J179"/>
    <mergeCell ref="K178:K179"/>
    <mergeCell ref="L178:L179"/>
    <mergeCell ref="M178:M179"/>
    <mergeCell ref="N178:N179"/>
    <mergeCell ref="J168:J169"/>
    <mergeCell ref="K168:K169"/>
    <mergeCell ref="L168:L169"/>
    <mergeCell ref="M168:M169"/>
    <mergeCell ref="N168:N169"/>
    <mergeCell ref="J174:J175"/>
    <mergeCell ref="K174:K175"/>
    <mergeCell ref="L174:L175"/>
    <mergeCell ref="M174:M175"/>
    <mergeCell ref="N174:N175"/>
    <mergeCell ref="J162:J165"/>
    <mergeCell ref="K162:K165"/>
    <mergeCell ref="L162:L165"/>
    <mergeCell ref="M162:M165"/>
    <mergeCell ref="N162:N165"/>
    <mergeCell ref="J166:J167"/>
    <mergeCell ref="K166:K167"/>
    <mergeCell ref="L166:L167"/>
    <mergeCell ref="M166:M167"/>
    <mergeCell ref="N166:N167"/>
    <mergeCell ref="J158:J159"/>
    <mergeCell ref="K158:K159"/>
    <mergeCell ref="L158:L159"/>
    <mergeCell ref="M158:M159"/>
    <mergeCell ref="N158:N159"/>
    <mergeCell ref="J160:J161"/>
    <mergeCell ref="K160:K161"/>
    <mergeCell ref="L160:L161"/>
    <mergeCell ref="M160:M161"/>
    <mergeCell ref="N160:N161"/>
    <mergeCell ref="J148:J152"/>
    <mergeCell ref="K148:K152"/>
    <mergeCell ref="L148:L152"/>
    <mergeCell ref="M148:M152"/>
    <mergeCell ref="N148:N152"/>
    <mergeCell ref="J153:J155"/>
    <mergeCell ref="K153:K155"/>
    <mergeCell ref="L153:L155"/>
    <mergeCell ref="M153:M155"/>
    <mergeCell ref="N153:N155"/>
    <mergeCell ref="J142:J143"/>
    <mergeCell ref="K142:K143"/>
    <mergeCell ref="L142:L143"/>
    <mergeCell ref="M142:M143"/>
    <mergeCell ref="N142:N143"/>
    <mergeCell ref="J145:J147"/>
    <mergeCell ref="K145:K147"/>
    <mergeCell ref="L145:L147"/>
    <mergeCell ref="M145:M147"/>
    <mergeCell ref="N145:N147"/>
    <mergeCell ref="J138:J139"/>
    <mergeCell ref="K138:K139"/>
    <mergeCell ref="L138:L139"/>
    <mergeCell ref="M138:M139"/>
    <mergeCell ref="N138:N139"/>
    <mergeCell ref="J140:J141"/>
    <mergeCell ref="K140:K141"/>
    <mergeCell ref="L140:L141"/>
    <mergeCell ref="M140:M141"/>
    <mergeCell ref="N140:N141"/>
    <mergeCell ref="J133:J135"/>
    <mergeCell ref="K133:K135"/>
    <mergeCell ref="L133:L135"/>
    <mergeCell ref="M133:M135"/>
    <mergeCell ref="N133:N135"/>
    <mergeCell ref="J136:J137"/>
    <mergeCell ref="K136:K137"/>
    <mergeCell ref="L136:L137"/>
    <mergeCell ref="M136:M137"/>
    <mergeCell ref="N136:N137"/>
    <mergeCell ref="J127:J129"/>
    <mergeCell ref="K127:K129"/>
    <mergeCell ref="L127:L129"/>
    <mergeCell ref="M127:M129"/>
    <mergeCell ref="N127:N129"/>
    <mergeCell ref="J130:J131"/>
    <mergeCell ref="K130:K131"/>
    <mergeCell ref="L130:L131"/>
    <mergeCell ref="M130:M131"/>
    <mergeCell ref="N130:N131"/>
    <mergeCell ref="J114:J116"/>
    <mergeCell ref="K114:K116"/>
    <mergeCell ref="L114:L116"/>
    <mergeCell ref="M114:M116"/>
    <mergeCell ref="N114:N116"/>
    <mergeCell ref="J124:J126"/>
    <mergeCell ref="K124:K126"/>
    <mergeCell ref="L124:L126"/>
    <mergeCell ref="M124:M126"/>
    <mergeCell ref="N124:N126"/>
    <mergeCell ref="J109:J110"/>
    <mergeCell ref="K109:K110"/>
    <mergeCell ref="L109:L110"/>
    <mergeCell ref="M109:M110"/>
    <mergeCell ref="N109:N110"/>
    <mergeCell ref="J111:J112"/>
    <mergeCell ref="K111:K112"/>
    <mergeCell ref="L111:L112"/>
    <mergeCell ref="M111:M112"/>
    <mergeCell ref="N111:N112"/>
    <mergeCell ref="J104:J105"/>
    <mergeCell ref="K104:K105"/>
    <mergeCell ref="L104:L105"/>
    <mergeCell ref="M104:M105"/>
    <mergeCell ref="N104:N105"/>
    <mergeCell ref="J106:J107"/>
    <mergeCell ref="K106:K107"/>
    <mergeCell ref="L106:L107"/>
    <mergeCell ref="M106:M107"/>
    <mergeCell ref="N106:N107"/>
    <mergeCell ref="J91:J92"/>
    <mergeCell ref="K91:K92"/>
    <mergeCell ref="L91:L92"/>
    <mergeCell ref="M91:M92"/>
    <mergeCell ref="N91:N92"/>
    <mergeCell ref="J100:J101"/>
    <mergeCell ref="K100:K101"/>
    <mergeCell ref="L100:L101"/>
    <mergeCell ref="M100:M101"/>
    <mergeCell ref="N100:N101"/>
    <mergeCell ref="J83:J85"/>
    <mergeCell ref="K83:K85"/>
    <mergeCell ref="L83:L85"/>
    <mergeCell ref="M83:M85"/>
    <mergeCell ref="N83:N85"/>
    <mergeCell ref="J86:J88"/>
    <mergeCell ref="K86:K88"/>
    <mergeCell ref="L86:L88"/>
    <mergeCell ref="M86:M88"/>
    <mergeCell ref="N86:N88"/>
    <mergeCell ref="J77:J78"/>
    <mergeCell ref="K77:K78"/>
    <mergeCell ref="L77:L78"/>
    <mergeCell ref="M77:M78"/>
    <mergeCell ref="N77:N78"/>
    <mergeCell ref="J81:J82"/>
    <mergeCell ref="K81:K82"/>
    <mergeCell ref="L81:L82"/>
    <mergeCell ref="M81:M82"/>
    <mergeCell ref="N81:N82"/>
    <mergeCell ref="J73:J74"/>
    <mergeCell ref="K73:K74"/>
    <mergeCell ref="L73:L74"/>
    <mergeCell ref="M73:M74"/>
    <mergeCell ref="N73:N74"/>
    <mergeCell ref="J75:J76"/>
    <mergeCell ref="K75:K76"/>
    <mergeCell ref="L75:L76"/>
    <mergeCell ref="M75:M76"/>
    <mergeCell ref="N75:N76"/>
    <mergeCell ref="J66:J69"/>
    <mergeCell ref="K66:K69"/>
    <mergeCell ref="L66:L69"/>
    <mergeCell ref="M66:M69"/>
    <mergeCell ref="N66:N69"/>
    <mergeCell ref="J70:J71"/>
    <mergeCell ref="K70:K71"/>
    <mergeCell ref="L70:L71"/>
    <mergeCell ref="M70:M71"/>
    <mergeCell ref="N70:N71"/>
    <mergeCell ref="J58:J60"/>
    <mergeCell ref="K58:K60"/>
    <mergeCell ref="L58:L60"/>
    <mergeCell ref="M58:M60"/>
    <mergeCell ref="N58:N60"/>
    <mergeCell ref="J63:J64"/>
    <mergeCell ref="K63:K64"/>
    <mergeCell ref="L63:L64"/>
    <mergeCell ref="M63:M64"/>
    <mergeCell ref="N63:N64"/>
    <mergeCell ref="J54:J55"/>
    <mergeCell ref="K54:K55"/>
    <mergeCell ref="L54:L55"/>
    <mergeCell ref="M54:M55"/>
    <mergeCell ref="N54:N55"/>
    <mergeCell ref="J56:J57"/>
    <mergeCell ref="K56:K57"/>
    <mergeCell ref="L56:L57"/>
    <mergeCell ref="M56:M57"/>
    <mergeCell ref="N56:N57"/>
    <mergeCell ref="J37:J38"/>
    <mergeCell ref="K37:K38"/>
    <mergeCell ref="L37:L38"/>
    <mergeCell ref="M37:M38"/>
    <mergeCell ref="N37:N38"/>
    <mergeCell ref="J51:J53"/>
    <mergeCell ref="K51:K53"/>
    <mergeCell ref="L51:L53"/>
    <mergeCell ref="M51:M53"/>
    <mergeCell ref="N51:N53"/>
    <mergeCell ref="L8:L11"/>
    <mergeCell ref="M8:M11"/>
    <mergeCell ref="N8:N11"/>
    <mergeCell ref="J12:J13"/>
    <mergeCell ref="K12:K13"/>
    <mergeCell ref="L12:L13"/>
    <mergeCell ref="M12:M13"/>
    <mergeCell ref="N12:N13"/>
    <mergeCell ref="J27:J28"/>
    <mergeCell ref="K27:K28"/>
    <mergeCell ref="L27:L28"/>
    <mergeCell ref="M27:M28"/>
    <mergeCell ref="N27:N28"/>
    <mergeCell ref="J33:J34"/>
    <mergeCell ref="K33:K34"/>
    <mergeCell ref="L33:L34"/>
    <mergeCell ref="M33:M34"/>
    <mergeCell ref="N33:N34"/>
    <mergeCell ref="J23:J24"/>
    <mergeCell ref="K23:K24"/>
    <mergeCell ref="L23:L24"/>
    <mergeCell ref="M23:M24"/>
    <mergeCell ref="N23:N24"/>
    <mergeCell ref="J25:J26"/>
    <mergeCell ref="K25:K26"/>
    <mergeCell ref="L25:L26"/>
    <mergeCell ref="M25:M26"/>
    <mergeCell ref="N25:N26"/>
    <mergeCell ref="F269:F272"/>
    <mergeCell ref="G269:G272"/>
    <mergeCell ref="H269:H272"/>
    <mergeCell ref="F301:F302"/>
    <mergeCell ref="G301:G302"/>
    <mergeCell ref="H301:H302"/>
    <mergeCell ref="F254:F255"/>
    <mergeCell ref="G254:G255"/>
    <mergeCell ref="H254:H255"/>
    <mergeCell ref="F256:F259"/>
    <mergeCell ref="G256:G259"/>
    <mergeCell ref="H256:H259"/>
    <mergeCell ref="F249:F250"/>
    <mergeCell ref="G249:G250"/>
    <mergeCell ref="H249:H250"/>
    <mergeCell ref="F251:F253"/>
    <mergeCell ref="G251:G253"/>
    <mergeCell ref="H251:H253"/>
    <mergeCell ref="F245:F246"/>
    <mergeCell ref="G245:G246"/>
    <mergeCell ref="H245:H246"/>
    <mergeCell ref="F247:F248"/>
    <mergeCell ref="G247:G248"/>
    <mergeCell ref="H247:H248"/>
    <mergeCell ref="F239:F241"/>
    <mergeCell ref="G239:G241"/>
    <mergeCell ref="H239:H241"/>
    <mergeCell ref="F243:F244"/>
    <mergeCell ref="G243:G244"/>
    <mergeCell ref="H243:H244"/>
    <mergeCell ref="F231:F233"/>
    <mergeCell ref="G231:G233"/>
    <mergeCell ref="H231:H233"/>
    <mergeCell ref="F236:F238"/>
    <mergeCell ref="G236:G238"/>
    <mergeCell ref="H236:H238"/>
    <mergeCell ref="F208:F209"/>
    <mergeCell ref="G208:G209"/>
    <mergeCell ref="H208:H209"/>
    <mergeCell ref="F228:F230"/>
    <mergeCell ref="G228:G230"/>
    <mergeCell ref="H228:H230"/>
    <mergeCell ref="F200:F203"/>
    <mergeCell ref="G200:G203"/>
    <mergeCell ref="H200:H203"/>
    <mergeCell ref="F206:F207"/>
    <mergeCell ref="G206:G207"/>
    <mergeCell ref="H206:H207"/>
    <mergeCell ref="F190:F192"/>
    <mergeCell ref="G190:G192"/>
    <mergeCell ref="H190:H192"/>
    <mergeCell ref="F194:F197"/>
    <mergeCell ref="G194:G197"/>
    <mergeCell ref="H194:H197"/>
    <mergeCell ref="F180:F181"/>
    <mergeCell ref="G180:G181"/>
    <mergeCell ref="H180:H181"/>
    <mergeCell ref="F182:F184"/>
    <mergeCell ref="G182:G184"/>
    <mergeCell ref="H182:H184"/>
    <mergeCell ref="F176:F177"/>
    <mergeCell ref="G176:G177"/>
    <mergeCell ref="H176:H177"/>
    <mergeCell ref="F178:F179"/>
    <mergeCell ref="G178:G179"/>
    <mergeCell ref="H178:H179"/>
    <mergeCell ref="F168:F169"/>
    <mergeCell ref="G168:G169"/>
    <mergeCell ref="H168:H169"/>
    <mergeCell ref="F174:F175"/>
    <mergeCell ref="G174:G175"/>
    <mergeCell ref="H174:H175"/>
    <mergeCell ref="F162:F165"/>
    <mergeCell ref="G162:G165"/>
    <mergeCell ref="H162:H165"/>
    <mergeCell ref="F166:F167"/>
    <mergeCell ref="G166:G167"/>
    <mergeCell ref="H166:H167"/>
    <mergeCell ref="F158:F159"/>
    <mergeCell ref="G158:G159"/>
    <mergeCell ref="H158:H159"/>
    <mergeCell ref="F160:F161"/>
    <mergeCell ref="G160:G161"/>
    <mergeCell ref="H160:H161"/>
    <mergeCell ref="F148:F152"/>
    <mergeCell ref="G148:G152"/>
    <mergeCell ref="H148:H152"/>
    <mergeCell ref="F153:F155"/>
    <mergeCell ref="G153:G155"/>
    <mergeCell ref="H153:H155"/>
    <mergeCell ref="F142:F143"/>
    <mergeCell ref="G142:G143"/>
    <mergeCell ref="H142:H143"/>
    <mergeCell ref="F145:F147"/>
    <mergeCell ref="G145:G147"/>
    <mergeCell ref="H145:H147"/>
    <mergeCell ref="F138:F139"/>
    <mergeCell ref="G138:G139"/>
    <mergeCell ref="H138:H139"/>
    <mergeCell ref="F140:F141"/>
    <mergeCell ref="G140:G141"/>
    <mergeCell ref="H140:H141"/>
    <mergeCell ref="F133:F135"/>
    <mergeCell ref="G133:G135"/>
    <mergeCell ref="H133:H135"/>
    <mergeCell ref="F136:F137"/>
    <mergeCell ref="G136:G137"/>
    <mergeCell ref="H136:H137"/>
    <mergeCell ref="F127:F129"/>
    <mergeCell ref="G127:G129"/>
    <mergeCell ref="H127:H129"/>
    <mergeCell ref="F130:F131"/>
    <mergeCell ref="G130:G131"/>
    <mergeCell ref="H130:H131"/>
    <mergeCell ref="F114:F116"/>
    <mergeCell ref="G114:G116"/>
    <mergeCell ref="H114:H116"/>
    <mergeCell ref="F124:F126"/>
    <mergeCell ref="G124:G126"/>
    <mergeCell ref="H124:H126"/>
    <mergeCell ref="F109:F110"/>
    <mergeCell ref="G109:G110"/>
    <mergeCell ref="H109:H110"/>
    <mergeCell ref="F111:F112"/>
    <mergeCell ref="G111:G112"/>
    <mergeCell ref="H111:H112"/>
    <mergeCell ref="F104:F105"/>
    <mergeCell ref="G104:G105"/>
    <mergeCell ref="H104:H105"/>
    <mergeCell ref="F106:F107"/>
    <mergeCell ref="G106:G107"/>
    <mergeCell ref="H106:H107"/>
    <mergeCell ref="F91:F92"/>
    <mergeCell ref="G91:G92"/>
    <mergeCell ref="H91:H92"/>
    <mergeCell ref="F100:F101"/>
    <mergeCell ref="G100:G101"/>
    <mergeCell ref="H100:H101"/>
    <mergeCell ref="F83:F85"/>
    <mergeCell ref="G83:G85"/>
    <mergeCell ref="H83:H85"/>
    <mergeCell ref="F86:F88"/>
    <mergeCell ref="G86:G88"/>
    <mergeCell ref="H86:H88"/>
    <mergeCell ref="F77:F78"/>
    <mergeCell ref="G77:G78"/>
    <mergeCell ref="H77:H78"/>
    <mergeCell ref="F81:F82"/>
    <mergeCell ref="G81:G82"/>
    <mergeCell ref="H81:H82"/>
    <mergeCell ref="F73:F74"/>
    <mergeCell ref="G73:G74"/>
    <mergeCell ref="H73:H74"/>
    <mergeCell ref="F75:F76"/>
    <mergeCell ref="G75:G76"/>
    <mergeCell ref="H75:H76"/>
    <mergeCell ref="F66:F69"/>
    <mergeCell ref="G66:G69"/>
    <mergeCell ref="H66:H69"/>
    <mergeCell ref="F70:F71"/>
    <mergeCell ref="G70:G71"/>
    <mergeCell ref="H70:H71"/>
    <mergeCell ref="F58:F60"/>
    <mergeCell ref="G58:G60"/>
    <mergeCell ref="H58:H60"/>
    <mergeCell ref="F63:F64"/>
    <mergeCell ref="G63:G64"/>
    <mergeCell ref="H63:H64"/>
    <mergeCell ref="F54:F55"/>
    <mergeCell ref="G54:G55"/>
    <mergeCell ref="H54:H55"/>
    <mergeCell ref="F56:F57"/>
    <mergeCell ref="G56:G57"/>
    <mergeCell ref="H56:H57"/>
    <mergeCell ref="F37:F38"/>
    <mergeCell ref="G37:G38"/>
    <mergeCell ref="H37:H38"/>
    <mergeCell ref="F51:F53"/>
    <mergeCell ref="G51:G53"/>
    <mergeCell ref="H51:H53"/>
    <mergeCell ref="F27:F28"/>
    <mergeCell ref="G27:G28"/>
    <mergeCell ref="H27:H28"/>
    <mergeCell ref="F33:F34"/>
    <mergeCell ref="G33:G34"/>
    <mergeCell ref="H33:H34"/>
    <mergeCell ref="F23:F24"/>
    <mergeCell ref="G23:G24"/>
    <mergeCell ref="H23:H24"/>
    <mergeCell ref="F25:F26"/>
    <mergeCell ref="G25:G26"/>
    <mergeCell ref="H25:H26"/>
    <mergeCell ref="F14:F15"/>
    <mergeCell ref="G14:G15"/>
    <mergeCell ref="H14:H15"/>
    <mergeCell ref="F20:F21"/>
    <mergeCell ref="G20:G21"/>
    <mergeCell ref="H20:H21"/>
    <mergeCell ref="E319:E320"/>
    <mergeCell ref="B323:B324"/>
    <mergeCell ref="C323:C324"/>
    <mergeCell ref="D323:D324"/>
    <mergeCell ref="E323:E324"/>
    <mergeCell ref="B325:B326"/>
    <mergeCell ref="C325:C326"/>
    <mergeCell ref="D325:D326"/>
    <mergeCell ref="E325:E326"/>
    <mergeCell ref="B304:B305"/>
    <mergeCell ref="C304:C305"/>
    <mergeCell ref="D304:D305"/>
    <mergeCell ref="B308:B309"/>
    <mergeCell ref="B319:B320"/>
    <mergeCell ref="C319:C320"/>
    <mergeCell ref="D319:D320"/>
    <mergeCell ref="D311:D312"/>
    <mergeCell ref="C311:C312"/>
    <mergeCell ref="B311:B312"/>
    <mergeCell ref="E301:E302"/>
    <mergeCell ref="B254:B255"/>
    <mergeCell ref="C254:C255"/>
    <mergeCell ref="D254:D255"/>
    <mergeCell ref="E254:E255"/>
    <mergeCell ref="B256:B259"/>
    <mergeCell ref="C256:C259"/>
    <mergeCell ref="D256:D259"/>
    <mergeCell ref="E256:E259"/>
    <mergeCell ref="B249:B250"/>
    <mergeCell ref="C249:C250"/>
    <mergeCell ref="D249:D250"/>
    <mergeCell ref="E249:E250"/>
    <mergeCell ref="B251:B253"/>
    <mergeCell ref="C251:C253"/>
    <mergeCell ref="D251:D253"/>
    <mergeCell ref="E251:E253"/>
    <mergeCell ref="B269:B272"/>
    <mergeCell ref="C269:C272"/>
    <mergeCell ref="D269:D272"/>
    <mergeCell ref="E269:E272"/>
    <mergeCell ref="B301:B302"/>
    <mergeCell ref="C301:C302"/>
    <mergeCell ref="D301:D302"/>
    <mergeCell ref="B245:B246"/>
    <mergeCell ref="C245:C246"/>
    <mergeCell ref="D245:D246"/>
    <mergeCell ref="E245:E246"/>
    <mergeCell ref="B247:B248"/>
    <mergeCell ref="C247:C248"/>
    <mergeCell ref="D247:D248"/>
    <mergeCell ref="E247:E248"/>
    <mergeCell ref="B239:B241"/>
    <mergeCell ref="C239:C241"/>
    <mergeCell ref="D239:D241"/>
    <mergeCell ref="E239:E241"/>
    <mergeCell ref="B243:B244"/>
    <mergeCell ref="C243:C244"/>
    <mergeCell ref="D243:D244"/>
    <mergeCell ref="E243:E244"/>
    <mergeCell ref="B231:B233"/>
    <mergeCell ref="C231:C233"/>
    <mergeCell ref="D231:D233"/>
    <mergeCell ref="E231:E233"/>
    <mergeCell ref="B236:B238"/>
    <mergeCell ref="C236:C238"/>
    <mergeCell ref="D236:D238"/>
    <mergeCell ref="E236:E238"/>
    <mergeCell ref="B208:B209"/>
    <mergeCell ref="C208:C209"/>
    <mergeCell ref="D208:D209"/>
    <mergeCell ref="E208:E209"/>
    <mergeCell ref="B228:B230"/>
    <mergeCell ref="C228:C230"/>
    <mergeCell ref="D228:D230"/>
    <mergeCell ref="E228:E230"/>
    <mergeCell ref="B200:B203"/>
    <mergeCell ref="C200:C203"/>
    <mergeCell ref="D200:D203"/>
    <mergeCell ref="E200:E203"/>
    <mergeCell ref="B206:B207"/>
    <mergeCell ref="C206:C207"/>
    <mergeCell ref="D206:D207"/>
    <mergeCell ref="E206:E207"/>
    <mergeCell ref="B190:B192"/>
    <mergeCell ref="C190:C192"/>
    <mergeCell ref="D190:D192"/>
    <mergeCell ref="E190:E192"/>
    <mergeCell ref="B194:B197"/>
    <mergeCell ref="C194:C197"/>
    <mergeCell ref="D194:D197"/>
    <mergeCell ref="E194:E197"/>
    <mergeCell ref="B180:B181"/>
    <mergeCell ref="C180:C181"/>
    <mergeCell ref="D180:D181"/>
    <mergeCell ref="E180:E181"/>
    <mergeCell ref="B182:B184"/>
    <mergeCell ref="C182:C184"/>
    <mergeCell ref="D182:D184"/>
    <mergeCell ref="E182:E184"/>
    <mergeCell ref="B176:B177"/>
    <mergeCell ref="C176:C177"/>
    <mergeCell ref="D176:D177"/>
    <mergeCell ref="E176:E177"/>
    <mergeCell ref="B178:B179"/>
    <mergeCell ref="C178:C179"/>
    <mergeCell ref="D178:D179"/>
    <mergeCell ref="E178:E179"/>
    <mergeCell ref="B168:B169"/>
    <mergeCell ref="C168:C169"/>
    <mergeCell ref="D168:D169"/>
    <mergeCell ref="E168:E169"/>
    <mergeCell ref="B174:B175"/>
    <mergeCell ref="C174:C175"/>
    <mergeCell ref="D174:D175"/>
    <mergeCell ref="E174:E175"/>
    <mergeCell ref="B162:B165"/>
    <mergeCell ref="C162:C165"/>
    <mergeCell ref="D162:D165"/>
    <mergeCell ref="E162:E165"/>
    <mergeCell ref="B166:B167"/>
    <mergeCell ref="C166:C167"/>
    <mergeCell ref="D166:D167"/>
    <mergeCell ref="E166:E167"/>
    <mergeCell ref="B158:B159"/>
    <mergeCell ref="C158:C159"/>
    <mergeCell ref="D158:D159"/>
    <mergeCell ref="E158:E159"/>
    <mergeCell ref="B160:B161"/>
    <mergeCell ref="C160:C161"/>
    <mergeCell ref="D160:D161"/>
    <mergeCell ref="E160:E161"/>
    <mergeCell ref="B148:B152"/>
    <mergeCell ref="C148:C152"/>
    <mergeCell ref="D148:D152"/>
    <mergeCell ref="E148:E152"/>
    <mergeCell ref="B153:B155"/>
    <mergeCell ref="C153:C155"/>
    <mergeCell ref="D153:D155"/>
    <mergeCell ref="E153:E155"/>
    <mergeCell ref="B142:B143"/>
    <mergeCell ref="C142:C143"/>
    <mergeCell ref="D142:D143"/>
    <mergeCell ref="E142:E143"/>
    <mergeCell ref="B145:B147"/>
    <mergeCell ref="C145:C147"/>
    <mergeCell ref="D145:D147"/>
    <mergeCell ref="E145:E147"/>
    <mergeCell ref="B138:B139"/>
    <mergeCell ref="C138:C139"/>
    <mergeCell ref="D138:D139"/>
    <mergeCell ref="E138:E139"/>
    <mergeCell ref="B140:B141"/>
    <mergeCell ref="C140:C141"/>
    <mergeCell ref="D140:D141"/>
    <mergeCell ref="E140:E141"/>
    <mergeCell ref="B133:B135"/>
    <mergeCell ref="C133:C135"/>
    <mergeCell ref="D133:D135"/>
    <mergeCell ref="E133:E135"/>
    <mergeCell ref="B136:B137"/>
    <mergeCell ref="C136:C137"/>
    <mergeCell ref="D136:D137"/>
    <mergeCell ref="E136:E137"/>
    <mergeCell ref="B127:B129"/>
    <mergeCell ref="C127:C129"/>
    <mergeCell ref="D127:D129"/>
    <mergeCell ref="E127:E129"/>
    <mergeCell ref="B130:B131"/>
    <mergeCell ref="C130:C131"/>
    <mergeCell ref="D130:D131"/>
    <mergeCell ref="E130:E131"/>
    <mergeCell ref="B114:B116"/>
    <mergeCell ref="C114:C116"/>
    <mergeCell ref="D114:D116"/>
    <mergeCell ref="E114:E116"/>
    <mergeCell ref="B124:B126"/>
    <mergeCell ref="C124:C126"/>
    <mergeCell ref="D124:D126"/>
    <mergeCell ref="E124:E126"/>
    <mergeCell ref="B109:B110"/>
    <mergeCell ref="C109:C110"/>
    <mergeCell ref="D109:D110"/>
    <mergeCell ref="E109:E110"/>
    <mergeCell ref="B111:B112"/>
    <mergeCell ref="C111:C112"/>
    <mergeCell ref="D111:D112"/>
    <mergeCell ref="E111:E112"/>
    <mergeCell ref="B104:B105"/>
    <mergeCell ref="C104:C105"/>
    <mergeCell ref="D104:D105"/>
    <mergeCell ref="E104:E105"/>
    <mergeCell ref="B106:B107"/>
    <mergeCell ref="C106:C107"/>
    <mergeCell ref="D106:D107"/>
    <mergeCell ref="E106:E107"/>
    <mergeCell ref="B91:B92"/>
    <mergeCell ref="C91:C92"/>
    <mergeCell ref="D91:D92"/>
    <mergeCell ref="E91:E92"/>
    <mergeCell ref="B100:B101"/>
    <mergeCell ref="C100:C101"/>
    <mergeCell ref="D100:D101"/>
    <mergeCell ref="E100:E101"/>
    <mergeCell ref="B83:B85"/>
    <mergeCell ref="C83:C85"/>
    <mergeCell ref="D83:D85"/>
    <mergeCell ref="E83:E85"/>
    <mergeCell ref="B86:B88"/>
    <mergeCell ref="C86:C88"/>
    <mergeCell ref="D86:D88"/>
    <mergeCell ref="E86:E88"/>
    <mergeCell ref="B77:B78"/>
    <mergeCell ref="C77:C78"/>
    <mergeCell ref="D77:D78"/>
    <mergeCell ref="E77:E78"/>
    <mergeCell ref="B81:B82"/>
    <mergeCell ref="C81:C82"/>
    <mergeCell ref="D81:D82"/>
    <mergeCell ref="E81:E82"/>
    <mergeCell ref="B73:B74"/>
    <mergeCell ref="C73:C74"/>
    <mergeCell ref="D73:D74"/>
    <mergeCell ref="E73:E74"/>
    <mergeCell ref="B75:B76"/>
    <mergeCell ref="C75:C76"/>
    <mergeCell ref="D75:D76"/>
    <mergeCell ref="E75:E76"/>
    <mergeCell ref="E63:E64"/>
    <mergeCell ref="B66:B69"/>
    <mergeCell ref="C66:C69"/>
    <mergeCell ref="D66:D69"/>
    <mergeCell ref="E66:E69"/>
    <mergeCell ref="B70:B71"/>
    <mergeCell ref="C70:C71"/>
    <mergeCell ref="D70:D71"/>
    <mergeCell ref="E70:E71"/>
    <mergeCell ref="B58:B60"/>
    <mergeCell ref="C58:C60"/>
    <mergeCell ref="D58:D60"/>
    <mergeCell ref="B63:B64"/>
    <mergeCell ref="C63:C64"/>
    <mergeCell ref="D63:D64"/>
    <mergeCell ref="B54:B55"/>
    <mergeCell ref="C54:C55"/>
    <mergeCell ref="D54:D55"/>
    <mergeCell ref="E54:E55"/>
    <mergeCell ref="B56:B57"/>
    <mergeCell ref="C56:C57"/>
    <mergeCell ref="D56:D57"/>
    <mergeCell ref="E56:E57"/>
    <mergeCell ref="B37:B38"/>
    <mergeCell ref="C37:C38"/>
    <mergeCell ref="D37:D38"/>
    <mergeCell ref="E37:E38"/>
    <mergeCell ref="B51:B53"/>
    <mergeCell ref="C51:C53"/>
    <mergeCell ref="D51:D53"/>
    <mergeCell ref="E51:E53"/>
    <mergeCell ref="U5:AB5"/>
    <mergeCell ref="AC5:AG5"/>
    <mergeCell ref="AI5:AT5"/>
    <mergeCell ref="C6:D6"/>
    <mergeCell ref="F6:G6"/>
    <mergeCell ref="Q6:T6"/>
    <mergeCell ref="AJ6:AK6"/>
    <mergeCell ref="B27:B28"/>
    <mergeCell ref="C27:C28"/>
    <mergeCell ref="D27:D28"/>
    <mergeCell ref="E27:E28"/>
    <mergeCell ref="B33:B34"/>
    <mergeCell ref="C33:C34"/>
    <mergeCell ref="D33:D34"/>
    <mergeCell ref="E33:E34"/>
    <mergeCell ref="B23:B24"/>
    <mergeCell ref="C23:C24"/>
    <mergeCell ref="D23:D24"/>
    <mergeCell ref="E23:E24"/>
    <mergeCell ref="B25:B26"/>
    <mergeCell ref="C25:C26"/>
    <mergeCell ref="D25:D26"/>
    <mergeCell ref="E25:E26"/>
    <mergeCell ref="B14:B15"/>
    <mergeCell ref="C14:C15"/>
    <mergeCell ref="D14:D15"/>
    <mergeCell ref="F8:F11"/>
    <mergeCell ref="G8:G11"/>
    <mergeCell ref="H8:H11"/>
    <mergeCell ref="F12:F13"/>
    <mergeCell ref="G12:G13"/>
    <mergeCell ref="H12:H13"/>
    <mergeCell ref="B2:C3"/>
    <mergeCell ref="D2:G3"/>
    <mergeCell ref="N2:P2"/>
    <mergeCell ref="N3:P3"/>
    <mergeCell ref="B5:E5"/>
    <mergeCell ref="F5:H5"/>
    <mergeCell ref="I5:T5"/>
    <mergeCell ref="E12:E13"/>
    <mergeCell ref="E14:E15"/>
    <mergeCell ref="B20:B21"/>
    <mergeCell ref="C20:C21"/>
    <mergeCell ref="D20:D21"/>
    <mergeCell ref="E20:E21"/>
    <mergeCell ref="B8:B11"/>
    <mergeCell ref="C8:C11"/>
    <mergeCell ref="D8:D11"/>
    <mergeCell ref="E8:E11"/>
    <mergeCell ref="B12:B13"/>
    <mergeCell ref="C12:C13"/>
    <mergeCell ref="D12:D13"/>
    <mergeCell ref="J14:J15"/>
    <mergeCell ref="K14:K15"/>
    <mergeCell ref="L14:L15"/>
    <mergeCell ref="M14:M15"/>
    <mergeCell ref="N14:N15"/>
    <mergeCell ref="J20:J21"/>
    <mergeCell ref="K20:K21"/>
    <mergeCell ref="L20:L21"/>
    <mergeCell ref="M20:M21"/>
    <mergeCell ref="N20:N21"/>
    <mergeCell ref="J8:J11"/>
    <mergeCell ref="K8:K11"/>
  </mergeCells>
  <conditionalFormatting sqref="AK8 AK12 AK14 AK16:AK20 AK22:AK23 AK25 AK27 AK29:AK33 AK35:AK37 AK39:AK51 AK54 AK56 AK58 AK61:AK63 AK65:AK66 AK70 AK72:AK73 AK75 AK77 AK79:AK81 AK83 AK86 AK89:AK91 AK93:AK100 AK102:AK104 AK106 AK108:AK109 AK111 AK113:AK114 AK117:AK124 AK127 AK130 AK132:AK133 AK136 AK138 AK140 AK142 AK144:AK145 AK148 AK153 AK156:AK158 AK160 AK162 AK166 AK168 AK170:AK174 AK176 AK178 AK180 AK182 AK185:AK190 AK193:AK194 AK198:AK200 AK204:AK206 AK208 AK210:AK228 AK231 AK234:AK236 AK239 AK242:AK243 AK245 AK247 AK249 AK251 AK254 AK256 AK260:AK269 AK273:AK301 AK303:AK304 AK306:AK308 AK310:AK311 AK313:AK319 AK321:AK323 AK325 AK327:AK337">
    <cfRule type="containsText" dxfId="6" priority="4" operator="containsText" text="Avance Insuficiente">
      <formula>NOT(ISERROR(SEARCH("Avance Insuficiente",AK8)))</formula>
    </cfRule>
    <cfRule type="containsText" dxfId="5" priority="5" operator="containsText" text="Avance Suficiente">
      <formula>NOT(ISERROR(SEARCH("Avance Suficiente",AK8)))</formula>
    </cfRule>
    <cfRule type="containsText" dxfId="4" priority="6" operator="containsText" text="Avance Satisfactorio">
      <formula>NOT(ISERROR(SEARCH("Avance Satisfactorio",AK8)))</formula>
    </cfRule>
    <cfRule type="containsText" dxfId="3" priority="7" operator="containsText" text="No reporta avance en el periodo">
      <formula>NOT(ISERROR(SEARCH("No reporta avance en el periodo",AK8)))</formula>
    </cfRule>
  </conditionalFormatting>
  <conditionalFormatting sqref="AO8 AO12 AO14 AO16:AO20 AO22:AO23 AO25 AO27 AO29:AO33 AO35:AO37 AO39:AO51 AO54 AO56 AO58 AO61:AO63 AO65:AO66 AO70 AO72:AO73 AO75 AO77 AO79:AO81 AO83 AO86 AO89:AO91 AO93:AO100 AO102:AO106 AO108:AO109 AO111 AO113:AO114 AO117:AO124 AO127 AO130 AO132:AO133 AO136 AO138 AO140 AO142 AO144:AO145 AO148 AO153 AO156:AO158 AO160 AO162 AO166 AO168 AO170:AO174 AO176 AO178 AO180 AO182 AO185:AO190 AO193:AO194 AO198:AO200 AO204:AO206 AO208 AO210:AO228 AO231 AO234:AO236 AO239 AO242:AO243 AO245 AO247 AO249 AO251 AO254 AO256 AO260:AO269 AO273:AO301 AO303:AO304 AO306:AO308 AO310:AO311 AO313:AO323 AO325 AO327:AO337">
    <cfRule type="containsText" dxfId="2" priority="1" operator="containsText" text="Terminada">
      <formula>NOT(ISERROR(SEARCH("Terminada",AO8)))</formula>
    </cfRule>
    <cfRule type="containsText" dxfId="1" priority="2" operator="containsText" text="En Gestión">
      <formula>NOT(ISERROR(SEARCH("En Gestión",AO8)))</formula>
    </cfRule>
    <cfRule type="containsText" dxfId="0" priority="3" operator="containsText" text="Sin iniciar">
      <formula>NOT(ISERROR(SEARCH("Sin iniciar",AO8)))</formula>
    </cfRule>
  </conditionalFormatting>
  <hyperlinks>
    <hyperlink ref="AM222" r:id="rId1" display="https://danegovco.sharepoint.com/sites/PlanesInstitucionales-MetasHisttricasporrea2018-2022/Documentos%20compartidos/Forms/AllItems.aspx?id=%2Fsites%2FPlanesInstitucionales%2DMetasHisttricasporrea2018%2D2022%2FDocumentos%20compartidos%2FDIRECCIONES%20TERRITORIALES%2FEvidencias%20Planes%20Institucionales%202026%2FPAI%2FDTR%5F08%2FDT%20NORTE%2FTRIMESTRE%20I&amp;viewid=4898ae3e%2D639a%2D41ac%2Db718%2D8f47bbb2b81e" xr:uid="{E8DA2077-5A48-4B3C-B0F2-9C291AFECD9F}"/>
    <hyperlink ref="AM220" r:id="rId2" xr:uid="{872B4395-D39C-4AF7-89C1-77D498A1C6D7}"/>
    <hyperlink ref="AM219" r:id="rId3" xr:uid="{BA0EFF55-1C2C-4CE3-82FD-9C038F588417}"/>
    <hyperlink ref="AM224" r:id="rId4" display="https://danegovco.sharepoint.com/sites/PlanesInstitucionales-MetasHisttricasporrea2018-2022/Documentos%20compartidos/Forms/AllItems.aspx?id=%2Fsites%2FPlanesInstitucionales%2DMetasHisttricasporrea2018%2D2022%2FDocumentos%20compartidos%2FDIRECCIONES%20TERRITORIALES%2FEvidencias%20Planes%20Institucionales%202026%2FPTEP%2FDTR%5F10&amp;viewid=4898ae3e%2D639a%2D41ac%2Db718%2D8f47bbb2b81e&amp;csf=1&amp;CID=c2b7efdf%2D3a3e%2D4bf4%2D980b%2D595877a9455c&amp;FolderCTID=0x01200068B652A970EA5247877AFDBA525B8505" xr:uid="{1D9142DD-A5F1-410A-BB43-4EC8338F0F37}"/>
    <hyperlink ref="AM221" r:id="rId5" xr:uid="{814CA574-FA94-4F62-8B5D-36DA82CD8367}"/>
    <hyperlink ref="AM215" r:id="rId6" display="https://danegovco.sharepoint.com/sites/PlanesInstitucionales-MetasHisttricasporrea2018-2022/Documentos%20compartidos/Forms/AllItems.aspx?id=%2Fsites%2FPlanesInstitucionales%2DMetasHisttricasporrea2018%2D2022%2FDocumentos%20compartidos%2FDIRECCIONES%20TERRITORIALES%2FEvidencias%20Planes%20Institucionales%202026%2FPAI%2FDTR%5F01%2FI%20TRIM&amp;viewid=4898ae3e%2D639a%2D41ac%2Db718%2D8f47bbb2b81e&amp;csf=1&amp;CID=c2b7efdf%2D3a3e%2D4bf4%2D980b%2D595877a9455c&amp;FolderCTID=0x01200068B652A970EA5247877AFDBA525B8505" xr:uid="{2A071F66-BBA8-4784-9446-6D5843539893}"/>
    <hyperlink ref="AM216" r:id="rId7" display="https://danegovco.sharepoint.com/sites/PlanesInstitucionales-MetasHisttricasporrea2018-2022/Documentos%20compartidos/Forms/AllItems.aspx?id=%2Fsites%2FPlanesInstitucionales%2DMetasHisttricasporrea2018%2D2022%2FDocumentos%20compartidos%2FDIRECCIONES%20TERRITORIALES%2FEvidencias%20Planes%20Institucionales%202026%2FPAI%2FDTR%5F02%2FTRIMESTRE%20I&amp;viewid=4898ae3e%2D639a%2D41ac%2Db718%2D8f47bbb2b81e&amp;csf=1&amp;CID=c2b7efdf%2D3a3e%2D4bf4%2D980b%2D595877a9455c&amp;FolderCTID=0x01200068B652A970EA5247877AFDBA525B8505" xr:uid="{8019BF59-7B49-4F50-8590-831F6033AA64}"/>
    <hyperlink ref="AM218" r:id="rId8" display="https://danegovco.sharepoint.com/sites/PlanesInstitucionales-MetasHisttricasporrea2018-2022/Documentos%20compartidos/Forms/AllItems.aspx?id=%2Fsites%2FPlanesInstitucionales%2DMetasHisttricasporrea2018%2D2022%2FDocumentos%20compartidos%2FDIRECCIONES%20TERRITORIALES%2FEvidencias%20Planes%20Institucionales%202026%2FPAI%2FDTR%5F04&amp;viewid=4898ae3e%2D639a%2D41ac%2Db718%2D8f47bbb2b81e&amp;csf=1&amp;CID=c2b7efdf%2D3a3e%2D4bf4%2D980b%2D595877a9455c&amp;FolderCTID=0x01200068B652A970EA5247877AFDBA525B8505" xr:uid="{1EAF13BE-04BA-4CB6-AD76-FA81F1CE233F}"/>
    <hyperlink ref="AM225" r:id="rId9" display="https://danegovco.sharepoint.com/sites/PlanesInstitucionales-MetasHisttricasporrea2018-2022/Documentos%20compartidos/Forms/AllItems.aspx?id=%2Fsites%2FPlanesInstitucionales%2DMetasHisttricasporrea2018%2D2022%2FDocumentos%20compartidos%2FDIRECCIONES%20TERRITORIALES%2FEvidencias%20Planes%20Institucionales%202026%2FPTEP%2FDTR%5F11&amp;viewid=4898ae3e%2D639a%2D41ac%2Db718%2D8f47bbb2b81e&amp;csf=1&amp;CID=c2b7efdf%2D3a3e%2D4bf4%2D980b%2D595877a9455c&amp;FolderCTID=0x01200068B652A970EA5247877AFDBA525B8505" xr:uid="{6151CAD0-E0A4-4EE5-A168-3320BC6097DB}"/>
    <hyperlink ref="AM243" r:id="rId10" xr:uid="{8F70FCC9-D916-48C4-93FD-213FA7E85F57}"/>
    <hyperlink ref="AM267" r:id="rId11" display="https://danegovco.sharepoint.com/:f:/r/sites/PlanesInstitucionales-MetasHisttricasporrea2018-2022/Documentos%20compartidos/SECRETAR%C3%8DA%20GENERAL/Evidencias%20Planes%20Institucionales%202026/PTEP/I%20TRIMESTRE/PQR_03?csf=1&amp;web=1&amp;e=FqWqCj&amp;xsdata=MDV8MDJ8ZmVyb2RyaWd1ZXpnQGRhbmUuZ292LmNvfDQwZTBiZTA1ZDI0MTQ1MWUyZDRiMDhkZThjNDVmNGU5fDBkMWRlMzRkYWY0OTRiZjViOGVlM2MzYzQ0Y2U3OTQyfDB8MHw2MzkxMDI0MjkyNjIwMjA2NDR8VW5rbm93bnxUV0ZwYkdac2IzZDhleUpGYlhCMGVVMWhjR2tpT25SeWRXVXNJbFlpT2lJd0xqQXVNREF3TUNJc0lsQWlPaUpYYVc0ek1pSXNJa0ZPSWpvaVRXRnBiQ0lzSWxkVUlqb3lmUT09fDB8fHw%3d&amp;sdata=M2h5eEhHQXY0QitFMml4UnhraW5IRjQvM0YzbkVDYkNWdXg5cy92Y3pGND0%3d" xr:uid="{008F12C3-3352-486D-9996-48ACE9FFF728}"/>
    <hyperlink ref="AM268" r:id="rId12" display="https://danegovco.sharepoint.com/:f:/r/sites/PlanesInstitucionales-MetasHisttricasporrea2018-2022/Documentos%20compartidos/SECRETAR%C3%8DA%20GENERAL/Evidencias%20Planes%20Institucionales%202026/PTEP/I%20TRIMESTRE/PQR_02?csf=1&amp;web=1&amp;e=MkqaK8&amp;xsdata=MDV8MDJ8ZmVyb2RyaWd1ZXpnQGRhbmUuZ292LmNvfDQwZTBiZTA1ZDI0MTQ1MWUyZDRiMDhkZThjNDVmNGU5fDBkMWRlMzRkYWY0OTRiZjViOGVlM2MzYzQ0Y2U3OTQyfDB8MHw2MzkxMDI0MjkyNjE5OTc5MDJ8VW5rbm93bnxUV0ZwYkdac2IzZDhleUpGYlhCMGVVMWhjR2tpT25SeWRXVXNJbFlpT2lJd0xqQXVNREF3TUNJc0lsQWlPaUpYYVc0ek1pSXNJa0ZPSWpvaVRXRnBiQ0lzSWxkVUlqb3lmUT09fDB8fHw%3d&amp;sdata=ZTRseVluSUJCajhLdmF5eS9oMEtiZldvZ3JDSTk1NER1eWxVWTZDNUlBTT0%3d" xr:uid="{A1572D95-E9AA-42E5-8923-64945DA75CFE}"/>
    <hyperlink ref="AM266" r:id="rId13" display="https://danegovco.sharepoint.com/:f:/r/sites/PlanesInstitucionales-MetasHisttricasporrea2018-2022/Documentos%20compartidos/SECRETAR%C3%8DA%20GENERAL/Evidencias%20Planes%20Institucionales%202026/PTEP/I%20TRIMESTRE/PQR_02?csf=1&amp;web=1&amp;e=MkqaK8&amp;xsdata=MDV8MDJ8ZmVyb2RyaWd1ZXpnQGRhbmUuZ292LmNvfDQwZTBiZTA1ZDI0MTQ1MWUyZDRiMDhkZThjNDVmNGU5fDBkMWRlMzRkYWY0OTRiZjViOGVlM2MzYzQ0Y2U3OTQyfDB8MHw2MzkxMDI0MjkyNjE5OTc5MDJ8VW5rbm93bnxUV0ZwYkdac2IzZDhleUpGYlhCMGVVMWhjR2tpT25SeWRXVXNJbFlpT2lJd0xqQXVNREF3TUNJc0lsQWlPaUpYYVc0ek1pSXNJa0ZPSWpvaVRXRnBiQ0lzSWxkVUlqb3lmUT09fDB8fHw%3d&amp;sdata=ZTRseVluSUJCajhLdmF5eS9oMEtiZldvZ3JDSTk1NER1eWxVWTZDNUlBTT0%3d" xr:uid="{BC1000B8-CA6C-4D86-9D81-F346C3F87B57}"/>
    <hyperlink ref="AM265" r:id="rId14" display="https://danegovco.sharepoint.com/:f:/r/sites/PlanesInstitucionales-MetasHisttricasporrea2018-2022/Documentos%20compartidos/SECRETAR%C3%8DA%20GENERAL/Evidencias%20Planes%20Institucionales%202026/PTEP/I%20TRIMESTRE/PQR_01?csf=1&amp;web=1&amp;e=ey1QXC&amp;xsdata=MDV8MDJ8ZmVyb2RyaWd1ZXpnQGRhbmUuZ292LmNvfDQwZTBiZTA1ZDI0MTQ1MWUyZDRiMDhkZThjNDVmNGU5fDBkMWRlMzRkYWY0OTRiZjViOGVlM2MzYzQ0Y2U3OTQyfDB8MHw2MzkxMDI0MjkyNjE5NzIzMTN8VW5rbm93bnxUV0ZwYkdac2IzZDhleUpGYlhCMGVVMWhjR2tpT25SeWRXVXNJbFlpT2lJd0xqQXVNREF3TUNJc0lsQWlPaUpYYVc0ek1pSXNJa0ZPSWpvaVRXRnBiQ0lzSWxkVUlqb3lmUT09fDB8fHw%3d&amp;sdata=MlB3eUFJdDlYbTRFcFVvbndiQTRlWW85K1NxWDFLL1JYbkpFclhnZ2NvQT0%3d" xr:uid="{53635B56-CE2E-4D9A-983C-3A0ACAF8CEB8}"/>
    <hyperlink ref="AM245" r:id="rId15" xr:uid="{9518F3AF-376C-4BBF-9A78-A6BE94AD9E17}"/>
    <hyperlink ref="AM247" r:id="rId16" xr:uid="{EFC9A828-DDC5-4863-A26F-6D5E9E1342F8}"/>
    <hyperlink ref="AM249" r:id="rId17" xr:uid="{907ED2B9-3787-4D76-9728-8A00E7F6E3BE}"/>
    <hyperlink ref="AM251" r:id="rId18" xr:uid="{108BE291-4AC8-4178-A492-BA0697995B36}"/>
    <hyperlink ref="AM280" r:id="rId19" display="https://danegovco.sharepoint.com/:f:/r/sites/PlanesInstitucionales-MetasHisttricasporrea2018-2022/Documentos%20compartidos/OPLAN/Evidencias%20Planes%20Institucionales%202026/OAP%2009?csf=1&amp;web=1&amp;e=t96o4s" xr:uid="{F90AD0F5-2F03-4096-9511-B8B248D3C241}"/>
    <hyperlink ref="AM281" r:id="rId20" display="https://danegovco.sharepoint.com/:f:/r/sites/PlanesInstitucionales-MetasHisttricasporrea2018-2022/Documentos%20compartidos/OPLAN/Evidencias%20Planes%20Institucionales%202026/OAP%2010?csf=1&amp;web=1&amp;e=Iu09NT" xr:uid="{4E7AE078-4946-4C46-8DB2-CAF4B6EA4C9A}"/>
    <hyperlink ref="AM298" r:id="rId21" xr:uid="{C411A004-AC96-41AD-B6C0-EF6FFB1CF382}"/>
    <hyperlink ref="AM299" r:id="rId22" xr:uid="{536945BD-2171-4034-932D-CE5706A9C085}"/>
    <hyperlink ref="AM300" r:id="rId23" xr:uid="{66165E6E-9B73-47F7-829A-D610AD2FD5AA}"/>
    <hyperlink ref="AM313" r:id="rId24" xr:uid="{05D484F5-615F-4D77-8F9B-66E798438703}"/>
    <hyperlink ref="AM314" r:id="rId25" xr:uid="{88A0E360-B097-475A-B385-38586667AF29}"/>
    <hyperlink ref="AM315" r:id="rId26" xr:uid="{113A7490-FBCC-429D-8DB5-DFCF000B8A80}"/>
    <hyperlink ref="AM316" r:id="rId27" xr:uid="{5B62BFE7-EDAC-4787-8450-A6A9D9D7C97E}"/>
    <hyperlink ref="AM317" r:id="rId28" xr:uid="{764084D6-4672-4703-8BCC-543A78704C57}"/>
  </hyperlinks>
  <pageMargins left="0.7" right="0.7" top="0.75" bottom="0.75" header="0.3" footer="0.3"/>
  <pageSetup orientation="portrait" r:id="rId29"/>
  <drawing r:id="rId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Jimmy Alexander Higuera Sacristan</dc:creator>
  <cp:lastModifiedBy>Cristina Bello Molina</cp:lastModifiedBy>
  <dcterms:created xsi:type="dcterms:W3CDTF">2026-05-12T21:31:23Z</dcterms:created>
  <dcterms:modified xsi:type="dcterms:W3CDTF">2026-05-20T19:15:47Z</dcterms:modified>
</cp:coreProperties>
</file>