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liza/Downloads/"/>
    </mc:Choice>
  </mc:AlternateContent>
  <xr:revisionPtr revIDLastSave="0" documentId="8_{9E2A0FAF-4592-AB45-AB96-2C667BBC6BF0}" xr6:coauthVersionLast="45" xr6:coauthVersionMax="45" xr10:uidLastSave="{00000000-0000-0000-0000-000000000000}"/>
  <bookViews>
    <workbookView xWindow="0" yWindow="0" windowWidth="28800" windowHeight="18000" xr2:uid="{76333052-3E3C-5445-8476-2FE483F9284B}"/>
  </bookViews>
  <sheets>
    <sheet name="Plan de Acción 2020" sheetId="1" r:id="rId1"/>
    <sheet name="Hoja1" sheetId="2" state="hidden" r:id="rId2"/>
  </sheets>
  <definedNames>
    <definedName name="_xlnm._FilterDatabase" localSheetId="0" hidden="1">'Plan de Acción 2020'!$B$3:$Y$456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455" i="1" l="1"/>
  <c r="AE4" i="1"/>
  <c r="AC456" i="1"/>
  <c r="AG455" i="1"/>
  <c r="AC454" i="1"/>
  <c r="AC453" i="1"/>
  <c r="AE452" i="1"/>
  <c r="AG452" i="1" s="1"/>
  <c r="AC452" i="1"/>
  <c r="AC451" i="1"/>
  <c r="AC450" i="1"/>
  <c r="AC449" i="1"/>
  <c r="AC448" i="1"/>
  <c r="AE447" i="1"/>
  <c r="AG447" i="1" s="1"/>
  <c r="AC447" i="1"/>
  <c r="AC446" i="1"/>
  <c r="AC445" i="1"/>
  <c r="AC444" i="1"/>
  <c r="AE443" i="1"/>
  <c r="AG443" i="1" s="1"/>
  <c r="AC443" i="1"/>
  <c r="AC442" i="1"/>
  <c r="AE441" i="1"/>
  <c r="AG441" i="1" s="1"/>
  <c r="AC441" i="1"/>
  <c r="AC440" i="1"/>
  <c r="AC439" i="1"/>
  <c r="AC438" i="1"/>
  <c r="AC437" i="1"/>
  <c r="AC436" i="1"/>
  <c r="AE435" i="1"/>
  <c r="AG435" i="1" s="1"/>
  <c r="AC435" i="1"/>
  <c r="AC434" i="1"/>
  <c r="AE433" i="1"/>
  <c r="AG433" i="1" s="1"/>
  <c r="AC433" i="1"/>
  <c r="AC432" i="1"/>
  <c r="AE431" i="1"/>
  <c r="AG431" i="1" s="1"/>
  <c r="AC431" i="1"/>
  <c r="AC430" i="1"/>
  <c r="AC429" i="1"/>
  <c r="AG428" i="1"/>
  <c r="AE428" i="1"/>
  <c r="AC428" i="1"/>
  <c r="AC427" i="1"/>
  <c r="AG426" i="1"/>
  <c r="AE426" i="1"/>
  <c r="AC426" i="1"/>
  <c r="AC425" i="1"/>
  <c r="AC424" i="1"/>
  <c r="AE423" i="1"/>
  <c r="AG423" i="1" s="1"/>
  <c r="AC423" i="1"/>
  <c r="AC422" i="1"/>
  <c r="AE421" i="1"/>
  <c r="AG421" i="1" s="1"/>
  <c r="AC421" i="1"/>
  <c r="AC420" i="1"/>
  <c r="AE419" i="1"/>
  <c r="AG419" i="1" s="1"/>
  <c r="AC419" i="1"/>
  <c r="AC418" i="1"/>
  <c r="AC417" i="1"/>
  <c r="AE416" i="1"/>
  <c r="AG416" i="1" s="1"/>
  <c r="AC416" i="1"/>
  <c r="AC415" i="1"/>
  <c r="AC414" i="1"/>
  <c r="AE413" i="1"/>
  <c r="AG413" i="1" s="1"/>
  <c r="AC413" i="1"/>
  <c r="AC412" i="1"/>
  <c r="AC411" i="1"/>
  <c r="AE410" i="1"/>
  <c r="AG410" i="1" s="1"/>
  <c r="AC410" i="1"/>
  <c r="AC409" i="1"/>
  <c r="AC408" i="1"/>
  <c r="AC407" i="1"/>
  <c r="AC406" i="1"/>
  <c r="AE405" i="1"/>
  <c r="AG405" i="1" s="1"/>
  <c r="AC405" i="1"/>
  <c r="AC404" i="1"/>
  <c r="AE403" i="1"/>
  <c r="AG403" i="1" s="1"/>
  <c r="AC403" i="1"/>
  <c r="AC402" i="1"/>
  <c r="AC401" i="1"/>
  <c r="AC400" i="1"/>
  <c r="AE399" i="1"/>
  <c r="AG399" i="1" s="1"/>
  <c r="AC399" i="1"/>
  <c r="AC398" i="1"/>
  <c r="AC397" i="1"/>
  <c r="AE396" i="1"/>
  <c r="AG396" i="1" s="1"/>
  <c r="AC396" i="1"/>
  <c r="AC395" i="1"/>
  <c r="AC394" i="1"/>
  <c r="AE393" i="1"/>
  <c r="AG393" i="1" s="1"/>
  <c r="AC393" i="1"/>
  <c r="AC392" i="1"/>
  <c r="AC391" i="1"/>
  <c r="AG390" i="1"/>
  <c r="AE390" i="1"/>
  <c r="AC390" i="1"/>
  <c r="AC389" i="1"/>
  <c r="AG388" i="1"/>
  <c r="AE388" i="1"/>
  <c r="AC388" i="1"/>
  <c r="AC387" i="1"/>
  <c r="AC386" i="1"/>
  <c r="AE385" i="1"/>
  <c r="AG385" i="1" s="1"/>
  <c r="AC385" i="1"/>
  <c r="AC384" i="1"/>
  <c r="AC383" i="1"/>
  <c r="AC382" i="1"/>
  <c r="AE381" i="1"/>
  <c r="AG381" i="1" s="1"/>
  <c r="AC381" i="1"/>
  <c r="AC380" i="1"/>
  <c r="AC379" i="1"/>
  <c r="AE378" i="1"/>
  <c r="AG378" i="1" s="1"/>
  <c r="AC378" i="1"/>
  <c r="AC377" i="1"/>
  <c r="AC376" i="1"/>
  <c r="AG375" i="1"/>
  <c r="AE375" i="1"/>
  <c r="AC375" i="1"/>
  <c r="AC374" i="1"/>
  <c r="AC373" i="1"/>
  <c r="AE372" i="1"/>
  <c r="AG372" i="1" s="1"/>
  <c r="AC372" i="1"/>
  <c r="AC371" i="1"/>
  <c r="AE370" i="1"/>
  <c r="AG370" i="1" s="1"/>
  <c r="AC370" i="1"/>
  <c r="AC369" i="1"/>
  <c r="AE368" i="1"/>
  <c r="AG368" i="1" s="1"/>
  <c r="AC368" i="1"/>
  <c r="AC367" i="1"/>
  <c r="AC366" i="1"/>
  <c r="AE365" i="1"/>
  <c r="AG365" i="1" s="1"/>
  <c r="AC365" i="1"/>
  <c r="AC364" i="1"/>
  <c r="AC363" i="1"/>
  <c r="AE362" i="1"/>
  <c r="AG362" i="1" s="1"/>
  <c r="AC362" i="1"/>
  <c r="AC361" i="1"/>
  <c r="AE360" i="1"/>
  <c r="AG360" i="1" s="1"/>
  <c r="AC360" i="1"/>
  <c r="AC359" i="1"/>
  <c r="AE358" i="1"/>
  <c r="AG358" i="1" s="1"/>
  <c r="AC358" i="1"/>
  <c r="AC357" i="1"/>
  <c r="AC356" i="1"/>
  <c r="AE355" i="1"/>
  <c r="AG355" i="1" s="1"/>
  <c r="AC355" i="1"/>
  <c r="AC354" i="1"/>
  <c r="AC353" i="1"/>
  <c r="AC352" i="1"/>
  <c r="AC351" i="1"/>
  <c r="AE350" i="1"/>
  <c r="AG350" i="1" s="1"/>
  <c r="AC350" i="1"/>
  <c r="AC349" i="1"/>
  <c r="AE348" i="1"/>
  <c r="AG348" i="1" s="1"/>
  <c r="AC348" i="1"/>
  <c r="AC347" i="1"/>
  <c r="AC346" i="1"/>
  <c r="AC345" i="1"/>
  <c r="AE344" i="1"/>
  <c r="AG344" i="1" s="1"/>
  <c r="AC344" i="1"/>
  <c r="AC343" i="1"/>
  <c r="AC342" i="1"/>
  <c r="AC341" i="1"/>
  <c r="AE340" i="1"/>
  <c r="AG340" i="1" s="1"/>
  <c r="AC340" i="1"/>
  <c r="AC339" i="1"/>
  <c r="AC338" i="1"/>
  <c r="AE337" i="1"/>
  <c r="AG337" i="1" s="1"/>
  <c r="AC337" i="1"/>
  <c r="AC336" i="1"/>
  <c r="AC335" i="1"/>
  <c r="AC334" i="1"/>
  <c r="AC333" i="1"/>
  <c r="AE332" i="1"/>
  <c r="AG332" i="1" s="1"/>
  <c r="AC332" i="1"/>
  <c r="AC331" i="1"/>
  <c r="AE330" i="1"/>
  <c r="AG330" i="1" s="1"/>
  <c r="AC330" i="1"/>
  <c r="AC329" i="1"/>
  <c r="AC328" i="1"/>
  <c r="AE327" i="1"/>
  <c r="AG327" i="1" s="1"/>
  <c r="AC327" i="1"/>
  <c r="AG326" i="1"/>
  <c r="AE326" i="1"/>
  <c r="AC326" i="1"/>
  <c r="AC325" i="1"/>
  <c r="AG324" i="1"/>
  <c r="AE324" i="1"/>
  <c r="AC324" i="1"/>
  <c r="AC323" i="1"/>
  <c r="AG322" i="1"/>
  <c r="AE322" i="1"/>
  <c r="AC322" i="1"/>
  <c r="AC321" i="1"/>
  <c r="AC320" i="1"/>
  <c r="AC319" i="1"/>
  <c r="AE318" i="1"/>
  <c r="AG318" i="1" s="1"/>
  <c r="AC318" i="1"/>
  <c r="AC317" i="1"/>
  <c r="AC316" i="1"/>
  <c r="AC315" i="1"/>
  <c r="AG314" i="1"/>
  <c r="AE314" i="1"/>
  <c r="AC314" i="1"/>
  <c r="AC313" i="1"/>
  <c r="AC312" i="1"/>
  <c r="AC311" i="1"/>
  <c r="AE310" i="1"/>
  <c r="AG310" i="1" s="1"/>
  <c r="AC310" i="1"/>
  <c r="AC309" i="1"/>
  <c r="AC308" i="1"/>
  <c r="AE307" i="1"/>
  <c r="AG307" i="1" s="1"/>
  <c r="AC307" i="1"/>
  <c r="AC306" i="1"/>
  <c r="AC305" i="1"/>
  <c r="AE304" i="1"/>
  <c r="AG304" i="1" s="1"/>
  <c r="AC304" i="1"/>
  <c r="AC303" i="1"/>
  <c r="AE302" i="1"/>
  <c r="AG302" i="1" s="1"/>
  <c r="AC302" i="1"/>
  <c r="AC301" i="1"/>
  <c r="AC300" i="1"/>
  <c r="AE299" i="1"/>
  <c r="AG299" i="1" s="1"/>
  <c r="AC299" i="1"/>
  <c r="AC298" i="1"/>
  <c r="AC297" i="1"/>
  <c r="AE296" i="1"/>
  <c r="AG296" i="1" s="1"/>
  <c r="AC296" i="1"/>
  <c r="AC295" i="1"/>
  <c r="AC294" i="1"/>
  <c r="AE293" i="1"/>
  <c r="AG293" i="1" s="1"/>
  <c r="AC293" i="1"/>
  <c r="AC292" i="1"/>
  <c r="AC291" i="1"/>
  <c r="AC290" i="1"/>
  <c r="AG289" i="1"/>
  <c r="AE289" i="1"/>
  <c r="AC289" i="1"/>
  <c r="AC288" i="1"/>
  <c r="AC287" i="1"/>
  <c r="AC286" i="1"/>
  <c r="AE285" i="1"/>
  <c r="AG285" i="1" s="1"/>
  <c r="AC285" i="1"/>
  <c r="AC284" i="1"/>
  <c r="AC283" i="1"/>
  <c r="AE282" i="1"/>
  <c r="AG282" i="1" s="1"/>
  <c r="AC282" i="1"/>
  <c r="AC281" i="1"/>
  <c r="AC280" i="1"/>
  <c r="AC279" i="1"/>
  <c r="AE278" i="1"/>
  <c r="AG278" i="1" s="1"/>
  <c r="AC278" i="1"/>
  <c r="AC277" i="1"/>
  <c r="AC276" i="1"/>
  <c r="AC275" i="1"/>
  <c r="AE274" i="1"/>
  <c r="AG274" i="1" s="1"/>
  <c r="AC274" i="1"/>
  <c r="AC273" i="1"/>
  <c r="AE272" i="1"/>
  <c r="AG272" i="1" s="1"/>
  <c r="AC272" i="1"/>
  <c r="AE271" i="1"/>
  <c r="AG271" i="1" s="1"/>
  <c r="AC271" i="1"/>
  <c r="AC270" i="1"/>
  <c r="AE269" i="1"/>
  <c r="AG269" i="1" s="1"/>
  <c r="AC269" i="1"/>
  <c r="AC268" i="1"/>
  <c r="AE267" i="1"/>
  <c r="AG267" i="1" s="1"/>
  <c r="AC267" i="1"/>
  <c r="AC266" i="1"/>
  <c r="AE265" i="1"/>
  <c r="AG265" i="1" s="1"/>
  <c r="AC265" i="1"/>
  <c r="AG264" i="1"/>
  <c r="AE264" i="1"/>
  <c r="AC264" i="1"/>
  <c r="AC263" i="1"/>
  <c r="AG262" i="1"/>
  <c r="AE262" i="1"/>
  <c r="AC262" i="1"/>
  <c r="AC261" i="1"/>
  <c r="AC260" i="1"/>
  <c r="AE259" i="1"/>
  <c r="AG259" i="1" s="1"/>
  <c r="AC259" i="1"/>
  <c r="AG258" i="1"/>
  <c r="AE258" i="1"/>
  <c r="AC258" i="1"/>
  <c r="AC257" i="1"/>
  <c r="AC256" i="1"/>
  <c r="AE255" i="1"/>
  <c r="AG255" i="1" s="1"/>
  <c r="AC255" i="1"/>
  <c r="AC254" i="1"/>
  <c r="AE253" i="1"/>
  <c r="AG253" i="1" s="1"/>
  <c r="AC253" i="1"/>
  <c r="AC252" i="1"/>
  <c r="AC251" i="1"/>
  <c r="AC250" i="1"/>
  <c r="AG249" i="1"/>
  <c r="AE249" i="1"/>
  <c r="AC249" i="1"/>
  <c r="AC248" i="1"/>
  <c r="AC247" i="1"/>
  <c r="AC246" i="1"/>
  <c r="AC245" i="1"/>
  <c r="AG244" i="1"/>
  <c r="AE244" i="1"/>
  <c r="AC244" i="1"/>
  <c r="AC243" i="1"/>
  <c r="AG242" i="1"/>
  <c r="AE242" i="1"/>
  <c r="AC242" i="1"/>
  <c r="AC241" i="1"/>
  <c r="AC240" i="1"/>
  <c r="AC239" i="1"/>
  <c r="AE238" i="1"/>
  <c r="AG238" i="1" s="1"/>
  <c r="AC238" i="1"/>
  <c r="AC237" i="1"/>
  <c r="AE236" i="1"/>
  <c r="AG236" i="1" s="1"/>
  <c r="AC236" i="1"/>
  <c r="AC235" i="1"/>
  <c r="AC234" i="1"/>
  <c r="AC233" i="1"/>
  <c r="AG232" i="1"/>
  <c r="AE232" i="1"/>
  <c r="AC232" i="1"/>
  <c r="AC231" i="1"/>
  <c r="AC230" i="1"/>
  <c r="AG229" i="1"/>
  <c r="AE229" i="1"/>
  <c r="AC229" i="1"/>
  <c r="AC228" i="1"/>
  <c r="AC227" i="1"/>
  <c r="AC226" i="1"/>
  <c r="AE225" i="1"/>
  <c r="AG225" i="1" s="1"/>
  <c r="AC225" i="1"/>
  <c r="AC224" i="1"/>
  <c r="AC223" i="1"/>
  <c r="AE222" i="1"/>
  <c r="AG222" i="1" s="1"/>
  <c r="AC222" i="1"/>
  <c r="AC221" i="1"/>
  <c r="AE220" i="1"/>
  <c r="AG220" i="1" s="1"/>
  <c r="AC220" i="1"/>
  <c r="AC219" i="1"/>
  <c r="AE218" i="1"/>
  <c r="AG218" i="1" s="1"/>
  <c r="AC218" i="1"/>
  <c r="AC217" i="1"/>
  <c r="AC216" i="1"/>
  <c r="AC215" i="1"/>
  <c r="AE214" i="1"/>
  <c r="AG214" i="1" s="1"/>
  <c r="AC214" i="1"/>
  <c r="AC213" i="1"/>
  <c r="AC212" i="1"/>
  <c r="AC211" i="1"/>
  <c r="AE210" i="1"/>
  <c r="AG210" i="1" s="1"/>
  <c r="AC210" i="1"/>
  <c r="AE209" i="1"/>
  <c r="AG209" i="1" s="1"/>
  <c r="AC209" i="1"/>
  <c r="AC208" i="1"/>
  <c r="AE207" i="1"/>
  <c r="AG207" i="1" s="1"/>
  <c r="AC207" i="1"/>
  <c r="AC206" i="1"/>
  <c r="AC205" i="1"/>
  <c r="AG204" i="1"/>
  <c r="AE204" i="1"/>
  <c r="AC204" i="1"/>
  <c r="AC203" i="1"/>
  <c r="AC202" i="1"/>
  <c r="AE201" i="1"/>
  <c r="AG201" i="1" s="1"/>
  <c r="AC201" i="1"/>
  <c r="AC200" i="1"/>
  <c r="AC199" i="1"/>
  <c r="AE198" i="1"/>
  <c r="AG198" i="1" s="1"/>
  <c r="AC198" i="1"/>
  <c r="AC197" i="1"/>
  <c r="AC196" i="1"/>
  <c r="AE195" i="1"/>
  <c r="AG195" i="1" s="1"/>
  <c r="AC195" i="1"/>
  <c r="AC194" i="1"/>
  <c r="AE193" i="1"/>
  <c r="AG193" i="1" s="1"/>
  <c r="AC193" i="1"/>
  <c r="AC192" i="1"/>
  <c r="AC191" i="1"/>
  <c r="AC190" i="1"/>
  <c r="AC189" i="1"/>
  <c r="AG188" i="1"/>
  <c r="AE188" i="1"/>
  <c r="AC188" i="1"/>
  <c r="AC187" i="1"/>
  <c r="AC186" i="1"/>
  <c r="AE185" i="1"/>
  <c r="AG185" i="1" s="1"/>
  <c r="AC185" i="1"/>
  <c r="AC184" i="1"/>
  <c r="AC183" i="1"/>
  <c r="AC182" i="1"/>
  <c r="AE181" i="1"/>
  <c r="AG181" i="1" s="1"/>
  <c r="AC181" i="1"/>
  <c r="AC180" i="1"/>
  <c r="AC179" i="1"/>
  <c r="AC178" i="1"/>
  <c r="AC177" i="1"/>
  <c r="AG176" i="1"/>
  <c r="AE176" i="1"/>
  <c r="AC176" i="1"/>
  <c r="AC175" i="1"/>
  <c r="AC174" i="1"/>
  <c r="AC173" i="1"/>
  <c r="AC172" i="1"/>
  <c r="AE171" i="1"/>
  <c r="AG171" i="1" s="1"/>
  <c r="AC171" i="1"/>
  <c r="AC170" i="1"/>
  <c r="AC169" i="1"/>
  <c r="AC168" i="1"/>
  <c r="AC167" i="1"/>
  <c r="AE166" i="1"/>
  <c r="AG166" i="1" s="1"/>
  <c r="AC166" i="1"/>
  <c r="AC165" i="1"/>
  <c r="AE164" i="1"/>
  <c r="AG164" i="1" s="1"/>
  <c r="AC164" i="1"/>
  <c r="AC163" i="1"/>
  <c r="AC162" i="1"/>
  <c r="AC161" i="1"/>
  <c r="AC160" i="1"/>
  <c r="AE159" i="1"/>
  <c r="AG159" i="1" s="1"/>
  <c r="AC159" i="1"/>
  <c r="AC158" i="1"/>
  <c r="AC157" i="1"/>
  <c r="AC156" i="1"/>
  <c r="AC155" i="1"/>
  <c r="AG154" i="1"/>
  <c r="AE154" i="1"/>
  <c r="AC154" i="1"/>
  <c r="AC153" i="1"/>
  <c r="AC152" i="1"/>
  <c r="AC151" i="1"/>
  <c r="AC150" i="1"/>
  <c r="AE149" i="1"/>
  <c r="AG149" i="1" s="1"/>
  <c r="AC149" i="1"/>
  <c r="AC148" i="1"/>
  <c r="AC147" i="1"/>
  <c r="AG146" i="1"/>
  <c r="AE146" i="1"/>
  <c r="AC146" i="1"/>
  <c r="AC145" i="1"/>
  <c r="AC144" i="1"/>
  <c r="AE143" i="1"/>
  <c r="AG143" i="1" s="1"/>
  <c r="AC143" i="1"/>
  <c r="AC142" i="1"/>
  <c r="AC141" i="1"/>
  <c r="AG140" i="1"/>
  <c r="AE140" i="1"/>
  <c r="AC140" i="1"/>
  <c r="AC139" i="1"/>
  <c r="AC138" i="1"/>
  <c r="AC137" i="1"/>
  <c r="AC136" i="1"/>
  <c r="AE135" i="1"/>
  <c r="AG135" i="1" s="1"/>
  <c r="AC135" i="1"/>
  <c r="AC134" i="1"/>
  <c r="AE133" i="1"/>
  <c r="AG133" i="1" s="1"/>
  <c r="AC133" i="1"/>
  <c r="AC132" i="1"/>
  <c r="AC131" i="1"/>
  <c r="AC130" i="1"/>
  <c r="AC129" i="1"/>
  <c r="AG128" i="1"/>
  <c r="AE128" i="1"/>
  <c r="AC128" i="1"/>
  <c r="AC127" i="1"/>
  <c r="AC126" i="1"/>
  <c r="AC125" i="1"/>
  <c r="AE124" i="1"/>
  <c r="AG124" i="1" s="1"/>
  <c r="AC124" i="1"/>
  <c r="AC123" i="1"/>
  <c r="AC122" i="1"/>
  <c r="AC121" i="1"/>
  <c r="AC120" i="1"/>
  <c r="AC119" i="1"/>
  <c r="AE118" i="1"/>
  <c r="AG118" i="1" s="1"/>
  <c r="AC118" i="1"/>
  <c r="AC117" i="1"/>
  <c r="AE116" i="1"/>
  <c r="AG116" i="1" s="1"/>
  <c r="AC116" i="1"/>
  <c r="AC115" i="1"/>
  <c r="AE114" i="1"/>
  <c r="AG114" i="1" s="1"/>
  <c r="AC114" i="1"/>
  <c r="AC113" i="1"/>
  <c r="AE112" i="1"/>
  <c r="AG112" i="1" s="1"/>
  <c r="AC112" i="1"/>
  <c r="AE111" i="1"/>
  <c r="AG111" i="1" s="1"/>
  <c r="AC111" i="1"/>
  <c r="AC110" i="1"/>
  <c r="AC109" i="1"/>
  <c r="AC108" i="1"/>
  <c r="AC107" i="1"/>
  <c r="AC106" i="1"/>
  <c r="AE105" i="1"/>
  <c r="AG105" i="1" s="1"/>
  <c r="AC105" i="1"/>
  <c r="AC104" i="1"/>
  <c r="AE103" i="1"/>
  <c r="AG103" i="1" s="1"/>
  <c r="AC103" i="1"/>
  <c r="AC102" i="1"/>
  <c r="AC101" i="1"/>
  <c r="AE100" i="1"/>
  <c r="AG100" i="1" s="1"/>
  <c r="AC100" i="1"/>
  <c r="AC99" i="1"/>
  <c r="AC98" i="1"/>
  <c r="AE97" i="1"/>
  <c r="AG97" i="1" s="1"/>
  <c r="AC97" i="1"/>
  <c r="AC96" i="1"/>
  <c r="AC95" i="1"/>
  <c r="AG94" i="1"/>
  <c r="AE94" i="1"/>
  <c r="AC94" i="1"/>
  <c r="AC93" i="1"/>
  <c r="AG92" i="1"/>
  <c r="AE92" i="1"/>
  <c r="AC92" i="1"/>
  <c r="AC91" i="1"/>
  <c r="AG90" i="1"/>
  <c r="AE90" i="1"/>
  <c r="AC90" i="1"/>
  <c r="AC89" i="1"/>
  <c r="AG88" i="1"/>
  <c r="AE88" i="1"/>
  <c r="AC88" i="1"/>
  <c r="AC87" i="1"/>
  <c r="AC86" i="1"/>
  <c r="AC85" i="1"/>
  <c r="AC84" i="1"/>
  <c r="AE83" i="1"/>
  <c r="AG83" i="1" s="1"/>
  <c r="AC83" i="1"/>
  <c r="AC82" i="1"/>
  <c r="AC81" i="1"/>
  <c r="AE80" i="1"/>
  <c r="AG80" i="1" s="1"/>
  <c r="AC80" i="1"/>
  <c r="AC79" i="1"/>
  <c r="AE78" i="1"/>
  <c r="AG78" i="1" s="1"/>
  <c r="AC78" i="1"/>
  <c r="AC77" i="1"/>
  <c r="AC76" i="1"/>
  <c r="AE75" i="1"/>
  <c r="AG75" i="1" s="1"/>
  <c r="AC75" i="1"/>
  <c r="AC74" i="1"/>
  <c r="AC73" i="1"/>
  <c r="AE72" i="1"/>
  <c r="AG72" i="1" s="1"/>
  <c r="AC72" i="1"/>
  <c r="AC71" i="1"/>
  <c r="AC70" i="1"/>
  <c r="AE69" i="1"/>
  <c r="AG69" i="1" s="1"/>
  <c r="AC69" i="1"/>
  <c r="AC68" i="1"/>
  <c r="AC67" i="1"/>
  <c r="AE66" i="1"/>
  <c r="AG66" i="1" s="1"/>
  <c r="AC66" i="1"/>
  <c r="AC65" i="1"/>
  <c r="AC64" i="1"/>
  <c r="AC63" i="1"/>
  <c r="AC62" i="1"/>
  <c r="AC61" i="1"/>
  <c r="AC60" i="1"/>
  <c r="AC59" i="1"/>
  <c r="AC58" i="1"/>
  <c r="AC57" i="1"/>
  <c r="AC56" i="1"/>
  <c r="AC55" i="1"/>
  <c r="AE54" i="1"/>
  <c r="AG54" i="1" s="1"/>
  <c r="AC54" i="1"/>
  <c r="AC53" i="1"/>
  <c r="AC52" i="1"/>
  <c r="AE51" i="1"/>
  <c r="AG51" i="1" s="1"/>
  <c r="AC51" i="1"/>
  <c r="AC50" i="1"/>
  <c r="AC49" i="1"/>
  <c r="AC48" i="1"/>
  <c r="AG47" i="1"/>
  <c r="AE47" i="1"/>
  <c r="AC47" i="1"/>
  <c r="AC46" i="1"/>
  <c r="AC45" i="1"/>
  <c r="AE44" i="1"/>
  <c r="AG44" i="1" s="1"/>
  <c r="AC44" i="1"/>
  <c r="AC43" i="1"/>
  <c r="AE42" i="1"/>
  <c r="AG42" i="1" s="1"/>
  <c r="AC42" i="1"/>
  <c r="AC41" i="1"/>
  <c r="AE40" i="1"/>
  <c r="AG40" i="1" s="1"/>
  <c r="AC40" i="1"/>
  <c r="AC39" i="1"/>
  <c r="AC38" i="1"/>
  <c r="AC37" i="1"/>
  <c r="AG36" i="1"/>
  <c r="AE36" i="1"/>
  <c r="AC36" i="1"/>
  <c r="AC35" i="1"/>
  <c r="AC34" i="1"/>
  <c r="AC33" i="1"/>
  <c r="AE32" i="1"/>
  <c r="AG32" i="1" s="1"/>
  <c r="AC32" i="1"/>
  <c r="AC31" i="1"/>
  <c r="AC30" i="1"/>
  <c r="AC29" i="1"/>
  <c r="AE28" i="1"/>
  <c r="AG28" i="1" s="1"/>
  <c r="AC28" i="1"/>
  <c r="AC27" i="1"/>
  <c r="AC26" i="1"/>
  <c r="AC25" i="1"/>
  <c r="AE24" i="1"/>
  <c r="AG24" i="1" s="1"/>
  <c r="AC24" i="1"/>
  <c r="AC23" i="1"/>
  <c r="AC22" i="1"/>
  <c r="AE21" i="1"/>
  <c r="AG21" i="1" s="1"/>
  <c r="AC21" i="1"/>
  <c r="AC20" i="1"/>
  <c r="AC19" i="1"/>
  <c r="AC18" i="1"/>
  <c r="AE17" i="1"/>
  <c r="AG17" i="1" s="1"/>
  <c r="AC17" i="1"/>
  <c r="AC16" i="1"/>
  <c r="AC15" i="1"/>
  <c r="AC14" i="1"/>
  <c r="AE13" i="1"/>
  <c r="AG13" i="1" s="1"/>
  <c r="AC13" i="1"/>
  <c r="AC12" i="1"/>
  <c r="AC11" i="1"/>
  <c r="AC10" i="1"/>
  <c r="AE9" i="1"/>
  <c r="AG9" i="1" s="1"/>
  <c r="AC9" i="1"/>
  <c r="AC8" i="1"/>
  <c r="AE7" i="1"/>
  <c r="AG7" i="1" s="1"/>
  <c r="AC7" i="1"/>
  <c r="AC6" i="1"/>
  <c r="AC5" i="1"/>
  <c r="AG4" i="1"/>
  <c r="AC4" i="1"/>
  <c r="Q13" i="1" l="1"/>
  <c r="Q455" i="1" l="1"/>
  <c r="Q452" i="1"/>
  <c r="P452" i="1"/>
  <c r="Q447" i="1"/>
  <c r="Q443" i="1"/>
  <c r="Q441" i="1"/>
  <c r="Q435" i="1"/>
  <c r="Q433" i="1"/>
  <c r="Q431" i="1"/>
  <c r="Q428" i="1"/>
  <c r="Q426" i="1"/>
  <c r="Q423" i="1"/>
  <c r="Q421" i="1"/>
  <c r="Q419" i="1"/>
  <c r="Q416" i="1"/>
  <c r="Q413" i="1"/>
  <c r="Q410" i="1"/>
  <c r="Q405" i="1"/>
  <c r="Q403" i="1"/>
  <c r="Q399" i="1"/>
  <c r="Q396" i="1"/>
  <c r="Q390" i="1"/>
  <c r="Q388" i="1"/>
  <c r="Q385" i="1"/>
  <c r="Q381" i="1"/>
  <c r="Q378" i="1"/>
  <c r="Q375" i="1"/>
  <c r="Q372" i="1"/>
  <c r="Q370" i="1"/>
  <c r="Q368" i="1"/>
  <c r="Q365" i="1"/>
  <c r="Q362" i="1" l="1"/>
  <c r="Q360" i="1"/>
  <c r="Q358" i="1" l="1"/>
  <c r="Q355" i="1"/>
  <c r="Q350" i="1"/>
  <c r="Q348" i="1"/>
  <c r="Q344" i="1"/>
  <c r="Q340" i="1"/>
  <c r="Q337" i="1"/>
  <c r="Q332" i="1"/>
  <c r="Q330" i="1"/>
  <c r="Q327" i="1"/>
  <c r="Q326" i="1"/>
  <c r="Q324" i="1"/>
  <c r="Q322" i="1"/>
  <c r="Q314" i="1"/>
  <c r="Q310" i="1"/>
  <c r="Q307" i="1"/>
  <c r="Q304" i="1"/>
  <c r="Q302" i="1"/>
  <c r="Q299" i="1"/>
  <c r="Q296" i="1"/>
  <c r="Q293" i="1"/>
  <c r="Q289" i="1"/>
  <c r="Q285" i="1"/>
  <c r="Q282" i="1"/>
  <c r="Q278" i="1"/>
  <c r="Q274" i="1"/>
  <c r="Q272" i="1"/>
  <c r="Q271" i="1"/>
  <c r="Q269" i="1"/>
  <c r="Q267" i="1"/>
  <c r="Q265" i="1"/>
  <c r="Q264" i="1"/>
  <c r="Q262" i="1"/>
  <c r="Q259" i="1"/>
  <c r="Q258" i="1"/>
  <c r="Q255" i="1"/>
  <c r="Q253" i="1"/>
  <c r="Q249" i="1"/>
  <c r="Q244" i="1"/>
  <c r="Q242" i="1"/>
  <c r="Q238" i="1"/>
  <c r="Q236" i="1"/>
  <c r="Q232" i="1"/>
  <c r="Q229" i="1"/>
  <c r="Q225" i="1"/>
  <c r="Q222" i="1"/>
  <c r="Q220" i="1"/>
  <c r="Q218" i="1"/>
  <c r="Q214" i="1"/>
  <c r="Q210" i="1"/>
  <c r="Q209" i="1"/>
  <c r="Q207" i="1"/>
  <c r="Q204" i="1"/>
  <c r="Q201" i="1"/>
  <c r="Q198" i="1"/>
  <c r="Q195" i="1"/>
  <c r="Q193" i="1"/>
  <c r="Q188" i="1"/>
  <c r="Q185" i="1"/>
  <c r="Q181" i="1"/>
  <c r="Q176" i="1"/>
  <c r="Q166" i="1"/>
  <c r="Q164" i="1"/>
  <c r="P164" i="1"/>
  <c r="Q146" i="1"/>
  <c r="Q135" i="1"/>
  <c r="Q128" i="1"/>
  <c r="P128" i="1"/>
  <c r="Q124" i="1"/>
  <c r="P124" i="1"/>
  <c r="Q118" i="1"/>
  <c r="Q116" i="1"/>
  <c r="Q112" i="1"/>
  <c r="Q111" i="1"/>
  <c r="Q105" i="1"/>
  <c r="Q103" i="1"/>
  <c r="Q100" i="1"/>
  <c r="Q97" i="1"/>
  <c r="Q94" i="1"/>
  <c r="Q92" i="1"/>
  <c r="Q90" i="1"/>
  <c r="P90" i="1"/>
  <c r="Q88" i="1"/>
  <c r="Q83" i="1"/>
  <c r="Q80" i="1"/>
  <c r="Q78" i="1"/>
  <c r="Q75" i="1"/>
  <c r="Q72" i="1"/>
  <c r="P72" i="1"/>
  <c r="Q69" i="1"/>
  <c r="Q66" i="1"/>
  <c r="P66" i="1"/>
  <c r="Q54" i="1"/>
  <c r="Q51" i="1"/>
  <c r="Q47" i="1"/>
  <c r="Q44" i="1"/>
  <c r="Q42" i="1"/>
  <c r="Q40" i="1"/>
  <c r="Q36" i="1"/>
  <c r="Q32" i="1"/>
  <c r="Q28" i="1"/>
  <c r="Q24" i="1"/>
  <c r="Q21" i="1"/>
  <c r="Q17" i="1"/>
  <c r="Q9" i="1"/>
  <c r="Q7" i="1"/>
  <c r="Q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Zuluaga Fandiño</author>
  </authors>
  <commentList>
    <comment ref="F337" authorId="0" shapeId="0" xr:uid="{2538549D-8D91-6445-9FD7-3C406A881E6F}">
      <text>
        <r>
          <rPr>
            <sz val="12"/>
            <color rgb="FF000000"/>
            <rFont val="Tahoma"/>
            <family val="2"/>
          </rPr>
          <t xml:space="preserve">Estos porcentajes deben ser concertados con los responsables del cumplimiento de los indicadores en el PEI, ya que en el informe del PEI se incluirán los avances aquí presentados. También podrían dejarlos coo indirectos y describir el aporte. Lo dejo a su discreción </t>
        </r>
      </text>
    </comment>
  </commentList>
</comments>
</file>

<file path=xl/sharedStrings.xml><?xml version="1.0" encoding="utf-8"?>
<sst xmlns="http://schemas.openxmlformats.org/spreadsheetml/2006/main" count="3304" uniqueCount="1293">
  <si>
    <t>ALINEACIÓN PLANES</t>
  </si>
  <si>
    <t>ARTICULACIÓN CON EL PLAN ESTRATÉGICO</t>
  </si>
  <si>
    <t>ALINEACIÓN CON PLANES ADMINISTRATIVOS</t>
  </si>
  <si>
    <t>PRIORIDADES</t>
  </si>
  <si>
    <t>PROGRAMACIÓN DE METAS Y SUBPRODUCTOS</t>
  </si>
  <si>
    <t>OBJETIVO O ESTRATÉGIA DEL PLAN ESTRATÉGICO INSTITUCIONAL</t>
  </si>
  <si>
    <t>INDICADOR DEL PLAN ESTRATÉGICO</t>
  </si>
  <si>
    <t>TIPO DE APORTE AL INDICADOR DEL PLAN ESTRATÉGICO</t>
  </si>
  <si>
    <t>% DE APORTE DIRECTO AL INDICADOR DEL PLAN ESTRATÉGICO</t>
  </si>
  <si>
    <t>DESCRIPCIÓN DEL APORTE INDIRECTO AL PLAN ESTRATÉGICO</t>
  </si>
  <si>
    <t>PLANES ADMINISTRATIVOS 1</t>
  </si>
  <si>
    <t>PLANES ADMINISTRATIVOS 2</t>
  </si>
  <si>
    <t>OTRO PLAN. ¿CUÁL?</t>
  </si>
  <si>
    <t>POLÍTICA MIPG RELACIONADA</t>
  </si>
  <si>
    <t>17 prioridades innegociables para el 2020</t>
  </si>
  <si>
    <t>Prioridades 1A</t>
  </si>
  <si>
    <t>META</t>
  </si>
  <si>
    <t>Unidad de medida META</t>
  </si>
  <si>
    <t>Fecha de inicio de la 
META</t>
  </si>
  <si>
    <t>Fecha fin de la META</t>
  </si>
  <si>
    <t>Subproductos</t>
  </si>
  <si>
    <t>% Ponderación subproductos</t>
  </si>
  <si>
    <t>Fecha de inicio del 
subproducto</t>
  </si>
  <si>
    <t>Fecha de entrega del subproducto</t>
  </si>
  <si>
    <t>Avance esperado META
 I trimestre</t>
  </si>
  <si>
    <t>Avance esperado META
 II trimestre</t>
  </si>
  <si>
    <t>Avance esperado META
III trimestre</t>
  </si>
  <si>
    <t>Avance esperado META
IV trimestre</t>
  </si>
  <si>
    <t xml:space="preserve">Área / Dependencia </t>
  </si>
  <si>
    <t>RESPONSABLE</t>
  </si>
  <si>
    <t>Dirección DANE</t>
  </si>
  <si>
    <t>Capacidad metodológica.</t>
  </si>
  <si>
    <t>Operaciones estadísticas nuevas o rediseñadas que atienden necesidades del país</t>
  </si>
  <si>
    <t>Indirecto</t>
  </si>
  <si>
    <t>El indicador le apunta al rediseño y actualización de una estadística derivada de una operación estadística de DIMPE con el fin de atender las necesidades de información del país</t>
  </si>
  <si>
    <t>No aplica</t>
  </si>
  <si>
    <t>Asegurar la calidad estadística en procesos y resultados</t>
  </si>
  <si>
    <t>Operaciones estadísticas con atributos de relevancia, oportunidad, exactitud y precisión fortalecidos.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</si>
  <si>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incluyen todos aquellos indicadores para los cuales se definirá un Plan de trabajo, incluso aquellos cuyo horizonte de producción esta fijado para el termino de esta vigencia.</t>
  </si>
  <si>
    <t>Asegurar la calidad estadística en procesos y resultados.</t>
  </si>
  <si>
    <t>A la fecha las evaluaciones de calidad desarrolladas por el DANE son aplicadas a las operaciones estadísticas o a los RRAA, algunos de los cuales son fuente para el cálculo de ODS; Sin embargo, no se han desarrollado ejercicios aplicados a la Producción de Índices o Indicadores. Con este ejercicio se busca definir los atributos de calidad de los indicadores en sí, haciendo énfasis y no en el proceso estadístico de sus fuentes, permitiendo mejorar la confianza y la disponibilidad de los indicadores ODS.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</si>
  <si>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 aquellos indicadores cuyo plan de trabajo prevé su cálculo definitivo para la vigencia 2020</t>
  </si>
  <si>
    <t>Gestión pública admirable.</t>
  </si>
  <si>
    <t>Nuevos productos y servicios que implementen investigación y desarrollo</t>
  </si>
  <si>
    <t>Las oficinas estadísticas necesitan repensar la forma tradicional de recolectar y producir información, siendo este su activo más importante. Las oportunidades  y retos que impone la era digital, y con ella, el crecimiento exponencial de la información dispuesta en diferentes tipos y formatos, exige que el DANE vincule a la producción de estadísticas oficiales un nuevo conjunto de fuentes, cuyo aprovechamiento requiere 
de desarrollos investigativos sujetos a las necesidades las necesidades y vacíos de información, y  apalancados por nuevos métodos, técnicas y tecnologías.</t>
  </si>
  <si>
    <t>La construcción de un Índice Sintético, permitirá evaluar integralmente el avance del país en el cumplimiento de la Agenda 2030, así como realizar desagregaciones que permitan evidenciar las brechas y los puntos críticos a intervenir por los hacedores de políticas para garantizar el cumplimiento de las metas país a 2030.</t>
  </si>
  <si>
    <t>Aumentar el conocimiento de los servidores respecto a la misionalidad de la entidad.</t>
  </si>
  <si>
    <t>La estrategia está dirigida a ampliar la compresión de los servidores sobre la Agenda 2030 para orientar y articular el trabajo institucional alrededor de la visión del desarrollo sostenible (con el fin de mitigar los efectos negativos y potenciar las consecuencias positivas desde el ámbito económico, social y ambiental),así como también esta dirigida a cultivar practicas y modos de vida que aporten individualmente al cumplimiento de los ODS.</t>
  </si>
  <si>
    <t>Aumento en las solicitudes de intercambio de conocimientos, misiones y eventos por entidades y organismos internacionales.</t>
  </si>
  <si>
    <t>Directo</t>
  </si>
  <si>
    <t>El intercambio de conocimiento contribuye al aseguramiento de una gestión pública admirable</t>
  </si>
  <si>
    <t>Publicar las nuevas líneas de pobreza monetaria y extrema</t>
  </si>
  <si>
    <t>Porcentaje</t>
  </si>
  <si>
    <t>Metodología actualizada y avalada por el Comité</t>
  </si>
  <si>
    <t>80%</t>
  </si>
  <si>
    <t>100%</t>
  </si>
  <si>
    <t xml:space="preserve">Actualización de la serie de pobreza monetaria </t>
  </si>
  <si>
    <t>Publicación de la nueva metodología y cifras actualizadas</t>
  </si>
  <si>
    <t>Realizar una nueva metodología del índice de pobreza multidimensional</t>
  </si>
  <si>
    <t>Registro de las mesas de discusión de actualización con el Comité de expertos</t>
  </si>
  <si>
    <t>50%</t>
  </si>
  <si>
    <t>90%</t>
  </si>
  <si>
    <t>Formular 15 Planes de Trabajo para la producción de Indicadores ODS  y avanzar en su implementación.</t>
  </si>
  <si>
    <t>porcentaje</t>
  </si>
  <si>
    <t>Matriz con Indicadores ODS priorizados para el trabajo</t>
  </si>
  <si>
    <t>Diagnóstico de indicadores con base en el Barómetro ODS-SNU</t>
  </si>
  <si>
    <t>Planes de Trabajo concertados con área temática (DANE u otra entidad) y agencias custodias</t>
  </si>
  <si>
    <t>Informe de seguimiento del desarrollo de los planes</t>
  </si>
  <si>
    <t xml:space="preserve">Aplicar una auditoria de calidad piloto para evaluar la producción de 10 indicadores ODS </t>
  </si>
  <si>
    <t>Número</t>
  </si>
  <si>
    <t>Diseño de la auditoría que contemple los criterios de evaluación</t>
  </si>
  <si>
    <t>Aprobación formal de DIRPEN respecto a la validación metodológica de la auditoría</t>
  </si>
  <si>
    <t>Registros de la aplicación de la auditoría</t>
  </si>
  <si>
    <t xml:space="preserve">Informe de conclusiones y recomendaciones </t>
  </si>
  <si>
    <t>Producir 10 indicadores ODS con el 100% de criterios cumplidos e incluidos al marco de Reporte Global.</t>
  </si>
  <si>
    <t>Matriz con Indicadores ODS priorizados y diagnosticados para el trabajo</t>
  </si>
  <si>
    <t>Series y/o datos calculados para cada uno de los indicadores priorizados en producción</t>
  </si>
  <si>
    <t>Fichas metodológicas actualizadas respecto a los indicadores priorizados.</t>
  </si>
  <si>
    <t>Documento de solicitud formal al CONPES para la inclusión de indicadores producidos al Marco de Seguimiento Nacional</t>
  </si>
  <si>
    <t>Propuesta estratégica para el aprovechamiento de Fuentes Alternativas</t>
  </si>
  <si>
    <t>Lineamientos para la estructuración de proyectos</t>
  </si>
  <si>
    <t>Diseñar una metodología para la construcción de una medición que permita hacer seguimiento y monitoreo integral a la Agenda 2030.</t>
  </si>
  <si>
    <t>Documento de identificación de la línea base , la meta 2030 y el último año disponible de cada indicador</t>
  </si>
  <si>
    <t>Diseño Metodológico</t>
  </si>
  <si>
    <t>Resultado piloto de la medición integral</t>
  </si>
  <si>
    <t>Presentación de Resultados</t>
  </si>
  <si>
    <t>Realizar una campaña de difusión que promueva el compromiso institucional con los Objetivos de Desarrollo Sostenible ODS</t>
  </si>
  <si>
    <t>Estrategía de Difusión definida</t>
  </si>
  <si>
    <t>Cronograma de publicaciones acordado entre DICE y los demás actores involucrados</t>
  </si>
  <si>
    <t>Instrumentos graficados y/o diseñados correspondientes a la primera fase de la estrategia de comunicación</t>
  </si>
  <si>
    <t>Instrumentos para la medición y el seguimiento a la estrategia de comunicación de los ODS</t>
  </si>
  <si>
    <t>Implementar un micrositio de estadísticas con enfoque diferencial e interseccional en la página web del DANE</t>
  </si>
  <si>
    <t xml:space="preserve">Documento de selección de indicadores </t>
  </si>
  <si>
    <t xml:space="preserve">
45% </t>
  </si>
  <si>
    <t xml:space="preserve">
95%</t>
  </si>
  <si>
    <t xml:space="preserve">
100%</t>
  </si>
  <si>
    <t xml:space="preserve">Registro de diseño gráfico del micrositio y diseño de tablas de salida de los indicadores </t>
  </si>
  <si>
    <t>20%</t>
  </si>
  <si>
    <t>Documento de consolidación de cuadros de salida incluyendo los datos</t>
  </si>
  <si>
    <t>Registro del desarrollo de pruebas y publicación del Micrositio</t>
  </si>
  <si>
    <t>Generar dos documentos de divulgación  de indicadores para visualizar poblaciones sujeto de enfoque diferencial  e interseccional, en conjunto con entidades multilaterales</t>
  </si>
  <si>
    <t>Documento de compilación de indicadores para el "Perfil de Género: Mujeres y Hombres"</t>
  </si>
  <si>
    <t xml:space="preserve">
20%</t>
  </si>
  <si>
    <t xml:space="preserve">
53%</t>
  </si>
  <si>
    <t xml:space="preserve">
86%</t>
  </si>
  <si>
    <t>Versión final del "Perfil de Género: Mujeres y Hombres"</t>
  </si>
  <si>
    <t>Documento de compilación de indicadores para el "Análisis con perspectiva de género de los resultados de la Encuesta de Cultura Política"</t>
  </si>
  <si>
    <t>Versión final del "Análisis con perspectiva de género de los resultados de la Encuesta de Cultura Política"</t>
  </si>
  <si>
    <t>Aumentar en un 8% las solicitudes de intercambio de conocimientos, misiones y eventos por entidades y organismos internacionales.</t>
  </si>
  <si>
    <t xml:space="preserve">Tabla de reportes trimestrales de las solicitudes de intercambio de conocimiento, misiones, eventos y videoconferencias. </t>
  </si>
  <si>
    <t>Informe de registro de actividades sobre el avance final anual alcanzado respecto al 2019</t>
  </si>
  <si>
    <t>Dirección de Difusión, Comunicación y Cultura Estadística - DICE</t>
  </si>
  <si>
    <t>Fomentar el uso de la información estadística en la toma de decisiones públicas y privadas</t>
  </si>
  <si>
    <t>Grupos de interés que usan información estadística en sus programas, planes, proyectos, estrategias o políticas.</t>
  </si>
  <si>
    <t>N/A</t>
  </si>
  <si>
    <t>5. Transparencia, acceso a la información pública y lucha contra la corrupción</t>
  </si>
  <si>
    <t>Documento de la estrategia de interacción con grupos de interés.</t>
  </si>
  <si>
    <t>Informe de aplicación de la estrategia con los Grupo de Interés.</t>
  </si>
  <si>
    <t xml:space="preserve">Implementar un esquema de aprendizaje de los grupos operativos.
</t>
  </si>
  <si>
    <t>Unidad</t>
  </si>
  <si>
    <t>Documento con los lineamientos, objetivos y propósitos.</t>
  </si>
  <si>
    <t>Documento con  la estrategia de implementación esquema de aprendizaje</t>
  </si>
  <si>
    <t>Informe de aplicación de la estrategia con los grupos operativos.</t>
  </si>
  <si>
    <t xml:space="preserve">Diseñar el manual de estilo gráfico para la visualización de datos.
</t>
  </si>
  <si>
    <t xml:space="preserve">Documento con la definición de elementos de visualización de datos </t>
  </si>
  <si>
    <t xml:space="preserve">Documento de manual de estilo </t>
  </si>
  <si>
    <t>Registro de publicación en la página web</t>
  </si>
  <si>
    <t xml:space="preserve">Registro de campañas de socialización y visualización </t>
  </si>
  <si>
    <t>Accesibilidad.</t>
  </si>
  <si>
    <t>Nuevos canales de interacción con los grupos de interés.</t>
  </si>
  <si>
    <t xml:space="preserve">Diseño de una aplicación del DANE para consulta de información estadística.
</t>
  </si>
  <si>
    <t>Informe con la definición de las operaciones estadísticas a implementar bajo el esquema de App</t>
  </si>
  <si>
    <t>Documento con la definición conceptual</t>
  </si>
  <si>
    <t>Registro de la tecnología que soporta la implementación de la App</t>
  </si>
  <si>
    <t xml:space="preserve">Diseño, implementación y comunicación de cuatro “desarrollos” para la gestión del conocimiento de operaciones estadísticas.
</t>
  </si>
  <si>
    <t>Registro de Maquetación desarrollo No.1</t>
  </si>
  <si>
    <t>Registro de Estructuración desarrollo No.1</t>
  </si>
  <si>
    <t>Registro de Mantenimiento desarrollo No.1</t>
  </si>
  <si>
    <t>Registro de Maquetación desarrollo No. 2</t>
  </si>
  <si>
    <t>Registro de Estructuración desarrollo No. 2</t>
  </si>
  <si>
    <t>Registro de Mantenimiento desarrollo No. 2</t>
  </si>
  <si>
    <t>Registro de Maquetación desarrollo No. 3</t>
  </si>
  <si>
    <t>Registro de Estructuración desarrollo No. 3</t>
  </si>
  <si>
    <t>Registro de Mantenimiento desarrollo No. 3</t>
  </si>
  <si>
    <t>Registro de Maquetación desarrollo No. 4</t>
  </si>
  <si>
    <t>Registro de Estructuración desarrollo No. 4</t>
  </si>
  <si>
    <t>Registro de Mantenimiento desarrollo No. 4</t>
  </si>
  <si>
    <t>Plan Anticorrupción y de Atención al Ciudadano</t>
  </si>
  <si>
    <t xml:space="preserve">Realizar la apertura de 10 centros de datos (en entidades de gobierno nacional y locales, universidades, gremios, ONG, etc.).
</t>
  </si>
  <si>
    <t>Documento de la  estrategia de relacionamiento y comunicación con las entidades.</t>
  </si>
  <si>
    <t xml:space="preserve">Documento con la viabilidad </t>
  </si>
  <si>
    <t>Memorando de entendimiento suscrito con la entidad.</t>
  </si>
  <si>
    <t>Implementar una estrategia de comunicación interna.</t>
  </si>
  <si>
    <t xml:space="preserve"> Documento con el análisis de la comunicación interna actual de la entidad </t>
  </si>
  <si>
    <t xml:space="preserve">  Herramientas de comunicación y relacionamiento con las con las audiencias internas</t>
  </si>
  <si>
    <t>Implementación de la estrategia</t>
  </si>
  <si>
    <t>Crear el Banco de imágenes del DANE.</t>
  </si>
  <si>
    <t xml:space="preserve">Documendo de protocolo de almacenamiento y uso de imágenes. </t>
  </si>
  <si>
    <t>Aplicativo de búsqueda desarrollado</t>
  </si>
  <si>
    <t>Banco de imágenes implementado</t>
  </si>
  <si>
    <t>Oficina de Sistemas</t>
  </si>
  <si>
    <t xml:space="preserve">El PETI que esta alineado con  PEI, define y planea proyectos de TI, que responden y soportan los objetivos, proyectos y programas misionales, entre estos los Sistemas de Información de las operaciones estadísticas, los proyectos asociados con el fortalecimiento de la plataforma tecnológica, gestión de información que tienen como objetivo mejorar la calidad de la información producida y difundida por la Entidad. </t>
  </si>
  <si>
    <t>Plan Estratégico de Tecnologías de la Información y las Comunicaciones PETI</t>
  </si>
  <si>
    <t xml:space="preserve">No aplica </t>
  </si>
  <si>
    <t>11. Gobierno Digital</t>
  </si>
  <si>
    <t xml:space="preserve">Brindar a la entidad servicios de tecnología misionales, de direccionamiento, de servicios digitales y de apoyo administrativo acordes a las buenas prácticas de Estrategia y Gobierno de TI. </t>
  </si>
  <si>
    <t xml:space="preserve">Porcentaje </t>
  </si>
  <si>
    <t>Registro de grupo de trabajo de Gobierno Digital</t>
  </si>
  <si>
    <t>Catalogo de Sistemas de Información y Servicios Tecnológicos</t>
  </si>
  <si>
    <t>Cronograma 2020 - 2025 de mantenimiento y renovación de las plataformas tecnológicas.</t>
  </si>
  <si>
    <t>Las políticas complementarias de seguridad de la información, contribuyen a asegurar los atributos de las operaciones estadísticas de la Entidad. Contar con controles, lineamientos y tecnologías en seguridad de la información permite garantizar entre otros temas la reserva, confidencialidad y disponibilidad de la información institucional.</t>
  </si>
  <si>
    <t>Plan de Seguridad y Privacidad de la Información</t>
  </si>
  <si>
    <t>Plan de Tratamiento de Riesgos de Seguridad y Privacidad de la Información</t>
  </si>
  <si>
    <t>12. Seguridad Digital</t>
  </si>
  <si>
    <t xml:space="preserve">
Implementar el Componente Tecnológico siguiendo el Plan de trabajo 2020 de la implementación del Modelo de Seguridad y Privacidad de la Información (MSPI) y del Modelo de Gestión de Riesgos de Seguridad Digital (MGRSD).</t>
  </si>
  <si>
    <t>Cronograma 2020 - 2025 de mantenimiento  y renovación de herramientas de seguridad de la información</t>
  </si>
  <si>
    <t xml:space="preserve">Documento de políticas complementarias de seguridad y privacidad de la información y actividades derivadas de la implementación el Componente Tecnológico siguiendo el Plan de trabajo 2020 del MSPI y el MGRSD. </t>
  </si>
  <si>
    <t xml:space="preserve">Los Sistemas de Información desarrollados por la Oficina permiten que los resultados de las operaciones Estadísticas de la Entidad cumplan con los atributos de calidad necesarios.  La actualización y mejoramiento de los Sistemas de Información permiten que el país tenga resultados con mayor oportunidad, relevancia y pertinencia porque se mejora la cadena de valor del proceso estadístico. </t>
  </si>
  <si>
    <t>16. Reconversión tecnológica de las estadísticas económicas</t>
  </si>
  <si>
    <t>1. Puesta en marcha de los ajustes metodológicos de la GEIH</t>
  </si>
  <si>
    <t>Ofrecer Sistemas de Información misionales, de direccionamiento, de servicios digitales y de apoyo administrativo acordes al Plan Estratégico de Tecnologías de la Información</t>
  </si>
  <si>
    <t>Documento de acuerdos de niveles de servicio a los Sistemas de Información Top5 (PIB, IPC, SIPSA, GEIH, Encuestas Económicas)</t>
  </si>
  <si>
    <t>Registro de renovación PERNO</t>
  </si>
  <si>
    <t>Desarrollar los SI de Censo Económico y Sistemas Conexos (Banco de hojas de vida, Entrenamiento, Transporte) y renovación del modulo de captura de Encuestas Económicas</t>
  </si>
  <si>
    <t>Modernizar la gestión territorial del DANE.</t>
  </si>
  <si>
    <t>Incremento en el resultado de la medición de la capacidad territorial</t>
  </si>
  <si>
    <t>Ofrecer servicios tecnológicos que aseguren la atención de las necesidades de los usuarios de la entidad, contribuyen al mejoramiento de las capacidades TI de las Territoriales, al mejorar los servicio de plataforma tecnológica se posibilita que las sedes realizan mejor sus flujos de trabajo, permitiendo que estas sean más eficientes y eficaz en el cumplimiento de sus objetivos.</t>
  </si>
  <si>
    <t>Ofrecer  Servicios Tecnológicos misionales, de direccionamiento, de servicios digitales y de apoyo administrativo estandarizados acordes a las buenas prácticas de operación de Tecnologías de la Información -TI</t>
  </si>
  <si>
    <t>Documento de acuerdos de niveles de servicio a los Servicios Tecnológicos, según catálogo de servicios TI de la Entidad según lineamientos de la jefatura</t>
  </si>
  <si>
    <t>Registro de renovación almacenamiento</t>
  </si>
  <si>
    <t>Registro de renovación computadores</t>
  </si>
  <si>
    <t>Inventario de Software y sus respectivos contratos de soporte y mantenimiento</t>
  </si>
  <si>
    <t xml:space="preserve">Registro de renovación Servidores </t>
  </si>
  <si>
    <t xml:space="preserve">La estrategia de difusión del PETI contribuirá para que los funcionarios tengan conocimiento del proceso de transformación digital de la Entidad y que los proyectos TI de las Áreas estén alineados con la cadena de valor institucional. </t>
  </si>
  <si>
    <t>Plan Institucional de Capacitación</t>
  </si>
  <si>
    <t>Promover el Uso y Apropiación adecuados de las TICs en la Entidad para favorecer las operaciones estadísticas
(Divulgación Plan Estratégicos de Tecnologías de la Información - PETI )</t>
  </si>
  <si>
    <t>Registro de grupo de trabajo de Uso y Apropiación</t>
  </si>
  <si>
    <t>Documento sobre Base de Conocimiento para Uso y Apropiación de los Servicios Tecnológicos Core (Conectividad, Red, Centro de Procesamiento de Datos)</t>
  </si>
  <si>
    <t>Oficina de Control Interno</t>
  </si>
  <si>
    <t>Mejorar el bienestar, las competencias y las habilidades de los servidores.</t>
  </si>
  <si>
    <t>Aumento en el resultado de la Dimensión de Talento Humano del MIPG.</t>
  </si>
  <si>
    <t xml:space="preserve">Identificando las necesidades de capacitación en las consultorías realizadas a los Procesos Críticos, se define la brecha que existe en la aplicación de diferentes conceptos cómo los análisis causales que permiten definir adecuados Planes de Mejoramiento, análisis de indicadores lo cual permite que los procesos en la medición de sus metas no solo reporten si no analicen la información y tomen decisiones acertadas, por tanto, esta meta fortalecerá competencias en los Servidores Públicos de Nivel Central y de las Direcciones Territoriales coadyuvando en el  aumento del resultado de la Dimensión de Talento Humano. </t>
  </si>
  <si>
    <t>Articulación funcional y operativa de la Oficina de Control Interno con los procesos para la prevención oportuna de riesgos en la entidad</t>
  </si>
  <si>
    <t>15. Control interno</t>
  </si>
  <si>
    <t>11. Cerrar el proceso de construcción del mapa de procesos y avanzar en la gestión del riesgo</t>
  </si>
  <si>
    <t>Capacitar a los 5 procesos críticos en el desarrollo de competencias de autocontrol</t>
  </si>
  <si>
    <t>Registro de inclusión en el Plan Institucional de Capacitación los cursos  virtuales y presenciales ofertados por la Veeduría Distrital,  aplicables al DANE.</t>
  </si>
  <si>
    <t>Registro de talleres evaluativos de Metodologías de análisis causal, controles e indicadores.</t>
  </si>
  <si>
    <t>No Aplica</t>
  </si>
  <si>
    <t>Mediante los resultados de los informes elaborados y presentados se promueve la mejora y la gestión del riesgo que contribuye en la correcta ejecución de las funciones y actividades definidas para el logro de la misión institucional.</t>
  </si>
  <si>
    <t>Plan Anual de Auditoria, Evaluación y Seguimiento 2020</t>
  </si>
  <si>
    <t>Realizar 30 informes en cumplimiento del Decreto 648 de 2017</t>
  </si>
  <si>
    <t xml:space="preserve">Informes de seguimiento con recomendaciones de carácter preventivo y con alternativas de solución, a partir, de aplicación de metodologías de análisis causal, concertadas con los responsables de los procesos. </t>
  </si>
  <si>
    <t xml:space="preserve">Informes de evaluación con recomendaciones de carácter preventivo y con alternativas de solución, a partir, de aplicación de metodologías de análisis causal, concertadas con los responsables de los procesos. </t>
  </si>
  <si>
    <t>Oficina Asesora Jurídica</t>
  </si>
  <si>
    <t>Modernizar la gestión territorial del DANE</t>
  </si>
  <si>
    <t>Sensibilización a los servidores de planta de las sedes del DANE, sobre la política de prevención del daño antijurídico – PPDA  y su aplicación con el fin de fortalecer a nivel territorial en la prevención de los posibles riesgos jurídicos que puedan afectar a la entidad.</t>
  </si>
  <si>
    <t>13. Defensa jurídica</t>
  </si>
  <si>
    <t>Aplicar y evaluar la política de prevención del daño antijurídico a nivel central y en las sedes del DANE, en el marco del fortalecimiento territorial</t>
  </si>
  <si>
    <t>Registro de la aplicación de la estrategia de sensibilización de la PPDA</t>
  </si>
  <si>
    <t>Registro de evaluación parcial de la aplicación de la política de prevención del daño antijurídico</t>
  </si>
  <si>
    <t xml:space="preserve">Oficina Asesora Jurídica </t>
  </si>
  <si>
    <t>El proyecto de Ley Nacional, se establece el marco jurídico general para la planificación, producción y difusión de las estadísticas oficiales del país. Las estadísticas oficiales permiten conocer la situación económica, demográfica, ambiental, social y cultural, de acuerdo con el nivel de desagregación territorial de la operación estadística, y sirven como insumo para la toma de decisiones por parte de los sujetos públicos y privados, así como para la generación, el diseño y el seguimiento de las políticas públicas. Este proyecto de ley  permitirá la unificación de toda la normativa relacionada con el sector estadístico. de igual manera, se actualizará su contenido de acuerdo con las mejores prácticas internacionales.</t>
  </si>
  <si>
    <t>17. Mejora normativa</t>
  </si>
  <si>
    <t>14. Sacar adelante la ley genérica de estadística CEA-CEPAL</t>
  </si>
  <si>
    <t>Elaborar el proyecto de Ley Nacional de Estadística para Colombia, basado en el proyecto de Ley regional CEPAL</t>
  </si>
  <si>
    <t>Registros de la adaptación de la Ley regional de estadística para Colombia</t>
  </si>
  <si>
    <t>Documento de diseño de estrategia para el trámite de la Ley (nivel gobierno y nivel congreso)</t>
  </si>
  <si>
    <t>Aplicación de la estrategia nivel gobierno y congreso</t>
  </si>
  <si>
    <t>Mejorar el bienestar, las competencias y las habilidades de los servidores</t>
  </si>
  <si>
    <t>Mantener actualizados los componentes de doctrina y normativa de la biblioteca jurídica, aporta al crecimiento profesional de los funcionarios y contratistas de la entidad, pues se mantendrán informados y podrán tener acceso a los conceptos jurídicos emitidos por la Oficina Asesora Jurídica en temáticas como el funcionamiento DANE, SEN y operaciones estadística, asuntos contractuales y laborales; de igual manera encontrarán la información sobre  los actos administrativos de carácter general emitidos por la entidad y consultar el marco normativo que sustenta las operaciones estadísticas y los procesos transversales de la entidad, permitiendo de esta manera, mejorar sus capacidades, conocimientos y competencias, en aras de la creación del valor público.</t>
  </si>
  <si>
    <t xml:space="preserve">Actualizar la información de los componentes de doctrina y normativa de la biblioteca jurídica virtual </t>
  </si>
  <si>
    <t>Documento sobre la actualización con la normatividad expedida durante el año 2019</t>
  </si>
  <si>
    <t>Registro de ajuste de enlace para consulta externa de la parte normativa de la biblioteca</t>
  </si>
  <si>
    <t>Registro de actualización con la normatividad expedida durante el primer semestre 2020</t>
  </si>
  <si>
    <t>Registros Administrativos que surten el proceso del Programa de Fortalecimiento de Registros Administrativos, para fines estadísticos</t>
  </si>
  <si>
    <t>Mediante la realización de las mesas de trabajo de apoyo contractual, se coordina la participación de todas las dependencias del DANE que actúan en la suscripción de nuevos convenios y/o contratos interadministrativos con las diferentes entidades del Estado y se emiten los lineamientos necesarios para aclarar esta gestión.</t>
  </si>
  <si>
    <t>3. Censo Económico</t>
  </si>
  <si>
    <t>Realizar 11 mesas de trabajo de apoyo contractual enfocadas al desarrollo del Censo Económico.</t>
  </si>
  <si>
    <t>Registros de la formalización de las mesas de trabajo mediante acto administrativo evaluándo la posibilidad de realizarlas en conjunto con los comités de contratación</t>
  </si>
  <si>
    <t>Registros de realización de mínimo una (1) mesa al mes donde se evalúe al menos dos aspectos  relacionados con el Censo Económico</t>
  </si>
  <si>
    <t xml:space="preserve">Oficina Asesora de Planeación </t>
  </si>
  <si>
    <t>Lineamientos, estándares, normas y documentos con buenas prácticas (recomendaciones, manuales, guías) generados o actualizados para la producción estadística del DANE</t>
  </si>
  <si>
    <t>La Oficina Asesora de Planeación brinda todo el soporte requerido, así como los lineamientos básicos para documentar los procesos de la entidad</t>
  </si>
  <si>
    <t>6. Fortalecimiento organizacional y simplificación de procesos</t>
  </si>
  <si>
    <t xml:space="preserve">Implementar el sistema integrado de gestión de calidad basado en la norma ISO 9001 </t>
  </si>
  <si>
    <t xml:space="preserve">Seis procedimientos generales aprobados (1.Control de documentos,2.Modelo Funcional  3. Gestión del Cambio, 4. Indicadores 5.Producto no Conforme y 6.revisión por la dirección) </t>
  </si>
  <si>
    <t>Un manual del sistema de gestión aprobado (contenido minimo, Políticas, objetivos alcance, responsabilidades, mapa de procesos.)</t>
  </si>
  <si>
    <t>14 procesos con documentación revisada, actualizada y aprobada en isolución.</t>
  </si>
  <si>
    <t>1 proceso (Producción estadística) en fase I. (GEIH y el Censo Económico con herramientas del sistema de gestión implementadas)</t>
  </si>
  <si>
    <t>15 procesos con mapa de riesgos e indicadores de gestión revisados y cargados en isolución</t>
  </si>
  <si>
    <t xml:space="preserve">la Oficina Asesora de Planeación brinda los métodos necesarios para que los procesos gestionen su autorregulación </t>
  </si>
  <si>
    <t>16. Seguimiento y evaluación del desempeño institucional</t>
  </si>
  <si>
    <t>Verificar la autorregulación del  100% de los procesos de la entidad para identificar las oportunidades de mejora del sistema</t>
  </si>
  <si>
    <t>Informe de análisis de los 15 informes de autorregulación (por proceso)</t>
  </si>
  <si>
    <t>_</t>
  </si>
  <si>
    <t>Articular la producción de la información estadística a nivel nacional.</t>
  </si>
  <si>
    <t>Generación de información estadística en proyectos de gran impacto a partir del uso de registros administrativos.</t>
  </si>
  <si>
    <t>Contar con una proyecto tipo para la planificación estadística territorial, permitirá fortalecer el Plan Estadístico Nacional realizado por el DANE y en consecuencia el Inventario de operaciones estadísticas a nivel nacional para el uso e registros administrativo territoriales</t>
  </si>
  <si>
    <t>1. Planeación Institucional</t>
  </si>
  <si>
    <t>4. Ampliación de la capacidad para interactuar con el territorio</t>
  </si>
  <si>
    <t>Diseñar 1 proyecto de inversión  "tipo" de Planificación Estadística Territorial para el Sistema General de Regalías</t>
  </si>
  <si>
    <t>Documento de propuesta del proyecto de inversión tipo diseñada</t>
  </si>
  <si>
    <t>67%</t>
  </si>
  <si>
    <t>Registro de 3 mesas de trabajo con el DNP realizadas</t>
  </si>
  <si>
    <t>la calidad estadística en procesos y resultados" del PEI, teniendo en cuenta que la reformulación de los proyectos de inversión busca valorar y replantear las actividades y productos vigentes y de esa forma fortalecer los atributos de relevancia y oportunidad de los procesos y resultados de las operaciones estadísticas.</t>
  </si>
  <si>
    <t>Plan Anticorrupción y de Ateción al Ciudadano</t>
  </si>
  <si>
    <t>Documento de proyecto de Fortalecimiento de la Capacidad Técnica  formulado en la MGA</t>
  </si>
  <si>
    <t>Por medio de esta herramienta y de la propuesta que se entregará a final de año de articulación de los intrumentos de planeación 2021, la Oficina Asesora de Planeación aporta al cumplimiento del PEI estableciendo y socializancdo los lineamientos necesarios para que todas las áreas formulen sus metas anuales en torno a la misión y a la visión de la entidad.</t>
  </si>
  <si>
    <t xml:space="preserve">Articular cuantitativamente el Plan de Acción con el Plan Estratégico Insitucional </t>
  </si>
  <si>
    <t>Matriz PAI 2020 alineada con el PEI</t>
  </si>
  <si>
    <t>Matriz y formato de seguimiento  PAI 2021 articulados con los instrumentos de planeación</t>
  </si>
  <si>
    <t>Subdirección</t>
  </si>
  <si>
    <t>Gestionar un (1) programa que fortalezca las capacidades de las territoriales y la relación entre el DANE Central y las sedes de la Entidad</t>
  </si>
  <si>
    <t>Registro de actualización del diagnóstico sobre las necesidades y capacidades de las territoriales</t>
  </si>
  <si>
    <t>Documento de unificación de la oferta de fortalecimiento a las territoriales desde las distintas áreas</t>
  </si>
  <si>
    <t>Plan de visitas de los directivos a las territoriales</t>
  </si>
  <si>
    <t>Diseño de sistema de seguimiento a las acciones de fortalecimiento territorial</t>
  </si>
  <si>
    <t>Registro de seguimiento a las acciones de fortalecimiento territorial de las distintas áreas</t>
  </si>
  <si>
    <t>Dirección de Regulación, Planeación, Estandarización y normalización - DIRPEN</t>
  </si>
  <si>
    <t>Operaciones estadísticas que hayan surtido el proceso de evaluación de calidad</t>
  </si>
  <si>
    <t>Plan Estratégico Institucional</t>
  </si>
  <si>
    <t>13. Desarrollar el SEN 2.0 (reglamentar el CASEN, actualizar el PEN, los comités intersectoriales)</t>
  </si>
  <si>
    <t>Evaluar 20 operaciones estadísticas (10 DANE y 10 entidades del SEN)</t>
  </si>
  <si>
    <t>Documento de programa de Evaluaciones de la Calidad Estadística</t>
  </si>
  <si>
    <t>Papeles de trabajo para la Evaluación de la OE</t>
  </si>
  <si>
    <t>Informe de Evaluación de la Calidad Estadística por operación.</t>
  </si>
  <si>
    <t>Documento de seguimiento a la eficacia de acciones de mejora para entidades SEN evaluadas en el 2018 y 2019</t>
  </si>
  <si>
    <t xml:space="preserve">Con marco de aseguramiento calidad, la implementación y prueba piloto de los instrumentos que hacen parte del marco, se contribuye al objetivo estratégico de: "Asegurar la calidad estadística en procesos y resultados", teniendo en cuenta que el marco se convierte en una guía para la implementación de los principios del Código Nacional De Buenas Prácticas - CNBP, dando lineamientos que permitan el cumplimiento de los requisitos de calidad. De otra parte, con la implementación y pruebas pilotos de los instrumentos 
se identifica el nivel de cumplimiento de los atributos de la calidad a diferentes niveles de especificad. </t>
  </si>
  <si>
    <t xml:space="preserve">Implementar 2 instrumentos  de calidad (autoevaluación y revisión Sistemica) diseñados en las operaciones estadísticas del DANE y el SEN y realizar prueba a la conceptualización del instrumento Revisiones Focalizadas </t>
  </si>
  <si>
    <t>Diseño e implementación del instrumento de calidad:  Revisiones sistémicas</t>
  </si>
  <si>
    <t xml:space="preserve">Documento metodologico y formularios ajustados como resultado de la prueba piloto de Revisiones sistémicas. </t>
  </si>
  <si>
    <t>Resultados de la prueba a la conceptualización del instrumento de calidad:  Revisiones focalizadas</t>
  </si>
  <si>
    <t xml:space="preserve">Documento metodológico, formularios:  identificación del problema y acopio de información, herramienta de apoyo al análisis, revisados y ajustados </t>
  </si>
  <si>
    <t>Registro de instrumento de autoevaluaciones implementado en el proceso estadístico del Censo Económico y la GEIH para las fases desarrolladas en el 2020.</t>
  </si>
  <si>
    <t>Cambio Cultural.</t>
  </si>
  <si>
    <t>Disposición y actualización de los inventario de Operaciones Estadísticas y Registros Administrativos</t>
  </si>
  <si>
    <t>El CASEN como Instancia asesora del Sistema Estadístico Nacional de Colombia en lo relacionado con:
la coordinación, metodologías, generación, pertinencia e intercambio de la producción de información estadística oficial; avalará la formulación y las actualizaciones del Plan Estadístico Nacional (PEN) que el DANE presente. Los inventarios de información estadística son parte integral del PEN, por lo cual estos serán avalados y evaluados por el CASEN</t>
  </si>
  <si>
    <t xml:space="preserve">Gestionar el SEN 2.0 a partir del decreto reglamentario del artículo 155 del Plan Nacional de Desarrollo </t>
  </si>
  <si>
    <t xml:space="preserve">Unidad </t>
  </si>
  <si>
    <t xml:space="preserve">Expedir tres (3) resolusiones en las cuales se reglamenten:  
* Consejo Asesor del Sistema Estadístico Nacional -CASEN 
* Otras instancias del SEN como: Comité de seguimiento a Estadísticas Estratégicas - CSEE, Comités Estadísticos Sectoriales - CES y Mesas Estadísticas Sectoriales - MES;
* Resolucion de nombramiento de los miembros del CASEN 	</t>
  </si>
  <si>
    <t xml:space="preserve">Soportes de la gestión realizada para implementar las instancias derivadas del decreto correspondientes a  
* Comité de seguimiento a Estadísticas Estratégicas - CSEE; 
* Comités Estadísticos Sectoriales CES (5); 
* Mesas Estadísticas Sectoriales MES (12);
* Consejo Asesor del Sistema Estadístico Nacional-CASEN
</t>
  </si>
  <si>
    <t xml:space="preserve">Actualizar el Plan Estadístico Nacional - PEN </t>
  </si>
  <si>
    <t>Documento de diagnóstico consolidado sobre el estado de la producción y difusión de estadísticas en el país</t>
  </si>
  <si>
    <t xml:space="preserve">Plan de acción actualizado </t>
  </si>
  <si>
    <t xml:space="preserve">Documento de propuesta de PEN actualizado </t>
  </si>
  <si>
    <t xml:space="preserve">Registro de socialzación del PEN en Comités Sectoriales y CASEN </t>
  </si>
  <si>
    <t xml:space="preserve">Registro de aprobación del PEN por CASEN </t>
  </si>
  <si>
    <t>El ICET es un indicador multidimensional y sistémico, que mide la capacidad estadística territorial, que permite obtener información comparable entre departamentos y entre municipios (subsistemas departamental y municipal) a nivel global y por dimensiones.</t>
  </si>
  <si>
    <t>Generar una línea base del Índice de Capacidad Estadística Territorial a partir de los reportes del FURAG y de las fuentes secundarias.</t>
  </si>
  <si>
    <t xml:space="preserve">Metodología actualizada del ICET </t>
  </si>
  <si>
    <t>Recolección y procesamiento de la Información para la medición de la línea base del  ICET</t>
  </si>
  <si>
    <t xml:space="preserve">Documento de resultados finales del ICET </t>
  </si>
  <si>
    <t>la poltitica de gestión de infomación estadística, promueve la cultura estadística en el que hacer de las entidades (del orden nacional y territorial), de esta manera así como promueve el uso y acceso de la información estadística a los ciudadanos y las demás partes interesadas​​. lo cual permitira que las entidades realicen procesos de identiricación de ooee y rraa que a su vez deben ser reportados al DANE</t>
  </si>
  <si>
    <t>Generar diagnóstico de la implementación de la política de Gestión de la Información Estadística, en las entidades del SEN</t>
  </si>
  <si>
    <t>Cuadros de salida y gráficos de análisis sobre los resultados obtenidos en la medición de la política "Gestión de la Información Estadística"</t>
  </si>
  <si>
    <t>Preguntas actualizadas para la medición de la política de gestión de información estadística en FURAG</t>
  </si>
  <si>
    <t>Documento diagnóstico de la implementación de la política de Gestión de la Información Estadística, en las entidades del SEN</t>
  </si>
  <si>
    <t>A traves del plan de fortalecimiento territorial, se brindan herramientas a las entidades territoriales que le permiten mejorar su capacidad estadística a las entidades territoriales.</t>
  </si>
  <si>
    <t xml:space="preserve">Consolidar el programa de fortalecimiento estadístico territorial </t>
  </si>
  <si>
    <t>Registro de actualización del Programa de fortalecimiento estadístico territorial a partir de los resultados de los pilotos realizados en 13 territorios en 2019.</t>
  </si>
  <si>
    <t>Diseño de 5 cursos virtuales para el fortalecimiento de la capcidad estadística de los territorios</t>
  </si>
  <si>
    <t>2 Asesorías técnicas y acompañamiento a entidades territoriales en las metodologías de planifiación estadística, de acuerdo a la demanda de los territorios.</t>
  </si>
  <si>
    <t>Aporte Indirecto: Dentro de las nuevas funcionalidades del SEN 2.0 contamos con un módulo de administración del el inventario de operaciones estadísticas el cual facilitará su actualización permanente.</t>
  </si>
  <si>
    <t>Desarrollar 4 nuevas funcionalidades en la plataforma tecnológica del SEN 2.0. y la actualización permanente de los contenidos de la plataforma.</t>
  </si>
  <si>
    <t>Registro del desarrollo del Sistema de Consulta y Reporte de OOEE, RRAA, Sistemas de Información.</t>
  </si>
  <si>
    <t>Registro de actualización de contenidos SEN (indicador del mes, noticias, boletínes sectoriales, entre otros)</t>
  </si>
  <si>
    <t xml:space="preserve">Aplicativo sistema de gestión y de consulta de clasificaciones </t>
  </si>
  <si>
    <t xml:space="preserve">Aplicativo sistema de gestión y de consulta de conceptos </t>
  </si>
  <si>
    <t>Visor federado de Datos de las OOEE del SEN en SDMX</t>
  </si>
  <si>
    <t>Realizar 8 diagnósticos y planes de fortalecimiento de Registros Administrativos- RRAA</t>
  </si>
  <si>
    <t xml:space="preserve">Documento con RRAA a fortalecer en 2020 identificados </t>
  </si>
  <si>
    <t xml:space="preserve"> Informes de diagnóstico de los RRAA a partir de la revisión de calidad de la base de datos del registro administrativo y la integración con otros registros. </t>
  </si>
  <si>
    <t xml:space="preserve"> Planes de mejoramiento de los RRAA</t>
  </si>
  <si>
    <t>Socialización con entidades y registros de acuerdos de seguimiento a los planes de mejoramiento</t>
  </si>
  <si>
    <t>Registros de acuerdos para compartir RRAA con el DANE</t>
  </si>
  <si>
    <t>El gobierno de datos en registros administrativos permitire tener una gobernanza en la que los procesos de gestión de proveedores, gestión de información, anonimización, revisión de la calidad y los procesos de análitica se estandarizan y documentan, facilitando la gestión de la informació proveniende estas fuentes y su aprovechamiento para fines estadísticos</t>
  </si>
  <si>
    <t>Implementar el Gobierno de Datos de los Registros Administrativos del DANE.</t>
  </si>
  <si>
    <t>Documento de definición del protocolo de implementación de la Gobernanza con diagramas de nivel, procedimientos y guías o formatos de acuerdo al protocolo e interoperabilidad de los RRAA.</t>
  </si>
  <si>
    <t xml:space="preserve">Documentación soporte del proceso de gestión de proveedores </t>
  </si>
  <si>
    <t>8. Comité de autorregulación</t>
  </si>
  <si>
    <t xml:space="preserve">Perfilamiento de los RRAA, diagnóstico y rediseño de los convenios o acuerdos de intercambio de RRAA actuales. </t>
  </si>
  <si>
    <t>Esquemas de liberación de datos para auto-servicio</t>
  </si>
  <si>
    <t xml:space="preserve"> 2 pilotos de integración de registros para las temáticas de empleo y demografía empresarial, basado en el esquema de Gobernanza propuesto</t>
  </si>
  <si>
    <t>Contribuyen en la fase de implementación de lineamienots, normas, estándares y buenas prácticas</t>
  </si>
  <si>
    <t>Acompañar a cinco operaciones estadísticas del Sistema Estadístico Nacional en la implementación (mapeo de actividades) del lineamiento del proceso estadístico de acuerdo a lo definido en la caracterización del proceso de producción</t>
  </si>
  <si>
    <t>Registro de capacitaciones en lineamientos, norma y estándares</t>
  </si>
  <si>
    <t>Mapeos y acompañamientos en implementación de lineamientos, norma y estándares en operaciones estadísticas priorizadas</t>
  </si>
  <si>
    <t>Emitir lineamientos, normas y estándares para el Sistema Estadístico Nacional.</t>
  </si>
  <si>
    <t xml:space="preserve">Norma Técnica de la Calidad Estadística </t>
  </si>
  <si>
    <t>Clasificaciones COFOG, CUOC, Delito, ICATUS, CPC 2.1, CIIU Mantenimiento adaptadas para Colombia</t>
  </si>
  <si>
    <t>Actualización de documentos, guías, manuales</t>
  </si>
  <si>
    <t>Elaboración de correlativas económicas y sociales</t>
  </si>
  <si>
    <t>Actualización de procedimientos</t>
  </si>
  <si>
    <t>Aporte Indirecto: Como un subproducto de los 10 proyectos de analítica, se desprenden recomendaciones, análisis de tendencias y buenas prácticas internacionales, que potencialmente pueden ser incorporadas en el proceso estadístico y los procesos que se llevan en la entidad lo cual promueve la modernización del DANE.</t>
  </si>
  <si>
    <t>10. “Aterrizar” el ejercicio de la prospectiva</t>
  </si>
  <si>
    <t>Realizar 10 estudios de prospectiva y análisis de datos que conduzcan a la modernización en la gestión en el proceso misional,  estratégico y misional del DANE.</t>
  </si>
  <si>
    <t>Identificar proyectos de analítica a implementar en 2020 de manera artículada con las Direcciones técnicas y validarlos con el  Comité Técnico</t>
  </si>
  <si>
    <t>Construir fichas de proyectos que incorporen planes de trabajo con entregables definidos, así como la revisión de referentes internacionales y ejercicios de análitica de datos.</t>
  </si>
  <si>
    <t xml:space="preserve">Ejecución de los proyectos de analítica de manera artículada con los responsables de procesos estratégicos, misionales y de soporte. </t>
  </si>
  <si>
    <t xml:space="preserve"> Informes de resultados presentados al Comité Técnico o Directivo según corresponda.</t>
  </si>
  <si>
    <t xml:space="preserve">Socialización de resultados y definición de hojas de ruta para la implementación (escalabilidad) de los mismos. </t>
  </si>
  <si>
    <t>Dirección de Metodología y Producción estadística - DIMPE</t>
  </si>
  <si>
    <t>"En relación al aporte al PEI, estos avances en la consolidación del Directorio de Establecimientos para el Censo Económico permiten fortalece la producción estadística para la generación de información de referencia en los siguientes aspectos: a) consolidación del marco de unidades económicas (conteo), b) Definición de variables de control para el SMCC, c) Consolidación de una BD temática para la complementación de la base de datos censal. "</t>
  </si>
  <si>
    <t>Actualizar el directorio estadístico para Censo Económico.</t>
  </si>
  <si>
    <t>Diagnóstico de información para el proceso de mejora del DECE</t>
  </si>
  <si>
    <t>Propuesta de mejora del DECE</t>
  </si>
  <si>
    <t>Metodología de ajuste para la actualización del DECE</t>
  </si>
  <si>
    <t>Listado de datos, índices e indicadores a ser incorporados</t>
  </si>
  <si>
    <t>Solicitudes de información y BD a cargar al DECE</t>
  </si>
  <si>
    <t>Iniciar el análisis de demografía empresarial</t>
  </si>
  <si>
    <t>Diagnóstico de los registros administrativos de fuentes</t>
  </si>
  <si>
    <t>Cálculo de indicadores de demografía empresarial</t>
  </si>
  <si>
    <t>Metodología de demografía empresarial</t>
  </si>
  <si>
    <t>Tablero de análisis (visor) de la demografía empresarial</t>
  </si>
  <si>
    <t>Rediseño temático de la Gran Encuesta integrada de Hogares - GEIH</t>
  </si>
  <si>
    <t>Implemetar el rediseño temático de la Gran Encuesta integrada de Hogares - GEIH</t>
  </si>
  <si>
    <t>Diseño del formulario y análisis para prueba piloto</t>
  </si>
  <si>
    <t>Diseño del formulario para y análisis pruebas experimentales</t>
  </si>
  <si>
    <t>Diseño del formulario para y análisis prueba paralelo</t>
  </si>
  <si>
    <t>Rediseño- Deflactor IAFOC</t>
  </si>
  <si>
    <t>Diseñar, construir y aplicar deflactores</t>
  </si>
  <si>
    <t xml:space="preserve"> Deflactor IAFOC - IPOC</t>
  </si>
  <si>
    <t xml:space="preserve"> Deflactor Alojamiento</t>
  </si>
  <si>
    <t>Deflactor Telecomunicaciones</t>
  </si>
  <si>
    <t>Diseño del sistema de precios</t>
  </si>
  <si>
    <t>Informe de seguimiento de deflactores</t>
  </si>
  <si>
    <t>Marco muestral</t>
  </si>
  <si>
    <t>Muestras a aplicar en campo ECV, ECC, ENUT Y ENTIC</t>
  </si>
  <si>
    <t xml:space="preserve">
Iniciar proceso de actualización documental (metodología) de las operaciones estadísticas bajo el modelo GSBPM. 
</t>
  </si>
  <si>
    <t>Tablas de contenido de metodologías adaptadas a partir de los lineamientos establecidos.</t>
  </si>
  <si>
    <t>Metodologías de las operaciones estadísticas adaptadas al GSBPM</t>
  </si>
  <si>
    <t>Fichas de las operaciones estadísticas adaptadas al GSBPM</t>
  </si>
  <si>
    <t>Diseño de métodos para la automatización y detección de anomalías.</t>
  </si>
  <si>
    <t>Desarrollo de la automatización y detección de anomalías.</t>
  </si>
  <si>
    <t>Pruebas y resultado de la automatización y detección de anomalías.</t>
  </si>
  <si>
    <t>Desarrollo  de preguntas de identidad sexual que se incluirán en el rediseño de la GEIH.</t>
  </si>
  <si>
    <t xml:space="preserve">Diseño del protocolo de investigación </t>
  </si>
  <si>
    <t xml:space="preserve">Prueba de campo </t>
  </si>
  <si>
    <t>Informe de análisis preliminar de resultados</t>
  </si>
  <si>
    <t>Realizar nuevos estudios sobre economía del bienestar.</t>
  </si>
  <si>
    <t>Generación nuevos indicadores para publicación de resultados ECV 2019</t>
  </si>
  <si>
    <t>Documento análisis bienestar subjetivo Vs. bienestar objetivo</t>
  </si>
  <si>
    <t>Tabla de seguimiento/control de indicadores de bienestar por dimensiones OCDE</t>
  </si>
  <si>
    <t xml:space="preserve">Adaptar el Índice de Precios de la Propiedad Residencial para Colombia </t>
  </si>
  <si>
    <t>Registro de la Socialización de mesas de trabajo internas y externas al DANE para dar a conocer los propósitos y objetivos del Índice de Precios de la Propiedad Residencial</t>
  </si>
  <si>
    <t>Propuesta de documento metodológico del IPPR y sus resultados de acuerdo a la información disponible</t>
  </si>
  <si>
    <t>Dirección de Censos y Demografía - DCD</t>
  </si>
  <si>
    <t>Operaciones estadísticas que ampliaron su desagregación geografica a nivel departamental o municipal.</t>
  </si>
  <si>
    <t>Propuesta metodológica para la elaboración de los estudios postcensales realizados o convenios de cooperación celebrados con miras a la realización de los estudios.</t>
  </si>
  <si>
    <t>Estudio técnico postcensal sobre temáticas sociales incluidas en el CNPV 2018:Grupos Étnicos, Funcionamiento Humano</t>
  </si>
  <si>
    <t>Se oporta datos deagregados por edades , sexo y área</t>
  </si>
  <si>
    <t>Elaborar tablas con las retroproyecciones de población.</t>
  </si>
  <si>
    <t>Cuadros de salida de retroproyecciones a nivel nacional 1950-2018</t>
  </si>
  <si>
    <t>Cuadros de salida de retroproyecciones a nivel departamental 1993-2018</t>
  </si>
  <si>
    <t>Cuadros de salida de retroproyecciones a nivel municipal 1993-2018</t>
  </si>
  <si>
    <t>Estimaciones derivadas de las proyecciones de población</t>
  </si>
  <si>
    <t>Realizar el Censo Habitante de la Calle en municipios priorizados, con interacción directa con los alcaldes.</t>
  </si>
  <si>
    <t>Adecuaciones a los Diseños generados para el Censo Habitantes de la Calle -CHC (metodologia)</t>
  </si>
  <si>
    <t>Realizar reuniones, mesas de trabajo o los espacios de articulación interinstitucional (DANE-administraciones municipales) para la realización del CHC</t>
  </si>
  <si>
    <t>Documentos e instrumentos orientados a la preparación para el desarrollo del operativo de CHC</t>
  </si>
  <si>
    <t>Información resultante del operativo CHC en los municipios que se prioricen</t>
  </si>
  <si>
    <t>Entrega de resultados de la Encuesta de Hábitat y usos socioeconómicos.</t>
  </si>
  <si>
    <t>Procesamiento base de datos ENHAB</t>
  </si>
  <si>
    <t>Publicación y Difusión de la información resultante de la ENHAB</t>
  </si>
  <si>
    <t>Actualizar  la metodología del proceso de integración de los Registros Administrativos de población para el adecuado uso estadístico en la información sociodemográfica.</t>
  </si>
  <si>
    <t>Documento con la metodología de emparejamiento actualizada  del REBP incluyendo los métodos probabilísticos y la construcción de una tabla de evolución de personas.</t>
  </si>
  <si>
    <t>Aplicativo de integración de RRAA en producción contemplando su verificación y usabilidad en la entidad</t>
  </si>
  <si>
    <t>Evaluar la calidad y cobertura del REBP para  fortalecer la producción  estadística existente o la creación de nuevas estadísticas</t>
  </si>
  <si>
    <t>Documento con el diagnóstico técnico de la calidad de las variables del REBP, así como la concordancia de los resultados del REBP frente al CNPV 2018.</t>
  </si>
  <si>
    <t xml:space="preserve">Documento con el diagnóstico técnico de la cobertura geográfica de las unidades en el REBP, tomando como referente  CNPV 2018, encuestas por muestreo confirme la residencia de las personas en un momento dado. </t>
  </si>
  <si>
    <t xml:space="preserve">Tablas de resultados con el cálculo de los indicadores sociodemográficos existentes a partir del REBP o fichas técnicas de los nuevos indicadores que especifiquen la construcción a partir del REBP.  </t>
  </si>
  <si>
    <t>Diseñar el plan de trabajo con las actividades a desarrollar a corto, mediano y largo plazo, en la transformación de un Censo Tradición a uno basados en Registros Administrativos.</t>
  </si>
  <si>
    <t>Socialización del plan de trabajo del Censo Basados en Registros con la experiencia trabajada.</t>
  </si>
  <si>
    <t>Matriz de comparabilidad de variables y conceptos técnicos entre el censo tradicional y los Registros Administrativos.</t>
  </si>
  <si>
    <t>Exploración metodológica del seguimiento al registro estadístico de hogares y viviendas</t>
  </si>
  <si>
    <t>Documentación de experiencias internacionales de la transición hacia registros estadísticos de población</t>
  </si>
  <si>
    <t>Operaciones estadísticas que implementan acciones de mejora en la metodología (procesos e instrumentos) y resultados</t>
  </si>
  <si>
    <t>Se oporta una propuesta técnica para fortalecer la fuentes deinformaci´n migratoria</t>
  </si>
  <si>
    <t>Elaborar un anteproyecto para la encuesta de migración interna.</t>
  </si>
  <si>
    <t>Documento de identificación de necesidades de información en mesas de trabajo con diferentes entidades.</t>
  </si>
  <si>
    <t>Documento de Revisión de lineamientos nacionales e internacionales.</t>
  </si>
  <si>
    <t>Propuesta para la elaboración de la encuesta de migración interna.</t>
  </si>
  <si>
    <t>Versiones de documentos e instrumentos que hacen parte de la fase de diseño del Censo Minero</t>
  </si>
  <si>
    <t>Continuación del diseño conceptual, metodológico y operativo del Censo Minero Nacional.</t>
  </si>
  <si>
    <t>Documento conceptual y metodológico (preliminar)</t>
  </si>
  <si>
    <t>Instrumentos de recolección (preliminar)</t>
  </si>
  <si>
    <t>Documento de Diseño operativo (preliminar)</t>
  </si>
  <si>
    <t>Presupuesto Censo Minero (preliminar)</t>
  </si>
  <si>
    <t>construcción metodologica para el el acompañmiento de la politicica publica con enfoque de genero</t>
  </si>
  <si>
    <t>Realizar exploración metodológica para la generación de Cuentas Nacionales de Transferencia Intergeneracional (DSCN-DIMPE-DCD)</t>
  </si>
  <si>
    <t>Registros de Mesas de trabajo sobre la temática de cuentas nacionales de transferencias intergeneracionales.</t>
  </si>
  <si>
    <t>Resumen de la revisión bibliográfica de las metodológicas actuales a nivel nacional de las cuentas nacionales de transferencias intergeneracionales.</t>
  </si>
  <si>
    <t xml:space="preserve">Permite una mejora en la cobertura de la informaición a través de mecanismos articuladores con otras entidades del estado que tienen presencia en los territorios. La actualización tecnológica en los procesos de revisión de la calidad, garantizan  mejoras en las dinámicas de trabajo del equipo territorial con su respectio impacto positivo en el proceso de producción estadística. </t>
  </si>
  <si>
    <t>Fortalecimiento de las Estadísticas Vitales - EEVV</t>
  </si>
  <si>
    <t>Dos reuniones de la Comisión intersectorial</t>
  </si>
  <si>
    <t>Plan de acción generado para 2020 con las entidades del sistema de registro civil y estadísticas vitales (SRCEV)</t>
  </si>
  <si>
    <t>Registros del seguimiento al plan de acción formulado por las entidades del sistema de registro civil y estadísticas vitales ( (SRCEV))</t>
  </si>
  <si>
    <t>Registros del desarrollo de aplicativos para la mejora en la producción y publicación de cifras.</t>
  </si>
  <si>
    <t xml:space="preserve">Permite una mejora en la cobertura de la información a través del trabajo interinstitucional al generar mecanismo para la completitud de la información y el empoderamiento de las entidades respecto a la importancia de la calidad y oportunidad de la información </t>
  </si>
  <si>
    <t>Mejorar la cobertura de los nacimientos y defunciones generando cuatro(4) cruces de información con Registraduría Nacional del Estado Civil</t>
  </si>
  <si>
    <t>Reporte de hechos vitales identificado como faltantes en la base del RUAF-ND</t>
  </si>
  <si>
    <t>Reporte de hechos vitales recuperados e ingresados en la base del RUAF-ND</t>
  </si>
  <si>
    <t xml:space="preserve">Permite una mejora en los procesos de producción estadística, al contar con aplicativos más actualizados y robustos que garanticen la calidad de la información.
</t>
  </si>
  <si>
    <t>Consolidar la codificación automatizada de causas de muerte mediante la implementación de la Versión 5.6 del Sistema automatizado de Codificación de la mortalidad IRIS</t>
  </si>
  <si>
    <t>Archivo en excel con la comparación de las tablas paramétricas</t>
  </si>
  <si>
    <t xml:space="preserve">Documento XML actualizado con los labels de traducción </t>
  </si>
  <si>
    <t>Diccionario de términos médicos actualizado</t>
  </si>
  <si>
    <t>Bases con el procesos de recodificación con la nueva versión 5.6 IRIS</t>
  </si>
  <si>
    <t>Base de datos con la comparación de la codificación de las dos versiones del IRIS</t>
  </si>
  <si>
    <t xml:space="preserve">Plantea alternativas metodológicas y operativas para la recolección e inclusión de información de los grupos énticos, lo que permite una mejora en la cobertura de la información. </t>
  </si>
  <si>
    <t>Pruebas de implementación de los formatos de notificación para grupos étnicos.</t>
  </si>
  <si>
    <t>Registros de la socialización de los formatos a pueblo indigena focalizado</t>
  </si>
  <si>
    <t>Formatos ajustados para la prueba</t>
  </si>
  <si>
    <t>Registros del taller de capacitación a la comunidad y actores definidos</t>
  </si>
  <si>
    <t>Reporte de prueba de los formatos implementados</t>
  </si>
  <si>
    <t>Dirección de Geoestadística - DIG</t>
  </si>
  <si>
    <t>Publicar los Directorios Estadísticos de Empresas con la inclusión de fuentes internas y externas reportadas y del Sector Público (2 bases de datos)</t>
  </si>
  <si>
    <t>Construcción de indicadores de calidad por sector, con base en la información de las encuestas estructurales económicas utilizadas para la actualización  DEST.</t>
  </si>
  <si>
    <t>Diseño de la metodología para la conformación del marco de lista de establecimientos a partir de la exploración web y formularios electrónicos</t>
  </si>
  <si>
    <t>Actualizar el Marco Geoestadístico Nacional en su componente cartográfico y temático (1 base de datos)</t>
  </si>
  <si>
    <t>Marco Geoestadístico Nacional actualizado en sus componentes cartográfico, temático y de la sectorización rural del Marco.</t>
  </si>
  <si>
    <t>Registros de generación de productos cartográficos. 80.000 productos y procesamiento de 450 imágenes</t>
  </si>
  <si>
    <t>Actualización Cartográfica del Nivel de Topónimos del MGN 2019 - Equipamientos Entorno Urbano, correspondiente a 905 Municipios.</t>
  </si>
  <si>
    <t>Actualizar el Marco Maestro Rural y Agropecuario cartográficamente para las variables de predominancia de uso del suelo, zonas urbanas y dominios de estudio reportadas por las operaciones estadísticas  (1 base de datos)</t>
  </si>
  <si>
    <t>Actualización de conglomerados  del  Marco Maestro Rural y Agropecuario. 30,000 conglomerados</t>
  </si>
  <si>
    <t xml:space="preserve">Fortalecer las capacidades técnicas en el uso e integración de la información geoespacial </t>
  </si>
  <si>
    <t>Registros de la implementación del programa de fortalecimiento en las Operaciones Estadísticas priorizadas.</t>
  </si>
  <si>
    <t>Registros del fortalecimiento del uso e integración de la información estadística y geoespacial mediante procesos de articulación interinstitucionales.</t>
  </si>
  <si>
    <t>Registros del fortalecimiento de las capacidades técnicas en el uso de la información geoespacial en las direcciones territoriales a partir del desarrollo de  talleres</t>
  </si>
  <si>
    <t>Desarrollar un (1) proyecto de innovación e investigación para el fortalecimiento de los procesos de producción y difusión estadística</t>
  </si>
  <si>
    <t xml:space="preserve">Registros del cálculo de los indicadores de desarrollo sostenible ODS a partir del uso de los datos postcensales e información geoespacial </t>
  </si>
  <si>
    <t>Propuesta metodológica para la actualización y de uso de las variables de los marcos (MGN, MMRA) con el uso de imágenes de drones, otros  sensores remotos y fuentes big data.</t>
  </si>
  <si>
    <t>Realizar los modelamientos espaciales requeridos para soportar los procesos de producción y analisis de información estadística (a demanda)</t>
  </si>
  <si>
    <t xml:space="preserve">Porcentaje  </t>
  </si>
  <si>
    <t>Productos de información geográfica y modelamientos geoespaciales para soportar los procesos de producción y análisis de los datos estadísticos</t>
  </si>
  <si>
    <t>Renovar el Geoportal del DANE</t>
  </si>
  <si>
    <t>Sostenibilidad del Geoportal del DANE</t>
  </si>
  <si>
    <t>Registros de generación de los Servicios Geográficos  para la difusión del Directorio Estadístico, publicados a través del Geoportal del DANE</t>
  </si>
  <si>
    <t>Registros de la generación de los Servicios web Geográficos  que permita la interoperabilidad con los datos de la difusión del MGN 2019 y la espacialización de los resultados de Operaciones Estadísticas, publicados a través del Geoportal del DANE</t>
  </si>
  <si>
    <t>Definir e implementar la política de gobernanza de datos al interior de la DIG</t>
  </si>
  <si>
    <t xml:space="preserve">Registros de los pilotos del modelo de transformación digital y gestión del cambio de la DIG.  </t>
  </si>
  <si>
    <t>Documento del diseño y desarrollo del Sistema Autogestionado</t>
  </si>
  <si>
    <t>Generar los Geoservicios requeridos para las operaciones estadísticas</t>
  </si>
  <si>
    <t>Registros del fortalecimiento de las operaciones logisticas en campo con la generación de la aplicación movil y web para la recolección de información y seguimiento de las operaciones estadisticas que requieran el componente geográfico, dentro de la política de reducción de uso de papel.</t>
  </si>
  <si>
    <t>Registros de la disposición del Servicio web de Georreferenciación Masivo de Direcciones para usuarios del DANE, sobre la base de datos integrada y actualizada del catastro de direcciones.</t>
  </si>
  <si>
    <t>Asesorar a demanda la aplicación de las metodologías de estratificación socioeconómica vigentes.</t>
  </si>
  <si>
    <t>A demanda</t>
  </si>
  <si>
    <t>Registros de las solicitudes atendidas de cualquier requerimiento en materia de estratificacion socioeconómica urbana y rural</t>
  </si>
  <si>
    <t xml:space="preserve">Desarrollar el Sistema de Información de estratificación socioeconómica </t>
  </si>
  <si>
    <t>Diseño de la primera fase del Sistema de Información para la gestión de la estratificación socioeconómica y de las coberturas de los servicios públicos domiciliarios - SIGESCO, de los dos primeros módulos: Alcaldía y DANE.</t>
  </si>
  <si>
    <t>Desarrollo de la primera fase del Sistema de Información para la gestión de la estratificación socioeconómica y de las coberturas de los servicios públicos domiciliarios - SIGESCO, de los dos primeros módulos: Alcaldía y DANE.</t>
  </si>
  <si>
    <t>Dirección de Síntesis y Cuentas Nacionales - DSCN</t>
  </si>
  <si>
    <t>A través de la disminución del rezago en la producción del ISE, dicha operación estadística refleja mejora en la oportunidad.</t>
  </si>
  <si>
    <t>Disminuir del rezago de producción del Indicador de Seguimiento a la Economía - ISE en 5 días</t>
  </si>
  <si>
    <t xml:space="preserve">Días </t>
  </si>
  <si>
    <t>Registros del análisis de recepción de la estadística básica.</t>
  </si>
  <si>
    <t>Registros de la evaluación de los tiempos de entrega de la información por parte de las fuentes externas o internas.</t>
  </si>
  <si>
    <t>Registros de la sensibilización con las fuentes de mayor rezago de entrega de información.</t>
  </si>
  <si>
    <t>Registros de la reducción  en la publicación del ISE.</t>
  </si>
  <si>
    <t>A través de la desagregación por actividad del ISE, dicha operación estadística refleja mejora en la calidad y precisión de la información presentada</t>
  </si>
  <si>
    <t>Desagregar "por actividad" la publicación del ISE en 3 actividades (primarias, secundarias y terciarias)</t>
  </si>
  <si>
    <t xml:space="preserve">Actividades </t>
  </si>
  <si>
    <t>Cálculo de los sectores (primario, secundario y terciario).</t>
  </si>
  <si>
    <t>Registroas de la evaluación  y análisis de los resultados de los sectores.</t>
  </si>
  <si>
    <t>Prueba de los resultados de los sectores.</t>
  </si>
  <si>
    <t>Registros de publicación de resultados.</t>
  </si>
  <si>
    <t>Es un proyecto piloto nuevo, que amplia la oferta estadística de la Dirección de Síntesis y Cuentas Nacionales</t>
  </si>
  <si>
    <t xml:space="preserve"> Diseño y elaboración de un esquema analítico que permita generar, administrar y gestionar indicadores de alta frecuencia que complementen los procesos de síntesis y análisis de las cuentas nacionales coyunturales.</t>
  </si>
  <si>
    <t>Módulo de administración de indicadores.</t>
  </si>
  <si>
    <t>Herramienta analítica para el análisis de los indicadores.</t>
  </si>
  <si>
    <t>Modelo predictivo, para complementar los procesos de síntesis y análisis de las cuentas nacionales coyunturales.</t>
  </si>
  <si>
    <t>Dicha estimación contribuye a la relevancia de la publicación habitual del PIB</t>
  </si>
  <si>
    <t>Estimar el PIB  trimestral por el enfoque del ingreso (1 estimación)</t>
  </si>
  <si>
    <t>Serie trimestral de la remuneración por sector institucional y 61 actividades económicas.</t>
  </si>
  <si>
    <t>Serie trimestral de otros impuestos a la producción por sector institucional y 61 actividades económicas.</t>
  </si>
  <si>
    <t>Serie trimestral de ingreso mixto por sector institucional y 61 actividades económicas.</t>
  </si>
  <si>
    <t>Serie trimestral de excedente bruto de explotación por sector institucional y 61 actividades económicas.</t>
  </si>
  <si>
    <t>Este proyecto, permitirá tener un piloto de matriz de indicadores, ampliando los trabajos realizados por las Cuentas Departamentales</t>
  </si>
  <si>
    <t>Construir un piloto de indicadores departamentales trimestrales (definición de departamentos pilotos, matriz de indicadores para 1 departamento)</t>
  </si>
  <si>
    <t>Diagnóstico información existente y faltante.</t>
  </si>
  <si>
    <t>Matriz de indicadores coyunturales.</t>
  </si>
  <si>
    <t>Registros de recolección y compilación de información.</t>
  </si>
  <si>
    <t>Registros de ejercicio piloto para un departamento (cálculos preliminares).</t>
  </si>
  <si>
    <t>Es un proyecto nuevo, que amplia la oferta estadística de la Dirección de Síntesis y Cuentas Nacionales</t>
  </si>
  <si>
    <t>Realizar el diseño de la medición de la economía digital en Colombia</t>
  </si>
  <si>
    <t>Cronograma general de trabajo</t>
  </si>
  <si>
    <t>Plan general de acuerdo a los lineamientos del modelo GSBPM</t>
  </si>
  <si>
    <t>Documento de diagnóstico de la medición de la economía digital en Colombia.</t>
  </si>
  <si>
    <t xml:space="preserve">Elaborar el diseño de la Cuenta satélite de bioeconomía </t>
  </si>
  <si>
    <t>Documento del diseño de la Cuenta Satélite.</t>
  </si>
  <si>
    <t>Diseñar la Cuenta satélite de economía circular</t>
  </si>
  <si>
    <t>Incluir avances de implementación del Sistema de Contabilidad Ambiental y Económica- SCAE  en la Cuenta Satélite Ambiental - CSA (2 Documentos Metodológicos y Cálculos Preliminares)</t>
  </si>
  <si>
    <t>Medición monetaria de los activos minero-energéticos.</t>
  </si>
  <si>
    <t>Medición del activo suelo en unidades físicas.</t>
  </si>
  <si>
    <t>La serie retropolada, ampliará la oferta de productos propios de las Cuentas Anuales de Bienes y Servicios</t>
  </si>
  <si>
    <t>Realizar una (1)  publicación de la serie retropolada de los agregados macroeconómicos a 1990</t>
  </si>
  <si>
    <t>Base de datos de la serie retropolada a precios corrientes</t>
  </si>
  <si>
    <t>Base de datos de la serie retropolada a precios constantes</t>
  </si>
  <si>
    <t>Documento Metodológico de la serie retropolada</t>
  </si>
  <si>
    <t>Se construirá y publicará una metodología en línea con lo establecido en el PEI</t>
  </si>
  <si>
    <t>Elaborar metodologías de cálculo de la base 2015 (1 Metodología Publicada)</t>
  </si>
  <si>
    <t>Versión preliminar de la metodología</t>
  </si>
  <si>
    <t>Versión revisada de la metodología</t>
  </si>
  <si>
    <t>Versión final de la metodología</t>
  </si>
  <si>
    <t>Ampliar la publicación anual: cuadro cruzado finalidad ( Classification of the Functions of Government-COFOG) transacción (Sistema de Cuentas Nacionales - SCN )</t>
  </si>
  <si>
    <t>Catálogo de clasificación presupuestal y catálogo contable homologados</t>
  </si>
  <si>
    <t>Series revisadas de los resultados obtenidos por finalidad (COFOG) y transacción(SCN)</t>
  </si>
  <si>
    <t>Consolidación Gobierno general (SIIF-FUT-SGR y estado financiero (central-local y seguridad social)</t>
  </si>
  <si>
    <t>Publicación  cuadro cruzado año 2019</t>
  </si>
  <si>
    <t>Estimar el gasto social publico y privado</t>
  </si>
  <si>
    <t>Series revisadas de los resultados obtenidos por  clasificación gasto social SOCX-OCDE</t>
  </si>
  <si>
    <t>Documento metodológico del gasto social</t>
  </si>
  <si>
    <t>Elaborar un (1) piloto de las Cuentas Nacionales de Transferencia</t>
  </si>
  <si>
    <t>Piloto de resultados socialización interna.</t>
  </si>
  <si>
    <t>Dirección Territorial Norte - Barranquilla</t>
  </si>
  <si>
    <t>La generación del indicador de Backups por funcionario permite fortalecer la medición en la Territorial, tanto para la mejor continua como para el aseguramiento de la memoria institucional.</t>
  </si>
  <si>
    <t>Llegar al 80% de Bakups mensual de Funcionarios de Planta  ( Indicador = # de Backups de funcionarios de planta / # funcionarios de planta)</t>
  </si>
  <si>
    <t>Directriz mediante correo electrónico a todos los fucionarios sobre  éste indicador.</t>
  </si>
  <si>
    <t>Reporte mensual del indicador  de copias de seguridad</t>
  </si>
  <si>
    <t>La socialización de las mejores prácticas de las principales investigaciones permite mejorar el conocimiento de los servidores y la gestión de los operativos.</t>
  </si>
  <si>
    <t>Fortalecer el conocimiento de los servidores respecto a la misionalidad de la entidad, a través del programa DANE enseña DANE con 10 charlas de temáticas de investigaciones estadísticas mas representativas</t>
  </si>
  <si>
    <t xml:space="preserve">Registros de identificación de temáticas </t>
  </si>
  <si>
    <t>Listas de asistencia de las charlas</t>
  </si>
  <si>
    <t>4. Integridad</t>
  </si>
  <si>
    <t>Fortalecer la integridad y lucha contra la corrupción a través de socializaciones al interior en la Territorial Norte, mediante dos socializaciones de daño antijurídico.</t>
  </si>
  <si>
    <t>Socializaciones de daño antijurídico.</t>
  </si>
  <si>
    <t>Dirección Territorial Centro Occidente - Manizales</t>
  </si>
  <si>
    <t xml:space="preserve">El fomento en la utilizacion de la información estadística del Dane permite que las entidades tengan elementos estratégicos para la gestion en su territorios </t>
  </si>
  <si>
    <t>Realizar a cinco (5) instituciones públicas o privadas una socialización donde se fomente el uso de la información estadística para la toma de decisiones</t>
  </si>
  <si>
    <t>Registros de la selección de las instituciones objeto de la socialización</t>
  </si>
  <si>
    <t>Registros de las socializaciones</t>
  </si>
  <si>
    <t>Documento de evaluación de la información solicitada por parte de las instuciones socializadas</t>
  </si>
  <si>
    <t>En la medida que la entidad capacita a sus colaboradores se fortalece mas, y se robustece su componente organizacional</t>
  </si>
  <si>
    <t>Realizar diez (10) capacitaciones en los temas relacionados con temas misionales, administrativos y operativos para los funcionarios de la Dirección Territorial</t>
  </si>
  <si>
    <t xml:space="preserve">Documento de definición de los temas sobre los que se realizaran las capacitaciones y/o socialización </t>
  </si>
  <si>
    <t>Registros de capacitaciones y/o socializacion</t>
  </si>
  <si>
    <t>Índice de gestión de las direcciones territoriales sobre los operativos en campo</t>
  </si>
  <si>
    <t>Los tableros de control permiten realizan un seguimiento paulatino a cada operacion de acuerdo con la naturaleza de la misma.</t>
  </si>
  <si>
    <t>Seguimiento y Control operativo de la territorial</t>
  </si>
  <si>
    <t>Implementar un (1) tablero de control que permita hacer seguimiento a la cobertura y oportunidad de las operaciones estadísticas.</t>
  </si>
  <si>
    <t>Documento de implementación tablero de control para operativo CEED</t>
  </si>
  <si>
    <t>Documento de implementación tablero de control para operativo Precios</t>
  </si>
  <si>
    <t>Documento de implementación tablero de control para operativos Economicas</t>
  </si>
  <si>
    <t>Documento de implementación tablero de control para operativos Sociales</t>
  </si>
  <si>
    <t>Documento de evaluación de la implementación y uso del tablero de control</t>
  </si>
  <si>
    <t>Dirección Territorial Centro - Bogotá</t>
  </si>
  <si>
    <t>Incorporar las certificaciones en línea permite incrementar la capacidad de la DT dado que facilita el proceso de la generación de certificaciones.</t>
  </si>
  <si>
    <t>Incorporar en el sistema de certificaciones laborales en línea de los contratos generados en 2020</t>
  </si>
  <si>
    <t>Base información contractual generada para certificaciones 2020</t>
  </si>
  <si>
    <t>Novedades contractuales 2020 incorporadas en Sistema (adiciones, prorrogas, terminaciones anticipadas)</t>
  </si>
  <si>
    <t>Certificaciones en línea 2020 cargadas y listas para generar</t>
  </si>
  <si>
    <t>El seguimiento y control adecuado a los contratos permite incrementar la capacidad territorial fortaleciendo el proceso de selección del personal y evitando incumplimientos en los contratos</t>
  </si>
  <si>
    <t>Realizar prueba piloto a un sistema de información para el seguimiento y control de la contratación de prestación de servicios</t>
  </si>
  <si>
    <t>Registros de funcionalidades del sistema identificadas</t>
  </si>
  <si>
    <t>Esquema funcional del sistema de información</t>
  </si>
  <si>
    <t>Formularios para la captura de la información requerida</t>
  </si>
  <si>
    <t>Documento de generación de reportes</t>
  </si>
  <si>
    <t>Índice de gestión de las direcciones territoriales sobre los operativos en campo.</t>
  </si>
  <si>
    <t>Mantener la oportunidad de los operativos de la DT por encima del 96% permite entregar a DANE central las bases de datos a tiempo y con calidad.</t>
  </si>
  <si>
    <t>Mantener la oportunidad de los operativos de las encuestas económicas de la Dirección Territorial Centro por encima del 96%</t>
  </si>
  <si>
    <t xml:space="preserve">Asignación de cargas al personal contratado para los operativos de campo acorde con el inicio de cada una de las operaciones </t>
  </si>
  <si>
    <t>Informes de seguimiento a los operativos de campo de las encuestas económicas</t>
  </si>
  <si>
    <t>Registros de reuniones continuas con el personal operativo de las diferentes investigaciones para revisión de resultados</t>
  </si>
  <si>
    <t>Comunicaciones enviadas a las fuentes económicas para incentivar el reporte de información por parte de las mismas</t>
  </si>
  <si>
    <t>Dirección Territorial Noroccidente - Medellín</t>
  </si>
  <si>
    <t>Realización  de 2 seminarios dirigidos a los grupos de interes de los  sectores económicos Industria, Comercio y Servicios, con los cuales se pretende brindar a los participantes las herramientas y conocimiento para hacer mas efectivo el reporte de la información requerida.</t>
  </si>
  <si>
    <t>Realizar dos (2) seminarios orientados a los grupos de interés de los sectores económicos Industria, Comercio y Servicios</t>
  </si>
  <si>
    <t xml:space="preserve">Programación de los seminarios y la tematica negociada </t>
  </si>
  <si>
    <t>Registros de desarrollo de los seminarios</t>
  </si>
  <si>
    <t>Medir la percepción de los contratistas de la territorial, mediante la aplicación de una encuesta EPSC y desarrollo de su formulario digital, donde permita calcular el nivel de satisfacción respecto a la calidad y la atención el servicio recibido en cada uno de los procesos de la entidad, durante la ejecución del contrato.</t>
  </si>
  <si>
    <t xml:space="preserve">Formulario aplicado de la EPSC en fisico </t>
  </si>
  <si>
    <t>Diseño de la herramienta digital de EPSC</t>
  </si>
  <si>
    <t>Registros de desarrollo tecnológico de la herramienta  EPSC</t>
  </si>
  <si>
    <t>Documento de concepto del experto,  sobre la viabilidad de la aplicación de la herramienta para EPSC</t>
  </si>
  <si>
    <t xml:space="preserve">Registros de funcionalidad y resultados de la EPSC </t>
  </si>
  <si>
    <t xml:space="preserve">Realización de 3 sesiones de capacitación que se dictarán a los estudiantes de ultimo año de medicina, con lo cual se pretende mejorar el entendimiento y diligenciamiento de los registros pertenecientes a EEVV. </t>
  </si>
  <si>
    <t>Plan Estratégico Institucional 2019-2022</t>
  </si>
  <si>
    <t>14. Gestión del conocimiento y la innovación</t>
  </si>
  <si>
    <t>Realizar tres (3) capacitaciones a los estudiantes de ultimo año de  medicina para contribuir al mejoramiento de la calidad de la información de los Certificados de defunción, en cuanto a la correcta asignación de la causa de la defunción.</t>
  </si>
  <si>
    <t xml:space="preserve">Oficio o acta de reunion con el Comité de Salud de Estadisticas Vitales </t>
  </si>
  <si>
    <t xml:space="preserve">Autorización de las universidades para la realización  de las capacitaciones </t>
  </si>
  <si>
    <t xml:space="preserve">Registros de la realización de los 3 eventos catedráticos </t>
  </si>
  <si>
    <t xml:space="preserve">Suscripción de 3 convenios de cooperación con Universidades en  los departamentos de influencia de la Dirección Territorial, con lo cual se pretende crear espacios de cooperación institucional que brinden a las partes beneficios de caraacter misional y operativo </t>
  </si>
  <si>
    <t xml:space="preserve">Suscribir 3 convenios de cooperación  institucional con las Universidades de los departamentos de influencia de la Dirección Territorial Noroccidente </t>
  </si>
  <si>
    <t xml:space="preserve">Registro de las negociaciones para definir el alcance y acuerdos de cooperación institucional  </t>
  </si>
  <si>
    <t>3 Convenios de Cooperacion Institucional  firmados y legalizados</t>
  </si>
  <si>
    <t>Dirección Territorial Sur Occidental - Cali</t>
  </si>
  <si>
    <t>Sensibilizar a las fuentes contribuye a mejorar la calidad y oportunidad de las operaciones estadísticas</t>
  </si>
  <si>
    <t>Socializar a todas las fuentes anuales del sector economico el sitio virtual de las conferencias inaugurales  para sensibilizar a los representantes de las empresas y personas que reportan la información al DANE sobre la importancia de sus datos a través de los resultados y perspectivas que muestran las principales características y el comportamiento de los sectores económicos en Colombia.</t>
  </si>
  <si>
    <t>Cronogramas</t>
  </si>
  <si>
    <t>Directorios de fuentes a invitar</t>
  </si>
  <si>
    <t>Mejorar el acompañamiento y asesoria a las fuentes anuales economicas</t>
  </si>
  <si>
    <t>Encuesta de satisfacción de las fuentes de las operaciones estadísticas económicas anuales</t>
  </si>
  <si>
    <t xml:space="preserve">Enviar la encuesta de satisfaccion a las fuentes de las operaciones estadísticas económicas </t>
  </si>
  <si>
    <t>Registros de seguimiento al diligenciamiento de la encuesta</t>
  </si>
  <si>
    <t>Informe final de los resultados obtenidos</t>
  </si>
  <si>
    <t>Dirección Territorial Centro Oriente - Bucaramanga</t>
  </si>
  <si>
    <t>Con esta meta la DT busca formas diferentes de  interactuar con algunas instituciones educativas</t>
  </si>
  <si>
    <t>Realizar dos (2) memorandos de entendimiento con Instituciones Educativas en el territorio para fomentar la consulta especializada.</t>
  </si>
  <si>
    <t>7 Comunicaciones Oficiales enviadas a las endidades educativas</t>
  </si>
  <si>
    <t>14 Registros de visitas a las universidades</t>
  </si>
  <si>
    <t>Acuerdos con las universidades firmados</t>
  </si>
  <si>
    <t>Con la planeación y ejecución de los talleres de intercambio propuestos se aporta a la sensibilización de los funcionarios de la entidad respecto al cumplimiento de los objetivos en relación a la misión del DANE.</t>
  </si>
  <si>
    <t>Realizar seis (6) talleres de intercambio de conocimiento relacionado con los objetivos de cada grupo de trabajo y aumentar la cultura estadística sobre los resultados de las investigaciones del DANE.</t>
  </si>
  <si>
    <t>Registros de 3 Talleres de sensabilización e intercambios de conocimiento entre los GIT que conforma la Territorial.</t>
  </si>
  <si>
    <t>Registros de 3 Talleres de socilaizacion de resultados de investigaciones del DANE.</t>
  </si>
  <si>
    <t>A través de los entrenamientos y talleres planeados para el cumplimiento de esta meta, se fortalece de forma integral los conocimientos de los contratistas y funcionario de la territorial, desde el acceso a la información, hasta el uso de la misma.</t>
  </si>
  <si>
    <t xml:space="preserve">Realizar cuatro (4) sensibilizaciones y socializar al interior de los contratistas la oferta de información estadística que publica el DANE en los resultados de los Indicadores y Boletines </t>
  </si>
  <si>
    <t>Registros de 4 entrenamientos de Fortalecimiento, acceso y uso de la información Estadística producida por el DANE a los  contratistas de la Territorial.</t>
  </si>
  <si>
    <t>Registros de 4 talleres de Fortalecimiento, acceso y uso de la información Estadística producida por el DANE a los  contratistas de la Territorial,</t>
  </si>
  <si>
    <t>Secretaría General - Área Gestión Administrativa</t>
  </si>
  <si>
    <t xml:space="preserve">Contribuir al adecuado manejo de la documentación institucional que general el DANE, en cada etapa del ciclo vital, en términos de relevancia, pertinencia y conservación, lo cual permite fortalecer la memoria institucional de la entidad. </t>
  </si>
  <si>
    <t>Otro</t>
  </si>
  <si>
    <t>Plan Institucional de Archivos de la Entidad PINAR</t>
  </si>
  <si>
    <t>Programa de Gestion Documental - PGD</t>
  </si>
  <si>
    <t>10. Gestión documental</t>
  </si>
  <si>
    <t>Presentar propuesta de Tablas de Retención Documental para aprobación del Comité Institucional de Gestión y Desempeño - CIGD</t>
  </si>
  <si>
    <t>Documento de trabajo con el levantamiento de información de tipos documentales</t>
  </si>
  <si>
    <t>Documento de propuesta de TRD por areas funcionales.</t>
  </si>
  <si>
    <t>Presentacion de propuesta ante el Comité Institucional de Gestión y Desempeño para aprobación</t>
  </si>
  <si>
    <t>Contribuir al adecuado manejo de la documentación institucional que general el DANE, en cada etapa del ciclo vital, en términos de relevancia, pertinencia y conservación, lo cual permite fortalecer la memoria institucional de la entidad.</t>
  </si>
  <si>
    <t>Elaborar y actualizar tres (3) Instrumentos Archivísticos</t>
  </si>
  <si>
    <t>Documento de diagnostico Integral de archivos</t>
  </si>
  <si>
    <t>Documento de propuesta de tres Instrumentos Archivisticos</t>
  </si>
  <si>
    <t>Presentación y/o envío de propuesta ante el Comité Institucional de Gestión y Desempeño - CIGD</t>
  </si>
  <si>
    <t>Contribuir con el bienestar de los funcionarios, colaboradores y usuarios del DANE, en materia de infraestructura de manera cómoda, eficiente y agradable en atención a las necesidades identificadas y misionalidad de la entidad.</t>
  </si>
  <si>
    <t>Plan de Gestión Ambiental</t>
  </si>
  <si>
    <t>Plan de Infraestructura</t>
  </si>
  <si>
    <t xml:space="preserve">Realizar el mantenimiento de la infraestructura y acondicionamiento de espacios físicos a nivel nacional para el desarrollo de actividades misionales </t>
  </si>
  <si>
    <t>Matriz de necesidades de mantenimiento y acondicionamiento de la infraestructura a nivel nacional</t>
  </si>
  <si>
    <t>Plan de infraestructura (mantenimiento y acondicionamiento) para su ejecución acorde a los recursos asignados</t>
  </si>
  <si>
    <t xml:space="preserve">Dos (2) cuadros de seguimiento a la ejecución de los recursos asignados </t>
  </si>
  <si>
    <t>Secretaría General - Área Control Interno Disciplinario</t>
  </si>
  <si>
    <t>Fortalecimiento en el desarrollo de las competencias y habilidades de los servidores públicos, en el buen ejercicio de la función pública.</t>
  </si>
  <si>
    <t xml:space="preserve">  Diseñar un observatorio que permita identificar, medir y analizar las conductas de los servidores públicos del DANE en el ejercicio de la función pública, para prevenir la corrupción, promover la transparencia y contribuir con la efectividad de los principios y fines del Estado.</t>
  </si>
  <si>
    <t>Ayuda de memoria con la conformación del equipo de trabajo interno y asesor del observatorio de las conductas de los servidores públicos del DANE.</t>
  </si>
  <si>
    <t>Documento que establezca las directrices para el funcionamiento y actividades a ejecutar en el observatorio.</t>
  </si>
  <si>
    <t>Documento de gestión que identifique  las conductas más frecuentes asociadas a la Transparencia, Integridad e incidencia disciplinaria en el ejercicio de la función pública de  la Entidad.</t>
  </si>
  <si>
    <t>Registros de la socialización a los funcionarios de la entidad sobre los resultados del Observatorio</t>
  </si>
  <si>
    <t>Secretaría General - Área Financiera</t>
  </si>
  <si>
    <t>indirecto</t>
  </si>
  <si>
    <t>El control y seguimiento a los procesos financieros de los proyectos u operaciones estadísticas del DANE,  contribuye al mejoramiento y fortalecimiento en la planeación, ejecución y cierre.</t>
  </si>
  <si>
    <t>Realizar control y seguimiento a los procesos financieros para el cumplimiento de las etapas del Censo Económico (Conteo, Censo Experimental y Operativo Censal)</t>
  </si>
  <si>
    <t>Registros de 4 Mesas de Trabajo para determinar  actividades, cronograma,   y seguimiento de la concertaión de compromisos en desarrollo del proyecto Censo Económico.</t>
  </si>
  <si>
    <t>11 Informes Financieros según ejecución del Censo Económico.</t>
  </si>
  <si>
    <t>Realizar 6 acompañamientos al proceso de Gestión Financiera a nivel nacional según enfoque del censo económico</t>
  </si>
  <si>
    <t>Secretaría General - Área Gestión de Compras Públicas</t>
  </si>
  <si>
    <t>Las jornadas de capacitación en el ámbito de contratación generan un conocimiento a los trabajadores de la entidad que contribuye en el aumento en el resultado de la Dimensión de Talento Humano del MIPG</t>
  </si>
  <si>
    <t>Socializar el  proceso de gestión contractual con enlaces  para responder dudas frente a la contratación pública</t>
  </si>
  <si>
    <t>Registros de 10 Jornadas de socialización del  proceso de gestión contractual con enlaces DANE Central</t>
  </si>
  <si>
    <t>Registros de 4 Jornadas de socialización, una cada trimestre,  del  proceso de gestión contractual con Direcciones Territoriales</t>
  </si>
  <si>
    <t>Plan Anual de Adqiusiciones</t>
  </si>
  <si>
    <t>Definir de forma adecuada los lineamientos de los montos de transporte y modalidades para el personal operativo de la entidad contribuye en que las operaciones estadísticas se den con atributos de relevancia, oportunidad, exactitud y precisión fortalecidos.</t>
  </si>
  <si>
    <t>2. Reconversión logística</t>
  </si>
  <si>
    <t>Definir y actualizar los lineamientos  de los montos de transporte y modalidades para personal operativo, en respuesta a las  necesidades identificadas por el GIT Área Lógistica y producción de información</t>
  </si>
  <si>
    <t>Registros de 6 Mesas de  trabajo  con GIT Área Lógistica y producción de información, Direcciones  Territoriales, Secretaría  General  y Subdirección para el  ajuste  de la  resolución de transporte para contratos personal operativo y la estructuración de los lineamientos para un proceso de selección transporte especial por territorial para operativos.</t>
  </si>
  <si>
    <t xml:space="preserve">Resolución actualizada de los montos de transporte para los operativos. </t>
  </si>
  <si>
    <t>Documento con lineamientos proceso de selección transporte especial por territorial para operativos. Plan piloto.</t>
  </si>
  <si>
    <t>Los manuales de contratación y supervisión generan lineamientos en materia de contratación para la entidad, lo cual contribuye en el aumento en el resultado de la Dimensión de Talento Humano del MIPG</t>
  </si>
  <si>
    <t>Registros de 4 Mesas de  trabajo  con  GIT Área Lógistica y producción de información, Direcciones  Territoriales, Secretaría  General, Oficina Asesora Jurídica, Subdirección y enlaces de contratación Dane  Central para  la adaptación del  manual de supervisión.</t>
  </si>
  <si>
    <t>Manual de supervisión  definido</t>
  </si>
  <si>
    <t>Socialización manual de supervisión</t>
  </si>
  <si>
    <t>La creación del Comité de Estructuración de Procesos de Selección permitirá un mejor desarrollo en los procesos de la Entidad, contribuyendo en que las operaciones estadísticas fortalezcan los atributos de relevancia, oportunidad, exactitud y precisión.</t>
  </si>
  <si>
    <t xml:space="preserve">Crear el Comité de Estructuración de procesos de selección. </t>
  </si>
  <si>
    <t xml:space="preserve">Documento que define  los integrantes y responsabilidades del Comité de  Estructuración </t>
  </si>
  <si>
    <t xml:space="preserve">Documento con las directrices acerca del funcionamiento del Comité de  Estructuración </t>
  </si>
  <si>
    <t>Registros de socialización del Comité de  Estructuración y publicación de documento con directrices</t>
  </si>
  <si>
    <t>Secretaría General - Área Gestión Humana</t>
  </si>
  <si>
    <t>Plan Estratégico de Talento Humano</t>
  </si>
  <si>
    <t>3. Talento humano</t>
  </si>
  <si>
    <t>Registros de publicación de las Normas de Certificación Laboral (NCL) a certificar</t>
  </si>
  <si>
    <t>Documento de formalización para el acompañamiento del SENA en la certificación de competencias laborales.</t>
  </si>
  <si>
    <t>Registros de difusión del proceso de certificación</t>
  </si>
  <si>
    <t>Certificados entregados</t>
  </si>
  <si>
    <t>El desarrollo del aplicativo para reemplazar el registro de asistencia manual, permitirá contar  con registros organizados de las actividades en información sistematizada por lo tanto contribuir con la organización de la información de gestión humana, que de manera simultánea aumentará el resultado de la Dimensión del Talento Humano.</t>
  </si>
  <si>
    <t>Plan de Incentivos Institucionales</t>
  </si>
  <si>
    <t>Plan de Trabajo Anual en Seguridad y Salud en el Trabajo</t>
  </si>
  <si>
    <t>Desarrollar un (1) aplicativo para reemplazar el registro de asistencia manual que permita mejorar el control de asistencia a las actividades de capacitación, bienestar e incentivos, entre otros.</t>
  </si>
  <si>
    <t>Documento de requerimientos técnicos y funcionales de la herramienta.</t>
  </si>
  <si>
    <t>Registros de desarrollo e implementación del aplicativo.</t>
  </si>
  <si>
    <t>Adquirir el sistema de información de la planta de personal del DANE para la administración de la nómina (PERNO), permitirá tramitar la nómina y llevar los registros estadísticos correspondientes, lo cual fortalecerá el resultado de la  de la Dimensión de Talento Humano del MIPG</t>
  </si>
  <si>
    <t>Adquirir el sistema de información de la planta de personal del DANE para la administración de la nómina (PERNO)</t>
  </si>
  <si>
    <t xml:space="preserve">Documento con identificación de necesidades técnicas y funcionales </t>
  </si>
  <si>
    <t xml:space="preserve">Estudios previos para la adquisición de la solución tecnológica y estudio de mercado </t>
  </si>
  <si>
    <t>Registro del proceso de adjudicación para la adquisición del sistema de administración de nómina.(nuevo software)</t>
  </si>
  <si>
    <t>Registros de implementación del nuevo software</t>
  </si>
  <si>
    <t>Registros de liquidación de la nómina en paralelo.</t>
  </si>
  <si>
    <t>Actualizar el sistema de evaluación de Gerentes Públicos, de acuerdo con los lineamientos establecidos por el DAFP</t>
  </si>
  <si>
    <t xml:space="preserve">Registros de diseño del instrumento de evaluacion </t>
  </si>
  <si>
    <t>Registros de socialización a Evaluados y Evaluadores</t>
  </si>
  <si>
    <t>Realizar el proceso de provisión de empleo de acuerdo a las necesidades del servicio, por ser una variable que representa el salario emocional de los servidores, permitirá fortalecer el resultado de la medición del clima organizacional y por consiguiente el aumento el aumento de la Dimensión del resultado del talento humano.</t>
  </si>
  <si>
    <t>Plan de Previsión de Recursos Humanos</t>
  </si>
  <si>
    <t>Plan Anual de Vacantes</t>
  </si>
  <si>
    <r>
      <t xml:space="preserve">Resolución </t>
    </r>
    <r>
      <rPr>
        <sz val="12"/>
        <color rgb="FF002060"/>
        <rFont val="Segoe UI"/>
        <family val="2"/>
      </rPr>
      <t>de</t>
    </r>
    <r>
      <rPr>
        <sz val="12"/>
        <rFont val="Segoe UI"/>
        <family val="2"/>
      </rPr>
      <t xml:space="preserve"> modificación </t>
    </r>
    <r>
      <rPr>
        <sz val="12"/>
        <color rgb="FF002060"/>
        <rFont val="Segoe UI"/>
        <family val="2"/>
      </rPr>
      <t>del</t>
    </r>
    <r>
      <rPr>
        <sz val="12"/>
        <rFont val="Segoe UI"/>
        <family val="2"/>
      </rPr>
      <t xml:space="preserve"> Manual Especifico de Funciones y Competencias Laborales</t>
    </r>
  </si>
  <si>
    <r>
      <t>Estudio de cumplimiento de requisitos ( revisión</t>
    </r>
    <r>
      <rPr>
        <sz val="12"/>
        <color rgb="FF002060"/>
        <rFont val="Segoe UI"/>
        <family val="2"/>
      </rPr>
      <t xml:space="preserve"> de </t>
    </r>
    <r>
      <rPr>
        <sz val="12"/>
        <rFont val="Segoe UI"/>
        <family val="2"/>
      </rPr>
      <t>perfiles de los aspirantes de Carrera Administrativa)</t>
    </r>
  </si>
  <si>
    <t>Realizar capacitación en temas misionales para responder a las solicitudes TASC</t>
  </si>
  <si>
    <t>Registros de elaboración de los requerimientos técnicos para contratación de la capacitación.</t>
  </si>
  <si>
    <t>Registros de la realización de la contratación para la capacitación</t>
  </si>
  <si>
    <t>Registros del desarrollo de las capacitaciones contratadas</t>
  </si>
  <si>
    <t>Área de Logística y Producción Estadística</t>
  </si>
  <si>
    <t>El adecuado control de los costos de las operaciones estadísticas, contribuirá a mejorar la asignación de recursos; para el desempeño logístico, y la calidad de los resultados.</t>
  </si>
  <si>
    <t>Generar las especificaciones  operativas y presupuestales para alimentar el sistema de costos de las operaciones estadísticas del DANE.</t>
  </si>
  <si>
    <t>Documento de requerimiento</t>
  </si>
  <si>
    <t>Requerimiento con especificaciones</t>
  </si>
  <si>
    <t>El rediseño de la GEIH permitirá una mejora de la calidad y cobertura de la información recolectada</t>
  </si>
  <si>
    <t>Rediseñar la operación de la GEIH con la actualización del marco muestral de 2018 e incluir preguntas de enfoque de género y discapacidad</t>
  </si>
  <si>
    <t>Informe de prueba piloto</t>
  </si>
  <si>
    <t>Informe de experimentos</t>
  </si>
  <si>
    <t>La mejora del sistema de captura de la información en la página de la operación PVPLVA</t>
  </si>
  <si>
    <t>Realizar la propuesta de mejora del proceso de captura de información de las paginas web de la PVPLVA, definir el proceso de recolección de información e inclusión de la base en la investigación)</t>
  </si>
  <si>
    <t>Información recolectada y evaluación</t>
  </si>
  <si>
    <t>Base de datos de la investigación</t>
  </si>
  <si>
    <t>Contar con los aplicativos web para las operaciones IIOC,CHV y FIVI ayudará a mejorar la calidad de la información recolectada.</t>
  </si>
  <si>
    <t>Diseñar y desarrollar las especificaciones de validación y consistencia para aplicativos web IIOC,CHV y FIVI</t>
  </si>
  <si>
    <t>31/06/2020</t>
  </si>
  <si>
    <t>Documento de especificaciones de validación y consistencia</t>
  </si>
  <si>
    <t>La mejora de los aplicativos de las encuestas económicas ayudará a mejorar la calidad de la información recolectada</t>
  </si>
  <si>
    <t>Diseñar y realizar especificaciones para la mejora de los aplicativos de las encuestas económicas</t>
  </si>
  <si>
    <t>Documento de diagnóstico de la funcionalidad de los aplicativos de encuestas</t>
  </si>
  <si>
    <t>Documento de propuesta de mejora</t>
  </si>
  <si>
    <t>La implementación del módulo de novedades en las encuestas sociales, contribuirá a la mejora de la cobertura de las operaciones</t>
  </si>
  <si>
    <t>Entregar el diseño y las especificaciones del módulo web de novedades operativas para que sea implementado por el área de sistemas en las encuestas sociales.</t>
  </si>
  <si>
    <t>Acta de conclusiones según diagnóstico de las necesidades a implementar</t>
  </si>
  <si>
    <t>Entrega de documento con el diseño de las especificaciones necesarias</t>
  </si>
  <si>
    <t>La mejora de los aplicativos para la operación de SIPSA en cuanto a la validación y captura, permitirán la mejora de la calidad, oportunidad y seguimiento a la cobertura de la operación.</t>
  </si>
  <si>
    <t>Diseñar las especificaciones de  seguimiento a la cobertura, validaciones en cuanto a precios, variaciones y medidas de tendencia central en el aplicativo de SIPSA según la información recolectada en campo</t>
  </si>
  <si>
    <t>Acta de conclusiones según diagnostico de las necesidades a implementar</t>
  </si>
  <si>
    <t>El desarrollo de una herramienta que brinde las alertas operativas a nivel de cobertura y oportunidad y el seguimiento temático que nos de tranquilidad en la calidad de la recolección de información</t>
  </si>
  <si>
    <t xml:space="preserve"> Ejecutar y controlar las pruebas y  esquemas operativos del Censo Económico experimental </t>
  </si>
  <si>
    <t>Formato de pruebas de funcionalidad</t>
  </si>
  <si>
    <t>Documento de diseño del SMCE</t>
  </si>
  <si>
    <t xml:space="preserve">Formato de recuentos y especificaciones para desarrollo del aplicativo </t>
  </si>
  <si>
    <t>Documento de diseño de Lineamientos Operativos</t>
  </si>
  <si>
    <t>Formato de Reportes para el SMCE</t>
  </si>
  <si>
    <t>Esquema de Diseño de etapas de control operativo y estados y novedades operativos formulario básico</t>
  </si>
  <si>
    <t>La implementación en los aplicativos para el CE de un módulo de análisis que permita  la validación a nivel  de COM, permitirán la mejora de la calidad y cobertura de la operación.</t>
  </si>
  <si>
    <t>Diseñar los  esquemas preliminares del operativos del Censo económico</t>
  </si>
  <si>
    <t>Matriz de requerimientos para CE</t>
  </si>
  <si>
    <t>Entrega de Documento Diseño Operativo CE</t>
  </si>
  <si>
    <t>La implementación de herramientas de monitoreo, contribuye al  seguimiento de los procesos que soportan la logística y producción de información. La mejora en el aprendizaje, aumenta la capacidad técnica de quienes participan en los operativos de campo.</t>
  </si>
  <si>
    <t>Implementar el programa de monitoreo del área de logística para la mejora del desempeño operativo</t>
  </si>
  <si>
    <t>Diagnóstico y definición de alcance</t>
  </si>
  <si>
    <t>Propuesta de control y monitoreo</t>
  </si>
  <si>
    <t>Informe Piloto</t>
  </si>
  <si>
    <t>Evidencias de la Implementación de las herramientas de control</t>
  </si>
  <si>
    <t>Diseñar y publicar los precios de venta al publicos  de los articulos de primera necesidad para monitoreo de los precios</t>
  </si>
  <si>
    <t>Diseñar e implementar el seguimiento semanal de artículos de primera necesidad -PVPAPN</t>
  </si>
  <si>
    <t>Aplicativo web</t>
  </si>
  <si>
    <t>Fomentar el uso de la información estadística en la toma de decisiones públicas y privadas.</t>
  </si>
  <si>
    <t>Correos enviados y recibidos entre los equipos de logistica, sistemas, temática, sobre los temas  de la meta.</t>
  </si>
  <si>
    <t>Reportes diarios  de cobertura</t>
  </si>
  <si>
    <t xml:space="preserve"> Publicación de resultados en la página web cada semana:  de abril a 30 de agosto </t>
  </si>
  <si>
    <t>Rediseñar los indices de construccion pesada con indices de obras civiles para la deflactacion de cuentas nacionales</t>
  </si>
  <si>
    <t>Diseño y recoleccion de deflactores</t>
  </si>
  <si>
    <t>Correos enviados y recibidos entre los equipos de logistica, sistemas, temática</t>
  </si>
  <si>
    <t>Cobertura</t>
  </si>
  <si>
    <t>FONDANE</t>
  </si>
  <si>
    <t>Facilitar las agendas de fortalecimiento de la capacidad de producción de información estadística de las entidades del SEN</t>
  </si>
  <si>
    <t>Diez (10)  convenios  de cobertura nacional y territorial en el marco de las necesidades del SEN</t>
  </si>
  <si>
    <t xml:space="preserve">Iniciar proceso de actualización documental (metodología) de las operaciones estadísticas bajo el modelo GSBPM. 
</t>
  </si>
  <si>
    <t>Adaptar el  Manual de Supervisión con enfoque territorial  y  orientado al  uso  de  medios  electrónicos, en conjunto con la Oficina Asesora Jurídica</t>
  </si>
  <si>
    <t>Realizar el proceso de provisión de empleo de 128 cargos mediante la figura de encargo de las vacantes que por necesidades del servicio la administración requiera</t>
  </si>
  <si>
    <t>Estudio técnico de requisitos elaborado y publicado y el Acto Administrativo de nombramiento en encargo de empleo.</t>
  </si>
  <si>
    <t>Ejecución de los mecanismos de la política de prevención del daño antijurídico (plan de acción PPDA) definidos para la vigencia 2020.</t>
  </si>
  <si>
    <t>25%( 104)</t>
  </si>
  <si>
    <t>50% (208)</t>
  </si>
  <si>
    <t>75% (312)</t>
  </si>
  <si>
    <t>100% (416)</t>
  </si>
  <si>
    <t xml:space="preserve">Documento de proyecto de Gestión Documental formulado en MGA </t>
  </si>
  <si>
    <t>70%</t>
  </si>
  <si>
    <t xml:space="preserve">Acto administrativo de adopción, actualización de procedimiento evaluación y/o valoración de los servidores de la entidad con sus respectivos formatos y elaboración de guía de evaluación para empleos de gerencia pública.  </t>
  </si>
  <si>
    <t>Formular 2 proyectos de inversión del DANE</t>
  </si>
  <si>
    <t>Seis (6) contratos interadministrativos para evaluar la implementación de los criterios de calidad de las operaciones estadísticas del SEN</t>
  </si>
  <si>
    <t xml:space="preserve">17 Innegociables </t>
  </si>
  <si>
    <t>1. Directorio estadístico “único” y de responsabilidad compartida</t>
  </si>
  <si>
    <t>2. Ajustar las estadísticas económicas de acuerdo con la actualización del Directorio Estadístico.</t>
  </si>
  <si>
    <t>3. Realizar un ejercicio de demografía empresarial en el que participen todas las direcciones técnicas, a partir de los resultados del conteo del censo experimental y del censo económico, aclarando el esquema de gobernanza de dicho ejercicio.</t>
  </si>
  <si>
    <t>4. Ajuste institucional de la Dirección de Síntesis y Cuentas Nacionales</t>
  </si>
  <si>
    <t xml:space="preserve">5. Institucionalidad post censal </t>
  </si>
  <si>
    <t>6. Gestión humana organizada y con PERNO solucionado</t>
  </si>
  <si>
    <t>7. Deflactores</t>
  </si>
  <si>
    <t>9. Estrategia de comunicación interna</t>
  </si>
  <si>
    <t xml:space="preserve">12. Definir el mecanismo de ejecución del CE </t>
  </si>
  <si>
    <t>15. Comisión intersectorial de Estadísticas Vitales</t>
  </si>
  <si>
    <t xml:space="preserve">17. Pensar, diseñar y poner en marcha nuevas arquitecturas institucionales, asociadas a los retos y metas </t>
  </si>
  <si>
    <t>Implementar una estrategia de interacción con los grupos de interés para relacionamiento con fuentes de información: económicas y sociales.</t>
  </si>
  <si>
    <t>Desarrollar la I fase de automatización  en  la producción y análisis estadístico, realizadas por el grupo de Analítica y métodos computacionales .</t>
  </si>
  <si>
    <t xml:space="preserve"> Implementar el nuevo marco muestral basado en el Censo Nacional de población y Vivienda 2018 (CNPV). (Operaciones con inicio en el III trimestre)</t>
  </si>
  <si>
    <t xml:space="preserve">Formular una propuesta de reconversión de la operación logistica del DANE </t>
  </si>
  <si>
    <t xml:space="preserve">Propuesta estratégica marco para el aprovechamiento de Fuentes Alternativas en la producción estadística del DANE. </t>
  </si>
  <si>
    <t xml:space="preserve">Documento preliminar del Diagnóstico, incluyendo los instrumentos de Identificación de necesidades de información. </t>
  </si>
  <si>
    <t>30 servidores capacitados en norma aplicada al Sistema Integrado de Gestión Institucional</t>
  </si>
  <si>
    <t>Documento ejecutivo del rediseño del IPM</t>
  </si>
  <si>
    <t xml:space="preserve">Certificar a 50 personas del DANE a nivel nacional en competencias laborales. </t>
  </si>
  <si>
    <t xml:space="preserve">Certificar 50 personas del DANE a nivel nacional en competencias laborales, contribuye al aumento del resultado del clima organizacional y al aumento de la Dimensión del Talento Humano. </t>
  </si>
  <si>
    <t>Avance Cuantitativo del subproducto / III TRIMESTRE</t>
  </si>
  <si>
    <t>Avance Cualitativo del subproducto / III TRIMESTRE</t>
  </si>
  <si>
    <t>Estado Esperado del Subproducto</t>
  </si>
  <si>
    <t>Estado Real del Subproducto</t>
  </si>
  <si>
    <t>Avance Cualitativo de la META</t>
  </si>
  <si>
    <t>Avance Cuantitativo de la Meta</t>
  </si>
  <si>
    <t>Estado Esperado de la Meta</t>
  </si>
  <si>
    <t>Estado Real de la META</t>
  </si>
  <si>
    <t>A partir de los ejercicios de clusters de ciudades se decidió realizar el ejercicio de líneas de pobreza diferenciales para cada uno de los 25 dominios geográficos. La justificación de la escogencia de los artículos del componente alimentario se realizó mediante ejercicios de máxima curvatura, con lo que quedaron aprobadas las líneas de pobreza extrema. Para el componente no alimentario, la escogencia de los artículos se realizó con base en 4 criterios: frecuencias de consumo mayores al 10%, elasticidades ingreso de la demanda entre 0 y 1, participación en el gasto total mayor a la participación promedio de todos los bienes y artículos a los cuales se les hace seguimiento en el IPC. Además de esto, se definieron aspectos conceptuales del Coeficiente de Orshansky endógeno. Con esto, quedaron aprobadas las líneas de pobreza monetaria.</t>
  </si>
  <si>
    <t>Terminado</t>
  </si>
  <si>
    <t>El Grupo de Pobreza avanzó en el diseño metodológico de las nuevas líneas, para lo cual se tuvo en cuenta el criterio de máxima curvatura (para el componente alimentario), y los criterios de frecuencias de consumo mayores al 10%, elasticidades ingreso de la demanda entre 0 y 1, participación en el gasto total mayor a la participación promedio de todos los bienes y artículos a los cuales se les hace seguimiento en el IPC (para el componente no alimentario). Así mismo, se definieron aspectos conceptuales del Coeficiente de Orshansky endógeno. De esta manera, quedaron aprobadas las líneas de pobreza monetaria y monetaria extrema. A partir de eso, y utilizando el deflactor especial de las líneas de pobreza, se construyó la serie de pobreza y pobreza extrema con la actualización metodológica. Estas cifras fueron publicadas y divulgadas el 13 de octubre.</t>
  </si>
  <si>
    <t>Se actualizó la serie MESEP con base en el nuevo deflactor especial de las líneas de pobreza. Sin embargo, se decidió generar las cifras de 2019 de MESEP con un deflactor similar al que se estaba utilizando en años anteriores, con el fin de dar continuidad a las cifras MESEP por dos o tres años más. Así mismo, se generó la serie 2012 - 2019 de las cifras de pobreza y pobreza extrema teniendo en cuenta la actualización metodológica.</t>
  </si>
  <si>
    <t>Debido a la decisión del Comité de Expertos de definir líneas de pobreza para cada uno de los 25 dominios geográficos, el cronograma de publicación de la serie de pobreza monetaria se aplazó hasta el 13 de octubre. Sin embargo, el 30 de septiembre se realizó una rueda de prensa centrada en la explicación de la actualización metodológica.</t>
  </si>
  <si>
    <t>Se han realizado comités de expertos correspondientes en el primer trimestre con un avance de la revisión de 4 de las 5 dimensiones del IPM.</t>
  </si>
  <si>
    <t>El grupo de pobreza avanzó con el rediseño metodológico, que ha sido presentado en el Comité de expertos. Ya se revisaron 4 de las 5 dimensiones del IPM y 11 de los 15 indicadores. Posterior a ello se dará inicio con la fase de inclusión de nuevos indicadores.</t>
  </si>
  <si>
    <t>En gestión</t>
  </si>
  <si>
    <t>Este proceso avanzará una vez se cierre la revisión de dimensiones actuales y se inicie la revisión de nuevas dimensiones</t>
  </si>
  <si>
    <t xml:space="preserve">Subproducto terminado </t>
  </si>
  <si>
    <t>Con las modificaciones aplicadas al plan de priorizacición conformado por 65 indicadores, durante lo corrido del año se han elaborado y acordado 32 planes de trabajo, de los cuales 24 se reportaron en el II Trimestre y 8 en el III Trimestre.
En total se tiene que a corte del III Trimestre se han acordado 32 Planes de trabajo.
Respecto al balance general del Plan de Priorizacición, cabe indicar que no todos los indicadores priorizados requieren necesariamente de la concertación y desarrollo de un Plan de trabajo, pues esto depende de las necesidades y características particualres del indicador. En algunos casos, las actividades requeridas para avnzar en su producción no ameritaban implementar un Plan a juicio del profesional encargado, pero si representan algun tipo de avance que se deja reportado en la Matriz de seguimiento. Por ejemplo el diligenciamiento de un cuestionario enviado por las Agencias para recolectar información periódica  (Ver ODS_META1_H4_MATRIZ DE SEGUIMIENTO_SEP20).
Del total de indicadores que hacen parte de la lista de priorizados (65 indicadores), se tiene que 15 de estos no han presentado ningun avance durante el año, mientras que en 50 indicadores se relaciona algún tipo avance, a saber el 77%, incluyendo aquellos a los que se les formuló un Plan de Trabajo (Ver Matriz de Priorizacición).</t>
  </si>
  <si>
    <t>Como parte del seguimiento trimestral que se realiza al avance del plan de priorizacicion, en el tercer trimestre se realizó la segunda reunión Interagencial con el SNU en las cual se expuso el consolidado de la aplicacición de barómetro para aquellos indicadores priorizados; con el fin de  determinar su grado de progreso con respecto a la linea base calculada al inicio del año. Esta reunión se acompañó con un informe dirigido a cada una de las agencias, en el que se detalla el balance de las acciones realizadas hasta mitad de año.
Adicionalmente, con el fin de mantener un control sobre los avances de cada indicador, sea que estos estén incluidos o no dentro del Plan de priorización de 2020, el grupo ODS lleva un registro de seguimiento aplicado cada dos semanas, en el cual se puede consultar el detalle de los avances.</t>
  </si>
  <si>
    <t>Sin iniciar</t>
  </si>
  <si>
    <t xml:space="preserve">"Respecto a la Meta 2: Aplicar una auditoria de calidad piloto para evaluar la producción de 10 indicadores ODS, y específicamente sobre los retrasos presentados para la entrega de los subproductos 2 y 3 cuya fecha de finalización estaba prevista para el 30 de septiembre, se informa que, si bien el GIT ODS había avanzado en la propuesta diseño de la auditoria de calidad durante lo corrido del año, el subproducto 2 estableció como requisito la  ""aprobación formal de DIRPEN respecto a la metodológica de la auditoria"", por cuanto ello debía estar sujeto al Marco de Aseguramiento de la Calidad, a los procedimientos institucionales y a los demás lineamientos que sobre el tema emitiera la Dirección Técnica. Este proceso de revisión demandó un mayor tiempo al esperado ya que la Coordinación de Calidad Estadística de DIRPEN en más de una ocasión solicitó y sugirió al GIT ODS realizar ajustes en el diseño de la auditoria, considerando entre otras cosas cambios a los criterios de evaluación y a los conceptos utilizados.
 En consecuencia, y hasta tanto no se tuviera una versión definitiva del diseño de la Auditoria, el Grupo ODS no podía realizar su aplicación al grupo de indicadores priorizados (relacionados en el subproducto 3), ni tampoco desarrollar el informe de conclusiones y recomendaciones al que refiere el subproducto 4. Pues se entiende que ambos subproductos dependen necesariamente del primero. No obstante, es de resaltar que a comienzos del mes de octubre el Grupo ODS recibió concepto favorable del grupo de DIRPEN sobre la metodología propuesta, por cuanto en lo siguiente el GIT ODS inició con la implementación de la auditoría considerando su aplicación a 10 indicadores ODS. Se espera que los resultados del ejercicio reflejados dentro del informe de conclusiones y recomendaciones se presenten a mediados de diciembre"
</t>
  </si>
  <si>
    <t>Durante el tercer trimestre se recibieron y aplicaron diferentes solicitudes de ajuste del área técnica. Los comentario y sugerencias de DIRPEN se han incluido en la última versión de la metodologia, sin embargo aún no se tiene un documento definitivo. Como evidencia se anexan las diferentes versiones de la metodología ajustadas según las correcciones que solicitó DIRPEN para la aprobación defintiva.</t>
  </si>
  <si>
    <t>Es necesario contar con el diseño definitivo de la auditoría de manera previa a su aplicación, siendo por lo tanto un requisito previo al desarrollo de este hito, por lo cual no ha sido posible avanzar en su desarrollo.</t>
  </si>
  <si>
    <t>El desarrollo de este hito depende de la culminacición del hito anterior, es decir de la aplicacición de la auditoría, por lo cual no se tiene avance sobre este hito.</t>
  </si>
  <si>
    <t>sin iniciar</t>
  </si>
  <si>
    <t xml:space="preserve">A la fecha se han generado series cálculadas para dos indicadores ODS de la lista de indicadores priorizados como producción. La versisión definitiva de las fichas técnicas de estos indicadores estará prevista para el siguiente trimestre junto con las de los demás indicadores que concluyan su proceso.
</t>
  </si>
  <si>
    <t>La solictud de inclusión de indicadores al marco de seguimiento nacional esta prevista para el último trimestre de reporte.</t>
  </si>
  <si>
    <t>Se cuenta con los documentos preliminares elaborados a los largo del año, no obstante se requiere hacer la consolidacición del documento. A la fecha no ha sido posible avanzar gradualmente en el cumplimiento del hito considerando la dedicacición limitada de los integrantes del equipo a esta tarea, en parte como consecuencia de la asignación de tiempo a obligaciones diferentes asumidas durante el tercer trimestre.</t>
  </si>
  <si>
    <t>Respecto a la Meta 4: Elaborar una estrategia marco para el aprovechamiento de Fuentes Alternativas en la producción estadística del DANE, y específicamente frente al subproducto 1 cuya fecha de finalización estaba definida para el 30 de septiembre, se informa que el Grupo ODS había venido avanzado en la revisión de literatura y en la exploración de referentes que pudieran ser tenidos en cuenta para la estructuración de los contenidos del diagnóstico bajo el enfoque de Marco Lógico usado. No obstante, cabe señalar que la producción de los contenidos estuvo también sujeta a la definición del alcance del diagnóstico, considerando la visión del proceso de producción estadística y la redefinición del papel de las oficinas estadísticas en el nuevo ecosistema de datos. Lo anterior dificultó el desarrollo de los contenidos, aunado a que la demanda de tiempo de otras tareas a cargo del GIT ODS restaron dedicación de tiempo a esta actividad.  
Durante el último trimestre el GIT ODS ha venido avanzando también en la consolidación del Subproducto 1 de la Meta 4, es decir en el documento de diagnóstico de la estrategia, incluyendo entre otras cosas las revisiones anteriores. Si bien, actualmente se tiene una versión avanzada del documento, es preciso que el documento sea revisado por las Direcciones Técnicas Implicadas (a saber, DIRPEN y la DIG) antes de tener una versión definitiva, además con el ánimo de que estas puedan retroalimentar el ejercicio desarrollado desde el GT ODS de la Dirección General. Esto último implicará por lo tanto un tiempo adicional antes de tener el diagnóstico definitivo.  
Así las cosas, pese a que el GIT ODS avanzará paralelamente en la estructuración de la propuesta estratégica tomando en cuenta los resultados preliminares del diagnóstico con el fin de cumplir con los subproductos definidos a inicio del año, se considera que, dadas las restricciones de tiempo y las condiciones de revisión y aprobación por parte de las Direcciones Técnicas, no será posible comprometerse con una versión definitiva de lo entregables.</t>
  </si>
  <si>
    <t>La estructuración definitiva de la estratégia de nuevas fuentes depende de la culminacición del diagnóstico, por lo que no se han realizado avances significativos durante el tercer trimestre.</t>
  </si>
  <si>
    <t>A la fecha se ha trabajado en la elaboracición del Concept Note para un proyecto piloto que se desarrollará en conjunto con la agencia alemana GIZ, y el cual podrá servir como formato base para los próximos proyectos que se adelantes en este marco. Sin embargo no se ha ahondado en la identificacición de criterios que sirvan como directriz en su formulación.</t>
  </si>
  <si>
    <t>Subproducto terminado</t>
  </si>
  <si>
    <t>Se realizaron varios ejercicios de calculo basados en las metodologías internacionales usadas en otros países y organismos multilaterales, esto con el fin de seleccionar posteriormente la propuesta que mejor se adapte al contexto nacional. Una vez se decida sobre la metodología más idonea que será empleada, se presentarán los resultados y conclusiones.</t>
  </si>
  <si>
    <t>Tomando en cuenta las diferentes metodologías internacionales revisadas,  se realizaron varios cálculos a partir del conjunto de indicadores nacionales para obtener una medición integral, es decir medir que tan lejos esta el país de lograr los ODS y la tendencia hacia donde van estos indicadores respecto a las metas trazadas por el Gobierno.</t>
  </si>
  <si>
    <t>Debido a los diferentes enfoques metodologicos ha sido necesario replicar varios ejercicios a fin de poder seleccionar la metodologìa que mejor se adapte a las necesidades de la mediciòn de datos nacionales. Sin embargo no se ha definido hasta el momento el enfoque a utilizar dado que a nivel regional se adelanta un ejercicio paralelo similar tendiente al cierre de brechas en la producción de datos y estadísticas para la Agenda 2030, y el cual es liderado desde la Conferencia Estadística de las Américas CEA-CEPAL, por cuanto se considera importante que el ejercicio de medición adelantado desde el nivel nacional se alinee con el enfoque acordado en este espacio regional, cuyo próximo encuentro se realizará en el mes de noviembre.</t>
  </si>
  <si>
    <t xml:space="preserve">"A corte del III Trimestre se ha desarrollado la pimera actividad programa dentro de la estratégia de difusión, denominada Tablero de Conciencia, esto implicó la publicacición de 6 notas de reflexión en la DANEnet, así como la publicación de las piezas enviadas por Mail y Whatsapp invitando a consultar el contenido.
Adicionalmente se aprobó la versión definitiva del instrumento de aplicacición para el cálculo de la Huella de Carbono, la cual corresponde al desarrollo de la segunda actividad proyectada dentro de la estartégia de difusión. Para ello se definieron los criterios a incluir dentro del calculo, se diseñaron las preguntas y se asiganron los coheficientes; así mismo se diseño el cuestionario a partir de la herramienta Forms incluida en el paquete de Microsoft 360 y de las piezas de diseño elaboradas por DICE. 
El ejercicio de la Huella de Carbono tambien incluyó la elaboracición de una nota de reflexión publicada en la DANEnet y  las piezas de difusión enviadas por Mail y Whatsapp invitando a las personas a consulta su contenido y a participar del injercicio ingresando al cuestionario. La publicación de los resultados se hará en Octubre.
Por otro lado se avanzó en el diseño del marco de seguimiento y evaluación de la estratégia, con el fin de mantener una retroalimentación de la ejecución de cada fase."
</t>
  </si>
  <si>
    <t>Se cuenta con una versión actualizada del Calendario de Publicaciones, considerando los ajustes aplicados como consecuencia de los retrasos presentados en el desarrollo de algunas actividades programadas.</t>
  </si>
  <si>
    <t xml:space="preserve">Se cuenta con un marco general del sistema de seguimiento y evaluación de la estratégia de difusión, lo cual incluye la definición de los criterios de evaluación y la definición de algunos indicadores de producto-resultado. se informa que el porcentaje corresponde al documento de criterios generales para la aplicación de la evaluación. 
Sin embargo, ello debe complementarse con los demás instrumentos diseñados para la recopilación de información a partir de la cual se generarán las respectivas mediciones (por ejemplo, encuestas). Como es de notarse, el diseño del instrumento de evaluación implicó un diseño más complejo al esperado inicialmente, por lo cual se ha requerido de un mayor tiempo para la entrega de este subproducto.  </t>
  </si>
  <si>
    <t>Se dio paso a una propuesta visual alineada a las recomendaciones del manual de imagen visual de la entidad. La propuesta visual ha sido enviada al área de Sistemas y a DICE para determinar su viabilidad técnica. DICE ya se encuentra desarrollando las pruebas del subproducto, eegistro del desarrollo de pruebas y publicación del Micrositio.
 Se ha enviado los cuadros de salida de los indicadores que se han priorizado para el visor de datos con enfoque diferencial, igualmente se envió el enlace de la propuesta grafica del micrositio.</t>
  </si>
  <si>
    <t>Superados las dificultades del aislamiento obligatorio decretado, se avanzó en su totalidad en este subproducto llevándolo a ser gestionado en su totalidad</t>
  </si>
  <si>
    <t xml:space="preserve">Superados las dificultades del aislamiento obligatorio decretado, se avanzó en el desarrollo de este subproducto como consecuencia de las reuniones que se han realizado entre GEDI Y DICE don este último ya se encuentra desarrollando las pruebas </t>
  </si>
  <si>
    <t>Apoyados en las otras áreas del DANE se realizó las actualizaciones de algunos de los indicadores del Perfil</t>
  </si>
  <si>
    <t>El Grupo de Enfoque Diferencial e Interseccional realizó procesamientos y gestionó indicadores por parte de otras áreas del DANE para actualizar algunos de los indicadores del Perfil, en acuerdo con  ONU Mujeres, el Perfil en su versión final se agendó para ser publicado en noviembre de 2020. Se realizó la presentación de compilación de indicadores para el "Análisis con perspectiva de género de los resultados de la Encuesta de Cultura Política" se avanzó en la presentación de la ficha técnica. Versión final del "Análisis con perspectiva de género de los resultados de la Encuesta de Cultura Política"</t>
  </si>
  <si>
    <t>Superados las dificultades se realizó la presentación de la ECP con respecto a la  Pertenencia a grupo u organización religiosa, Mujeres en cargos de elección popular, Percepción: Participación igualitaria y Percepción de la democracia</t>
  </si>
  <si>
    <t>Superados las dificultades que se nos presentó debido al confinamiento obligatorio se logró avanzar y se realizó la presentación de la ECP con respecto a la Pertenencia a grupo u organización religiosa, Mujeres en cargos de elección popular, Percepción: Participación igualitaria y Percepción de la democracia.</t>
  </si>
  <si>
    <t>Mediante el trámite de 115 solicitudes/requerimientos internacionales durante el III trimestre se alcanzó un 2,21% del total de la meta anual establecida (8%), contribuyendo a que el avance semestral frente a la meta anual sea del  6,34% (330 solicitudes).
La Oficina de Relacionamiento  entendiendo que el DANE es el coordinador del Sistema Estadístico Nacional - SEN,  ha enfocado sus esfuerzos en el establecimiento de alianzas estratégicas con actores actores estratégicos del ambito  internacional con el fin de fortalecer las capacidades estadísticas nacionales.</t>
  </si>
  <si>
    <t>Durante el periodo comprendido entre julio y septiembre de 2020, el DANE ha aumentado su visibilidad internacional mediante la participación en escenarios internacionales como  la XIX Reunión del Comité Ejecutivo de la Conferencia Estadísticas de las Américas de la CEPAL desarrollada del 25 al 27 de Agosto 2020 y la Octava reunión del Grupo de Expertos en Indicadores de Hogares de Telecomunicaciones llevada a cabo entre el 17 y 18 de septiembre de 2020 en formato virtual.</t>
  </si>
  <si>
    <t>Se elaboraron  informes de gestión de la oficina del GIT de Cooperación Técnica y Relaciones Internacionales a fin de dar conocimiento del Estado actual de la oficina a la alta dirección</t>
  </si>
  <si>
    <t>Reportada en el primer trimestre</t>
  </si>
  <si>
    <t>Se realizaron  10 Webinar con la asistencia de 57.542 asistentes, como parte de la implementación de la estrategia de interacción con los grupos de interés para relacionamiento con fuentes de información: económicas y sociales.</t>
  </si>
  <si>
    <t xml:space="preserve">En gestión </t>
  </si>
  <si>
    <t xml:space="preserve">Realización de 10 Webinar con la asistencia de 57.542 asistentes. 
</t>
  </si>
  <si>
    <t xml:space="preserve"> -  Realización de 22 videoconferencias con el personal operativo y con la asistencia de más de 2.100 asistentes de todos los roles. Para operaciones estadísticas, como: 
       GEIH actual y diseño experimental, Censo de Habitantes de la Calle, Encuesta de Calidad de Vida, Encuesta Multipropósito Bogotá, ENTIC Empresas y Hogares, Educación Formal, EGIT, Pulso Social, ECSC, ENUT, ECC, EMICRON. </t>
  </si>
  <si>
    <t xml:space="preserve">Se entrega actualización del esquema de aprendizaje desde el sentir, pensar y actuar. esta actualización se hizo con base en el diligenciamiento de las matrices de objetivos para la construcción de contenidos para 5 cursos de producción estadística y para el proceso de aprendizaje del operativo de unidades del Censo Económico. </t>
  </si>
  <si>
    <t xml:space="preserve">Se realiza informe con resumen de la realización de 22 videoconferencias con el personal operativo y con la asistencia de más de 2.100 asistentes de todos los roles. Para operaciones estadísticas, como: 
       GEIH actual y diseño experimental, Censo de Habitantes de la Calle, Encuesta de Calidad de Vida, Encuesta Multipropósito Bogotá, ENTIC Empresas y Hogares, Educación Formal, EGIT, Pulso Social, ECSC, ENUT, ECC, EMICRON. </t>
  </si>
  <si>
    <t>Actividad ejecutada al 100 %</t>
  </si>
  <si>
    <t xml:space="preserve">Se entregó el manual de estilo de estilo gráfico para la visualización de datos, se hizo la socialización con la entidad mediante la trasmisión de un webinar realizado el martes 4 de agosto de 10 a.m. a 11:30 a.m.
Se anexa como evidencia la lista de asistencia. </t>
  </si>
  <si>
    <t xml:space="preserve">Se realizó la socialización manual de estilo gráfico para la visualización de datos mediante la trasmisión de un webinar realizado el martes 4 de agosto de 10 a.m. a 11:30 a.m.
Se anexa como evidencia la lista de asistencia. </t>
  </si>
  <si>
    <t>Se entrega el diseño de la App para SIPSA, contiene el wireframe y mockup vista en celular para android y IOS. Está en fase de aprobación una vez sea aprobado se reportará el avance del 100 %. La fase de producción se realizará en el 2021.</t>
  </si>
  <si>
    <t xml:space="preserve">Documento con la definición conceptual el cual incluye </t>
  </si>
  <si>
    <t xml:space="preserve">Se entrega el wireframe y mockup vista en celular para android y IOS. </t>
  </si>
  <si>
    <t>Mantenimiento. Actualización de la información del  VISOR DE TURISMO</t>
  </si>
  <si>
    <t xml:space="preserve">Mantenimiento. Actualización de la información del VISOR DE RETROPOLACIÓN </t>
  </si>
  <si>
    <t xml:space="preserve">Terminado </t>
  </si>
  <si>
    <t>Mantenimiento. Actualización de la información del visor RESULTADOS DE PUEBLOS INDÍGENAS</t>
  </si>
  <si>
    <t xml:space="preserve">
Maquetación. Análisis de propuesta y definición de requerimientos de narrativa para el visor de VISOR DE INDICADORES RELEVANTES CATALOGADOS POR TRES ÁREAS TEMÁTICAS,</t>
  </si>
  <si>
    <t>Estructuración. Diseño y desarrollo  del visor.</t>
  </si>
  <si>
    <t>Mantenimiento. Actualización de la información VISOR DE INDICADORES RELEVANTES CATALOGADOS POR TRES ÁREAS TEMÁTICAS,</t>
  </si>
  <si>
    <t xml:space="preserve">Se actualizó la estrategia  de relacionamiento y comunicación. </t>
  </si>
  <si>
    <t>Se suscribió el Memorando de entendimiento No. 006  entre el Departamento Administrativo Nacional de estadística — DANE y la Universidad Santo Tomás Seccional de Bucaramanga.
Se realizaron las minutas con el fin de con el fin de difundir información estadística a través del Centro de Datos con la siguientes entidades:
Universidad del Magdalena.
Universidad EAFIT.
Universidad Libre seccional Cúcuta.
Universidad Simón Bolívar.
Se envían los proyectos de minuta a las entidades para la firma.</t>
  </si>
  <si>
    <t xml:space="preserve">Se realizó el estudio de conveniencia y oportunidad - estudio previo para la suscripción de un memorando de entendimiento con el fin de con el fin de difundir información estadística a través del Centro de Datos con la siguientes entidades:
Universidad del Magdalena.
Universidad EAFIT.
Universidad Libre seccional Cúcuta.
Universidad Simón Bolívar.
Estos documentos se encuentran aprobados por las partes y están en proceso de firmas. </t>
  </si>
  <si>
    <t>Subproducto finaizado</t>
  </si>
  <si>
    <t xml:space="preserve">Se hizo la entrega de la DANEnet  como el medio de comunicación interna. Todos los contenidos son publicados y difundidos. Para ingresar a la DANEnet ahora no es necesario estar conectado a la red interna. 
Nota.  Se reporta al 80% </t>
  </si>
  <si>
    <t xml:space="preserve">Lanzamiento de la nueva DANEnet en plataforma SharePoint (21 de julio).
Notas publicadas en la nueva DANEnet: 180     
Total visitas: 197.065
Visitantes únicos por mes: 1.637
Envíos de correos masivos: 27 </t>
  </si>
  <si>
    <t xml:space="preserve">Protocolo de almacenamiento y uso de imágenes. </t>
  </si>
  <si>
    <t>Se realiza la entrega del Banco de imágenes del DANE. https://danegovco.sharepoint.com/sites/IntranetDANEnet/</t>
  </si>
  <si>
    <t xml:space="preserve">Se entrega el aplicativo de búsqueda desarrollado con la herramienta SharePoint. </t>
  </si>
  <si>
    <t>Se realiza la entrega del Banco de Imágenes que está publicado en: https://danegovco.sharepoint.com/sites/IntranetDANEnet/Banco%20de%20imagenes/Forms/AllItems.aspx?FilterField1=Categoria&amp;FilterValue1=Censo%20%2D%20CNPV%202018&amp;FilterType1=Choice&amp;viewid=93a99afa%2De814%2D45d5%2D87a3%2Da011f60f9d94</t>
  </si>
  <si>
    <t xml:space="preserve">La Oficina de Sistemas durante el III semestre, a través de sus equipos de trabajo GIT Sistemas de Información Técnica y GIT Plataforma Tecnológica, revisó  el cronograma 2020 - 2025 que detalla las actividades de mantenimiento y renovación de las plataformas tecnológicas para este periodo de tiempo, esta revisión se hace en el marco  de los cambios de la entidad, los requerimientos tecnológicos de la Entidad, la proyección presupuestal de la Oficina y el Plan Estratégico de Tecnologías de Información (PETI). </t>
  </si>
  <si>
    <t>La Oficina de Sistemas durante el III semestre, a través de sus equipos de trabajo GIT Sistemas de Información Técnica y GIT Plataforma Tecnológica, revisó  el cronograma 2020 - 2025 que detalla las actividades de mantenimiento y renovación de las plataformas tecnológicas para este periodo de tiempo, esta revisión se hace en el marco  de los cambios de la entidad, los requerimientos tecnológicos de la Entidad, la proyección presupuestal de la Oficina y el Plan Estratégico de Tecnologías de Información (PETI). Además la Oficina de Sistemas en cumplimiento de las actividades del MSPI  participó en la elaboración de los documentos preliminares fundamentales en el tema de la gestión de  Datos Personales de la entidad.</t>
  </si>
  <si>
    <t xml:space="preserve">Subproducto en  gestión </t>
  </si>
  <si>
    <t>La Oficina de Sistemas, a través de sus equipos de trabajo, durante el III semestre, revisó el Acuerdo de Nivel de Servicio, para el desarrollo, soporte y mantenimiento de los aplicativos de las Operaciones Estadísticas de la Entidad, que contiene las características principales de este servicio, los KPI y las responsabilidades y compromisos de las partes, con el objetivo de mejorar la prestación del servicio mencionado.
 Además, en el marco de desarrollo del Plan Estratégico de Tecnologías de la Información (PETI) 2019-2022, la Oficina de Sistemas en articulación con Secretaría General adquirió y se encuentra en proceso de implementación de la solución tecnológica, que será la base del nuevo Sistema de Información de Gestión de Talento Humano. Esta adquisición responde a la necesidad que tenía la Entidad de actualizar el aplicativo de nómina que existía.   
 Los temas de Censo Económicos se activaron, el equipo encargado  desarrolló el aplicativo de conteo  ;;;;;;</t>
  </si>
  <si>
    <t xml:space="preserve">La Oficina de Sistemas, a través de su equipo de trabajo, durante el III trimestre, elaboró documento preliminar del procedimiento soportar servicios tecnológicos, para fortalecer la prestación de estos servicios a los usuarios de la Entidad.
 Se adjudicó y se formalizó el contrato de subasta inversa para la renovación de servidores, actualmente se encuentra en etapa de alistamiento, que fortalecerán la infraestructura de servidores de la Entidad. Por otra parte, el equipo de adquisición tecnológica adelantó los estudios de mercado y estudios previos  para la renovación de computadores de la entidad.
El equipo de trabajo de plataforma tecnológica elaboró el documento preliminar de inventario de Software para garantizar la administración de este componente. </t>
  </si>
  <si>
    <t xml:space="preserve">La Oficina de Sistemas, a través de su equipo de trabajo, plataforma tecnológica durante el III trimestre, desarrollo capacitación dirigida a los usuarios de los Servicios Tecnológicos de la Entidad, relacionada con las funcionalidades de la nueva herramienta de GLPI, proyecto del PETI, que permitirá mejorar la gestión en los servicios TI de la Entidad. Además, elaboró el Manual GLPI y el borrador de  la guía servicios TI para los usuarios de los servicios TI de la Entidad. </t>
  </si>
  <si>
    <t>Debido a las actividades generadas en el Plan Anual de Auditoría, no se logró adelantar actividades frente a la meta programada.</t>
  </si>
  <si>
    <t xml:space="preserve">La Oficina de Control Interno termino de elaborar el informe de Austeridad del Gasto del primer trimestre de 2020, el cual se entregó a la Dirección en el mes de Julio, así mismo, se elaboró el informe del segundo trimestre de 2020, el cual se radicó a la Dirección en el mes de agosto, por otra parte, se elaboró el Informe de seguimiento a la Información Contable Pública reportada a través del Sistema Consolidador de Hacienda e Información Pública CHIP del segundo trimestre de 2020, el cual se radico en el mes de agosto a la Dirección. Se elaboró el seguimiento a los Planes de Mejoramiento Internos donde se revisaron 452 acciones de mejora y 41 acciones del Plan de Mejoramiento de la CGR, se reporto informe a la Dirección en septiembre, a la CGR se realizó el reporte en el mes de julio. Entre septiembre y octubre se elaboró el seguimiento a los Acuerdos de Gestión se remitió informe preliminar al Área de Gestión de Talento Humano y se realizó mesa de trabajo con la discusión de los resultados del análisis de la respuesta del informe preliminar para elaborar el informe final en el mes de octubre de 2020. En el mes de agosto y septiembre se elaboró el seguimiento al SIGEP el cual se remitió informe final a la Dirección. Finalmente se realizó Comité Sectorial de Auditoria y se elaboró el informe se seguimiento a la Dirección que se radico en el mes de julio de 2020.  </t>
  </si>
  <si>
    <t xml:space="preserve">La Oficina de Control Interno ha elaborado y presentado 28 informes de seguimiento y evaluación programados en el Plan Anual de Auditoría, correspondiente a evaluar las gestiones adelantas durante el último ciclo (trimestre, semestre y cuatrimestre) de la vigencia 2020. 
Al cierre del tercer trimestre no se han elaborado los informes de seguimiento al Plan de Acción e Indicadores de Gestión, estos informes se iniciaron en el mes de octubre de 2020. Por situaciones administrativas relacionadas con la contratación de la Contadora no se terminó de elaborar el informe de Ejecución Presupuestal Vigencia, Reservas presupuestales constituidas en vigencia anterior y Cumplimiento de PAC por Nivel Central y Direcciones Territoriales, así mismo, el Arqueo de Caja que se tenía programado en el mes de septiembre de 2020. Por la realización de diferentes acciones de control no se ha logrado terminar el informe de Respuestas de las Peticiones, Quejas, Reclamos, Sugerencias y Denuncias (Oportunidad y Calidad), el cual tiene una periodicidad semestral.  
Los resultados obtenidos de la realización de los Informes de seguimiento y evaluación por parte de la Oficina de Control Interno indirectamente han aportado al objetivo estratégico de Modernizar la gestión territorial del DANE, así mismo, se han identificado mejoras al interior de diferentes procesos con el fin de subsanar las causas que las generan. </t>
  </si>
  <si>
    <t xml:space="preserve">La Oficina de Control Interno elaboró en el mes de julio el Informe Pormenorizado del Sistema de Control Interno, el cual fue publicado en la página Web de la Entidad; así mismo, entre los meses de septiembre y octubre se elaboró el informe de seguimiento al Plan Anticorrupción y de Atención al Ciudadano, para esto se revisaron 47 actividades; Mapa de Riesgos de Corrupción, se verificaron 13 riesgos de 10 procesos, adicionalmente, se evaluó la ejecución de 251 controles de 107 riesgos de gestión; los resultados de este informe se presentaron mediante informe preliminar radicado a la OPLAN mediante comunicación No. 20201400024013, De igual manera en el mes de septiembre se elaboró la Certificación del aplicativo EKOGUI de DANE y FONDANE y se elaboró el informe del cumplimiento de las funciones del Comité de Conciliación el cual sus resultados se socializaron en Sesión del mismo Comité. </t>
  </si>
  <si>
    <t>La Oficina Asesora Jurídica durante el tercer  trimestre 2020 realizó las siguientes gestiones con respecto a la meta:
-	Ajustes al cronograma del Plan de Acción de la Política de Prevención del Daño Antijurídico DANE/FONDANE 2020 – 2021.
-	Divulgación y sensibilización del material pedagógico y didáctico sobre del Manual de Supervisión.
-	Solicitud de ajuste en la fecha de cierre del subproducto y cambio en la redacción del mismo, se cambio por “Ejecución de los mecanismos de la política de prevención del daño antijurídico (plan de acción PPDA) definidos para la vigencia 2020.”
-	Sobre el mecanismo de “creación e implementación de una   herramienta informática para liquidación de pagos de sentencias por parte del Área de Gestión Humana” se adelantaron reuniones en las que las áreas involucradas.</t>
  </si>
  <si>
    <t xml:space="preserve">
-	Ajustes al cronograma del Plan de Acción de la Política de Prevención del Daño Antijurídico DANE/FONDANE 2020 – 2021.
-	Divulgación y sensibilización del material pedagógico y didáctico sobre del Manual de Supervisión.
-	Solicitud de ajuste en la fecha de cierre del subproducto y cambio en la redacción del mismo, se cambio por “Ejecución de los mecanismos de la política de prevención del daño antijurídico (plan de acción PPDA) definidos para la vigencia 2020.”
-	Sobre el mecanismo de “creación e implementación de una   herramienta informática para liquidación de pagos de sentencias por parte del Área de Gestión Humana” se adelantaron reuniones en las que las áreas involucradas.</t>
  </si>
  <si>
    <t>Avance esperado para el siguiente trimestre</t>
  </si>
  <si>
    <t xml:space="preserve">La Oficina Asesora Jurídica durante el tercer  trimestre 2020 realizó las siguientes gestiones con respecto a la meta:
El Proyecto de Ley fue remitido a la Secretaría Jurídica de la Presidencia de la República, junto con los anexos.
Según la Directiva Presidencial No. 06 de 2018, el tiempo de revisión del Proyecto de Ley en la Presidencia es de 20 días hábiles contados desde su envío, teniendo en cuenta que está compuesto por 62 artículos.
Una vez el Proyecto de Ley cuente con concepto favorable de Presidencia, se podrá proceder a realizar la interlocución con el Ministerio del Interior para la radicación del Proyecto en el Congreso de la República.
</t>
  </si>
  <si>
    <t>Mediante radicado No. 20202100222421 se remite a la Secretaria Jurídica del Departamento Administrativo de la Presidencia de la República – DAPRE, el Proyecto de Ley “Por la cual se expiden disposiciones sobre las estadísticas oficiales en el país”,</t>
  </si>
  <si>
    <t>El total de los subproductos asociados a la meta se cumplen al 100 % durante este trimestre. Se realizarón las siguientes actividades:
Actualización de la normatividad expedida durante el año 2019.
Desarrollo de la sección de la guía de operaciones estadísticas en la web del DANE. Información ubicada en la sección de Servicios al ciudadano Transparencia y acceso a la información pública  Normatividad Guía Normativa de operaciones estadísticas DANE. 
Actualización de la normatividad expedida durante el primer semestre 2020.</t>
  </si>
  <si>
    <t>Desarrollo de la sección de la guía de operaciones estadísticas en la web del DANE. Información ubicada en la sección de Servicios al ciudadano Transparencia y acceso a la información pública Normatividad Guía Normativa de operaciones estadísticas DANE, ubicado en la pàgina web de la entidad en la siguiente ruta
https://www.dane.gov.co/index.php/acerca-del-dane/informacion-institucional/normatividad/guia-normativa-de-operaciones-estadisticas-dane</t>
  </si>
  <si>
    <t>Actualización y publicación en la Biblioteca Jurídica virtual de la normatividad expedida durante el primer semestre 2020</t>
  </si>
  <si>
    <t xml:space="preserve">Desarrollo del 3 mesas de apoyo contractual con aspectos relacionado con el Censo Económico, en las  siguientes fechas:
30 de julio, 27 de agosto y 27 de septiembre. Temas tratados
Informe de la gestión de convenios y contratos interadministrativos. OAJ
Escenarios  contratación personal y  transporte. Censo Económico 
Presentación  de lo planteado en la sesión virtual del Comité Directivo del 10 de julio  de 2020 en lo relacionado con convenios. Oficina de Sistemas   
Uso de datos preliminares y línea base de unidades económicas como base de referencia para el cálculo de los elementos operativos y el desarrollo de los procesos de adquisición de bienes y servicios, a cargo del Equipo de Censo Económico 
Socialización de formatos actualizados en isolución
Formato de Estudios Previos_ Contratación directa DANE-FONDANE: GCO-040-PDT-010-f-001 
Formato de propuesta técnico – económica: GCO-040-PDT-010-f-002 
Formato de control de ingreso de documentos al expediente: GCO-040-PDT-010-f-003
Normatividad para el suministro de información y enfoque diferencial, a cargo del Equipo de Censo Económico </t>
  </si>
  <si>
    <t>Se aprobó en Isolución el procedimiento de control de documentos SIO-020-PDT-001 y  la guía de codificación documental SIO-020-GUI-001,  Guia de levantamiento del modelo funcional opereaciones estadísticas SIO-020-GUI-002, Procedimiento de formulacion de inidcadores SIO-020-PDT-002 y el procedimiento de revisión por la dirección
Se encuentran en proceso de cargue en estado borrador el procedimiento de Gestión del cambio  y el procedimiento de prodcuto no conforme</t>
  </si>
  <si>
    <t>De acuerdo al avance reportado se cumplira con el 100% de lo planeado a corte 31 de diciembre, los retrazos son consistentes con la emergencia sanitaria presentada en la vigencia</t>
  </si>
  <si>
    <t>El manual de calidad  código SIO-020-MAN-001 se encuentra a Isolución debidamente aprobado</t>
  </si>
  <si>
    <t>Se inicio etapa precontractual ya se realizo la fase de cotizacion del servicio</t>
  </si>
  <si>
    <t>Los 14 procesos cuentan con caracterizaciòn y docuementación relacionada a sus funciones</t>
  </si>
  <si>
    <t>La fase documental del proceso de prodcucción  estadística inico el 1 de Junio, se viene adelantando la priorización de las oepraciones la documentación del censo economico con inicio de cargue de documentos en isolución</t>
  </si>
  <si>
    <t>Se traslado el 100% de los indicadores depurados  a los nuevos proceso y  se viene realizando la creacion de nuevos.
Los mapas de riesgos se vienen adelantado su revisión y ajuste se estima finalizar la labor en el mes de noviembre</t>
  </si>
  <si>
    <t>Sin avance. Se encuentra de acuerdo a cronograma de certificaciòn</t>
  </si>
  <si>
    <t>Esta acorde a las acciones  planeadas</t>
  </si>
  <si>
    <t>No se reportaron avances durante el trimestre</t>
  </si>
  <si>
    <t>No se reportan avances en el trimestre</t>
  </si>
  <si>
    <t xml:space="preserve">Desde el Grupo de Planeación estratégica y presupuestal se realizó un análisis de requerimientos y productos del proyecto de Fortalecimiento de la capacidad técnica y administrativa, y se envió correo con los resultados a la coordinadora del Grupo de Planeación Estratégica y Presupuestal el 19 de mayo de 2020.
Con este ejercicio se logró identificar que los requerimientos que no están cubiertos por el proyecto serían asumidos por el nuevo proyecto de Gestión Documental, y se determinó que no es necesaria la reformulación del proyecto durante la presente vigencia.
</t>
  </si>
  <si>
    <t xml:space="preserve">La OPLAN trabajo en la formalización de una matriz de programación de metas estrategicas con alineación presupuestal, con el fin de crear un unico ejercicio de planeación de los recursos de la entidad en función de las grandes metas o retos planteados para el 2021. Este ejercicio estuvo acompañado de talleres de asesoria y capacitación para su diligenciamiento. </t>
  </si>
  <si>
    <t xml:space="preserve">Se realizo la matriz de programación 2021, en donde se articulo la planeacion estrategica con la presupuestal. Esta matriz hace parte de la estrategia de formulacion de los planes institucionales y la programacion de los recursos de las areas y dependencias de la entidad. Asi mismo, como ejercicio complementario se elaboro un cronograma de trabajo para el taller "Planeación 2021" y un manual o guia explicativo del insumo de planeación. </t>
  </si>
  <si>
    <t xml:space="preserve">Reportado en trimestre pasados </t>
  </si>
  <si>
    <t xml:space="preserve">Duarante este trimestre, las actividades ejecutadas en el marco de los subproductos del presente Plan de Acción nos acercaron a GSBPM, pues se promovió la lógica de función de producción y la atención temprana de las alertas que se activan en las sedes.
</t>
  </si>
  <si>
    <t>Para hacerle seguimiento a las acciones de fortalecimiento se optó –grosso modo– por dos canales: i) aprovechar los reportes semanales y mensuales provenientes de las Direcciones Territoriales; y, ii) sostener reuniones periódicas con las sedes para, bajo la lógica de función de producción, facilitar la articulación entre las dependencias del DANE Central y los ejercicios en territorio. El primer canal permite reconocer qué funciona con normalidad, pero también prender alertas tempranas sobre procesos con retrasos o riesgos de cualquier tipo que puedan materializarse. Sobre estas alertas es en donde el segundo canal de seguimiento toma sentido, pues no pretende ser un momento de rendición de cuentas, sino un espacio en el que los tiempos de las áreas se engranan pra favorecer la producción estadística.</t>
  </si>
  <si>
    <t>En el tercer trimestre se logró avanzar en los procesos de soporte para la evaluación de las operaciones estadísticas, así como en los procesos propios de la evaluación de la calidad de las operaciones definidas en el Plan Anual de Evaluación. Se avanzó en la gestión con las entidades del SEN y con los temáticos del DANE, responsables de la producción estadística, para definir y concertar las fechas de los procesos de evaluación.  
Con la evaluación de la calidad de las operaciones estadísticas del DANE se contribuye al objetivo estratégico del Plan Estratégico Institucional de: "Asegurar la calidad estadística en procesos y resultados", teniendo en cuenta que se identifica el nivel de cumplimiento de los atributos de la calidad establecidos en la NTC PE 1000. Asimismo, se ha continuado en el seguimiento de los planes de mejoramiento de las operaciones estadísticas evaluadas durante las vigencias 2018 y 2019, lo cual contribuye a la mejora continua del proceso de producción estadística.</t>
  </si>
  <si>
    <t>Se aprobó por parte de la Dirección General la selección de los expertos temáticos que conformarán el equipo evaluador de las operaciones de: Banco de la República, DAFP, SINCHI, Policía Nacional, INVEMAR, MinTic y un experto en proceso estadístico.
Se está avanzando en el proceso contractual con Minsalud, y Policía Nacional. Se firmó contrato con MinTic.
Se realizó la contratación de tres expertos estadísticos para las evaluaciones a desarrollar entre septiembre y diciembre. 
Se recibió confirmación por parte de CEPAL e INEGI para los expertos temáticos de 6 operaciones estadísticas del DANE. 
Se realizó la evaluación remota para las operaciones estadísticas:  Histórico de la Posición de Encaje y de los Pasivos Sujetos a Encaje (BR), Agregados Monetarios y Crediticios (BR), Encuesta de Convivencia y Seguridad Ciudadana (DANE), Medición del Desempeño Institucional (DAFP) y Estadísticas de la presión pesquera artesanal sobre el tamaño de las principales especies de peces de la ecorregión ciénaga grande de Santa Marta (INVEMAR).
Se desarrolló la etapa documental para las siguientes operaciones estadísticas: Estadísticas de Monitoreo de la Cobertura de la Tierra de la Amazonía Colombiana (SINCHI) y Deuda Externa (BR)
Se entregaron los planes de evaluación para las siguientes operaciones estadísticas: Encuesta Ambiental Industrial, Financiación de Vivienda, Encuesta Mensual Manufacturera con Enfoque Territorial, Encuesta Trimestral sobre la situación del Crédito en Colombia.
Se llevó a cabo Comité de Certificación en donde se generó decisión para las siguientes operaciones estadísticas:
1. Agregados Monetarios y Crediticios
2. Histórico de la Posición de Encaje y de los pasivos sujetos a encaje (diarios)
3. ENSIN 2015</t>
  </si>
  <si>
    <t>Se realizaron los informes de rol: estadístico, proceso estadístico,temático y final de evaluación para las siguientes operaciones estadísticas: 
Histórico de la Posición de Encaje y de los Pasivos sujetos a encaje del Banco de la República.
Agregados Monetarios y Crediticios del Banco de la República
Encuesta de Convivencia y Seguridad Ciudadana del DANE</t>
  </si>
  <si>
    <t xml:space="preserve">En el marco del esquema de evaluación y certificación de la calidad estadística, el GIT Calidad Estadística adelanta el Seguimiento de los Planes de Mejoramiento (Correcciones y Acciones Correctivas) resultado de las Evaluaciones de la Calidad de las operaciones estadísticas evaluadas en las vigencias 2018 y 2019, de acuerdo con las decisiones del Comité de Certificación, para tal fin las entidades del SEN con procesos estadísticos certificados presentan el resultado de su ejercicio de autoevaluación un año posterior a la fecha de certificación, incluyendo entre otros aspectos la implementación de mejoras en la producción estadística.  
Para las operaciones estadísticas certificadas en el año 2018: 
-Se remitieron requerimientos para reporte de avance y evidencias para culminar el seguimiento (EAC, EDUC, ECG, CEED, EC, ICTC e IPC). 
-Se desarrolló la revisión de evidencias para cerrar las no conformidades de acuerdo con las respuestas de los responsables de las operaciones estadísticas. 
-Se llevaron a cabo mesas de trabajo para fortalecer el reporte de evidencias, con la participación de funcionarios del GIT Temática Construcción. 
Para las operaciones estadística certificadas en la vigencia 2019: 
-Se remitieron requerimientos para reporte de avance y evidencias (operaciones estadísticas EDI/EDID, EAM, ELIC, ICES, ZF, EXPO, IMPO) 
-Se desarrolló la revisión de evidencias para cerrar las no conformidades de acuerdo con las respuestas de los responsables de las operaciones estadísticas. 
La macro que contiene el Diagnóstico de los Planes de Mejoramiento resultado de la Evaluación de la Calidad Estadística se alimentó de acuerdo con los reportes de cumplimiento de los planes de mejoramiento por parte de los responsables de las operaciones estadísticas EAC, EDUC, EC, ECG, CEED, EC, IPC, ZF e IMPO y con el seguimiento por parte del GIT Calidad Estadística. 
Se diseñó presentación para el comité técnico de la entidad, incluyendo resultados del seguimiento de las Evaluaciones de la Calidad Estadística de las operaciones estadísticas del DANE con corte a 20 de agosto de 2020 incluyendo la descripción de las estrategias del plan de intervención que se adelanta para el fortalecimiento de las operaciones estadísticas del DANE. 
Se construyeron presentaciones dirigidas a la Dirección General correspondiente a los resultados del seguimiento a los planes de mejoramiento generados de las Evaluaciones de la Calidad para las operaciones estadísticas del DANE, con corte a 15 de agosto y 15 de septiembre de 2020, generando alertas sobre los resultados del seguimiento. 
Se realizó correlativa de las acciones generadas de las evaluaciones de la calidad estadística suscritas ante la Oficina de Control Interno con respecto a las suscritas ante el GIT Calidad Estadística en el Formato de Declaración de No Conformidades para las operaciones estadísticas MTA, SIPSAA y MTA, revisando evidencias reportadas por los responsables de la operación estadística a la Oficina de Control Interno. 
</t>
  </si>
  <si>
    <t>Se realizó la suscripción del convenio interadministrativo con FONTUR
Se realizó el Plan de Trabajo para el desarrollo de la revisión sistémica que ya fué aprobado por el Ministerio de Comercio y el FONTUR
Se desarrolló la convocatoria y selección de cada uno de los roles que conforman el equipo de revisiones sistémicas.​
Se estableció contacto con los SITUR para la actualización del Directorio por medio telefónico y correo electrónico, como parte de la estrategia de sensibilización contemplada en el plan de trabajo.​
Desarrollo de los formularios web para ser diligenciados en línea.​</t>
  </si>
  <si>
    <t xml:space="preserve">En el tercer trimestre se avanzó en la implementación y pruebas piloto de los tres instrumentos definidos en el Marco de Aseguramiento de la Calidad: para autoevaluaciones se cuenta con la lista de chequeo de la Fase Detección y Análisis de Necesidades así como la propuesta de la lista de chequeo para la fase de Diseño, en el instrumento de revisiones focalizadas se inció la prueba de la conceptualización con el Censo de Edificaciones a través del Formulario de Identificación del Problema y para revisiones sitemámicas se suscribió el convenio con el Ministerio de Comercio y  se encuentra en marcha la implementación de esta herramienta en el marco del esquema CITUR SITUR.  
Con el avance en la implementación de los instrumentos del Marco de Aseguramiento de la Calidad, se contribuye al objetivo estratégico del Plan Estratégico Institucional de: "Asegurar la calidad estadística en procesos y resultados", teniendo en cuenta que se identifica el nivel de cumplimiento de los atributos de la calidad a diferentes niveles de especificidad. </t>
  </si>
  <si>
    <t>Entrega al Ministerio de Comercio y a FONTUR de los formularios diseñados para recibir observaciones y propuestas de ajuste.​
Mesas de trabajo para ajustes de los formularios de las dimensiones del SITUR CITUR de acuerdo con los comentarios del Ministerio de Comercio.​</t>
  </si>
  <si>
    <t xml:space="preserve">Ejercicio de contextualización con los responsables de la operación estadística Censo de Edificaciones, en la cual se socializaron los aspectos generales de la operación y el problema identificado.​
Prueba de escritorio y ajustes por parte del equipo DIRPEN, al formato de reporte del problema.​
Solicitud del diligenciamiento del formato de reporte del problema por parte de los responsables de la operación estadística Censo de Edificaciones . Los resultados se obtendrán en la segunda semana de octubre.​
</t>
  </si>
  <si>
    <t>Culminación de la fase de construcción del formato de apoyo para la selección e identificación de las rutas de investigación, con base en el lineamiento del proceso estadístico, teniendo en cuenta las entradas y salidas de cada uno de los subprocesos.​
Culminación de la fase de construcción del formato de acopio de evidencias, que se someterá a prueba de escritorio durante la primera semana de octubre.​
Avance en la formulación y consolidación de la batería de preguntas que alimentan la herramienta de análisis, para orientar a los expertos temáticos e investigadores a identificar las posibles causas del problema.​</t>
  </si>
  <si>
    <t>Gran Encuesta Integrada de Hogares
Validación de los resultados del proceso de revisión documental (matriz de verificación de evidencias) de manera articulada entre los equipos de GEIH y DIRPEN, como insumo para el diligenciamiento de la lista de chequeo y la alimentación del visor para la fase DAN. ​
Diligenciamiento de la lista de chequeo para la fase DAN.​
Diligenciamiento de la matriz de verificación de evidencias de la fase de Diseño, a partir de las evidencias documentales proporcionadas por GEIH.​
Adaptación de la lista de chequeo para la fase de Diseño, para su implementación en GEIH rediseño.​
Censo Económico
Diligenciamiento final de la lista de chequeo de la fase DAN entre DIRPEN y el GIT Censo Económico
​</t>
  </si>
  <si>
    <t>Se preparó el Informe Global con la evaluación a los comentarios y observaciones presentadas al proyecto de Resolución "Por la cual se regula el funcionamiento de los Comités Estadísticos Sectoriales" y se ajusto dicha resolución y se remitio a los directores tecnicas. se tiene la versión final de la resolución para la firma del señor director</t>
  </si>
  <si>
    <t>La DIRPEN preparo la Resolución por la cual se regula el funcionamiento de los Comités Estadísticos Sectoriales, se espera que en Octubre esta sea firmada por el señor Director. Por otra parte se han desarrollado reuninones en la diferentes salas especializadas con el fin de avanzar en las líneas de investiación a trabajar en el 2020; así mismo se han avanzando en algunas mesas sectoriales.</t>
  </si>
  <si>
    <t xml:space="preserve">Se han desarrollado las siguientes reuniones de las salas especializadas,en las cuales se revisaron las líneas o proyectos a trabajar en el 2020 y en el 2021:
- Sala especializada para la modernización técnologica: 3 reuniones
- Sala especializada de salud: 3 reuniones
-Sala especializada de gobierno: 4 reuniones
- Sala especializada geografia: 3 reniones
- Sala especializada economía: 4 reuniones
De igual manera, se ha continuado en el trabajo con la mesa sectoriales realizando de Economía circular , Educación, Agropecuario, Turismo, Minero y Economía naranja. en esta se ha avanzado en la revsión de la demandas de la información, inventarios de oferta e indicadores productido. para el caso de la mesa agropecuaria se ha avanzado en el Plan estadístico sectorial. 
</t>
  </si>
  <si>
    <t>Se presentó al SEN y al CASEN el Documento del Plan Estadístico Nacional (PEN) 2020 — 2022, se obtuvo realimentación del mismo. Se realizaron los ajustes a este de acuerdo a los comentarios recibidos. Y se hizo la presentación formal de PEN a la Sala General del PEN, en cumplimiento del Decreto 2404 de 2019.</t>
  </si>
  <si>
    <t xml:space="preserve">En la página web de la entidad el proyecto de Resolución “ por la cual se actualiza el Plan Estadístico Nacional”  entre el 24 de julio al 07 de agosto de 2020 y el documento denominado “Actualización Plan Estadístico Nacional 2020 - 2022” entre 24 de julio al 07 de agosto de 2020, para comentarios y observaciones de los ciudadanos y grupos de interés.
De igual manera se remitio a los expertos del CASEN para su realimentación en el mes de Julio. </t>
  </si>
  <si>
    <t>Se remitio Carta por parte del Director del DANE a la Sala general del CASEN para la apobración del PEN. Se espera publicar el mismo en el mes de octubre</t>
  </si>
  <si>
    <t xml:space="preserve">Recolección de la información de los usuarios de las 35 entidades territoriales  y consolidación de información recolectada por pagina web </t>
  </si>
  <si>
    <t>Recolección de la información de los usuarios de las 35 entidades territoriales (32 capitales de departamento y 3 departamentos de caterogria especial) y consolidación de información recolectada por pagina web de las entidades mencionadas.</t>
  </si>
  <si>
    <t>Se realizó la actulización de las preguntas para la medición de la política de gestión de informacón estadística, de acuerdo a las indicaciones dadas por el DAFP y se realizo el Documento diagnostico de la implementación esta política.</t>
  </si>
  <si>
    <t>Se realizó las revisión de las preguntas de la política incluidas en el FURAG, de esta forma se paso para medir la política de
2020: 19 preguntas propias y 16 preguntas de otras políticas
2021: 20 preguntas propias y 15 de otras políticas</t>
  </si>
  <si>
    <t xml:space="preserve">Se realizó el diagnostico de la implementación de la políticas de gestión de información tanto para entidades del orden nacional como territorial </t>
  </si>
  <si>
    <t>Cursos virtuales de planificación y diseño de indicadores finalizado, se ha avanzando en el curso de lineamientos del proceso estadístico y de fortaleciiento a RRAA. 
En el marco de programa de fortalecimiento estadístico territorial se ha dado asesorias a Pereia y Mosquera, tambien se ha avanzado en el convenio con Monteria.</t>
  </si>
  <si>
    <t xml:space="preserve">En la plataforma de aprendanet estan los cursos de Planifcación estadísticas y diseño de indicadores.
Se cuenta con las plantillas que soporta el desarrollo de los otros tres cursos
Se tiene el guión del módulo 1 del curso de lineamietos y se esta trabajando con base a esta inforamación se esta trabajando en el diseño y maquetación
En el curso de fortalecimiento de RRAA se tiene el contenido de los técnicos para el desarrollo de 3 de.los 4 módulos para los cuales ya se esta avanzando en su diseño y maquetació.
</t>
  </si>
  <si>
    <t>En el marco de una de las herramientas contempladas dentro del "Programa de fotalecimiento Estadistico Territorial", correpondiente a las asistencias técnicas en la formulación de Planes Estadisticos, se realizaron las siguientes actividades:
 i) Asesorias técnicas mediante plataforma teams, a las Alcaldia de Pereira y Mosquera en temas inherentes a las dos primeras subfases para la actualización del PET.
  ii) Elaboración y gestión de un convenio interadminsitrativo con la Alcaldia de Monteria, para la formulación del Plan Estadistico y el autodiagnóstico del registro adminsitrativo SISBEN.</t>
  </si>
  <si>
    <t>El GIT de Prospectiva y Análisis de Datos en el tercer trimestre de 2020: 
• Realiza actividades de mantenimiento y soporte de los sistemas de operaciones estadísticas y de Registros Administrativos desarrollados, en esta tarea realiza validación y prueba permanente con el GIT de planificación estadística de las funcionalidades propias de estos sistemas para que den cuenta de las necesidades de los miembros del SEN.
• Adelanta el desarrollo del sistema de gestión y consulta de clasificaciones el cual queda montado en servidor de pruebas: http://clasificaciones-dev.dane.gov.co/
• Realiza la publicación periódica de contenido y noticias. En el tercer trimestre continua la actualización permanentemente las secciones de: noticias, contenidos, eventos e indicador del mes y demás contenido requerido para publicación por parte de la Dirección Técnica. En igual forma se realizan los justes de navegabilidad identificados, así como los ajustes de diseño responsive para navegación en dispositivos móviles.
El avance en estos productos aporta en forma indirecta a la estrategia de Cambio Cultural ya que con el mantenimiento del portal SEN y los desarrollos informáticos que se están adelantando generan una mayor disponibilidad y transparencia a los miembros del SEN, no solo de los inventarios de operaciones estadísticas y registros administrativos que requiere la entidad, sino de todos los lineamientos que DIRPEN está generando para una mayor coordinación entre entidades.</t>
  </si>
  <si>
    <t>El GIT de Prospectiva y  Análisis de Datos realiza la publicación periódica de contenido y noticias. Los ajustes habituales realizados en la página corresponden a la publicación del noticias, el indicador del mes, también todos aquellos ajustes relacionados con navegabilidad identificados así como los ajuste de diseño para navegación en dispositivos móviles.</t>
  </si>
  <si>
    <t>Entre julio y septiembre se realizan las labores requeridas para el desarrollo del sistema de consulta de clasificaciones CIIU Rev 4.  En este trabajo se realiza trabajo activo y validación de producto requerido con el GIT de Regulación Estadística.  Con corte a septiembre el sistema de gestión y consulta de clasificaciones se encuentra diseñado y cargado en ambiente de pruebas.</t>
  </si>
  <si>
    <t>El desarrollo informático arranca en el mes de octubre.</t>
  </si>
  <si>
    <t>El GIT de Prospectiva y Análisis de Datos, en el tercer trimestre de 2020, continua con el trabajo de caracterización de seis de los ocho registros priorizados, los cuales se vienen trabajando con las siguientes entidades: Superintendencia de Servicios Públicos, Superintendencia de Notariado y Registro y la Unidad Administrativa Especial del Servicio Público de Empleo.  A finales de septiembre se inicia el proceso de diagnóstico de dos registros administrativos del ICFES.
El avance en este producto aporta en forma directa a la estrategia de Gestión Pública Admirable.  Con el diagnóstico y fortalecimiento de los registros administrativos priorizados, se incrementa su potencial de aprovechamiento para fines estadísticos, ya que en el proceso se busca incrementar la calidad con que estos son generados por las entidades miembros del SEN</t>
  </si>
  <si>
    <t>El GIT de Prospectiva y  Análisis de Datos en el tercer trimestre continua con el trabajo de caracterización de los registros administrativos realizados con la Superintendencia de Servicios Públicos (tres registros) la superintendencia de Notariado y Registro (1 registro) y la Unidad Administrativa Especial del Servicio Publico de empleo (dos registros) y comienza con el diagnóstico de los registros del ICFES (dos registros).</t>
  </si>
  <si>
    <t>El GIT de Prospectiva y análisis de Datos,continua con el proceso de diagnóstico de los registros administrativos y sus bases de datos, estos son insumos necesarios para la elaboración del plan de fortalecimiento.</t>
  </si>
  <si>
    <t>El DANE en el primer semestre quedan firmados los convenios interadministrativos con dos entidades para el diagnóstico y fortalecimiento de sus registros administrativos, en estos convenios el GIT de Prospectiva y Análisis de Datos tiene garantizado el flujo de información para realizar los diagnósticos de sus Registros Administrativos.  Los convenio fueron establecidos con la superintendencia de Notariado y Registro y la Unidad Administrativa Especial del Servicio Público de Empleo.  Adicionalmente para el trabajo con la Superintendencia de Servicios Públicos domiciliarios contamos con convenio firmado en 2019 y con el ICFES, acuerdo de confidencialidad el cual garantiza el flujo de información.</t>
  </si>
  <si>
    <t>Documento que incluye las guias y defiuniciones del modelo del gobierno de datos y se anexaron los diagramas de nivel y el rotocolo en Excel del  modelo y diaramas de nivel de acuerdo al documento.</t>
  </si>
  <si>
    <t xml:space="preserve">Dentro de la necesidad del aprovechamiento estadístico de registros administrativos como fuente alternativa de información y en harás de mejorar la consistencia de las operaciones actuales se requieren procesos estandarizados, protocolos que garanticen el aseguramiento de la calidad y seguridad de la información de terceros. Dentro de esta meta se sugiere el modelo de gobierno de datos para los RRAA, la evaluación de calidad de las integraciones realizadas, pilotos para validar esquemas de liberación de resultados y algunos resultados de los ejercicios de integración realizados siguiendo el modelo propuesto. </t>
  </si>
  <si>
    <t>Definición de los procedimientos para los subprocesos de gestión de proveedores en mesas de trabajo con los delegados de las áreas técnicas responsables del proceso y posterior vargue documental en la herramienta Isolución.</t>
  </si>
  <si>
    <t>Los documentos incluyen el perfilamiento de datos de los RRAA utilizados. En la pestaña resumen se encuentran los calculos de los indicadores como la consistencia, la coherencia y la completitud de las variables de cada conjunto de datos. Además de esto se consolidó un documento en el que se plantea la necesidad de modificar la periodicidad de entrega del RRAA de PILA.</t>
  </si>
  <si>
    <t>Documentos que describen los pilotos del lago de datos en la nube, con los proveedores de oracle, azure y google en el que se probaron algoritmos de- identificación para garantizar la seguridad en la liberacón de los datos.</t>
  </si>
  <si>
    <t>Generación de resultados del prosesamiento del registro estadistico RELAB para complementar los resultados de mercado laboral, dinamica empresarial y la temática económica.Además se presentan 2 ejercicios pilotos en el qye se utiliza la integraión RELAB-CNPV18-RUES-RUT-REBP1819- para el calculo de brechas salariales en Colombia y la generación de la informalidad estimada, utilizando RRAA y la GEIH</t>
  </si>
  <si>
    <t>Se realizaron las capacitaciones programadas en el plan de socialización</t>
  </si>
  <si>
    <t>Se ha ejecutado el plan de capacitación y se ha brindado capacitación y acompañamiento requerido para la implementación de lineamientos, normas y estándares, en especial en 5 operaciones a evaluar.</t>
  </si>
  <si>
    <t>Se realizaron los talleres de acompañamiento previstos en el plan de intervención, se brindó acompañamiento en estándares estadísticos DDI y DC</t>
  </si>
  <si>
    <t>Se entregó a la OAJ la documentación luego de surtir todas las etapas</t>
  </si>
  <si>
    <t>Se han elaborado los documentos técnicos, lineamientos, normas y estándares previstos.</t>
  </si>
  <si>
    <t>En el trimestre se cerró 1 clasificación para un total de 4 clasificaciones, de las que quedan 1 está en paso a consulta pública y 1 en validación de expertos y empresarios</t>
  </si>
  <si>
    <t>En el trimestre se culminaron 11 documentos para un total a la fecha de 21 documentos, de estos 3 están pndientes de ser publicados por ajustes de estilo</t>
  </si>
  <si>
    <t>En el trimestre se elaboraron y publicaron 5 correlativas para un total de 13 correlativas de las temáticas económica y ambiental</t>
  </si>
  <si>
    <t>El GIT de Prospectiva y Análisis de Datos en el tercer trimestre de 2020 continua con el desarrollo de los 10 proyectos de analítica de datos identificados, se avanza en el desarrollo de 8 de estos proyectos para los cuales se realiza seguimiento de avance con la Dirección Técnica de DIRPEN, así como acercamientos con otras Direcciones del DANE para la socialización de metodologías e acopio de insumos e involucramiento.
El levantamiento de información realizado, para el desarrollo de cuatro de los proyectos planteados, ha involucrado la participación de DIMPE, DIG y DSCN.
El desarrollo de los 10 proyectos de analítica indirectamente aporta a la estrategia de Cambio Cultural ya que a partir de los resultados obtenidos de estos se generarían recomendaciones e instrumentos que tienen el potencial de ser incorporados en los procesos de la entidad.</t>
  </si>
  <si>
    <t>El GIT de Prospectiva y Análisis de Datos en tercer trimestre cuenta con avances en el desarrollo de 10 de los proyectos planteados, el avance en estos proyectos correspondiente a la incorporación de revisión metodológica, referentes, pruebas iniciales a partir de datos preliminares, socialización de resultados con la Direccion Técnica y áreas involucradas en dichos proyectos.</t>
  </si>
  <si>
    <t>El GIT de Prospectiva y Análisis de Datos a tercer trimestre realiza presentaciones periódicas de los avances en los proyectos abordados a partir de las cuales se realizan ajustes y acatan recomendaciones.</t>
  </si>
  <si>
    <t>El GIT de Prospectiva y Análisis de Datos a tercer trimestre realiza presentaciones de resultados preliminares de 10 de los proyectos a cargo, dichas presentaciones se han realizado a grupos de trabajo de DIMPE y DSCN, de estas reuniones se ha visto la posibilidad de realizar un trabajo articulado y el potencial de ser incorporados en estapas de la producción estadística que realiza el DANE, en especial aquellos que tienen relación con el Censo Economico 2021.</t>
  </si>
  <si>
    <t xml:space="preserve">El grupo de censo economico QUÉ: realizó la gestion de solitud de registros administrativo para el sector construcción y transporte esto fue realizado en el mes de agosto y septiembre. 
</t>
  </si>
  <si>
    <t>La union temporal universidad de los andes y econometria deben entregar en el mes de octubre el cuarto producto sobre el diagnostico y uso de registros administrativos en el censo economico 2021</t>
  </si>
  <si>
    <t>El análisis realizados en cada uno de los sectores economicos permite establecer los registro admistrativo necesarios para el fortalecimiento del directorio en el marco del censo economico 2021.</t>
  </si>
  <si>
    <t>El análisis realizado en cada uno de los sectores economicos permite establecer los indicadores necesarios para el fortalecimiento del directorio en el marco del censo economico 2021.</t>
  </si>
  <si>
    <t>Se ha gestionado el registro administrativo RUNT con el ministerio de transporte pero a la fecha no se ha tenido respuesta.</t>
  </si>
  <si>
    <t xml:space="preserve">El grupo de demografia empreserial junto con el equipo de la DEST  comprtieron la metodologia para la elaboración de los indicadores de demografia empresarial y se dieron los primeros resulatados del indicador de empresas activas, esto se realizó en los mes de septiembre. 
</t>
  </si>
  <si>
    <t>Se entrega los cuadro de salida solitados por la OCDE sobre demografía empresarial</t>
  </si>
  <si>
    <t>Se ajusta la metodología para la entrega de resultados del 2020</t>
  </si>
  <si>
    <t>Avance para el siguiente trimestre</t>
  </si>
  <si>
    <t>Se generó la versión final del formulario de rediseño, luego de ajustar un flujo de ocupados y uno de micronegocios.
El diseño del análisis para las pruebas fue actualizado e incorporado al documento metodológico, enviado para revisión.</t>
  </si>
  <si>
    <t xml:space="preserve">
"El GIT Temática Mercado Laboral generó la versión final del formulario de rediseño el 08-09-2020, luego de ajustar un flujo de ocupados y uno de micronegocios. Igualmente, terminó de ajustar los tratamientos y especificaciones de consistencia el 18-09-2020, como producto de la prueba piloto.
El diseño del análisis fue actualizado e incorporado al documento metodológico versión de fecha 22-09-2020, enviado para revisión.
Se retrasó el inicio de los diseños de la prueba paralelo debido a la situación asociada al COVID - 19, lo que tiene una fecha estimada para el 03-11-2020.
"</t>
  </si>
  <si>
    <t xml:space="preserve"> Se terminaron de ajustar los tratamientos y especificaciones de consistencia luego de ajustar los flujos de ocupados y de micronegocio, como producto de la prueba piloto. El diseño del análisis para las pruebas fue actualizado e incorporado al documento metodológico, enviado para revisión.</t>
  </si>
  <si>
    <t>No se han comenzado los diseños para la prueba paralelo debido a que la situación asociada al COVID - 19 retrasó las pruebas piloto y experimentales y, por consiguiente, también esta prueba.</t>
  </si>
  <si>
    <t>Se realizó la prueba piloto de la recolección de precios de los 561 artículos del deflactor, se diseñó encuesta de lugares de compra para el fortalecimiento para encontrar proveedores de artículos muy especializados y para el fortalecimiento de las fuentes para los principales insumos de obras civiles; se construyó manual de procesos productivos para apoyar los procesos de temática del IPOC y la recolección del avance físico de obras civiles; se realizó el sondeo, se presentaron resultados y se entregaron las tipologías de suspensión de obras civiles que se integraron como novedades en los procesos operativos de la construcción del IPOC.</t>
  </si>
  <si>
    <t xml:space="preserve"> El grupo de trabajo de deflactores realizó las actividades correspondientes al manual de especificaciones de procesos productivos entregado el 15 de septiembre de 2020, llevo a cabo el sondeo de tipologías de suspensión de obras civiles entregado en agosto de 2020, realizó seguimiento al operativo de precios en los meses de agosto y septiembre de 2020, además de la construcción del deflactor de alojamiento entregado para publicación el 13 de Julio de 2020, la prueba piloto de recolección de información estructural de movistar recolectada entre el 01 de Julio y el 30 de septiembre, los cálculos del deflactor de acueducto y el informe de deflactores realizados en agosto y septiembre de 2020."
</t>
  </si>
  <si>
    <t>Se construyo el deflactor con  la metodologia tipo Laspeyres encadenado a partir de ponderaciones de ingresos actualizadas para representar los que realmente tuvieron ingresos por alojamiento efectivo, lo anterior para representar las mejores variaciones de precios en los meses afectados por la pandemia COVID 19. se calcularon las medidas de volumen a partir de este deflactor publicadas el 13 de Julio de 2020.</t>
  </si>
  <si>
    <t>Se realizó la prueba piloto con el forumlario estructural con lo que se pudo definir productos ideales y los articulos nivel flexible para el seguimiento de precios de los servicios de telecomunicaciones, se realzaron ajustes metodologicos a partir de las observaciones de los asesores del DANE.</t>
  </si>
  <si>
    <t>Se compila la información para la construcción de los deflacrtores, de acuerducto, energia electrica y gas natural minero y distribuido, y se construye el deflacrtor para acueducto.</t>
  </si>
  <si>
    <t>Se documentan los procesos de diseño y construcción del deflaxctor IPOC.</t>
  </si>
  <si>
    <t>El Marco Muestral ( georreferenciado)</t>
  </si>
  <si>
    <t xml:space="preserve">
 El Marco Muestral basado en el Censo Nacional de Población y Vivienda 2018 (CNPV)  fue entregado por la DIG y se encuentra disponible en un servidor referenciado.                                                          Las muestras  seleccionadas del Marco  basado en el CNPV 2018 fueron envidas a Logistica e iniciaron operativo en campo en: ENUT -septiembre, ENTIC -octubre, ECV - agosto, ECC -agosto , ECSC  agosto, EGIT - julio, Encuesta de Pulso Social a hogares - julio y el Diseño Experimental del rediseño de la GEIH -septiembre</t>
  </si>
  <si>
    <t>Recuperando datos. Espere unos segundos e intente cortar o copiar de nuevo.</t>
  </si>
  <si>
    <t xml:space="preserve">La Dirección Técnica del DIMPE realizó la actualización documental de 39 documentos en estado aprobado en el SDI , 36 documentos se encuentran en estado borrador y  2 en estado de revisión, segun el reporte emitido para el III trimestre 2020
</t>
  </si>
  <si>
    <t>Se han  aprobado en el SDI 15 metodologias y 19 se encuentran en borrador.</t>
  </si>
  <si>
    <t>Se han aprobado en el SDI 23 fichas metodologicas, 17 se encuentran en borrador y 2 en proceso de revisión.</t>
  </si>
  <si>
    <t xml:space="preserve">" El grupo de deflactores, el equipo Tématico de servidios  y el apoyo de dirección técnica realizó 2  reuniones : 6 julio y30 julio. 
Durante las reuniones se evidencio el estado del  proceso de recolección por parte de losgistica, y mas aun el proceso de imputacion de imformación debido a el periodo de pandemia, lo cual es fundamental el el calculo del deflactor. Adicionalmente en le trasncurso y al finalizar los encuentros se pudo decidir y elegir el deflactor que se usaría en la publicación, bajo ciertos creiterios que fueron adiministrados por Dora Sánchez asesora de dirección. EN conclusión se decide por el deflactor tipo Laspeyres. (100%)
Finalmente se definen las as salidas principales del  que se esperan delalgoritmo:  archivos .xlsx con los indices y variaciones para el año 2019, cálculo de participaciones y contribuciones a nivel de establecimiento y hotel y la generación de tablas comparativas de los avlores nominales, el indice de habitaciones y de camas.​  
Producto: Se entregan los códigos base para el calculo del indice tipo laspeyres y se realiza una reunión de entrega y capacitación del programa en R el 28 de agosto y el 02 de septiembre. 100%
En el archivo Q1.xlsx se muestra las salidas par ael mes de agosot con la primera base de la EMA.
Las pruebas y resultado de la automatización se estan desarrollando y aun se estan implementando ajustes (50%)."
</t>
  </si>
  <si>
    <t>Finalizó el proceso de desarrollo de la automatización del calculo del deflactor de alojamiento.</t>
  </si>
  <si>
    <t xml:space="preserve">Las preguntas relacionadas con identidad sexual para el cumplimiento del diseño de protocolo de investigación fueron incorporadas en la versión actualizada del Manual de recolección y conceptos básicos. </t>
  </si>
  <si>
    <t xml:space="preserve">
"El GIT Temática Mercado Laboral generó una versión actualizada del Manual de recolección y conceptos básicos el 20-08-2020, incorporando las preguntas relacionadas con identidad sexual y el procedimiento para la recolección de estas preguntas.
Las preguntas relacionadas con identidad sexual fueron recolectadas por el personal operativo de la encuesta en la prueba piloto y se encuentan en la base de datos generada el 10-08-2020.
El análisis preliminar de resultados empezará la última semana de octubre."
</t>
  </si>
  <si>
    <t>Las preguntas relacionadas con identidad sexual fueron recolectadas en la prueba piloto y se encuentan en la base de datos correspondiente (agosto de 2020).</t>
  </si>
  <si>
    <t>Se realizó la publicación de resultados dela ECV con los indicadores solictados por la Dirección General.
SE elaboró documento con listado de indicadores para la realización de Storytelling de calidad de calidad de vida de los colombianos</t>
  </si>
  <si>
    <t xml:space="preserve">
"El GIT Curso y Calidad De Vida, realizó el análisis de las dimensiones y variables a publicar y se defineiron los indicadores para generar storytelling de la calidad de vida de los colombianos
La base final de 2019, estaba en revisión para aprobación definitiva por partde de GIT y de Grupo diseños muestrales"
</t>
  </si>
  <si>
    <t>Se realizó la programación del modelo y se análizaron los primeros resultados</t>
  </si>
  <si>
    <t>Se ha realizado una breve lectura metodológica.</t>
  </si>
  <si>
    <t>Se hizo necesario participar en varias mesas de trabajo con la SNR (en el marco del comité de seguimento al Convenio DANE-SNR que permitió acceder a la base de datos), con el fin de identificar las particularidades de la base de datos y errores de registro. Se han realizado mesas de trabajo con el area de Infraestructura y Dirección DANE</t>
  </si>
  <si>
    <t>El GIT de precios participó activamente en cuatro reuniones con la SNR, en donde se expusieron los registros que no contaban las caracteristicas requeridas. Esto afecta la consecución del resultado debido a que los insumos (una parte relevante) no permiten definir con claridad el valor individual de la transacción necesaria para el cálculo del índice. De otro lado y con la información disponible se han calculado resultados preliminares, que sin embargo, no cuentan con la cobertura temática deseable. Los resultados se encuentran en la presentación adjunta</t>
  </si>
  <si>
    <t>Se generaron resultados parciales con la información disponible. Sin embargo y en desarrollo del trabajo de diseño, se ha evidenciado la ausencia de información relevante dentro de la medición</t>
  </si>
  <si>
    <t>Proyecciones de Población y Análisis Demográfico actualmente están elaborando 5 estudios de investigadores Senior de los cuales tres tienen  contenido étnico; y nueve estudios de investigadores junior de los cuales 1 tiene enfoque de funcionamiento humano.</t>
  </si>
  <si>
    <t xml:space="preserve">
Se cuenta con el convenio del Fondo de Población de Naciones Unidas UNFPA, se encuentra en proceso de elaboración, los estudios especializados, con base del CNPV 2018
</t>
  </si>
  <si>
    <t>Se culminaron las retroproyecciones a nivel nacional 1950-2018, a nivel cabecera - resto, en edades simples.</t>
  </si>
  <si>
    <t>Se culminaron las estimaciones del cambio demográfico en el periodo 1985-2018 en los componentes de fecundidad , mortalidad y migración a partir de lo cual se obtuvieron las retroproyecciones de población en el mismo periodo a nivel departamental, desagregando a nivel municipal por métodos matemáticos.  A nivel nacional esta serie se obtuvo para el periodo 1950-2018. Actualmente se realiza el proceso de evaluación y empalme de series para el cierre final de la actividad.</t>
  </si>
  <si>
    <t>Se avanzó en la  retroproyección a nivel departamental de la serie 1985-2018.</t>
  </si>
  <si>
    <t>Se avanzó en la desagregación matemática a nivel municipal de las retroproyecciones de población 1985-2018.</t>
  </si>
  <si>
    <t>Se realizaron las estimaciones de los componentes de fecundidad, mortalidad y migración  a nivel departamental, área y edades simples.</t>
  </si>
  <si>
    <t>Desde la DCD se avanzó en la actualización de la metodologia de Censo Habitantes de la Calle, de acuerdo a las plantilla definida por DIRPEN . Igualmente se actulizó el manual operativo para el año 2020.
Se actualizarón e mprimieron , formularios, manuales, instructivos, formatos y demás piezas necesarias  para la realización del CHC en los municipios programados
En el marco de la ley 1641/2013, se  han realizado  mesas de trabajo interintitucionales con la alcaldía de  Florencia y Villavicencio. Actualmente se están relizando acercamientos con las alcaldias del resto de  municipios para desarrollar esta actividad, con el fin de dar inicio al opertivo de recolección en los municipios donde se realizará la operación censal.</t>
  </si>
  <si>
    <t>En el marco del comité operativo para la formulación de la politica publica social para ciudadanos habitantes de calle, se realizaron 2 mesas de trabajo virtuales con la alcaldia de Florencia los días 3 y 16 de septiembre y en Villavicencio con los delegados de las alcaldías, responsables del manejo de los  grupos especiales de población,  el 15 de septiembre, donde se definieron compromisos por parte de la alcaldia y el DANE para realizar  la operacoión censal en estos municipios.</t>
  </si>
  <si>
    <t>El equipo de trabajo de CHC, cuenta con las versiones finales de todos los documentos para el operativo como son: manual operativo, analista de información,coordinación de campo, recolección y conceptos básicos, supervisión,  diligenciamiento del cuestionario censal, formatos operativos de seguimiento con su instructivo. Estos documentos ya fueron impresos por el taller de Ediciones y están en proceso de distribución con las difernetes sedes del DANE.</t>
  </si>
  <si>
    <t>Avance esperado para otro trimestre ya que la operación estadistica se encuentra en el proceso de Construcción dada la contingencia de salud COVID 19</t>
  </si>
  <si>
    <t>Se entrega la documentación correspondiente a la encuesta de la ENHAB  a la Gobernación, quien definira la fecha de publicación de los resultados finales en la página web</t>
  </si>
  <si>
    <t>Los resultados de la ENHAB han sido entregados a la Gobernación de San Andrés: Cuadros de salida, presentación de resultados y la herramienta REDATAM. Una vez revisados dichos resultados y se cuente con el visto bueno de la Gobernación, se procedería con la publicación de estos resultados en la página Web del DANE".</t>
  </si>
  <si>
    <t>* Se concluyó la actualización del documento con la metodología de emparejamiento del REBP en español y en inglés, incluyendo los métodos probabilísticos
* Se encuentra en procesamiento  la construcción de la tabla de evolución de documentos de las personas.</t>
  </si>
  <si>
    <t>Se concluyó la actualización del documento con la metodología de emparejamiento en un 100% y se terminó la fase de integración de los 29 registros administrativos que conforman el REBP 2020</t>
  </si>
  <si>
    <t>Se terminó la integración al REBP de los 29 registros administrativos, actualmente se encuentra en ejecución la fase de de marcación de estado de las personas, el proceso de validación y generación de la fucha estadística final</t>
  </si>
  <si>
    <t>Se encuentra en ejecución el proceso final de validación de las variables de identificación del REBP, queda pendiente la ficha</t>
  </si>
  <si>
    <t>Se avanzó en el proceso de elaboración de indicadores de calidad e indicadores propuestas.</t>
  </si>
  <si>
    <t xml:space="preserve">Avance esperado para otro trimestre </t>
  </si>
  <si>
    <t>Se avanzó en la propuesta de plan de análisis de los indicadores a calcular y el prosesamiento de las tablas insumos para los calculos  de indicadores propuestos.</t>
  </si>
  <si>
    <t>Esta actividad de socialización se tiene programada para cuando se tenga finzalido el plan de trabajo  de un conteo basados en Registros Administrativos.
JUSTIFICACIÓN
La actividad se ha visto afectada dad que en la programación se tenían previstos acompañamientos técnicos e intercambios de experiencias internacionales a través del convenio con el Fondo de Población de Naciones Unidas(UNFPA) con el INE de España, sin embargo, estas actividades o visitas técnicas de socialización fueron suspendidas temporalmente por la pandemia por coronavirus COVID-19.</t>
  </si>
  <si>
    <t>Se avanzó en la matriz de comparación  de variables y conceptos técnicos de REBP.
Se avanzó en la consolidación de documentos internacionales que se revisarán, para crear el documento de experiencias en el proceso de transición censos tradicionales a censos basados en registros.</t>
  </si>
  <si>
    <t>Se avanzó en la comparabilidad de los diccionarios de los siguientes registros administrativos:  PAI Nacional
Registro de defunciones DANE, Registro de nacidos vivos, PILA, SIMAT, SNIES, SIET, Registro de discapacidad
BDUA, Diccionario RNEC integrado, SISBEN III, en relación con el diccionario del CNPV 2018
JUSTIFICACIÓN
La actividad se ha visto afectada por la renuncia/retiro de personal del GIT PPAD/DCD</t>
  </si>
  <si>
    <t>Avance esperado para otro trimestre 
JUSTIFICACIÓN
La actividad se ha visto afectada por la renuncia/retiro de personal del GIT PPAD/DCD</t>
  </si>
  <si>
    <t>Se hizo una revisión bibliográfica de documentos que contengan experiencias internacionales sobre la trancisión de censos tradicionales a censos basados en registros. 
JUSTIFICACIÓN
La actividad se ha visto afectada por la renuncia/retiro de personal del GIT PPAD/DCD, así mismo, el personal asignado a éstas actividades ha cubierto la entrega de resultados en otros proyectos prioritarios.</t>
  </si>
  <si>
    <t>Participación en las mesas temáticas del fenómeno migratorio
JUSTIFICACIÓN
La actividad se ha visto afectada por la renuncia/retiro de personal del GIT PPAD/DCD, así mismo, el personal asignado a éstas actividades ha cubierto la entrega de resultados en otros proyectos prioritarios.</t>
  </si>
  <si>
    <t>El equipo técnico se ha concentrado en la realización de estimaciones de migración interna, de acuerdo con la información de las fuentes disponibles. En este sentido, esta meta esta iniciando avances en la revisión de referentes técnicos para la preparación del proyecto.</t>
  </si>
  <si>
    <t>Análisis de las propuestas técnicas disponibles
JUSTIFICACIÓN
La actividad se ha visto afectada por la renuncia/retiro de personal del GIT PPAD/DCD, así mismo, el personal asignado a éstas actividades ha cubierto la entrega de resultados en otros proyectos prioritarios.</t>
  </si>
  <si>
    <t>Identificación de perfiles técnicos y recurso físico - humano para la configuración del proyecto
JUSTIFICACIÓN
La actividad se ha visto afectada por la renuncia/retiro de personal del GIT PPAD/DCD, así mismo, el personal asignado a éstas actividades ha cubierto la entrega de resultados en otros proyectos prioritarios.</t>
  </si>
  <si>
    <t>Meta cumplida en el trimestre pasado</t>
  </si>
  <si>
    <t>El Grupo Interno de Trabajo de Proyecciones de Población y Análisis Demográfico ha realizado acercamientos técnicos con las áreas internas del DANE, Cuentas Nacionales y DIMPE
JUSTIFICACIÓN
La actividad se ha visto afectada por la renuncia/retiro de personal del GIT PPAD/DCD.
Por otra parte, no se ha logrado una articulación y comunicación adecuada entre los técnicos de las áreas internas de las Direcciones Técnicas involucradas en el proyecto.</t>
  </si>
  <si>
    <t>El Grupo Interno de Trabajo de Proyecciones de Población y Análisis Demográfico ha realizado durante el III trimestre de 2020 la revisión bibliográfica de referentes técnicos</t>
  </si>
  <si>
    <t>Se ha realizado la revisió metodologica de las cuenta nacionales de transferencia intergeneracionales
JUSTIFICACIÓN
La actividad se ha visto afectada por la renuncia/retiro de personal del GIT PPAD/DCD.
Por otra parte, no se ha logrado una articulación y comunicación adecuada entre los técnicos de las áreas internas de las Direcciones Técnicas involucradas en el proyecto.</t>
  </si>
  <si>
    <t>Se realizan dos reuniones al años, en el primer semestre  ya se realizaó, la otra reunión esta programada para realizarla en el cuarto trimetre de 2020 (Oct-Dic)</t>
  </si>
  <si>
    <t>En el marco de las actividades suscritas en el plan de acción de la comisión intersectorial para el 2020, en cabeza del DANE se ha logrado avanzar en tres líneas importante que beneficiaran la calidad y cobertura de las estadísticas vitales:
1. Disposición de las bases de Registro civil de nacimientos y defunción para la identificación y recuperación que hechos vitales que son captados por el registro civil y no por el sector salud, fuente de información de la producción estadística de nacimientos y defunción
2. Disposición de las bases por parte de ICBF de los niños beneficiarios de programa de alimentación que no reportan documentos de identificación en los grupos étnicos, lo cual permitirá identificar geográficamente las zonas con mayor subregistro de los nacimientos y que impactará en la cobertura de la información 
3. Avanzar en un piloto en los departamentos de Nariño y Cauca en la generación del certificado antecedente para el registro civil desde el aplicativo RUAF-ND el cual permitirá tener información con mayor oportunidad y calidad.</t>
  </si>
  <si>
    <t>La coordinación de estadísticas vitales en conjunta otras las entidades de la comisión intersectorial avanzó en los siguientes procesos definidos en el plan de acción: 
a. Intercambio de información RNEC-DANE-RNEC para mejorar la cobertura y calidad
b. Implementación de la generación del certificado antecedente a través del RUAF.
c. Emisión y divulgación de la circular conjunta que reglamente la anterior implementación.</t>
  </si>
  <si>
    <t>Avance esperado para el IV trimestre del año al hacer seguimiento de las metas y compromisos del plan de acción del comité, previo a la ultima sesión de la comisión intersectorial de EEVV</t>
  </si>
  <si>
    <t>La oficina DCD-EEVV,  a nivel de software - realizó reuniones diarias con el equipo desarrollador del convenio DANE-BLOOMBERG/Vital Strategies y semanales de seguimiento y revisión de cumplimiento y metas. Se recibió una versión completa del módulo de “enmiendas”  y su parametrización dentro del módulo de administración y están pendientes pruebas y últimas afinaciones del mismo. La complejidad de este módulo ocasionó una extensión en el tiempo, que fue compensada en el siguiente módulo de “novedades” del que también se recibió una versión completa y están pendientes las pruebas y últimas afinaciones. A nivel de hardware y comunicaciones – se recibió el servidor de producción como clon del servidor de pruebas y un buzón de correo para la administración de mensajes propios del aplicativo (SIGEV- Sistema de información y gestión de estadísticas vitales). Durante el siguiente trimestre se trabajará en el módulo de eventos de interés en salud pública, con sus opciones de parametrización y en las actividades necesarias para migrar del ambiente de pruebas a producción.</t>
  </si>
  <si>
    <t xml:space="preserve">En el tercer trimestre se realizó un nuevo cruce con base de la RNEC para nacimientos y defunciones, y cuyos resultados fueron enviados al Ministerio de Salud para su correspondiente gestión así como a las territoriales DANE para su seguimiento oportuno. </t>
  </si>
  <si>
    <t xml:space="preserve">En el tercer trimestre fue posible realizar otro cruce de información y de evaluar el grado de avance en la recuperación de hechos vitales reportados en cruces anteriores. En el IV trimestre se debera redoblar los esfuerzos para el seguimiento a la recuperación de hechos vitales, sin embargo, es importante aclarar que la competencia de la recuperación en territorio recae sobre el sector salud y su ente rector, el Ministerio de Salud. </t>
  </si>
  <si>
    <t xml:space="preserve">Del primer cruce enviado al sector salud y con corte al III trimestre, se han recuperado 704 nacimientos y 504 defunciones, que corresponden al 21,8% y 28,1% respectivamente. Del cruce de solo nacimientos enviado en Junio 2020 se han recuperado 1.647 nacimientos que corresponde al 16,7%. </t>
  </si>
  <si>
    <t xml:space="preserve">Meta cumplida </t>
  </si>
  <si>
    <t xml:space="preserve">En el primer trimestre se avanzo en el ajuste de los formatos con apoyo del GIT especializado en comunidades étnicas de la DCD Se consiguió apoyo de autoridades indígenas Guajira. Se abrió convocatoria para la prueba en Uribía. En 2 y 3 trimestre no se ha podido avanzar en la socialización e implementación de los formatos de notificación, debido a la emergencia sanitaria. </t>
  </si>
  <si>
    <t xml:space="preserve">Se realizó reunión convocada por la consejería para las Regiones para avanzar en la identificación jurídica de las autoridades claniles como los idóneos en el reporte y notificación de los hechos vitales. Esta reunión se había concertado con la Registraduría Nacional del Estado Civil y Ministerio del Interior, no obstante, esta última entidad no se presentó o acudió a la convocatoria. Teniendo en cuenta que, aún se encuentra la restricción de movilidad y confinamiento generadas por la pandemia del Covid-19, es importante avanzar en este acuerdo, el cual ayudará a acotar los tiempos de implementación de la estrategia.
Estos subproductos se han reportado previamente a la dirección técnica y dirección general como seriamente afectados por la imposibilidad de desplazarse al territorio para adelantar las actividades relacionadas, debido a la emergencia sanitaria originada por la COVID-19. </t>
  </si>
  <si>
    <t xml:space="preserve">En el segundo trimestre se recibió de la Junta Mayor de Palabreros Wayuú el formato de nacimientos con las observaciones a la traducción en Wayunaiki y se realizó el respectivo ajuste. No obstante, No se ha podido avanzar en la socialización e implementación en el territorio de los formatos de notificación debido a la emergencia sanitaria. Sin embargo se ha avanzado en la definición de la ruta y los actores idoneos en territorio para el reporte y notificación de hechos vitales. Se identificó que las autoridades claniles son los actores idoneos para esta función en el territorio. </t>
  </si>
  <si>
    <t xml:space="preserve">No se ha podido avanzar en este subproducto debido a la emergencia sanitaria. </t>
  </si>
  <si>
    <t xml:space="preserve">Generación del panel anual 18 – 19 aportantes y aportantes independientes “hogares”. Así mismo se genero el panel a 61 ramas y 109 ramas para independientes.
Generación de la base preparada como insumo para la creación del proceso de similaridad del proveedor CONFECAMARAS 2020. Implementación de transformaciones para generar la base preparada de SUPERSOCIEDADES con su estructuración e incorporación de la información 2019.
Adicionalmente, se actualizó el visor y presentación definida para el seguimiento de los indicadores del sector de economía naranja para las 103 actividades económicas totales y parciales CIIU4 REV. 4 A.C con las base del DEST 2019 y 2020 calculo del ponderador OMPI sobre las actividades parciales del conjunto de datos de economía naranja. </t>
  </si>
  <si>
    <t>Durante el tercer trimestre se actualiza la herramienta de cálculo y presentación de los indicadores del sector de economía naranja para las 103 actividades económicas totales y parciales CIIU4 rev. 4 a.c con las base del Directorio Estadístico vigencias  2019 y 2020. En cuanto a la conformación del Directorio Único se está llevando a cabo la integración de los marcos de las diferentes operaciones económicas con el Directorio Estadístico para ampliar la cobertura de las unidades económicas; este trabajo conjunto es realizado entre las áreas técnicas del DANE y busca el aprovechamiento de los registros estadísticos en procura de la generación de marcos muestrales. En este contexto, se realizó la versión preliminar de la resolución que respalda el uso y conformación del Directorio Único como fuente de información.
Se realizó el lanzamiento del Directorio del sector público conforme a los diferentes ejercicios de homologación y consolidación de la información para las unidades del sector público. Actividad adelantada por el Grupo Interno de Trabajo del DES de la DIG.</t>
  </si>
  <si>
    <t>Se realizó el cruce, depuración y ajustes bases (información, contraloría) para las unidades del sector público y revisión ajustes y primeros ejercicios de homologación de cuentas contables.</t>
  </si>
  <si>
    <t>Disposición del marco anonimizado integrado con las principales variables del CNPV.</t>
  </si>
  <si>
    <t>Durante el tercer trimestre del año 2020, se dispuso el marco anonimizado integrado con las principales variables del CNPV, dispuesto para los niveles de Departamento, Municipio, sector rural, sección rural, cabecera, centros poblados, sector urbano, sección urbana y manzana. Donde se destaca parala actualización cartografica del MGN con la incoprporación de nuevos centros poblados. Actividad adelantada por el Grupo Interno de Trabajo del MGN de la DIG.
El avance obtenido contribuye al indicador del Plan estratégico: "Operaciones estadísticas nuevas o rediseñadas que atienden necesidades del país" en el objetivo específico/estrategia "Capacidad metodológica."</t>
  </si>
  <si>
    <t>Se  generaron 69.756 productos cartográficos para los operativos de campo de las operaciones estadistica, para un acumulado de 87%</t>
  </si>
  <si>
    <t>Se actualizaron los nivel de topónimos a partir de novedades del CNPV 2018.</t>
  </si>
  <si>
    <t xml:space="preserve">Actualización de la variable cobertura de la tierra para conglomerados </t>
  </si>
  <si>
    <t xml:space="preserve">Durante el tercer trimestre del año 2020, se avanzó en la actualización de la variable cobertura de la tierra para un acumulado de 30.000 conglomerados, con un avance del 100% y se generaron los indicadores de productividad y conflictos de uso del suelo del marco maestro rural y agropecuario. Actividad adelantada por el Grupo Interno de Trabajo del MGN de la DIG.
</t>
  </si>
  <si>
    <t>Se adelanto sesión dirigida a operaciones estadísticas internas (DANE) con aplicación del instrumento de seguimiento. Ficha detallada de las sesiones de acompañamiento ajustada y material de la sesión ajustado.</t>
  </si>
  <si>
    <t>Durante el tercer trimestre del año 2020 se realizaron las siguientes actividades:
1. Programa de fortalecimiento: se elaboró el material para las sesiones de acompañamiento a la estrategía 8 del PEN 2017-2022. 
2. Fortalecimiento en el uso e integración de información: se avanzó en la revisión de necesidades de información para la región de las Américas y fuentes de información para la versión 2.0 del MEGA.
3. Fortalecer las capacidades técnicas en el uso de la información geoespacial en las direcciones territoriales: se realizó la  jornada de fortalecimiento de las competencias del personal de apoyo cartográfico el día 24 de septiembre de 2020 con la participación de 8 funcionarios, en la cual se abordaron temáticas relacionadas con las Generalidades de la DIG; Generación de productos; recuentos; aplicativos geoportal e introducción de tema de las áreas de concentración económica rural.
Este avance referente a la actividad "Fortalecer capacidades técnicas en el uso de la información geoespacial en las direcciones territoriales" le contribuye al indicador del Plan estrategico: "Aumentar el conocimiento de los servidores respecto a la misionalidad de la entidad." en el objetivo especifico/estrategía "Gestión pública admirable."</t>
  </si>
  <si>
    <t xml:space="preserve">Avance en la revisión de necesidades de información para la región de las Américas y fuentes de información para la versión 2.0 del MEGA.
Y se continua con la interacción con diferentes sectores del gobierno y grupos internacionales para ampliar el tema del aporte del sector estadísticas e integración de la información estadística y geoespacial en la gestión de riesgo de desastres. </t>
  </si>
  <si>
    <t>Se realizó jornada de fortalecimiento de las competencias del personal de apoyo cartográfico en la territoriales, abordando los temas estratégicos del quehacer de la Dirección de Geoestadística: generalidades de la DIG; generación de productos; recuentos; aplicativos geoportal e introducción de tema de las áreas de concentración económica rural.</t>
  </si>
  <si>
    <t>Se avanzo en el cálculo inicial del indicador 11.3.2, 2015-2020 para 63 ciudades del país. 22 se encuentran revisadas y 41 en proceso de revisión; del ODS 11.1.1: se descarga la información de inundaciones (fuente IDEAM) y delimita localidad para la prueba piloto; del ODS 11.2.1: se define el flujo de procesamiento con el documento de formulación y clasificación de áreas edificadas en ciudades; y del 9.1.1 se calculo de tres maneras diferentes.</t>
  </si>
  <si>
    <t>Durante el tercer trimestre del año 2020, en la actividad de la Propuesta metodológica para la actualización y uso de las variables de los marcos (MGN, MMRA) utilizando imágenes de drones, otros  sensores remotos y fuentes big data, se generó el modelo normal y de Poisson que permita una mejor comportamiento de la variable teniendo encuenta las limitaciones de los datos d elos insumos.
Así mismo, se han calculado los indicadores ODS 9.1.1, 11.3.1, 11.1.1, 11.2.2, 11.7.1 a partir del uso de información geoespacial y datos post-censales.
Actividad adelantada por el Grupo Interno de Trabajo de Investigación y Desarrollo de la DIG.</t>
  </si>
  <si>
    <t>Se genero el modelo normal y de Poisson. Selección de 102 manzanas para verificación en campo mediante recuentos completos en septiembre de 2020 marco teórico (España, México y UK), información de recuentos, glosario y bibliografía, en el marco de la propuesta metodológica para la actualización de los marcos (MGN, MMRA)</t>
  </si>
  <si>
    <t>Se han generado los productos de geoanalítica, geoespaciales y geovisualización, conforme a los requerimientos que llegan al GIT</t>
  </si>
  <si>
    <t xml:space="preserve">Durante el tercer trimestre del año 2020, se avanzo en la generación de productos Desarrollo de clústering espacial para encuestas en el municipio de Cumaribo, vichada. Densidad de viviendas por manzana en área urbana de Mitú. Estadística espacial local de diferencias censo-predios en Soacha. Como el desarrollo de productos geoespaciales temáticos y analíticos - comparación estratificación socioeconómica y pobreza multidimensional en cinco cabeceras de Antioquia y Quindío.
Mapas estáticos para direcciones técnicas del DANE en temas como: ENAM, censo económico, IPM y CNPV. Avances en geovisor de funcionamiento humano. Generación de 114 productos geoespaciales: ECV - EMICRON. Actualización de geovisores asociados a PIB departamental, valor agregado municipal. Desarrollo de visor serie temporal PIB departamental. 
Actividad adelantada por el Grupo Interno de Trabajo de Investigación y Desarrollo de la DIG.
</t>
  </si>
  <si>
    <t>Se ajustaron los requerimientos en el documento de la definición del proyecto del visor</t>
  </si>
  <si>
    <t>Durante el tercer trimestre del año 2020, se avanzó en las siguientes actividades:
1. Se habilita la consulta de las variables de cinco temas entregados por la DCD, en niveles sector y manzana censal del geovisor del CNPV2018.
2.En lo referente a la generación de los servicios web geográficos se publicaron los servicios de VIHOPE para promover la difusión de la información del CNPV2018.
3. Del desarrollo del geovisor de consulta de indicadores regionales como resultado de las operaciones estadísticas, se cargan y habilita la tasa de mortalidad infantil. 
4. Se generacron y publicaron los SWG de material de pisos y paredes para departamentos y municipios en el servicio web geográfico para viviendas.
5. Del geovisor de Directorio Estadístico de Empresas, se genera la versión del prototipo de empresas con la visualización de la georreferenciación de las empresas filtradas el CIIU.
Este avance le contribuye al indicador del Plan estratégico: "Renovar el Geoportal del DANE." en objetivo especifico/estrategia "Accesibilidad."</t>
  </si>
  <si>
    <t>Se ajustaron y se validaron nuevos servicios y funcionalidades de acuerdo con los requerimientos</t>
  </si>
  <si>
    <t>Se avanza en los pilotos para una mejor gobernanza de los datos geoestadísticos, correspondientes a:
Disposición de servicios Web y Gestor de Imágenes, Georreferenciador, Catálogos de componentes de información, gestión de la información con SFTP, edición concurrente del marco geoestadístico, Gestión de datos espaciales, Gestor documental.</t>
  </si>
  <si>
    <t>Durante el tercer trimestre del año 2020, se avanzó en las siguientes actividades: 
De los pilotos se cuenta con los siguientes logros: 
•	Modelo de transformación digital y gestión del cambio de la DIG: Se realiza la capacitación del gestor de imágenes de ESRI y ARCIS manager para los servicios web geográficos, 
•	Georreferenciación: se avanza en los procesos de georreferenciación complementaria en Postgresql, 
•	Catálogos de componentes de información: Se elaboraron las plantillas para los catálogos. - según formatos MINTIC - servicios base de datos / servicios - articulación con la oficina de sistemas para integración de los catálogos. 
De otra parte, del sistema gestión automática de solicitudes de información: se avanzó con el desarrollo de la interfaz de usuario: solicitudes, consulta, recibido y reportes en el  Aplicativo Gestor de proyectos de la Dirección Técnica. 
Actividad adelantada por el Grupo Interno de Trabajo de Geoinformación de la DIG.</t>
  </si>
  <si>
    <t>Desarrollo de la interfaz de usuario: solicitudes, consulta, recibido y reportes.</t>
  </si>
  <si>
    <t>Se continua con la capacitacion a territoriales de la app de recuento y se avanza en el desarrollo del prototipo del geovisor de seguimiento a CEED</t>
  </si>
  <si>
    <t xml:space="preserve">
En el tercer trimestre del año 2020, se avanzó en actividades donde se destacan las capacitaciones a las territoriales en los servicios generados y se realiza la normalización de las direcciones de los catastros 2020.
Actividad adelantada por el Grupo Interno de Trabajo de Geoinformación de la DIG.  </t>
  </si>
  <si>
    <t>Se realizal a normalizacion de las direcciones de los catastros 2020 entregados a la DIG.</t>
  </si>
  <si>
    <t>Se atendieron los diferentes requerimientos sobre estratificación</t>
  </si>
  <si>
    <t>Durante el tercer trimestre del año 2020, se atendieron comunicaciones proyectadas: 2540 que corresponden a: 2121 urbanas, 214 rurales, 205 UAFs. Actividad adelantada por el Grupo Interno de Trabajo de Estratificación de la DIG.</t>
  </si>
  <si>
    <t>Se generarón documentos base para la implementación del SIGESCO.</t>
  </si>
  <si>
    <t>Durante este periodo se cuenta con los documentos del Diseño, implementación y desarrollo del SIGESCO, Plan de Trabajo para el desarrollo y Propuesta de bitácora para seguimiento al desarrollo del sistema. Asi mismo, se genero el Modelos Base de Datos para el SIGESCO, se definió la imagen del sistema, se desarrolló el mockups para las interfaces, se definió el plan de pruebas de acuerdo con las historias de usuario, configuración, testeo y optimización de ambiente:  BackEnd, FrontEnd y SIG en Docker, se diseño los modelos: conceptual, lógico e implementación del modelo Físico para módulos Alcaldía y DANE.
Desarrollo de formulario para identificación y características físicas de la vivienda y para UAF con enfoque multidispositivo. 
Actividad adelantada por el Grupo Interno de Trabajo de Estratificación de la DIG.</t>
  </si>
  <si>
    <t>Configuración del ambiente de desarrollo de acuerdo a la arquitectura propuesta para el sistema. Almacenamiento del ambiente de desarrollo en el repositorio gitlab de DANE y habilitación del development team control de versionamiento de software base de datos v1 y backend del sistema mockup, desarrollo de formulario para identificación y características físicas de la vivienda</t>
  </si>
  <si>
    <t>Meta cumplida el trimestre pasado</t>
  </si>
  <si>
    <t>Para el tercer trimestre se definió la propuesta del sistema para la administración de los indicadores de alta frecuencia y este fue presentado al equipo de Microsoft, para que posteriormente se defina un cronograma y plan de trabajo para su desarrollo a través de la herramienta power bi. El documento de la propuesta contiene el diseño del módulo de administración de indicadores. Se entrega la metodología para administrar, gestionar y registrar los datos de cyuntura en el sistema de información de la DSCN.</t>
  </si>
  <si>
    <t>Se culminó el diseño del módulo de administración de indicadores y la herramienta analítica para el análisis de los mismos. Se presentó la propuesta al equipo de Microsoft, para que se dé inicio con el proceso de implementación junto con la oficina de sistemas del DANE. El modelo predictivo se definió para mediciones anticipadas y predictivas con cifras mensuales y trimestrales de las cuentas nacionales.</t>
  </si>
  <si>
    <t>Este subproducto se alineó al módulo de indicadores de tal manera que en la administración de indicadores también se pueda implementar herramientas analíticas. Dentro del documento de propuesta se encuentra el comoponente de análitica.</t>
  </si>
  <si>
    <t>Se elaboró informe de modelos de predicción que se pueden implementar en las oepraciones de las cuentas coyunturales.</t>
  </si>
  <si>
    <t>Se elaboró relaciona la serie trimestral (2014_1 a 2020_2) de la remuneracion por sector y actividad económica</t>
  </si>
  <si>
    <t xml:space="preserve">El GIT de las cuentas trimestrales por sector institucional, elaboró el analisis y actualización de las series 2014_1 a 2020_2 de las transacciones relacionadas con el cálculo de PIB desde la optica del ingreso durante el trimestre III de 2020. </t>
  </si>
  <si>
    <t>Se elaboró la serie trimestral (2014_1 a 2020_2) de la remuneracion por sector y actividad económica</t>
  </si>
  <si>
    <t>Seelaboró la serie trimestral (2014_1 a 2020_2) de la remuneracion por sector y actividad económica</t>
  </si>
  <si>
    <t>Para la construcción del piloto de indicadores departamentales trimestrales, se ha construido una matriz con 220 indicadores con periodicidad trimestral y mensual por departamentos, con la hoja de vida correspondiente, además se ha adelantado la recolección y compilación de información necesaria, por actividad económica y departamento.</t>
  </si>
  <si>
    <t>Se elaboró una matriz con 220 indicadores con periodicidad trimestral y mensual por departamentos. Hoja de vida para cada uno de los indicadores con los variables: Indicador, unidad, investigación, fuente, periodicidad, serie, último dato disponible.</t>
  </si>
  <si>
    <t>Se elaboró archivo con la recolección, compilación, centralización, agrupación  y estandarización de indicadores por actividades económicas con periodicidad trimestral y mensual por departamentos para las series disponibles.</t>
  </si>
  <si>
    <t>Se está adelantando el ejercicio de revisión y validación de la estadística básica disponible, con el fin de depurar y seleccionar la información más adecuada para la construcción del piloto de indicadores</t>
  </si>
  <si>
    <t>La DSCN finalizó el plan general de trabajo de la economía digital priorizando su desarrollo en la construcción de las mediciones e indicadores líderes de la economía digital, formulando las actividades de conformidad con los lineamientos del modelo GSBPM y acogiendo las directrices del marco central del sistema de cuentas nacionales y la Organización para la Cooperación y el Desarrollo Económico (OCDE). Así mismo, la DSCN presenta avances con corte a tercer trimestre de 2020 en el planteamiento del documento diagnóstico técnico orientado al diseño de la medición de la economía digital bajo el Sistema de Cuentas Nacionales en Colombia, priorizando el cálculo de los Balances Oferta–Utilización Digitales (BOU’s) y de los Indicadores Priorizados de la Economía Digital. Para tal fin se han abordado las fases establecidas en la hoja de ruta institucional y se han tomado como principales referentes de trabajo las directrices técnicas y metodológicas del Sistema de Cuentas Nacionales y los lineamientos (en desarrollo) de diferentes organismos multilaterales e instituciones de primer nivel mundial.</t>
  </si>
  <si>
    <t>Se finalizó la elaboración y revisión del plan general de acuerdo a los lineamientos del modelo GSBPM</t>
  </si>
  <si>
    <t>Se avanza en documento borrador de diagnóstico para la medición de la economía digital a partir de las directrices técnicas y metodológicas del Sistema de Cuentas Nacionales y la Organización para la Cooperación y el Desarrollo Económico (OCDE).</t>
  </si>
  <si>
    <t>El equipo técnico de la cuenta satélite de bioeconomía, elaboró el plan general de la cuenta bajo los lineamientos del modelo de producción estadística GSBPM, y avanzó en el documento de diseño que incluye: identificación de necesidades, definición de objetivos, identificación de conceptos, comprobación de la disponibildad de datos y elaboración del plan general. Así mismo avanzó en el diseño estadístico y de acopio de la cuenta.</t>
  </si>
  <si>
    <t xml:space="preserve">Subproducto terminado. El  Plan general fue terminado a través de un documento bajo la estructura del GSBPM, el cual contiene las actividades y los resultados obtenidos en la fase de “Detección y análisis de necesidades”, así como la descripción de los principales elementos de la nueva operación estadística Cuenta Satélite de Bioeconomía, justificando su desarrollo. 
</t>
  </si>
  <si>
    <t>Avance en la elaboracion del documento de diseño estadístico y de acopio, de la cuenta satélite de bioeconomía, de acuerdo a los lineamientos del modelo GSBPM.</t>
  </si>
  <si>
    <t>El equipo técnico de la cuenta satélite de economía circular, elaboró el plan general de la cuenta bajo los lineamientos del modelo de producción estadística GSBPM, y avanzó en el documento de diseño que incluye: identificación de necesidades, definición de objetivos, identificación de conceptos, comprobación de la disponibildad de datos y elaboración del plan general. Así mismo avanzó en el diseño estadístico y de acopio de la cuenta.</t>
  </si>
  <si>
    <t xml:space="preserve">Subproducto terminado. El  Plan general fue terminado a través de un documento bajo la estructura del GSBPM, el cual contiene las actividades y los resultados obtenidos en la fase de “Detección y análisis de necesidades”, así como la descripción de los principales elementos de la nueva operación estadística Cuenta Satélite de Economía circular, justificando su desarrollo. </t>
  </si>
  <si>
    <t>Avance en la elaboracion del documento de diseño estadístico y de acopio, de la cuenta satélite de economía circular, de acuerdo a los lineamientos del modelo GSBPM. El documento de diseño presentó un avance en lo correspondiente a la elaboración del diseño estadístico, el cual  presenta componentes propios de este diseño, tales como  la definición del  universo de estudio, la población,  cobertura geográfica, periodos de referencia, fuentes de datos, entre otros.</t>
  </si>
  <si>
    <t>Revisión y ajustes del documento de conceptualización, desarrollo metodológico y cálculos preliminares de valoración de los activos minero energéticos no financieros no producidos, en el marco de la implementación del Sistema de Contabilidad Ambiental y Económica (SCAE)</t>
  </si>
  <si>
    <t>El equipo técnico de las cuentas satélites, avanza en la elaboración de los documentos de conceptualización, desarrollo metodológico y cálculos preliminares de valoración de los activos minero-energéticos no financieros no producidos, y del activo suelo, en el marco de la implementación del Sistema de contabilidad ambiental y económica –SCAE</t>
  </si>
  <si>
    <t>Elaboración del documento de conceptualización, desarrollo metodológico y cálculos preliminares del activo suelo, en el marco de la implementación del Sistema de Contabilidad Ambiental y Económica (SCAE). Finalización del marco legal, desarrollo del plan de resultados, e inicio de contrucción del capítulo métodos para elaboración de estadísticas derivadas (Se realiza gestión de información)</t>
  </si>
  <si>
    <t>Justifique su avance  en un párrafo  en el que indique: ¿Qué hizo?, ¿quien lo hizo?, ¿cómo lo hizo? Y ¿Cuándo lo hizo?
E incluya otro párrafo en el que se evidencie el aporte del área por medio de esta meta al Plan Estratégico Institucional. Especifique el objetivo especifico y/o la estratégia  (Ver https://www.dane.gov.co/index.php/servicios-al-ciudadano/tramites/participacion-ciudadana/planes-institucionales-nvo/planes-institucionales#plan-estrategico-institucional)</t>
  </si>
  <si>
    <t>Se consolidaron los archivos de trabajo de Gobierno general y se publicó el cuadro cruzado, de acuerdo a  lo establecido en el crnograma de trabajo y como se evidencia en la página web del Dane.</t>
  </si>
  <si>
    <t>Con la homologación y consolidación del gobierno general (Central, Local y Seguridad Social) se estimaron las cuentas del gasto por finalidad de acuerdo a la clasificación COFOG, para el año 2019 provisional, teniendo en cuentas las fuentes SIIF, FUT, SGR y CGN); Igualmente  se avanó en la mesa secotorialrealizando acuecdos  institucionales en la  conceptualización  de clasificación de la unidades institucionales del gobierno central, en lo que tiene que ver con la finalidad para los gastos de funcionamiento, inversión y deuda.</t>
  </si>
  <si>
    <t>Con la homologación y consolidación del gobierno general (Central, Local y Seguridad Social) se homologo y consolidado las variables devcuentas nacionales y se estimo el cuadro cruzado del gobierno general  y  los gastos  por finalidad de acuerdo a la clasificación COFOG, para el año 2019 provisional, teniendo en cuentas las fuentes SIIF, FUT, S</t>
  </si>
  <si>
    <t>Se revisaron y se  consolidaron programas de las  transacciones  de las fuentes SIIF, FUT, SGR y CGN para el gobierno general, las variables de la cuenta satélite de salud, FOMAG, COLPENSIONES y se estimaron las transacciones de acuerdo con la  metodología SOCX - OCDE para incorporlas a las tablas del Gasto social pública y privado, año 2019 provisional.</t>
  </si>
  <si>
    <t>Se revisaron y se  consolidaron programas de las  transacciones  de las fuentes SIIF, FUT, SGR y CGN para el gobierno general, las variables de la cuenta satélite de salud, FOMAG, COLPENSIONES y se estimaron las transacciones de acuerdo con la  metodología SOCX - OCDE para incorporlas a las tablas del Gasto social pública y privado., año 2019 provisional</t>
  </si>
  <si>
    <t>Se elabora el cronograma bajo la estructura de actividades del modelo GSBPM</t>
  </si>
  <si>
    <t>Durante el tercer trimestre la dirección técnica, elaboró el plan de trabajo,  el documento preliminar del plan general de la cuenta bajo los lineamientos del modelo de producción estadística GSBPM, y avanzó en el documento de diseño que incluye: identificación de necesidades, definición de objetivos, identificación de conceptos, comprobación de la disponibildad de datos y elaboración del plan general. Así mismo inició el diseño estadístico de la cuenta.</t>
  </si>
  <si>
    <t>Está en proceso de construcción el plan general de la cuenta a partir del modelo GSBPM</t>
  </si>
  <si>
    <t>Se está desarrollando el diseño de la cuenta bajo las recomendaciones del manual de Naciones Unidas</t>
  </si>
  <si>
    <t>Reporte esperado para el siguiente trimestre</t>
  </si>
  <si>
    <t>La Coordinación admisnitrativa efectúa medición mes a mes de los backus, llegando a un 97,6% de cumplimiento acumulado a septiembre.
Aporte al Plan Estratégico: Incremento en el resultado de la medición de la capacidad territorial</t>
  </si>
  <si>
    <t>La Coordinación admisnitrativa efectúa medición mes a mes de los backus, llegando a un 97,6% de cumplimiento acumulado a septiembre.</t>
  </si>
  <si>
    <t>En el tercer trimestre se adelantaron dos capacitaciones en el marco de la estrategia Territorial DANE enseña DANE, actividades que han permitido al personal operativo y administrativo profundizar en temáticas que no son de su diaria labor, pero que contribuyen a tanto al mejoramiento del conocimiento del personal como al posicionamiento del DANE a través del conocimiento de los funcionarios.
Aporte al Plan Estratégico: Aumentar el conocimiento de los servidores respecto a la misionalidad de la entidad.</t>
  </si>
  <si>
    <t xml:space="preserve">La Coordinación operativa adelantó en julio la capacitación EAS y EMS, en agosto SIPSA, para un total de 7 capacitaciones de 10, que equivalen al 70% </t>
  </si>
  <si>
    <t xml:space="preserve">La segunda socialización de daño antijurídico esta programada para el cuarto trimestre. </t>
  </si>
  <si>
    <t xml:space="preserve">La Dirección Territorial Centro Occidente - Sede Manizales, realizó dos capacitaciones, dirigidas a los funcionarios de la Territorial Manizales y Sedes: Pereira, Armenia e Ibagué, relacionadas con la "Sensibilización de operaciones estadísticas", enfocadas en las investigaciones: Índices de Precios al Consumidor - IPC y Encuesta de Micronegocios - EMICRON. Estas capacitaciones se realizaron los días 15 y 23 de septiembre de 2020, a través de teleconferencias usando la herramienta Microsoft Teams. </t>
  </si>
  <si>
    <t>Se realizaron dos capacitaciones dirigidas a  los funcionarios de la Dirección Territorial Centro Occidente (Manizales, Pereira, Armenia e Ibagué).</t>
  </si>
  <si>
    <t>En la Territorial Centro Occidente, se implementaron los tableros de control para hacer seguimiento a la cobertura y oportunidad de las siguientes operaciones estadísticas: CEED, Precios, Económicas y Sociales; adicionalmente, se está llevando a cabo un seguimiento a las agendas operativas y a los tableros de control implementados, por ello, con corte al 30 de septiembre de 2020, se han realizado catorce seguimientos.</t>
  </si>
  <si>
    <t>Se realizaron catorce seguimientos a las agendas operativas y tableros de control implementados en la Dirección Territorial Centro Occidente.</t>
  </si>
  <si>
    <t>2208 Contratos DANE Vigencia 2020 registrados en base de control.
278 contratos por FONDANE suscritos y registrados en base de control.</t>
  </si>
  <si>
    <t>"DANE 2020 para el TERCER trimestre de 2020, se tienen cargados 205 contratos con las respectivas modificaciones contractuales:
FONDANE vigencia 2020 total cargados 70 contratos con las respectivas modificaciones contractuales. "</t>
  </si>
  <si>
    <t>Se han generado 75 modificaciones contractuales por DANE y 4 por FONDANE, para un total de 79 que se encuentran cargadas en la base de gestión contractual.</t>
  </si>
  <si>
    <t xml:space="preserve">DANE 2020 para el TERCER trimestre de 2020, se tienen cargados 205 contratos con las respectivas modificaciones contractuales:
FONDANE vigencia 2020 total cargados 70 contratos con las respectivas modificaciones contractuales. </t>
  </si>
  <si>
    <t>Reportado anteriormente</t>
  </si>
  <si>
    <t>"Al corte del tercer trimestre, se cargaron los datos de 186 ECOS aprobados para DANE de 330 y 15 de 53 para FONDANE, los cuales hacen parte de la información precontractual para el desarrollo de consolidación de la información contractual y generación de documentos del proceso tales como “Certificado de Idoneidad”, “Acta de Inicio” y “Aprobación de pólizas”.
Se inició la migración del Sistema ala herramienta Office 365, debido a problemas de compatibilidad entre versiones de Office de cada uno de los usuarios que interviene en los procesos precontractual y contractual de la DTC y cada una de las Sedes involucradas."</t>
  </si>
  <si>
    <t>Reportado el trimestre pasado</t>
  </si>
  <si>
    <t>Al corte del tercer trimestre, se cargaron los datos de 186 ECOS aprobados para DANE de 330 y 15 de 53 para FONDANE, los cuales hacen parte de la información precontractual para el desarrollo de consolidación de la información contractual y generación de documentos del proceso tales como “Certificado de Idoneidad”, “Acta de Inicio” y “Aprobación de pólizas”.
Se inició la migración del Sistema ala herramienta Office 365, debido a problemas de compatibilidad entre versiones de Office de cada uno de los usuarios que interviene en los procesos precontractual y contractual de la DTC y cada una de las Sedes involucradas.</t>
  </si>
  <si>
    <t>Se realizan reuniones virtuales a diario a través del aplicativo Teams,con el equipo de apoyos operativos donde se evalúa el avance de las investigaciones económicas, se plantean estrategias y se revisa el estado de cada investigación, así mismo se realizan reuniones virtuales con los asistentes técnicos donde se plantean las estrategias a seguir en torno a los operativos de cada investigación.
Se continúa con el envío de comunicaciones masivas a través del correo del director, con el fin de solicitar a las fuentes el diligenciamiento de la información solicitada, así mismo se establece comunicación sensibilizando y ofreciendo el acompañamiento en el proceso del diligenciamiento de los formularios. Dado que para el segundo semestre se tienen nuevas investigaciones económicas como ENTIC empresas, los envíos van a continuar.</t>
  </si>
  <si>
    <t>Se realizan informes periódicos de seguimiento de las operaciones económicas, los cuales muestran el avance de cada una de las operaciones</t>
  </si>
  <si>
    <t>Se realizan reuniones virtuales a diario a través del aplicativo Teams,con el equipo de apoyos operativos donde se evalúa el avance de las investigaciones económicas, se plantean estrategias y se revisa el estado de cada investigación, así mismo se realizan reuniones virtuales con los asistentes técnicos donde se plantean las estrategias a seguir en torno a los operativos de cada investigación.</t>
  </si>
  <si>
    <t>Se continúa con el envío de comunicaciones masivas a través del correo del director, con el fin de solicitar a las fuentes el diligenciamiento de la información solicitada, así mismo se establece comunicación sensibilizando y ofreciendo el acompañamiento en el proceso del diligenciamiento de los formularios. Dado que para el segundo semestre se tienen nuevas investigaciones económicas como ENTIC empresas, los envíos van a continuar.</t>
  </si>
  <si>
    <t>Meta cumplida</t>
  </si>
  <si>
    <t>Se realizaron los últimos ajustes al formulario con base en las observaciones recibidas por DICE y en las Direcciones Territoriales.  El formulario final fue aprobado por DICE.</t>
  </si>
  <si>
    <t>El Director Territorial continuó acompañando el desarrollo y los ajustes del formulario digital hasta conseguir la aprobación final por parte de DICE.  También fueron contactados los demás Directores Territoriales para nombrar a la persona delegada para llevar el control en la aplicación e interpretación de resultados de las encuestas digitales que diligencien los contratistas que terminan contrato.  Ya la herramienta cuenta con visto bueno de todas las áreas involucradas en su desarrollo y está disponible para ser aplicada a partir de los próximos contratistas que terminen contrato.</t>
  </si>
  <si>
    <t>Los ajustes aprobados en el formulario fueron aplicados en su versión digital por parte del encargado de Sistemas</t>
  </si>
  <si>
    <t>El desarrollo del formulario se completó y se realizaron los ajustes necesarios para que cada territorial tenga su propio formulario y una persona delegada que se encargará de llevar control sobre la aplicación y los resultados de esta encuesta</t>
  </si>
  <si>
    <t>La persona delegada de DICE dio su aprobación y visto bueno final al desarrollo del formulario para comenzar su aplicación en todas las territoriales</t>
  </si>
  <si>
    <t>El formulario desarrollado se prueba en línea con éxito y se toman pantallazos de cómo quedó.  Los resultados de las encuestas aplicadas llegan luego al correo de la persona delegada en cada territorial</t>
  </si>
  <si>
    <t>El Director Territorial retomó los contactos realizados con las tres universidades para coordinar y agendar las charlas a través de las decanaturas o jefaturas de carrera de medicina para los estudiantes de último año académico.  Las charlas se llevaron a cabo a través de plataformas digitales sin contratiempos obteniendo asistencias de entre 80 y 260 estudiantes conectados.  Las universidades se mostraron muy complacidas con las charlas y nos invitaron a continuar realizándolas en próximos años</t>
  </si>
  <si>
    <t>La universidades contactadas fueron finalmente la Universidad de Antioquia, la Universidad CES y la Universidad Pontificia Bolivariana.  Las tres universidades fueron contactadas por correo electrónico al igual que la coordinación del agendamiento de las charlas.</t>
  </si>
  <si>
    <t xml:space="preserve">Se realizaron los tres eventos a través de plataformas digitales en la cual se dictó la capacitación por parte del Dr Carlos Narváez, asesor médico del Dane.  </t>
  </si>
  <si>
    <t>El Director Territorial avanzó en negociaciones con la Universidad de Antioquia sobre los temas que abarcaría el convenio y se estableció que el mecanismo para dar inicio a este acuerdo es a través de una carta de intención firmada por el rector de la UdeA dirigida al Director Nacional del Dane.  El borrador de esta carta y los temas del convenio fueron discutidos en una mesa de trabajo con personal de la UdeA, de DIMPE y de la Territorial</t>
  </si>
  <si>
    <t>El Director Territorial logró avanzar con la Universidad de Antioquia en negociaciones sobre el alcance del convenio y del mecanismo para dar inicio a este proceso.  No se han podido concretar reuniones con las demás universidades para avanzar en este tema.</t>
  </si>
  <si>
    <t>Terminada</t>
  </si>
  <si>
    <t>La meta se concluyo satisfactoriamente dejando productos: Base de Datos de la Encuesta; Archivo Excel con frecuencias de respuestas por Sector Ecojnomico y Boletin de Resultados Consolidados</t>
  </si>
  <si>
    <t>Los estudios previos se elaboraron y se entregaron a la Oficina Jurídica junto con la documentación respectiva, estamos a la espera de revisión y elaboración de la minuta de los Memorandos de Entendimiento.</t>
  </si>
  <si>
    <t xml:space="preserve">1 . Memorando de Entendimiento firmado con la Universidad Santo Tomas de Bucaramanga.                                                                          2. En la fase de validacion de los estudios previos y se entregaron a la Oficina Jurídica de DANE CENTRAL junto con la documentación respectiva, Estamos a la espera de revisión y elaboración de la minuta de memorando de entendimiento para las siguiente universidades:                                                                                                        
-          UNIVERSIDAD LIBRE – Cucuta
-          UNIVERSIDAD SIMON BOLIVAR – Cúcuta                                             3.Se han presentado inconvenientes con la Universidad Industrial de Santander Con respecto a la UIS, debido a   que la Universidad pide hacer un convenio y DANE está trabajando memorandos de entendimiento. 
Se espera una próxima reúnion de los representantes de la oficina jurídica de DANE y UIS para revisar este tema, cabe aclarar que ya se ha realizado varias sesiones de este tipo.
</t>
  </si>
  <si>
    <t>A raiz de la Pandemia no fue posible realizar visitas por lo tanto se realizaron contactos telefonicos y por correo electronico con las Universidades y con las areas Juridica y de GIT – Información y Servicio al Ciudadano
Difusión, Mercadeo y Cultura Estadística - DICE de DANE CENTRAL. Se adjuntan evidencias de contactos y gestion.</t>
  </si>
  <si>
    <t>1. Se formalizo el Memorando de Entendimiento con la Universidad Santo Tomas de Bucaramanga.                                           2. Se encuentra para la firma el Memorando de Entendimiento con la Universidad Libre de Cucuta</t>
  </si>
  <si>
    <t>Se desarrollaron (3) talleres  con los funcionarios de la territorial denominados para la socializacion del plan estrategico "charlemos un ratico"</t>
  </si>
  <si>
    <t>En el subproducto 1, se encuentra al 100% desde el II trimestre.                                                                                                                   En el subproducto 2 se realizaron (3) talleres de sensibilización e intercambios de conocimiento entre los GIT que conforma la Territorial.</t>
  </si>
  <si>
    <t xml:space="preserve">Se realizaron (3) talleres y actividades de la territorial realizados en el III trimestre :  Talleres de sensibilización e intercambios de conocimiento entre los GIT que conforma la Territorial.
Las evidencias son muy pesadas para cargar por correo electrónico, por lo cual comparto la ruta de las carpetas compartidas para los meses de julio, agosto y septiembre en donde puedes encontrar las evidencias:
</t>
  </si>
  <si>
    <t>El Área Operativa realizo (2) dos talleres sobre la caja de Herramientas, una para las nuevas integrantes del equipo de sensibilización y los apoyos de GEIH</t>
  </si>
  <si>
    <t>Desde el Área Operativa se realizaron dos talleres de sensibilizacion sobre la caja de Herramientas, una para las nuevas integrantes del equipo de sensibilización y los apoyos de GEIH y de la ECV. Adicionalmente el Arquitecto Víctor Paredes realizó un taller sobre recuento y cartografía para las nuevas integrantes del equipo de sensibilización y los apoyos de GEIH .</t>
  </si>
  <si>
    <t xml:space="preserve">Se realizó (1)  taller de socialización sobre recuento y cartografía para los nuevos integrantes del equipo de sensibilización y los apoyos de GEIH .
</t>
  </si>
  <si>
    <t>El 22 de julio del 2020, se oficializó por parte de la coordinación del grupo de Gestión documental el documento final de Diagnóstico integral de archivos elaborado con base en la información recolectada por las direcciones territoriales en los cuestionarios enviados para el levantamiento de la información, como insumo para la actualización del PGD.</t>
  </si>
  <si>
    <t>EL GIT de Gestión Documental elaboró Diagnóstico Integal de archivos utilizando la información remitida por las direcciones territoriales en los formularios enviados para tal fin y con base en este diagnóstico,  elaboró la propuesta de programa de gestión documental, adicionalmente, se eleboró borrador de la política de gestión documental y se ha avanzado en la elaboración de la propuesta de banco terminológico.</t>
  </si>
  <si>
    <t>El 4 de septiembre se finalizó el documento propuesta del Programa de Gestión Documental, el 29 de septiembre se finalizó el documento propuesta de política de gestión documental y se ha venido adelantando en la propuesta de banco terminológico, de la cual se presenta un avance.</t>
  </si>
  <si>
    <t>Subproducto cumplido</t>
  </si>
  <si>
    <t>Con base  a los recursos asignados, se realizó la contratación del personal del grupo de infraestructura, se dispusieron recursos para el traslado de la sede de Bucaramanga  y se asignaron recursos a las direcciones territoriales y Dane Central para los mantenimientos recurrentes por valor de 361.189.487  (incluyendo el lavado del sotano). Continúa el bloqueo de recursos por lo cual el presupuesto total disponible sigue siendo de $ 600 millones.  Actualmente se tiene comprometido el 90% de los recursos asignados a mantenimientos recurrentes y el 89% del total del presupuesto asignado para el proyecto de infraestructura.</t>
  </si>
  <si>
    <t xml:space="preserve">El  cuadro de  seguimiento para este III trimestre refleja una ejecución presupuestal de los mantenimientos recurrentes por valor de $  325.736.611  equivalente al 90% con corte a septiembre 30.
A junio 30 se tenía una ejecución presupuestal de los mantenimientos recurrentes del 39%, lo cual nos da un incremento del 51% para el tercer trimestre.
En este tercer trimestre se llevaron a cabo logros importantes como el lavado del sótano por valor de $ 17.841.500  y el traslado de la sede Bucaramanga por valor de $  118.085.730 de los recursos de infraestructura , para un total de recursos de infraestructura comprometidos de $  535.621.091 equivalente al 89% del total de presupuesto de infraestructura asignado ; De los mantenimientos recurrentes se identificaron 26 proyectos de los cuales 24  ya se encuentran adjudicados.
</t>
  </si>
  <si>
    <t xml:space="preserve">El grupo de trabajo Control Interno Disciplinario avanza con el cumplimiento del segundo subproducto, proyectado en la meta del diseño del Observatorio por la Transparencia DANE, logrando la proyección de las actividades y el encausamiento para el acopio de la información, como insumo clave para que la entidad, tenga mayores y mejores elementos para la toma de decisiones en materia de lucha contra la corrupción y promoción de la transparencia. Esta actividad  se fortalece, con el apoyo que se recibió por parte de la función pública con la asesoría frente al tema del conflicto de intereses, que permite ampliar a manera de prevención las actividades a fomentar,  dentro del observatorio. Además se ofician las oficinas competentes para la recolección de los insumos que permiten identificar  las conductas más frecuentes asociadas a la Transparencia, Integridad e incidencia disciplinaria en el ejercicio de la función pública de  la Entidad. </t>
  </si>
  <si>
    <t>La construcción del subproducto “Documento de gestión que identifique  las conductas más frecuentes asociadas a la Transparencia, Integridad e incidencia disciplinaria en el ejercicio de la función pública de  la Entidad”, se  encuentra en desarrollo ya que  su creación nace del análisis de los insumos aportados por parte de las oficinas competentes en la promoción de la transparencia y lucha contra la corrupción, en la entidad. La Oficina de Control Interno aporta en el mes de junio 2020 un informe acerca de los hallazgos encontrados en auditorías realizadas por la Contraloría General de la República y Oficina de Control Interno DANE 2018, 2019 y 2020, la Oficina Asesora Jurídica fue oficiada con radicado 20203500024263, se encuentra en la consolidación de la información igual que la Oficina de Planeación oficiada con radicado 20203500024133.</t>
  </si>
  <si>
    <t>El subproducto fue ejecutado en fecha posterior al seguimiento y avance esperado para el trimestre, por lo anterior se reportara en el cuarto trimestre.</t>
  </si>
  <si>
    <t>El área financiera ha desarrollado dos mesas de trabajo presencial y virtual en conjunto con el equipo responsable del proyecto del censo económico en donde se determinaron los compromisos por las partes y el cronograma de entrega de los informes financieros, y el seguimiento a la ejecución del proyecto, se tiene previsto realizar las otras dos mesas de trabajo en el último trimestre del año.  Adicional se elaboraron en conjunto los informes financieros correspondientes a los meses enero, febrero, marzo, abril, mayo, junio, Julio, Agosto y Septiembre de la presente vigencia, los acompañamientos a las direcciones territoriales se tienen previstos hacerlos en el último trimestre del año para cierre contable y presupuestal vigencia 2020.</t>
  </si>
  <si>
    <t>En conjunto con el equipo de censo económico se elaboraron los informes financieros correspondientes a Julio, Agosto y Septiembre de 2020 referente al proyecto.</t>
  </si>
  <si>
    <t>Se realizaron 3 jordanas de capacitación con enlaces de DANE Central, para brindar información con lo concerniente al proceso GCO.</t>
  </si>
  <si>
    <t>El Área de Gestión de Compras Públicas realizó 3 jornadas de capacitación con enlaces de DANE Central y 2 jornadas de capacitación con Direcciones Territoriales. Dichas jordanas se dieron en temas relativos y de importancia con la Gestión Contractual de la entidad, como formatos y procedimientos, Polizas, Plan anual de adquisiciones, Manual de supervisión y riesgos de gestión.</t>
  </si>
  <si>
    <t>Se realizarón 2 jornadas de capacitación con Direcciones Territoriales, para brindar información relevante al proceso GCO, con lo cual se cumple el 100%  de lo establecido en el Subproducto.</t>
  </si>
  <si>
    <t>Se realizaron 3 mesas de trabajo para el ajuste de la Resolución de transporte, en donde se revisaron los anexos soportes a la resolución cuyo resultado está enmarcado en revisión y ajustes por parte de Área Logistica a la justificación de los soportes a la resolución de transporte.</t>
  </si>
  <si>
    <t>El área de Gestión de Compras Públicas realizó 3 mesas de trabajo con secretaría General, Área Logistica y la oficina de juridica, cuyo objetivo era revisar los anexos soportes a la resolución, en la cual se llega a la necesidad de realizar una revisión y ajustes por parte de Área Logistica a la justificación de los soportes a la resolución de transporte.</t>
  </si>
  <si>
    <t>Se realizaron 6 jornadas de socialización a Direcciones Territoriales y Dane Central, en la cual se presenta y socialza el manual de supervisión del DANE / FONDANE,  con lo cual se cumple el 100% de la meta establecida.</t>
  </si>
  <si>
    <t>Se realizaron 6 jornadas de socialización a Direcciones Territoriales y Dane Central, en la cual se presenta y socialza el manual de supervisión del DANE / FONDANE.</t>
  </si>
  <si>
    <t>Reporte esperado para siguiente trimestre</t>
  </si>
  <si>
    <t>Durante el trimestre se ha trabajado de la mano con el SENA para certificar a los servidores del DANE, en  las siguientes  normas de competencia laboral: 
1. Atender clientes, la cual finalizó cumpliendo las actividades grupales e individuales. En la certificación de esta norma participaron 19 servidores. 
2. Analizar datos. 3. Archivos de gestión. Estás dos normas se encuentran en proceso de certificación. 
Debido a la gran acogida que tuvo el programa de Certificación de Competencias Laborales, el DANE en articulación con el SENA, abrió una nueva convocatoria para que los trabajadores de la entidad a nivel nacional certifiquen sus competencias laborales por 3 años con fecha límite de inscripción el 22 de septiembre de 2020. Esta nueva etapa incluye dos normas relacionadas con temas transversales : a. Elaboración de documentos de acuerdo con normas y b. Organización de reuniones administrativas de acuerdo con procedimientos técnicos.
Se ha determinó que se realizará una sola actividad de entrega de certificados.</t>
  </si>
  <si>
    <t>De las tres primeras normas para la certificación de competencias, se finalizó  el proceso con la  corrrespondiente a  Atender clientes, las otras dos normas se encuentran en gestión.  
 Adicionalmente se ofertaron dos normas nuevas que están en proceso de atención con el SENA.</t>
  </si>
  <si>
    <t>"El Área de Gestión Humana y la Oficina de Sistemas gestionaron la adjudicación de la Orden de Compra N° 52656 .
El acta que dio inició a la ejecución de la etapa contractual, teniendo en cuenta el objeto y las obligaciones contraídas por las partes, se realizó el 10 de agosto de 2020 por  parte de ANDRES HOLGUIN CORAL en su calidad de Jefe de 0ficina de Sistemas y LUZ ESTHER BUENO ACERO Coordinadora GIT de Servicios Administrativos de Talento 
Humano del DANE quienes son encargados de ejercer el control y vigilancia de la Orden de Compra 52656.
Durante la implementación del proyecto Kactus iniciado el 10 de agosto de 2020, liderado por  la Oficina de Sistemas y el Área de Gestión Humana,  se han ejecutado las siguientes actividades:
 a. Instalación ambiente productivo y ambiente de pruebas. b. Conocimiento procesos del cliente. c. Revisión matriz anexo técnico d. Revisión de integraciones. 
Durante la fase de migración de pruebas se desarrollaron las actividades relacionadas con el conocimiento del cliente, especificación de requerimientos y capacitación ajuste de parametrización.  Los funcionarios del DANE que hacen parte del proyecto fueron certificados en la herramienta E-learning de la empresa Digitalware.
En cuanto a las integraciones revisadas se determinó lo siguiente: 1. CETIL un reporte. 2. ISOLUCION tres reportes (Planta Activa; indicador de ausentismo y perfil sociodemográfico). 3. CNSC un reporte.  4. SIIF -FNA, estándar del sistema y de la aplicación. 5. Vistas: Quince vistas definidas por parte del DANE. En cuanto a las integraciones con ORFEO y SIGEP2 se toma la decisión de no realizar implementaciones."</t>
  </si>
  <si>
    <t xml:space="preserve"> Se firmó la orden de compra No 52656 de 2020 a través de la Tienda Virtual del Estado colombiano - Software por Catálogo, Instrumento de Agregación por Demanda CCE-139-IAD-2020, numero de proceso CCE-116-IAD-2020. 
Registro presupuestal No. 115620 del 27 de julio de 2020 
.el objeto es adquirir el licenciamiento, configuración, migración, soporte, capacitación y actualización del sistema KACTUS-HCM NOMINA ESTANDAR ONPREMISE. </t>
  </si>
  <si>
    <t>Durante la implementación se han desarrollado las siguientes actividades:  Creación de usuarios en la aplicación; Capacitación modelo de paz y salvo en Kactus; Definir alcance integraciones; Definición campos reportes ISOLUCION (-Planta Activa, Indicador de Ausentismo, Sociodemográfico);.Generación de Scripts para vistas de integración con Otros Software; Instalación ambiente productivo; Revisión Matriz RFP; Definir que tablas se deben migrar en el delta de información para la salida en producción; Envío estructuras cuentas contables para parametrización; Reunión personalización del auto servicio; Publicación a internet serviciosgh.dane.gov.co; Aclaración campos Información Cetil - certificación salarios y otros factores.
La certificación E-Learning se originó para 11 funcionarios en el tema Introducción a Kactus; en el tema Contextualización GH se certificaron 12 y para el tema Contextualización Nomina se certificaron 9 funcionarios</t>
  </si>
  <si>
    <t xml:space="preserve">El GIT de Evaluación y Carrera Administrativa ajustó el diseño de   tres  formatos  para la  evaluación del desempeño de los Gerentes Públicos, adoptando el sistema de evaluación del Departamento Administrativo de la Función Pública.  
Los formatos ajustados que se están evaluando al interior del Área de Gestión Humana son:
1. Concertación, seguimiento, retroalimentación y evaluación de compromisos gerenciales 
2. Valoración de competencias
3. Consolidado de evaluación de Acuerdos de Gestión
</t>
  </si>
  <si>
    <t>El GIT de Evaluación y Carrera Administrativa ajusto 3 formatos de evaluación del desempeño de los Gerentes Públicos , adoptando el sistema de evaluación del Departamento Administrativo de la Función Pública, dando cumplimiento así, al  diseño del instrumento de evaluación para Gerentes Públicos.</t>
  </si>
  <si>
    <t>Se está revisando la documentación de insumo para la elaboración del Acto Administrativo para la adopción  del  sistema de evaluación de Gerentes Públicos</t>
  </si>
  <si>
    <t>Para el tercer trimestre   de la presente vigencia,  el GIT de Evaluación y Carrera Administrativa realizó el estudio de cumplimiento de requisitos de los servidores de Carrera Administrativas con cargo titular de profesional universitario 2044 grado 11 y 10. Como resultado del respectivo estudio, se elaboraron y enviaron a publicar en la intranet institucional un total de 59 Resoluciones de nombramiento en encargo, Asi mismo se elaboraron y publicaron los respectivos estudios técnicos.
A septiembre 30 de 2020 se registran un total de 98 cargos provistos.</t>
  </si>
  <si>
    <t xml:space="preserve">El GIT de Evaluación y Carrera Administrativa realizó el estudio de cumplimiento de requisitos de los servidores de Carrera Administrativas con cargo titular de profesional universitario 2044 grado 11 y 10,  se elaboraron y enviaron a publicar en la intranet institucional un total de 59 Resoluciones de nombramiento en encargo. </t>
  </si>
  <si>
    <t>El GIT de Evaluación y Carrera Administrativa realizó la elaboración y publicación de estudios técnicos para realizar los siguientes encargos:
Un (1) profesional especializado grado 17
dos (2) profesional especializado grado 16
Diez (12) profesional especializado grado 15
Cuatro (5) profesional especializado grado 14
Siete (10) profesional especializado grado 13
Seis (21) profesional especializado grado 12
Seis (8) profesional universitario grado 11</t>
  </si>
  <si>
    <t xml:space="preserve"> A corte del III trimestre de 2020 y  de acuerdo con el cronograma de capacitación para el 2020 se ha ejecutado  de los 16 cursos previstos se han realizado 15 representando el 94% de los cursos contratados  con  la Universidad Nacional. 
Está pendiente de realizar el último curso  con tematica " Herramientas para visualización de la información (Power BI) el cual se realiza  en octubre de 2020</t>
  </si>
  <si>
    <t>En  cumplimiento  de  las  actividades  descritas  en  el  contrato  interadministrativo  No. 010d e2020, de acuerdo con el cronograma de capacitación para el 2020 se han desarrollado y culminado los siguientes cursos en el tercer trimestre de 2020.
a. Curso R nivel Intermedio:  (16 horas - 4 sesiones) 
b. Curso Machine Learning  (16 horas - 4 sesiones)
c. .Curso de Geomática :  ( 8 horas - 2 sesiones) 
d. Estadística Espacial  (16 horas - 4 sesiones)
e. Manejo de base de datos espaciales en Postgres / Postgis
 (16 horas - 4 sesiones).
f. Procesamiento de datos en SAS - nivel intermedio
 (20 horas - 5 sesiones)</t>
  </si>
  <si>
    <t>Con respecto al cumplimiento del plan de acción, me permito informar que el equipo de la secretaría general a cargo de las funciones de formulación y adecuación de las especificaciones operativas y presupuestales del sistema de costos, dio cumplimiento a la misma el 17 de junio por cronograma del grupo interno, dado que, en esta fecha se realizó la entrega oficial del modelo Beta aplicado en la operación GEIH, y compartiendo los resultados a las territoriales, dirección y subdirección; en esta entrega se consolidaron las especificaciones pertinentes que dan cumplimiento en su totalidad del plan de acción para la meta específica, las demás actividades surgidas después de esta entrega, son productos emergentes que suplen al perfeccionamiento del sistema y no a la modificación de las especificaciones que puedan alterar el alcance.
Con lo anterior nos permitimos confirmar que la meta en sus dos subproductos ya fue cumplida al 100%.</t>
  </si>
  <si>
    <t>Operativo de campo terminado con cobertura de viviendas, hogares y personas esperadas y visitadas del 100% entrega de infome operativo</t>
  </si>
  <si>
    <t>Cierre del operativo de campo presentacion de resultados de la prueba piloto GEIH rediseños, en la ciudades de Riohacha, Villavicencio, Bogota, Cucuta, Pereira, Medellin cobertura alcanzada del 98%</t>
  </si>
  <si>
    <t>En proceso recoleccion de la informacion inicio de operativo el  pasado 21 de septiembre  en las siguientes ciudades ; Bucaramanga, Medellin, Barranquilla,Cali,Pereira ,quibdo, Villavicencio,Cucuta,Pasto, avance de cobertura del 30%.</t>
  </si>
  <si>
    <t>Despues de documentar los diferentes metodos utilizados para tomar la información en las paginas web, se determino manualmente tomar los precios de los licores correctamente identificados en la misma desde junio a la fecha</t>
  </si>
  <si>
    <t xml:space="preserve">Despues de evaluar la viabidad inmediata de captar informacion web, se definieron las fuentes que cumplian el requisito del tener en su pagina el código DANE para apartir de junio tomar la informacion mensualmente </t>
  </si>
  <si>
    <t>Se tiene la información mensual desde agosto para definir incluir en la base de datos</t>
  </si>
  <si>
    <t>El avance corresponde a la entrega definitiva de las especificaciones de IIOC y validaciones para que inicie el desarrollador y resolver inquietudes, en cuando al CHV ya se entrego el modulo de fuente, esta proceso el de administración. FIVI sigue sin avanzar no se ha definido el formulario</t>
  </si>
  <si>
    <t>Propuesta generación de usuarios IIOC Fw: Revisión y aprobación historias de usuario requerimientos sistema IIOC</t>
  </si>
  <si>
    <t>Partiendo del diagnóstico de documento de mejoras para los aplicativos de las encuestas económicas se generaron los requerimientos específicos para las siguientes investigaciones, Encuesta Anual Manufacturera - EAM , Encuesta Mensual Manufacturera con Enfoque Territorial -EMMET, Encuesta Mensual de Comercio – EMC, Encuesta Mensual de Alojamiento -EMA, y Encuesta Anual de Inversión Extranjera Directa -EAID, donde se solicitaron las siguientes especificaciones para la EMMET el módulo de Quantum y para la EAM Ajustes de consistencia en las ficha de análisis, para la Encuesta Anual de Servicios -EAS se generaron especificaciones de desarrollo para el módulo ambiental, mejora de validación y consistencia de la ficha de análisis y ficha de departamentos; para la Encuesta Mensual de comercio EMC se generó propuesta de  indicadores y reporte de malla de validación, para la Encuesta Anual de Comercio EAC se dieron especificaciones para la el control de cambios, malla de validación y mejoras ficha de análisis. . Para la EMA se generaron requerimientos de validación y consistencia entre módulos en el mes de septiembre. Para la EAID se generaron requerimientos de validación y funcionalidad del aplicativo, estos fueron principalmente sobre los flujos del formulario entre los diferentes tipos de usuarios. El diagnóstico y la propuesta de mejora así como las evidencias y avances de estos requerimientos están contemplados en el documento propuesta de mejora de aplicativos para las encuestas económicas.</t>
  </si>
  <si>
    <t>Se realizaron 2 sesiones de pruebas a la malla de validación de EMC, así mismo se ejecutó una sesión de pruebas al módulo de novedades de la EMC en los meses de agosto y septiembre. Para la EAS se realizaron las pruebas de validación del módulo ambiental, ficha de análisis y ficha de departamentos. Para la EMA se generaron requerimientos de validación y consistencia entre módulos en el mes de septiembre. Para la EAID se generaron requerimientos de validación y funcionalidad del aplicativo, estos fueron principalmente sobre los flujos del formulario entre los diferentes tipos de usuarios.</t>
  </si>
  <si>
    <t>La generación de los requerimientos puede terminarse de manera temprana, antes de la fecha prevista para el cuarto trimestre, de tal manera que pueda inciarse con su desarrollo a finales de este año  o en el primer trimestre del siguiente año</t>
  </si>
  <si>
    <t>Se está actualizando el documento con las especificaciones técnicas del módulo que irá incluido en el sistema de monitoreo y control. Se han hecho algunas reuniones con el área de Sistemas, quien nos informa que debemos ajustarlo al nuevo formato de requerimientos</t>
  </si>
  <si>
    <t>El equipo de trabajo de SIPSA del GIT Logística y Producción de información, realizó tres reuniones en las fechas 6 y 21 de Julio y 11 de Agosto de 2020 ,con el fin de identificar las necesidades a implementar en los aplicativos del SIPSA, según los componentes de la investigación Precios Mayoristas SIPSA-P, Insumos y Factores asociados a la producción agrícola y pecuaria SIPSA-I y Abastecimiento de Mercados SIPSA-A, realizando el acta final de conclusiones donde se detalla cada una de las necesidades a implementar en los diferentes módulos del aplicativo SIPSA.</t>
  </si>
  <si>
    <t>El equipo de trabajo SIPSA GIT logística y Producción de la información elaboró el acta final con las necesidades a implementar en los aplicativos del SIPSA y se encuentra realizando el borrador para el documento final que contiene la descripción del diseño de las especificaciones necesarias.</t>
  </si>
  <si>
    <t>El equipo de trabajo de SIPSA del GIT Logística y Producción de información, avanza con el documento borrador con el diseño de las especificaciones necesarias a implementar conforme a las conclusiones del acta general para los aplicativos del SIPSA-P Y SIPSA-I</t>
  </si>
  <si>
    <t>El grupo de Logística del censo económico en conjunto con los equipos de DIMPE y la Oficina de Sistemas entrega el  formato de funcionalidad el cual determina el flujo de los procesos operativos desde la recolección de información, tipos de revisión por parte del supervisor, análisis a nivel local y aprobación y cambio de estado de información del establecimiento para ser verificado en el nivel central por parte del equipo técnico del censo que rechaza la información y cambia de estado para devolver a campo o aprueba generando la constancia de cumplimiento para la fuente. Mediante el Sistema de Monitoreo y control realiza seguimieto al operativo y lo visualiza por los reportes generados por el SMCE brindando las alertas respectivas a la operación censal.</t>
  </si>
  <si>
    <t>Una vez definida la funcionalidad del formulario básico del censo económico y generados los estados de captura y el manejo de las novedades, se presenta un formato de reportes, que  establecen los mecanismos de seguimiento y control a nivel de manzana, establecimientos y resultados de entrevista en tiempo real que nos brindaran las alertas operativas para la toma de decisiones.</t>
  </si>
  <si>
    <t>De acuerdo al diseño de funcionalidad, se crean etapas de control operativo para el seguimiento de los estados de entrevista y  estados de captura que en el aplicativo todo formulario de tener una novedad como resultado de la gestión relizada por el equipo operativo a nivel territorial y central</t>
  </si>
  <si>
    <t xml:space="preserve">Avance esperado para el ultimo trimestre </t>
  </si>
  <si>
    <t>A partir de los lineamientos del programa “El programa de monitoreos del Área de Logística y Producción de Información es un  conjunto de actividades organizadas secuencialmente bajo el concepto de sistemas, que se realizan en el Área de Logística y de Producción de Información, en desarrollo de las funciones establecidas en la Resolución 875 de 2019”.
Su objetivo es, verificar la pertinencia de las actividades realizadas durante los diferentes procesos, procedimientos, proyectos, planes y programas desarrollados en el Área de Logística y de Producción de Información, frente a lo establecido para estas actividades, en los sistemas, manuales, guías, instructivos, y demás documentos que las soportan y describen. Además, hacer seguimiento a las acciones de los planes de mejoramiento que surjan, con ocasión de la ejecución del programa de monitoreos. El avance cualitativo de la meta se puede presentar en terminos de la aplicacion en la prueba piloto, de los instrumentos definidos en el diagnostico y alcance, y  en la propuesta de control y monitoreo.</t>
  </si>
  <si>
    <t>Como parte del Programa de monitoreos del Área de Logística y Producción de Información se desarrollo la prueba piloto. Para la prueba piloto fueron seleccionadas los reentrenamientos que se deben realizar durante los operativos de las encuestas; Anual Manufacturera, Anual de Servicios y Anual de Comercio, de acuerdo con lo establecido en los manuales operativos. 
La prueba piloto siguio la guía para realizar monitoreos internos versión 1 de junio de 2020 (No incluida en ISOLUCIÓN), y el documento de lineamientos para el desarrollo y seguimiento de las actividades de implementación y funcionamiento del programa de monitoreos del Área de Logística y Producción de Información del mismo mes. En estos informes se presenta lo correspondiente a las encuesta: Anual Manufacturera, Anual de servicios y Anual de comercio.</t>
  </si>
  <si>
    <t xml:space="preserve">Actualmente estamos en etapa exploratoria para la implementación de herramientas de control (Requerimientos y competencias del Área frente al monitoreo interno de procesos, componentes, procedimientos, etc). Por eso, los avances se podran evidenciar una vez se concluya la etapa exploratoria y se implemente el programa de manera oficial como parte de las funciones establecidas para el GIT Área de Logística y Producción de Información. </t>
  </si>
  <si>
    <t xml:space="preserve">El equipo logistico todos los dias hizo seguimiento al reporte de las fuentes de PVPAPN para garantizar la mejor cobertura, analisis y depuracion diaria de la información par garantizar la calidad,-Todo esto para garantizar del 1 de julio al 30 de septiembre ,  la entrega semanal todos los miercoles de la base para la publicación   de la informacion </t>
  </si>
  <si>
    <t>Se cumplio con las publicaciones semanales hasta el 30 de agosto como estaba en principio programado pero la investigacion se  prorrogo hasta el 30 de marzo de 2021</t>
  </si>
  <si>
    <t>Durante el 3er trimestre ,se le entrego a las ciudades un directorio de fuentes para la recolección de informacion , se le hizo seguimiento a la canasta y cotizaciones mensuales para poder tomar las medidas correctivas entre los equipos temáticos y logisticos y se diseño y ejecuto  la encuenta a contructores activos en octubre para completar las cotizaciones de la canasta.</t>
  </si>
  <si>
    <t>Se  cumplio con la recolección de los 406 articulos solicitados, logrando una cobertura de 360 articulos</t>
  </si>
  <si>
    <t>Se suscribieron 11 nuevos convenios</t>
  </si>
  <si>
    <t>A la fecha se han suscrito 11 nuevos convenios correspondientes a: 
1. La inclusión de un módulo en la Encuesta de Convivencia y Seguridad Ciudadana con el Ministerio de Justicia
2. La elaboración de las proyección de población por Localidad para Bogotá con la Secretaría Distrital de Planeación
3. Para caracterizar la población en situación de pobreza con el Departamento de Prosperidad Social
4. Realizar la Encuesta Especializada de TIC en Hogares y Empresasa con el Ministerio de Tecnologías de la Información
5. Gran Encuesta Integrada de Hogares con la alcaldía de Medellín
6. Levantamiento de información de la encuesta mensual de servicios con la secretaria de desarrollo economico de Bogotá
7. Convenio con FONTUR para  realizar una revisión sistémica de las estadísticas producidas bajo el esquema CITUR — SITUR
8. Inclusión de nuevas preguntas a la encuesta de Censo de Edificaciones con el Ministerio deVivienda.
9. Realizar la aplicación de la encuesta multiproposito Bogotá Cundinamarca
10. El convenio con el Ministerio de Educación para el desarrollo de la recolección del censo anual 2020, a través del aplicativo del sistema de educación formal sief- c600
11.  Convenio con la Unidad de Planeación Minero Energetico, UPME para  la consecución de información que permita evidenciar la dinámica de la actividad minera en el país
Y la suscripción de 3 nuevos contratos para las evaluaciones de calidad
1. Departamento Administrativo de la Función Pública- DAFP
2. Instituto Amazónico de Investigaciones
Científicas “SINCHI”
3. Instituto de Investigaciones Marinas y Costeras INVEMAR</t>
  </si>
  <si>
    <t>Se suscribieron 3 nuevos contratos</t>
  </si>
  <si>
    <r>
      <rPr>
        <b/>
        <sz val="12"/>
        <color rgb="FF000000"/>
        <rFont val="Segoe UI"/>
        <family val="2"/>
      </rPr>
      <t>FORMULA: Planes formulados / planes previstos
(</t>
    </r>
    <r>
      <rPr>
        <b/>
        <sz val="12"/>
        <color rgb="FFFF0000"/>
        <rFont val="Segoe UI"/>
        <family val="2"/>
      </rPr>
      <t>6</t>
    </r>
    <r>
      <rPr>
        <b/>
        <sz val="12"/>
        <color rgb="FF000000"/>
        <rFont val="Segoe UI"/>
        <family val="2"/>
      </rPr>
      <t xml:space="preserve"> OIT + 1 UNICEF + 3 ONUM + 2 ONUM y UNFPA + 4 UNFPA + </t>
    </r>
    <r>
      <rPr>
        <b/>
        <sz val="12"/>
        <color rgb="FFFF0000"/>
        <rFont val="Segoe UI"/>
        <family val="2"/>
      </rPr>
      <t xml:space="preserve">7 </t>
    </r>
    <r>
      <rPr>
        <b/>
        <sz val="12"/>
        <color rgb="FF000000"/>
        <rFont val="Segoe UI"/>
        <family val="2"/>
      </rPr>
      <t xml:space="preserve">FAO + 3 PNUMA + 3 OHCHR + 2 UNODC + 1 MinEducación) / 15 = (213%)
</t>
    </r>
    <r>
      <rPr>
        <sz val="12"/>
        <color rgb="FF000000"/>
        <rFont val="Segoe UI"/>
        <family val="2"/>
      </rPr>
      <t xml:space="preserve">
En primer lugar, cabe señalar que se realizaron algunas modificaciones al Plan de priorizacion durante el tercer trimestre; a saber de los 8 indicadores que estaban pendientes por confirmar en el II Trimestre se incluyeron definitivamente 5 indicadores: 3.3.1 / 16.1.1 / 17.14.1. Por otro lado se adicionó por solictud de las Agencias los indicadores 16.5.1  / 11.5.2 / 6.5.2 y 8.8.2, así como se excluyó al indicador 15.1.1 del listado priorizado. </t>
    </r>
    <r>
      <rPr>
        <u/>
        <sz val="12"/>
        <color rgb="FF000000"/>
        <rFont val="Segoe UI"/>
        <family val="2"/>
      </rPr>
      <t>Lo anterior se resume en un listado d</t>
    </r>
    <r>
      <rPr>
        <u/>
        <sz val="12"/>
        <color rgb="FFFF0000"/>
        <rFont val="Segoe UI"/>
        <family val="2"/>
      </rPr>
      <t>e 65 indicadores</t>
    </r>
    <r>
      <rPr>
        <u/>
        <sz val="12"/>
        <color rgb="FF000000"/>
        <rFont val="Segoe UI"/>
        <family val="2"/>
      </rPr>
      <t xml:space="preserve"> priorizados en total durante 2020.</t>
    </r>
    <r>
      <rPr>
        <sz val="12"/>
        <color rgb="FF000000"/>
        <rFont val="Segoe UI"/>
        <family val="2"/>
      </rPr>
      <t xml:space="preserve">
En el periodo de reporte anterior se habian reportado un total de 25 planes de trabajo, 23 de ellos relacionados con la lista de indicadores priorizados y 2 indicadores cuyos planes fueron propuestos por la Agencia sin estar incluidos en el Plan de priorizacición. 
Sin embargo, como parte de los avances realizados respecto al plan de priorizacición de</t>
    </r>
    <r>
      <rPr>
        <sz val="12"/>
        <color rgb="FFFF0000"/>
        <rFont val="Segoe UI"/>
        <family val="2"/>
      </rPr>
      <t xml:space="preserve"> 65 indicadores</t>
    </r>
    <r>
      <rPr>
        <sz val="12"/>
        <color rgb="FF000000"/>
        <rFont val="Segoe UI"/>
        <family val="2"/>
      </rPr>
      <t xml:space="preserve"> priorizados se acordaron 8 nuevos planes de trabajo durante el tercer trimestre, a saber:
1.  Con UNFPA se definieron 4 nuevos planes para los indicadores priorizados 3.6.1 / 3.3.1 / 5.6.1 y 5.6.2
2. Así mismo se definió un Plan de trabajo con MinEducación para avanzar en el indicador 4.5.1
3. Con UNODC se aprobaron 2 nuevos planes de trabajo para los indicadores 16.1.1 y  16.5.1.
4. Con OIT se aprobó nuevo plan de trabajo para el indicador 8.8.2
En segundo lugar, de los planes de trabajo reportados en trimestres anteriores, se aplicaron y acordaron ajustes para 7 de estos, a saber:
1. Tres (3) planes de trabajo correspondientes a los indicadores 5.c.1 / 5.1.1. y 5.4.2 desarrollados con ONU Mujeres
2. Dos (2) planes de trabajo correspondientes a los indicadores 5.2.1 y 5.2.2 desarrollados con UNFPA
3. Dos (2) planes de trabajo correspondientes a los indicadores 8.6.1 y 8.7.1 desarrollados con OIT
En tercer lugar es importante aclarar que por contratiempos en la agenda programada para el indicador 12.5.1 , cuyo plan habia sido acordado con PNUMA, se decició dar de baja a este Plan de Trabajo. </t>
    </r>
    <r>
      <rPr>
        <b/>
        <sz val="12"/>
        <color rgb="FF000000"/>
        <rFont val="Segoe UI"/>
        <family val="2"/>
      </rPr>
      <t>En este sentido, el balance general de los planes de trabajo es de 32 Planes a corte del III Trimestre.</t>
    </r>
  </si>
  <si>
    <r>
      <rPr>
        <b/>
        <sz val="12"/>
        <color rgb="FF000000"/>
        <rFont val="Segoe UI"/>
        <family val="2"/>
      </rPr>
      <t xml:space="preserve">FORMULA:Indicadores calculados / indicadores priorizados para producción
2/10 = 20%
</t>
    </r>
    <r>
      <rPr>
        <sz val="12"/>
        <color rgb="FF000000"/>
        <rFont val="Segoe UI"/>
        <family val="2"/>
      </rPr>
      <t xml:space="preserve">
Como resultado del III trimestre se generaron series definitivas para el indicador 3.6.1. En resumen de los 17 indicadores priorizados para producción durante lo corrido del año se calcularon series definitivas para los indicadores 3.6.1 y 5.4.1.;  ambos indicadores con planes de trabajo elaborados y ejecutados este año en conjunto con  UNFPA y ONU Mujeres respectivamente.</t>
    </r>
  </si>
  <si>
    <r>
      <rPr>
        <b/>
        <sz val="12"/>
        <color rgb="FF000000"/>
        <rFont val="Segoe UI"/>
        <family val="2"/>
      </rPr>
      <t xml:space="preserve">FORMULA:Indicadores con ficha técnica / indicadores priorizados para producción
0/10 = 0%
</t>
    </r>
    <r>
      <rPr>
        <sz val="12"/>
        <color rgb="FF000000"/>
        <rFont val="Segoe UI"/>
        <family val="2"/>
      </rPr>
      <t xml:space="preserve">Se ha adelantado la elaboración de la ficha técncia para el indicador 5.4.1, sin embargo, el formato de la ficha técnica aún está bajo revisión y ajuste, por lo cual no se tiene aún una version definitva </t>
    </r>
  </si>
  <si>
    <r>
      <t xml:space="preserve">A la fecha se han ejecutado 7 acciones de 2 actividades contempladas en la Fase 1 de la estratégia de difusión para los ODS, esto incluye 6 notas publicadas del Tablero de conciencia y el diseño de los instrumentos  para el calculo de la huella de carbono individual, junto con una nota explicativa de este indicador. Sin embargo, la aplicación del ejercicio "Huella de carbono" y la entrega de resultados se previó para mediados del mes de Octubre. El desarrollo de cada actividad implicó tambien la preparación de piezas de invitacición enviadas a  los correos electrónicos y a los grupos de Whatsapp de los funcionarios con el fin de llegar a la mayor cantidad de personas posible. 
</t>
    </r>
    <r>
      <rPr>
        <b/>
        <sz val="12"/>
        <color rgb="FF000000"/>
        <rFont val="Segoe UI"/>
        <family val="2"/>
      </rPr>
      <t xml:space="preserve">Es necesario especificar que la primera Fase de la Estrategia está conformada por 7 actividades o herramientas, de las cuales 3 están previstas para ejecución en este año según los tiempos definidos en el Cronograma de Publicaciones 2020. Ello no solo obedece a los recursos disponibles sino también a un volumen de producción "inteligente" de piezas con el fin de evitar una saturación de información en los receptores. Por este motivo, solo será posible ejecutar en el marco de las circunstancias actuales las actividades especificadas en el cronograma 2020.  </t>
    </r>
  </si>
  <si>
    <r>
      <t xml:space="preserve">
</t>
    </r>
    <r>
      <rPr>
        <b/>
        <sz val="12"/>
        <color theme="1"/>
        <rFont val="Segoe UI"/>
        <family val="2"/>
      </rPr>
      <t>15%</t>
    </r>
  </si>
  <si>
    <r>
      <rPr>
        <b/>
        <sz val="12"/>
        <color theme="1"/>
        <rFont val="Segoe UI"/>
        <family val="2"/>
      </rPr>
      <t>1. VISOR DE TURISMO:</t>
    </r>
    <r>
      <rPr>
        <sz val="12"/>
        <color theme="1"/>
        <rFont val="Segoe UI"/>
        <family val="2"/>
      </rPr>
      <t xml:space="preserve"> El visor de turismo le permite navegar para consultar y explorar los principales indicadores resultado de la medición del sector, de las características de los viajes y de los viajeros en Colombia, a través de gráficas y mapas interactivos.
• https://sitios.dane.gov.co/turismo/#!/inicio
</t>
    </r>
    <r>
      <rPr>
        <b/>
        <sz val="12"/>
        <color theme="1"/>
        <rFont val="Segoe UI"/>
        <family val="2"/>
      </rPr>
      <t xml:space="preserve">2.  DESARROLLO DEL VISOR DE RETROPOLACIÓN: </t>
    </r>
    <r>
      <rPr>
        <sz val="12"/>
        <color theme="1"/>
        <rFont val="Segoe UI"/>
        <family val="2"/>
      </rPr>
      <t xml:space="preserve">Los datos que presenta este visor, muestran los principales agregados macroeconómicos para la serie 1975 – 2019 preliminar de la 2015 de las Cuentas Nacionales. El comportamiento del valor agregado se presenta para 12 agregaciones de actividades económicas a partir de la Clasificación Internacional Industrial Uniforme – CIIU Rev. 4 adaptada para Colombia.  Para ello, se podrán observar los resultados a precios y a precios constantes por encadenamiento, así como la participación porcentual en el valor agregado total, para el caso de las actividades económicas. 
•  https://sitios.dane.gov.co/retropolacion/
</t>
    </r>
    <r>
      <rPr>
        <b/>
        <sz val="12"/>
        <color theme="1"/>
        <rFont val="Segoe UI"/>
        <family val="2"/>
      </rPr>
      <t>3. REDISEÑO DE LA SECCIÓN DE PIB.</t>
    </r>
    <r>
      <rPr>
        <sz val="12"/>
        <color theme="1"/>
        <rFont val="Segoe UI"/>
        <family val="2"/>
      </rPr>
      <t xml:space="preserve"> Se realizaron pruebas de usabilidad en el mes de agosto y con base en esto se hicieron los ajustes de acuerdo al análisis de resultado de esa prueba.
• SECCIÓN CUENTAS NACIONALES.
  https://www.dane.gov.co/index.php/?option=com_content&amp;view=article&amp;id=5065
• PIB BASE 2005.
https://www.dane.gov.co/index.php/?option=com_content&amp;view=article&amp;id=5225
• HISTÓRICOS PIB. https://www.dane.gov.co/index.php/?option=com_content&amp;view=article&amp;id=5226
</t>
    </r>
    <r>
      <rPr>
        <b/>
        <sz val="12"/>
        <color theme="1"/>
        <rFont val="Segoe UI"/>
        <family val="2"/>
      </rPr>
      <t>4.  VISOR DE RESULTADOS DE PUEBLOS INDÍGENAS:</t>
    </r>
    <r>
      <rPr>
        <sz val="12"/>
        <color theme="1"/>
        <rFont val="Segoe UI"/>
        <family val="2"/>
      </rPr>
      <t xml:space="preserve"> En este explorador de datos encuentra información de la Población indígena por resguardos y por municipios obtenida a partir del Censo de Población y Vivienda 2018. Puede explorarla y filtrarla por resguardo, y visualizarla desagregada por (1) ubicación geográfica en el territorio nacional (cabeceras municipales, rural disperso, centros poblados), (2) sexo, (3) grupos de edad, (4) pueblo, (5) lengua nativa, (6) nivel educativo, (7) asistencia escolar, (8) Alfabetismo, (9) funcionamiento humano y, la (10)  cobertura de servicios públicos.
• https://sitios.dane.gov.co/resguardos_indigenas/index.html
</t>
    </r>
    <r>
      <rPr>
        <b/>
        <sz val="12"/>
        <color theme="1"/>
        <rFont val="Segoe UI"/>
        <family val="2"/>
      </rPr>
      <t xml:space="preserve">5. VISOR DE INDICADORES RELEVANTES CATALOGADOS POR TRES ÁREAS TEMÁTICAS: </t>
    </r>
    <r>
      <rPr>
        <sz val="12"/>
        <color theme="1"/>
        <rFont val="Segoe UI"/>
        <family val="2"/>
      </rPr>
      <t xml:space="preserve">El visor muestra la Información de los datos más destacados publicados por la entidad,  discriminados por descripción, importancia más un histórico con información de su lectura.
https://sitios.dane.gov.co/indicadores-relevantes/
Adicionalmente se hicieron los siguientes desarrollos. 
</t>
    </r>
    <r>
      <rPr>
        <b/>
        <sz val="12"/>
        <color theme="1"/>
        <rFont val="Segoe UI"/>
        <family val="2"/>
      </rPr>
      <t>6. EXPLORADOR DE DATOS DE HABITANTES DE CALLE 2019</t>
    </r>
    <r>
      <rPr>
        <sz val="12"/>
        <color theme="1"/>
        <rFont val="Segoe UI"/>
        <family val="2"/>
      </rPr>
      <t xml:space="preserve">.  El visor muestra la información de salud y consumo, habitabilidad, redes de apoyo y convivencia ciudadana, caracterizados por género, edad, nivel educativo, alfabetismo, pertenencia étnica y lugar de nacimiento. La información fue obtenida en Cali, Manizales, áreas metropolitanas de Medellín, Barranquilla y Bucaramanga.
• https://sitios.dane.gov.co/censo-habitantes-calle/app/ 
</t>
    </r>
    <r>
      <rPr>
        <b/>
        <sz val="12"/>
        <color theme="1"/>
        <rFont val="Segoe UI"/>
        <family val="2"/>
      </rPr>
      <t xml:space="preserve">7. VISOR DE POBLACIÓN OCUPADA POR ACTIVIDAD ECONÓMICA, </t>
    </r>
    <r>
      <rPr>
        <sz val="12"/>
        <color theme="1"/>
        <rFont val="Segoe UI"/>
        <family val="2"/>
      </rPr>
      <t xml:space="preserve">El visor muestra la información de la población ocupada por total nacional y trimestres fijos desde el 2015 hasta el segundo trimestre del 2020. Esta información se encuentra clasificada según la CIIU rev. 4 A.C., que hace referencia a la «Clasificación Industrial Internacional Uniforme» de todas las actividades económicas. 
• https://sitios.dane.gov.co/poblacion_ocupada/
</t>
    </r>
  </si>
  <si>
    <r>
      <rPr>
        <b/>
        <sz val="12"/>
        <color theme="1"/>
        <rFont val="Segoe UI"/>
        <family val="2"/>
      </rPr>
      <t xml:space="preserve">Construcción y publicación de contenidos en los proyectos de la nueva DANEnet </t>
    </r>
    <r>
      <rPr>
        <sz val="12"/>
        <color theme="1"/>
        <rFont val="Segoe UI"/>
        <family val="2"/>
      </rPr>
      <t xml:space="preserve">
Publicación semanal de calendario de eventos 
Creación y publicación de contenidos en los proyectos “Cuidados para fortalecer la salud mental”, “Así vamos con la certificación de Calidad” y “Tips para la visualización de datos” como espacios colaborativos. 
Migración de los espacios de SINTRADANE y SINDICOLOMBIA. 
Las métricas de la nueva DANEnet permiten calcular el número de visitas a la página y los usuarios únicos, mientras que la antigua DANEnet hacia el calculo sobre el número de veces que fue vista cada nota.</t>
    </r>
  </si>
  <si>
    <r>
      <t xml:space="preserve">En el modelo genérico de producción estadística que hemos adaptado para actualizar nuestro mapa de procesos y, con él, la manera de hacer, la logística tiene un rol central. En particular, de las ocho fases del modelo, logística está de manera directa en cuatro y es el responsable de la recolección/acopio, dentro de ellos. Así mismo, de los 51 subprocesos, está en trece. Al analizar el desempeño de la logística del DANE, se detectó falta de rigor, efectividad y transparencia. Dado lo anterior, y tras caracterizar las causas de ese problema, se culminará la propuesta de reconversión logística. Este ajuste al modelo de gestión operativo del DANE, fortalecerá las capacidades territoriales y la relación entre el DANE Central y las sedes de la Entidad. 
</t>
    </r>
    <r>
      <rPr>
        <sz val="12"/>
        <color rgb="FFFF0000"/>
        <rFont val="Segoe UI"/>
        <family val="2"/>
      </rPr>
      <t>\\systema20\Registros_PDE\2020\08_SEGUIMIENTO_PLANEACION\01_SEGUIMIENTO_PLAN_ACCION\03_JULIO-SEPTIEMBRE\EVIDENCIAS_SUBDIRECCIÓN</t>
    </r>
  </si>
  <si>
    <r>
      <t xml:space="preserve">De manera semanal y mensual las Direcciones Territoriales envían sus reportes de actividades, logros y alertas. Con base en estos reportes, y las reuniones periódicas con las sedes, se registran las acciones de fortalecimiento territorial de las distintas áreas.
</t>
    </r>
    <r>
      <rPr>
        <sz val="12"/>
        <color rgb="FFFF0000"/>
        <rFont val="Segoe UI"/>
        <family val="2"/>
      </rPr>
      <t>\\systema20\Registros_PDE\2020\08_SEGUIMIENTO_PLANEACION\01_SEGUIMIENTO_PLAN_ACCION\03_JULIO-SEPTIEMBRE\EVIDENCIAS_SUBDIRECCIÓN</t>
    </r>
  </si>
  <si>
    <r>
      <t>Para el tercer trimestre del año en curso, el grupo de trabajo control interno disciplinario elaboró un documento que estableció las directrices para el funcionamiento y actividades a ejecutar en el observatorio por la transparencia DANE, con el objetivo general de generar un espacio de estudio para la transparencia y el fenómeno de la corrupción en cumplimiento del deber funcional de los servidores públicos del DANE, desde del análisis de las auditorías internas, externas, quejas e informes, fortaleciendo los mecanismos de prevención a partir del conocimiento adquirido para tener mayores y mejores elementos en la toma de decisiones en materia de lucha contra la corrupción y promoción de la transparencia.</t>
    </r>
    <r>
      <rPr>
        <sz val="12"/>
        <color theme="1"/>
        <rFont val="Segoe UI"/>
        <family val="2"/>
      </rPr>
      <t xml:space="preserve"> </t>
    </r>
    <r>
      <rPr>
        <sz val="12"/>
        <color theme="1"/>
        <rFont val="Calibri"/>
        <family val="2"/>
        <scheme val="minor"/>
      </rPr>
      <t xml:space="preserve">Además, en el mes de agosto se realizó una capacitación acerca del conflicto de intereses, aportando  al documento de gestión que se desarrollará en el cuarto trimestre del año 2020, la identificación de las prácticas preventivas para no incurrir en actividades que atenten contra la transparencia o puedan constituirse en actos de corrupción o faltas disciplinarias, finalidad del Observatorio por la transparencia. </t>
    </r>
  </si>
  <si>
    <r>
      <t xml:space="preserve">El avance corresponde a la entrega definitiva de las especificaciones de IIOC con sus validaciones para que inicie el ingeniero desarrollador y resolver inquietudes, en cuando al CHV ya se entrego el modulo de fuente, esta proceso el de administración. FIVI sigue sin avanzar no se ha definido el formulario definitivo por parte de temática.
</t>
    </r>
    <r>
      <rPr>
        <b/>
        <sz val="12"/>
        <rFont val="Calibri Light"/>
        <family val="2"/>
        <scheme val="major"/>
      </rPr>
      <t xml:space="preserve">JUSTIFICACIÓN DEL RETRASO: </t>
    </r>
    <r>
      <rPr>
        <sz val="12"/>
        <color theme="1"/>
        <rFont val="Calibri Light"/>
        <family val="2"/>
        <scheme val="major"/>
      </rPr>
      <t>Con respecto al retraso de los procesos se debe primero a que la operación estadística de financiación de Vivienda está en un rediseño y el nuevo formulario no se ha definido por lo cual las especificaciones dependen de la nueva estructura del formulario y para el proceso de CHV se tiene en revisión las especificaciones y validaciones preliminares entregadas con la ingeniera de requerimientos que estaba sin contrato y reinicio labores a inicios de septiembre.  
Se adjunta copia del correo sobre la justificación del formulario de FIVI enviado por los temáticos de DIMPE:
RE  Reporte Área de Logística y Producción de Información_PAI   III Trim</t>
    </r>
  </si>
  <si>
    <r>
      <t>J</t>
    </r>
    <r>
      <rPr>
        <sz val="12"/>
        <color theme="1" tint="0.499984740745262"/>
        <rFont val="Segoe UI Historic"/>
        <family val="2"/>
      </rPr>
      <t>ustifique su avance  en un párrafo  en el que indique: ¿Qué hizo?, ¿quien lo hizo?, ¿cómo lo hizo? Y ¿Cuándo lo hizo?
E incluya otro párrafo en el que se evidencie el aporte del área por medio de esta meta al Plan Estratégico Institucional. Especifique el objetivo especifico y/o la estratégia  (Ver https://www.dane.gov.co/index.php/servicios-al-ciudadano/tramites/participacion-ciudadana/planes-institucionales-nvo/planes-institucionales#plan-estrategico-institucional)</t>
    </r>
  </si>
  <si>
    <t xml:space="preserve">Plan de Acción Institucional 2020 - Departamento Administrativo Nacional de Estadistica DANE 
Seguimiento III TRIMESTRE </t>
  </si>
  <si>
    <t xml:space="preserve">SEGUIMIENTO PAI / III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</si>
</sst>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_);_(&quot;$&quot;\ * \(#,##0\);_(&quot;$&quot;\ * &quot;-&quot;??_);_(@_)"/>
    <numFmt numFmtId="166" formatCode="dd/mm/yyyy;@"/>
    <numFmt numFmtId="167" formatCode="[$-240A]dd/mm/yyyy"/>
  </numFmts>
  <fonts count="41" x14ac:knownFonts="1">
    <font>
      <sz val="12"/>
      <color theme="1"/>
      <name val="Calibri"/>
      <family val="2"/>
      <scheme val="minor"/>
    </font>
    <font>
      <sz val="12"/>
      <color theme="1"/>
      <name val="Calibri"/>
      <family val="2"/>
      <scheme val="minor"/>
    </font>
    <font>
      <b/>
      <sz val="12"/>
      <color rgb="FFFFFFFF"/>
      <name val="Segoe UI"/>
      <family val="2"/>
    </font>
    <font>
      <sz val="12"/>
      <color rgb="FFFFFFFF"/>
      <name val="Segoe UI"/>
      <family val="2"/>
    </font>
    <font>
      <sz val="12"/>
      <color theme="0"/>
      <name val="Segoe UI"/>
      <family val="2"/>
    </font>
    <font>
      <sz val="12"/>
      <color rgb="FFC00000"/>
      <name val="Segoe UI"/>
      <family val="2"/>
    </font>
    <font>
      <sz val="12"/>
      <color rgb="FF008080"/>
      <name val="Segoe UI"/>
      <family val="2"/>
    </font>
    <font>
      <b/>
      <sz val="12"/>
      <color rgb="FF008080"/>
      <name val="Segoe UI"/>
      <family val="2"/>
    </font>
    <font>
      <b/>
      <sz val="12"/>
      <color theme="1"/>
      <name val="Segoe UI"/>
      <family val="2"/>
    </font>
    <font>
      <sz val="12"/>
      <color theme="1"/>
      <name val="Segoe UI"/>
      <family val="2"/>
    </font>
    <font>
      <sz val="12"/>
      <name val="Segoe UI"/>
      <family val="2"/>
    </font>
    <font>
      <sz val="12"/>
      <color rgb="FF000000"/>
      <name val="Segoe UI"/>
      <family val="2"/>
    </font>
    <font>
      <sz val="12"/>
      <color rgb="FF262626"/>
      <name val="Segoe UI"/>
      <family val="2"/>
    </font>
    <font>
      <b/>
      <sz val="12"/>
      <color theme="1"/>
      <name val="Segoe UI"/>
    </font>
    <font>
      <sz val="12"/>
      <color theme="1"/>
      <name val="Segoe UI"/>
    </font>
    <font>
      <sz val="12"/>
      <color rgb="FF000000"/>
      <name val="Segoe UI"/>
    </font>
    <font>
      <b/>
      <sz val="12"/>
      <name val="Segoe UI"/>
    </font>
    <font>
      <sz val="12"/>
      <name val="Segoe UI"/>
    </font>
    <font>
      <sz val="12"/>
      <color rgb="FFFF0000"/>
      <name val="Segoe UI"/>
      <family val="2"/>
    </font>
    <font>
      <sz val="12"/>
      <color rgb="FF000000"/>
      <name val="Tahoma"/>
      <family val="2"/>
    </font>
    <font>
      <b/>
      <sz val="12"/>
      <name val="Segoe UI"/>
      <family val="2"/>
    </font>
    <font>
      <sz val="12"/>
      <color rgb="FF002060"/>
      <name val="Segoe UI"/>
      <family val="2"/>
    </font>
    <font>
      <sz val="10"/>
      <color theme="1"/>
      <name val="Segoe UI Historic"/>
      <family val="2"/>
    </font>
    <font>
      <b/>
      <sz val="12"/>
      <color theme="0"/>
      <name val="Segoe UI"/>
      <family val="2"/>
    </font>
    <font>
      <b/>
      <sz val="12"/>
      <color rgb="FF000000"/>
      <name val="Segoe UI"/>
      <family val="2"/>
    </font>
    <font>
      <b/>
      <sz val="12"/>
      <color rgb="FFFF0000"/>
      <name val="Segoe UI"/>
      <family val="2"/>
    </font>
    <font>
      <u/>
      <sz val="12"/>
      <color rgb="FF000000"/>
      <name val="Segoe UI"/>
      <family val="2"/>
    </font>
    <font>
      <u/>
      <sz val="12"/>
      <color rgb="FFFF0000"/>
      <name val="Segoe UI"/>
      <family val="2"/>
    </font>
    <font>
      <sz val="12"/>
      <color theme="1"/>
      <name val="Segoe UI Historic"/>
      <family val="2"/>
    </font>
    <font>
      <sz val="12"/>
      <color rgb="FF000000"/>
      <name val="Segoe UI Historic"/>
      <family val="2"/>
    </font>
    <font>
      <b/>
      <sz val="12"/>
      <color rgb="FF000000"/>
      <name val="Segoe UI"/>
    </font>
    <font>
      <b/>
      <sz val="12"/>
      <color theme="1"/>
      <name val="Segoe UI Historic"/>
      <family val="2"/>
    </font>
    <font>
      <b/>
      <sz val="12"/>
      <color rgb="FF000000"/>
      <name val="Segoe UI Historic"/>
      <family val="2"/>
    </font>
    <font>
      <b/>
      <sz val="12"/>
      <color theme="1"/>
      <name val="Calibri Light"/>
      <family val="2"/>
      <scheme val="major"/>
    </font>
    <font>
      <b/>
      <sz val="12"/>
      <color rgb="FF000000"/>
      <name val="Calibri Light"/>
      <family val="2"/>
      <scheme val="major"/>
    </font>
    <font>
      <sz val="12"/>
      <color theme="1"/>
      <name val="Calibri Light"/>
      <family val="2"/>
      <scheme val="major"/>
    </font>
    <font>
      <sz val="12"/>
      <name val="Segoe UI Historic"/>
      <family val="2"/>
    </font>
    <font>
      <b/>
      <sz val="12"/>
      <name val="Segoe UI Historic"/>
      <family val="2"/>
    </font>
    <font>
      <b/>
      <sz val="12"/>
      <name val="Calibri Light"/>
      <family val="2"/>
      <scheme val="major"/>
    </font>
    <font>
      <sz val="12"/>
      <color theme="1" tint="0.499984740745262"/>
      <name val="Segoe UI Historic"/>
      <family val="2"/>
    </font>
    <font>
      <sz val="22"/>
      <color theme="1"/>
      <name val="Calibri"/>
      <family val="2"/>
      <scheme val="minor"/>
    </font>
  </fonts>
  <fills count="20">
    <fill>
      <patternFill patternType="none"/>
    </fill>
    <fill>
      <patternFill patternType="gray125"/>
    </fill>
    <fill>
      <patternFill patternType="solid">
        <fgColor rgb="FF7D0641"/>
        <bgColor rgb="FF000000"/>
      </patternFill>
    </fill>
    <fill>
      <patternFill patternType="solid">
        <fgColor rgb="FFC00000"/>
        <bgColor rgb="FF000000"/>
      </patternFill>
    </fill>
    <fill>
      <patternFill patternType="solid">
        <fgColor rgb="FFB6004C"/>
        <bgColor rgb="FF000000"/>
      </patternFill>
    </fill>
    <fill>
      <patternFill patternType="solid">
        <fgColor rgb="FF006488"/>
        <bgColor rgb="FF000000"/>
      </patternFill>
    </fill>
    <fill>
      <patternFill patternType="solid">
        <fgColor rgb="FF0076A2"/>
        <bgColor rgb="FF000000"/>
      </patternFill>
    </fill>
    <fill>
      <patternFill patternType="solid">
        <fgColor rgb="FF008080"/>
        <bgColor rgb="FF000000"/>
      </patternFill>
    </fill>
    <fill>
      <patternFill patternType="solid">
        <fgColor rgb="FFDAEEF3"/>
        <bgColor rgb="FF000000"/>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BA004C"/>
        <bgColor rgb="FF000000"/>
      </patternFill>
    </fill>
    <fill>
      <patternFill patternType="solid">
        <fgColor theme="0" tint="-4.9989318521683403E-2"/>
        <bgColor rgb="FF000000"/>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9D9D9"/>
        <bgColor rgb="FF000000"/>
      </patternFill>
    </fill>
    <fill>
      <patternFill patternType="solid">
        <fgColor rgb="FFFF0000"/>
        <bgColor indexed="64"/>
      </patternFill>
    </fill>
  </fills>
  <borders count="5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dotted">
        <color indexed="64"/>
      </right>
      <top/>
      <bottom style="dashed">
        <color indexed="64"/>
      </bottom>
      <diagonal/>
    </border>
    <border>
      <left/>
      <right style="dashed">
        <color indexed="64"/>
      </right>
      <top/>
      <bottom style="dashed">
        <color indexed="64"/>
      </bottom>
      <diagonal/>
    </border>
    <border>
      <left/>
      <right style="dotted">
        <color indexed="64"/>
      </right>
      <top style="dotted">
        <color indexed="64"/>
      </top>
      <bottom style="dashed">
        <color indexed="64"/>
      </bottom>
      <diagonal/>
    </border>
    <border>
      <left/>
      <right style="dotted">
        <color indexed="64"/>
      </right>
      <top style="dashed">
        <color indexed="64"/>
      </top>
      <bottom style="dashed">
        <color indexed="64"/>
      </bottom>
      <diagonal/>
    </border>
    <border>
      <left/>
      <right style="dotted">
        <color indexed="64"/>
      </right>
      <top style="dashed">
        <color indexed="64"/>
      </top>
      <bottom style="dotted">
        <color indexed="64"/>
      </bottom>
      <diagonal/>
    </border>
    <border>
      <left style="hair">
        <color indexed="64"/>
      </left>
      <right/>
      <top style="hair">
        <color indexed="64"/>
      </top>
      <bottom style="dashed">
        <color indexed="64"/>
      </bottom>
      <diagonal/>
    </border>
    <border>
      <left style="dashed">
        <color indexed="64"/>
      </left>
      <right style="dotted">
        <color indexed="64"/>
      </right>
      <top style="dashed">
        <color indexed="64"/>
      </top>
      <bottom/>
      <diagonal/>
    </border>
    <border>
      <left style="dashed">
        <color indexed="64"/>
      </left>
      <right style="dotted">
        <color indexed="64"/>
      </right>
      <top/>
      <bottom/>
      <diagonal/>
    </border>
    <border>
      <left style="dashed">
        <color indexed="64"/>
      </left>
      <right style="dotted">
        <color indexed="64"/>
      </right>
      <top/>
      <bottom style="dashed">
        <color indexed="64"/>
      </bottom>
      <diagonal/>
    </border>
    <border>
      <left style="hair">
        <color indexed="64"/>
      </left>
      <right style="hair">
        <color indexed="64"/>
      </right>
      <top style="dashed">
        <color indexed="64"/>
      </top>
      <bottom/>
      <diagonal/>
    </border>
    <border>
      <left style="dashed">
        <color indexed="64"/>
      </left>
      <right style="dashed">
        <color indexed="64"/>
      </right>
      <top/>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
      <left style="thin">
        <color indexed="64"/>
      </left>
      <right/>
      <top/>
      <bottom/>
      <diagonal/>
    </border>
    <border>
      <left style="dashed">
        <color indexed="64"/>
      </left>
      <right style="dashed">
        <color indexed="64"/>
      </right>
      <top style="dashed">
        <color indexed="64"/>
      </top>
      <bottom style="double">
        <color indexed="64"/>
      </bottom>
      <diagonal/>
    </border>
    <border>
      <left style="dashed">
        <color indexed="64"/>
      </left>
      <right style="dashed">
        <color indexed="64"/>
      </right>
      <top/>
      <bottom style="double">
        <color indexed="64"/>
      </bottom>
      <diagonal/>
    </border>
    <border>
      <left/>
      <right style="dashed">
        <color indexed="64"/>
      </right>
      <top style="dashed">
        <color indexed="64"/>
      </top>
      <bottom style="double">
        <color indexed="64"/>
      </bottom>
      <diagonal/>
    </border>
    <border>
      <left style="dashed">
        <color indexed="64"/>
      </left>
      <right/>
      <top style="hair">
        <color indexed="64"/>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ashed">
        <color theme="1"/>
      </left>
      <right style="dashed">
        <color theme="1"/>
      </right>
      <top/>
      <bottom style="dashed">
        <color theme="1"/>
      </bottom>
      <diagonal/>
    </border>
    <border>
      <left style="dashed">
        <color theme="1"/>
      </left>
      <right style="dashed">
        <color theme="1"/>
      </right>
      <top style="dashed">
        <color theme="1"/>
      </top>
      <bottom style="dashed">
        <color theme="1"/>
      </bottom>
      <diagonal/>
    </border>
    <border>
      <left style="thin">
        <color indexed="64"/>
      </left>
      <right style="thin">
        <color indexed="64"/>
      </right>
      <top style="thin">
        <color indexed="64"/>
      </top>
      <bottom/>
      <diagonal/>
    </border>
    <border>
      <left style="thin">
        <color indexed="64"/>
      </left>
      <right style="dashed">
        <color theme="1"/>
      </right>
      <top style="dashed">
        <color indexed="64"/>
      </top>
      <bottom/>
      <diagonal/>
    </border>
    <border>
      <left style="thin">
        <color indexed="64"/>
      </left>
      <right style="dashed">
        <color theme="1"/>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ashed">
        <color theme="1"/>
      </right>
      <top/>
      <bottom style="double">
        <color indexed="64"/>
      </bottom>
      <diagonal/>
    </border>
    <border>
      <left style="dashed">
        <color theme="1"/>
      </left>
      <right style="dashed">
        <color theme="1"/>
      </right>
      <top style="dashed">
        <color theme="1"/>
      </top>
      <bottom style="double">
        <color indexed="64"/>
      </bottom>
      <diagonal/>
    </border>
    <border>
      <left style="thin">
        <color indexed="64"/>
      </left>
      <right style="dashed">
        <color theme="1"/>
      </right>
      <top/>
      <bottom style="dashed">
        <color theme="1"/>
      </bottom>
      <diagonal/>
    </border>
    <border>
      <left/>
      <right style="dashed">
        <color indexed="64"/>
      </right>
      <top style="dashed">
        <color indexed="64"/>
      </top>
      <bottom/>
      <diagonal/>
    </border>
    <border>
      <left/>
      <right style="dashed">
        <color indexed="64"/>
      </right>
      <top/>
      <bottom/>
      <diagonal/>
    </border>
    <border>
      <left style="dashed">
        <color indexed="64"/>
      </left>
      <right style="dashed">
        <color indexed="64"/>
      </right>
      <top style="double">
        <color indexed="64"/>
      </top>
      <bottom style="dashed">
        <color indexed="64"/>
      </bottom>
      <diagonal/>
    </border>
    <border>
      <left/>
      <right style="dashed">
        <color indexed="64"/>
      </right>
      <top style="double">
        <color indexed="64"/>
      </top>
      <bottom style="dashed">
        <color indexed="64"/>
      </bottom>
      <diagonal/>
    </border>
    <border>
      <left style="dashed">
        <color indexed="64"/>
      </left>
      <right style="dashed">
        <color indexed="64"/>
      </right>
      <top style="double">
        <color indexed="64"/>
      </top>
      <bottom/>
      <diagonal/>
    </border>
    <border>
      <left style="dashed">
        <color indexed="64"/>
      </left>
      <right/>
      <top style="double">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44">
    <xf numFmtId="0" fontId="0" fillId="0" borderId="0" xfId="0"/>
    <xf numFmtId="0" fontId="0" fillId="0" borderId="0" xfId="0" applyFont="1"/>
    <xf numFmtId="0" fontId="11" fillId="10" borderId="1" xfId="0" applyFont="1" applyFill="1" applyBorder="1" applyAlignment="1" applyProtection="1">
      <alignment horizontal="center" vertical="center" wrapText="1"/>
      <protection locked="0"/>
    </xf>
    <xf numFmtId="9" fontId="11" fillId="10" borderId="1" xfId="0" applyNumberFormat="1" applyFont="1" applyFill="1" applyBorder="1" applyAlignment="1">
      <alignment horizontal="center" vertical="center" wrapText="1"/>
    </xf>
    <xf numFmtId="14" fontId="9" fillId="10" borderId="1" xfId="0" applyNumberFormat="1" applyFont="1" applyFill="1" applyBorder="1" applyAlignment="1">
      <alignment horizontal="center" vertical="center" wrapText="1"/>
    </xf>
    <xf numFmtId="14" fontId="9" fillId="10" borderId="1" xfId="0" applyNumberFormat="1" applyFont="1" applyFill="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locked="0"/>
    </xf>
    <xf numFmtId="9" fontId="11"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4" fontId="9" fillId="9" borderId="1" xfId="0" applyNumberFormat="1" applyFont="1" applyFill="1" applyBorder="1" applyAlignment="1">
      <alignment horizontal="center" vertical="center" wrapText="1"/>
    </xf>
    <xf numFmtId="0" fontId="11" fillId="9" borderId="1" xfId="0" applyFont="1" applyFill="1" applyBorder="1" applyAlignment="1" applyProtection="1">
      <alignment horizontal="center" vertical="center" wrapText="1"/>
      <protection locked="0"/>
    </xf>
    <xf numFmtId="9" fontId="11" fillId="9" borderId="1" xfId="0" applyNumberFormat="1" applyFont="1" applyFill="1" applyBorder="1" applyAlignment="1">
      <alignment horizontal="center" vertical="center" wrapText="1"/>
    </xf>
    <xf numFmtId="14" fontId="9" fillId="10" borderId="1" xfId="0" applyNumberFormat="1" applyFont="1" applyFill="1" applyBorder="1" applyAlignment="1">
      <alignment horizontal="center" vertical="center"/>
    </xf>
    <xf numFmtId="14" fontId="9" fillId="0" borderId="1" xfId="0" applyNumberFormat="1" applyFont="1" applyBorder="1" applyAlignment="1">
      <alignment horizontal="center" vertical="center" wrapText="1" readingOrder="1"/>
    </xf>
    <xf numFmtId="14" fontId="10" fillId="0" borderId="1" xfId="0" applyNumberFormat="1" applyFont="1" applyBorder="1" applyAlignment="1">
      <alignment horizontal="center" vertical="center" wrapText="1"/>
    </xf>
    <xf numFmtId="14" fontId="9" fillId="10" borderId="1" xfId="0" applyNumberFormat="1" applyFont="1" applyFill="1" applyBorder="1" applyAlignment="1">
      <alignment horizontal="center" vertical="center" wrapText="1" readingOrder="1"/>
    </xf>
    <xf numFmtId="9" fontId="11" fillId="10" borderId="1" xfId="2" applyFont="1" applyFill="1" applyBorder="1" applyAlignment="1" applyProtection="1">
      <alignment horizontal="center" vertical="center" wrapText="1"/>
    </xf>
    <xf numFmtId="14" fontId="9" fillId="0" borderId="1" xfId="0" applyNumberFormat="1" applyFont="1" applyBorder="1" applyAlignment="1" applyProtection="1">
      <alignment horizontal="center" vertical="center" wrapText="1"/>
      <protection hidden="1"/>
    </xf>
    <xf numFmtId="14" fontId="15" fillId="10" borderId="1" xfId="0" applyNumberFormat="1" applyFont="1" applyFill="1" applyBorder="1" applyAlignment="1">
      <alignment horizontal="center" vertical="center" wrapText="1"/>
    </xf>
    <xf numFmtId="9" fontId="15" fillId="10" borderId="1" xfId="0" applyNumberFormat="1" applyFont="1" applyFill="1" applyBorder="1" applyAlignment="1">
      <alignment horizontal="center" vertical="center" wrapText="1"/>
    </xf>
    <xf numFmtId="14" fontId="15" fillId="10" borderId="1" xfId="0" applyNumberFormat="1" applyFont="1" applyFill="1" applyBorder="1" applyAlignment="1" applyProtection="1">
      <alignment horizontal="center" vertical="center" wrapText="1"/>
      <protection hidden="1"/>
    </xf>
    <xf numFmtId="0" fontId="15" fillId="10" borderId="1" xfId="0" applyFont="1" applyFill="1" applyBorder="1" applyAlignment="1" applyProtection="1">
      <alignment horizontal="center" vertical="center" wrapText="1"/>
      <protection hidden="1"/>
    </xf>
    <xf numFmtId="9" fontId="17" fillId="9" borderId="1" xfId="2" applyFont="1" applyFill="1" applyBorder="1" applyAlignment="1" applyProtection="1">
      <alignment horizontal="center" vertical="center" wrapText="1"/>
      <protection hidden="1"/>
    </xf>
    <xf numFmtId="14" fontId="17" fillId="9" borderId="1" xfId="0" applyNumberFormat="1" applyFont="1" applyFill="1" applyBorder="1" applyAlignment="1" applyProtection="1">
      <alignment horizontal="center" vertical="center" wrapText="1"/>
      <protection hidden="1"/>
    </xf>
    <xf numFmtId="9" fontId="17" fillId="0" borderId="1" xfId="2" applyFont="1" applyFill="1" applyBorder="1" applyAlignment="1" applyProtection="1">
      <alignment horizontal="center" vertical="center" wrapText="1"/>
      <protection hidden="1"/>
    </xf>
    <xf numFmtId="14" fontId="14" fillId="0" borderId="1" xfId="0" applyNumberFormat="1" applyFont="1" applyBorder="1" applyAlignment="1" applyProtection="1">
      <alignment horizontal="center" vertical="center" wrapText="1"/>
      <protection hidden="1"/>
    </xf>
    <xf numFmtId="14" fontId="17" fillId="0" borderId="1" xfId="0" applyNumberFormat="1" applyFont="1" applyBorder="1" applyAlignment="1" applyProtection="1">
      <alignment horizontal="center" vertical="center" wrapText="1"/>
      <protection hidden="1"/>
    </xf>
    <xf numFmtId="0" fontId="9" fillId="10" borderId="1" xfId="0" applyFont="1" applyFill="1" applyBorder="1" applyAlignment="1" applyProtection="1">
      <alignment horizontal="center" vertical="center" wrapText="1"/>
      <protection hidden="1"/>
    </xf>
    <xf numFmtId="166" fontId="9" fillId="0" borderId="1" xfId="0" applyNumberFormat="1" applyFont="1" applyBorder="1" applyAlignment="1">
      <alignment horizontal="center" vertical="center" wrapText="1"/>
    </xf>
    <xf numFmtId="14" fontId="9" fillId="0" borderId="1" xfId="0" applyNumberFormat="1" applyFont="1" applyBorder="1" applyAlignment="1" applyProtection="1">
      <alignment horizontal="center" vertical="center" wrapText="1"/>
      <protection locked="0"/>
    </xf>
    <xf numFmtId="9" fontId="10" fillId="10" borderId="1" xfId="2" applyFont="1" applyFill="1" applyBorder="1" applyAlignment="1" applyProtection="1">
      <alignment horizontal="center" vertical="center" wrapText="1"/>
      <protection hidden="1"/>
    </xf>
    <xf numFmtId="14" fontId="10" fillId="10" borderId="1" xfId="0" applyNumberFormat="1" applyFont="1" applyFill="1" applyBorder="1" applyAlignment="1">
      <alignment horizontal="center" vertical="center" wrapText="1"/>
    </xf>
    <xf numFmtId="14" fontId="10" fillId="10" borderId="1" xfId="0" applyNumberFormat="1" applyFont="1" applyFill="1" applyBorder="1" applyAlignment="1" applyProtection="1">
      <alignment horizontal="center" vertical="center" wrapText="1"/>
      <protection hidden="1"/>
    </xf>
    <xf numFmtId="14" fontId="9" fillId="9" borderId="1" xfId="0" applyNumberFormat="1" applyFont="1" applyFill="1" applyBorder="1" applyAlignment="1" applyProtection="1">
      <alignment horizontal="center" vertical="center" wrapText="1"/>
      <protection hidden="1"/>
    </xf>
    <xf numFmtId="9" fontId="10" fillId="0" borderId="1" xfId="0" applyNumberFormat="1" applyFont="1" applyBorder="1" applyAlignment="1">
      <alignment horizontal="center" vertical="center" wrapText="1"/>
    </xf>
    <xf numFmtId="167" fontId="9" fillId="0" borderId="1" xfId="0" applyNumberFormat="1" applyFont="1" applyBorder="1" applyAlignment="1">
      <alignment horizontal="center" vertical="center" wrapText="1"/>
    </xf>
    <xf numFmtId="9" fontId="10" fillId="0" borderId="1" xfId="2" applyFont="1" applyBorder="1" applyAlignment="1" applyProtection="1">
      <alignment horizontal="center" vertical="center" wrapText="1"/>
      <protection hidden="1"/>
    </xf>
    <xf numFmtId="167" fontId="9" fillId="0" borderId="1" xfId="0" applyNumberFormat="1" applyFont="1" applyBorder="1" applyAlignment="1" applyProtection="1">
      <alignment horizontal="center" vertical="center" wrapText="1"/>
      <protection hidden="1"/>
    </xf>
    <xf numFmtId="167" fontId="9" fillId="0" borderId="1" xfId="0" applyNumberFormat="1" applyFont="1" applyBorder="1" applyAlignment="1" applyProtection="1">
      <alignment horizontal="center" vertical="center" wrapText="1"/>
      <protection locked="0" hidden="1"/>
    </xf>
    <xf numFmtId="9" fontId="11" fillId="9" borderId="1" xfId="2" applyFont="1" applyFill="1" applyBorder="1" applyAlignment="1" applyProtection="1">
      <alignment horizontal="center" vertical="center" wrapText="1"/>
      <protection hidden="1"/>
    </xf>
    <xf numFmtId="9" fontId="10" fillId="10" borderId="1" xfId="0" applyNumberFormat="1" applyFont="1" applyFill="1" applyBorder="1" applyAlignment="1">
      <alignment horizontal="center" vertical="center" wrapText="1"/>
    </xf>
    <xf numFmtId="9" fontId="10"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10" fillId="9" borderId="1" xfId="0" applyFont="1" applyFill="1" applyBorder="1" applyAlignment="1" applyProtection="1">
      <alignment horizontal="center" vertical="center" wrapText="1"/>
      <protection locked="0" hidden="1"/>
    </xf>
    <xf numFmtId="9" fontId="10" fillId="9" borderId="1" xfId="0" applyNumberFormat="1" applyFont="1" applyFill="1" applyBorder="1" applyAlignment="1">
      <alignment horizontal="center" vertical="center"/>
    </xf>
    <xf numFmtId="14" fontId="9" fillId="9" borderId="1" xfId="0" applyNumberFormat="1" applyFont="1" applyFill="1" applyBorder="1" applyAlignment="1">
      <alignment horizontal="center" vertical="center"/>
    </xf>
    <xf numFmtId="0" fontId="11" fillId="10" borderId="1" xfId="0" applyFont="1" applyFill="1" applyBorder="1" applyAlignment="1" applyProtection="1">
      <alignment horizontal="center" vertical="center" wrapText="1" readingOrder="1"/>
      <protection locked="0"/>
    </xf>
    <xf numFmtId="9" fontId="11" fillId="10" borderId="1" xfId="0" applyNumberFormat="1" applyFont="1" applyFill="1" applyBorder="1" applyAlignment="1">
      <alignment horizontal="center" vertical="center" wrapText="1" readingOrder="1"/>
    </xf>
    <xf numFmtId="0" fontId="9" fillId="10" borderId="1" xfId="0" applyFont="1" applyFill="1" applyBorder="1" applyAlignment="1" applyProtection="1">
      <alignment horizontal="center" vertical="center" wrapText="1" readingOrder="1"/>
      <protection locked="0" hidden="1"/>
    </xf>
    <xf numFmtId="14" fontId="9" fillId="10" borderId="1" xfId="0" applyNumberFormat="1" applyFont="1" applyFill="1" applyBorder="1" applyAlignment="1" applyProtection="1">
      <alignment horizontal="center" vertical="center" wrapText="1" readingOrder="1"/>
      <protection locked="0" hidden="1"/>
    </xf>
    <xf numFmtId="14" fontId="10" fillId="10" borderId="1" xfId="0" applyNumberFormat="1" applyFont="1" applyFill="1" applyBorder="1" applyAlignment="1" applyProtection="1">
      <alignment horizontal="center" vertical="center" wrapText="1" readingOrder="1"/>
      <protection locked="0" hidden="1"/>
    </xf>
    <xf numFmtId="0" fontId="2" fillId="2" borderId="1" xfId="0" applyFont="1" applyFill="1" applyBorder="1" applyAlignment="1" applyProtection="1">
      <alignment horizontal="center" vertical="center" wrapText="1"/>
      <protection locked="0" hidden="1"/>
    </xf>
    <xf numFmtId="0" fontId="3" fillId="3" borderId="1" xfId="0" applyFont="1" applyFill="1" applyBorder="1" applyAlignment="1" applyProtection="1">
      <alignment horizontal="center" vertical="center" wrapText="1"/>
      <protection locked="0" hidden="1"/>
    </xf>
    <xf numFmtId="0" fontId="5" fillId="0" borderId="1" xfId="0" applyFont="1" applyBorder="1" applyAlignment="1" applyProtection="1">
      <alignment horizontal="center" vertical="center" wrapText="1"/>
      <protection locked="0" hidden="1"/>
    </xf>
    <xf numFmtId="0" fontId="5" fillId="0" borderId="1" xfId="0" applyFont="1" applyFill="1" applyBorder="1" applyAlignment="1" applyProtection="1">
      <alignment horizontal="center" vertical="center" wrapText="1"/>
      <protection locked="0" hidden="1"/>
    </xf>
    <xf numFmtId="0" fontId="9" fillId="12" borderId="1" xfId="0" applyFont="1" applyFill="1" applyBorder="1" applyAlignment="1" applyProtection="1">
      <alignment horizontal="center" vertical="center" wrapText="1"/>
      <protection locked="0" hidden="1"/>
    </xf>
    <xf numFmtId="0" fontId="9" fillId="11" borderId="1" xfId="0" applyFont="1" applyFill="1" applyBorder="1" applyAlignment="1" applyProtection="1">
      <alignment horizontal="center" vertical="center" wrapText="1"/>
      <protection locked="0" hidden="1"/>
    </xf>
    <xf numFmtId="0" fontId="6" fillId="8" borderId="1" xfId="0" applyFont="1" applyFill="1" applyBorder="1" applyAlignment="1" applyProtection="1">
      <alignment horizontal="center" vertical="center" wrapText="1"/>
      <protection locked="0" hidden="1"/>
    </xf>
    <xf numFmtId="0" fontId="7" fillId="8" borderId="1" xfId="0" applyFont="1" applyFill="1" applyBorder="1" applyAlignment="1" applyProtection="1">
      <alignment horizontal="center" vertical="center" wrapText="1"/>
      <protection locked="0" hidden="1"/>
    </xf>
    <xf numFmtId="0" fontId="11" fillId="10" borderId="3" xfId="0" applyFont="1" applyFill="1" applyBorder="1" applyAlignment="1" applyProtection="1">
      <alignment horizontal="center" vertical="center" wrapText="1"/>
      <protection locked="0"/>
    </xf>
    <xf numFmtId="9" fontId="11" fillId="10" borderId="3" xfId="0" applyNumberFormat="1" applyFont="1" applyFill="1" applyBorder="1" applyAlignment="1">
      <alignment horizontal="center" vertical="center" wrapText="1"/>
    </xf>
    <xf numFmtId="14" fontId="9" fillId="10" borderId="3" xfId="0" applyNumberFormat="1" applyFont="1" applyFill="1" applyBorder="1" applyAlignment="1">
      <alignment horizontal="center" vertical="center" wrapText="1"/>
    </xf>
    <xf numFmtId="14" fontId="17" fillId="0" borderId="5" xfId="0" applyNumberFormat="1"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locked="0"/>
    </xf>
    <xf numFmtId="9" fontId="11" fillId="0" borderId="3" xfId="0" applyNumberFormat="1" applyFont="1" applyBorder="1" applyAlignment="1">
      <alignment horizontal="center" vertical="center" wrapText="1"/>
    </xf>
    <xf numFmtId="14" fontId="9" fillId="0" borderId="3" xfId="0" applyNumberFormat="1" applyFont="1" applyBorder="1" applyAlignment="1">
      <alignment horizontal="center" vertical="center" wrapText="1"/>
    </xf>
    <xf numFmtId="14" fontId="9" fillId="10" borderId="6" xfId="0" applyNumberFormat="1" applyFont="1" applyFill="1" applyBorder="1" applyAlignment="1" applyProtection="1">
      <alignment horizontal="center" vertical="center" wrapText="1"/>
      <protection hidden="1"/>
    </xf>
    <xf numFmtId="14" fontId="9" fillId="10" borderId="3" xfId="0" applyNumberFormat="1" applyFont="1" applyFill="1" applyBorder="1" applyAlignment="1">
      <alignment horizontal="center" vertical="center"/>
    </xf>
    <xf numFmtId="0" fontId="11" fillId="0" borderId="6" xfId="0" applyFont="1" applyBorder="1" applyAlignment="1" applyProtection="1">
      <alignment horizontal="center" vertical="center" wrapText="1"/>
      <protection locked="0"/>
    </xf>
    <xf numFmtId="9" fontId="11" fillId="0" borderId="6" xfId="0" applyNumberFormat="1" applyFont="1" applyBorder="1" applyAlignment="1">
      <alignment horizontal="center" vertical="center" wrapText="1"/>
    </xf>
    <xf numFmtId="14" fontId="9" fillId="0" borderId="6" xfId="0" applyNumberFormat="1" applyFont="1" applyBorder="1" applyAlignment="1">
      <alignment horizontal="center" vertical="center" wrapText="1"/>
    </xf>
    <xf numFmtId="14" fontId="9" fillId="0" borderId="3" xfId="0" applyNumberFormat="1" applyFont="1" applyBorder="1" applyAlignment="1">
      <alignment horizontal="center" vertical="center" wrapText="1" readingOrder="1"/>
    </xf>
    <xf numFmtId="14" fontId="9" fillId="10" borderId="6" xfId="0" applyNumberFormat="1" applyFont="1" applyFill="1" applyBorder="1" applyAlignment="1">
      <alignment horizontal="center" vertical="center"/>
    </xf>
    <xf numFmtId="14" fontId="9" fillId="10" borderId="3" xfId="0" applyNumberFormat="1" applyFont="1" applyFill="1" applyBorder="1" applyAlignment="1">
      <alignment horizontal="center" vertical="center" wrapText="1" readingOrder="1"/>
    </xf>
    <xf numFmtId="14" fontId="9" fillId="0" borderId="3" xfId="0" applyNumberFormat="1" applyFont="1" applyBorder="1" applyAlignment="1" applyProtection="1">
      <alignment horizontal="center" vertical="center" wrapText="1"/>
      <protection hidden="1"/>
    </xf>
    <xf numFmtId="0" fontId="11" fillId="10" borderId="6" xfId="0" applyFont="1" applyFill="1" applyBorder="1" applyAlignment="1" applyProtection="1">
      <alignment horizontal="center" vertical="center" wrapText="1"/>
      <protection locked="0"/>
    </xf>
    <xf numFmtId="9" fontId="11" fillId="10" borderId="6" xfId="2" applyFont="1" applyFill="1" applyBorder="1" applyAlignment="1" applyProtection="1">
      <alignment horizontal="center" vertical="center" wrapText="1"/>
    </xf>
    <xf numFmtId="14" fontId="9" fillId="10" borderId="6" xfId="0" applyNumberFormat="1" applyFont="1" applyFill="1" applyBorder="1" applyAlignment="1">
      <alignment horizontal="center" vertical="center" wrapText="1"/>
    </xf>
    <xf numFmtId="9" fontId="15" fillId="10" borderId="3" xfId="0" applyNumberFormat="1" applyFont="1" applyFill="1" applyBorder="1" applyAlignment="1" applyProtection="1">
      <alignment horizontal="center" vertical="center" wrapText="1"/>
      <protection hidden="1"/>
    </xf>
    <xf numFmtId="14" fontId="15" fillId="10" borderId="3" xfId="0" applyNumberFormat="1" applyFont="1" applyFill="1" applyBorder="1" applyAlignment="1">
      <alignment horizontal="center" vertical="center" wrapText="1"/>
    </xf>
    <xf numFmtId="14" fontId="9" fillId="0" borderId="7" xfId="0" applyNumberFormat="1" applyFont="1" applyBorder="1" applyAlignment="1" applyProtection="1">
      <alignment horizontal="center" vertical="center" wrapText="1"/>
      <protection hidden="1"/>
    </xf>
    <xf numFmtId="9" fontId="9" fillId="9" borderId="6" xfId="0" applyNumberFormat="1" applyFont="1" applyFill="1" applyBorder="1" applyAlignment="1" applyProtection="1">
      <alignment horizontal="center" vertical="center" wrapText="1"/>
      <protection hidden="1"/>
    </xf>
    <xf numFmtId="14" fontId="9" fillId="0" borderId="6" xfId="0" applyNumberFormat="1" applyFont="1" applyBorder="1" applyAlignment="1" applyProtection="1">
      <alignment horizontal="center" vertical="center" wrapText="1"/>
      <protection hidden="1"/>
    </xf>
    <xf numFmtId="9" fontId="17" fillId="9" borderId="3" xfId="2" applyFont="1" applyFill="1" applyBorder="1" applyAlignment="1" applyProtection="1">
      <alignment horizontal="center" vertical="center" wrapText="1"/>
      <protection hidden="1"/>
    </xf>
    <xf numFmtId="14" fontId="17" fillId="9" borderId="3" xfId="0" applyNumberFormat="1" applyFont="1" applyFill="1" applyBorder="1" applyAlignment="1" applyProtection="1">
      <alignment horizontal="center" vertical="center" wrapText="1"/>
      <protection hidden="1"/>
    </xf>
    <xf numFmtId="14" fontId="15" fillId="10" borderId="6" xfId="0" applyNumberFormat="1" applyFont="1" applyFill="1" applyBorder="1" applyAlignment="1" applyProtection="1">
      <alignment horizontal="center" vertical="center" wrapText="1"/>
      <protection hidden="1"/>
    </xf>
    <xf numFmtId="0" fontId="17" fillId="9" borderId="6" xfId="0" applyFont="1" applyFill="1" applyBorder="1" applyAlignment="1" applyProtection="1">
      <alignment horizontal="center" vertical="center" wrapText="1"/>
      <protection locked="0" hidden="1"/>
    </xf>
    <xf numFmtId="9" fontId="17" fillId="9" borderId="6" xfId="2" applyFont="1" applyFill="1" applyBorder="1" applyAlignment="1" applyProtection="1">
      <alignment horizontal="center" vertical="center" wrapText="1"/>
      <protection hidden="1"/>
    </xf>
    <xf numFmtId="14" fontId="17" fillId="9" borderId="6" xfId="0" applyNumberFormat="1" applyFont="1" applyFill="1" applyBorder="1" applyAlignment="1" applyProtection="1">
      <alignment horizontal="center" vertical="center" wrapText="1"/>
      <protection hidden="1"/>
    </xf>
    <xf numFmtId="14" fontId="9" fillId="10" borderId="3" xfId="0" applyNumberFormat="1" applyFont="1" applyFill="1" applyBorder="1" applyAlignment="1" applyProtection="1">
      <alignment horizontal="center" vertical="center" wrapText="1"/>
      <protection hidden="1"/>
    </xf>
    <xf numFmtId="166" fontId="9" fillId="0" borderId="6" xfId="0" applyNumberFormat="1" applyFont="1" applyBorder="1" applyAlignment="1">
      <alignment horizontal="center" vertical="center" wrapText="1"/>
    </xf>
    <xf numFmtId="14" fontId="9" fillId="9" borderId="3" xfId="0" applyNumberFormat="1" applyFont="1" applyFill="1" applyBorder="1" applyAlignment="1" applyProtection="1">
      <alignment horizontal="center" vertical="center" wrapText="1"/>
      <protection hidden="1"/>
    </xf>
    <xf numFmtId="14" fontId="10" fillId="10" borderId="6" xfId="0" applyNumberFormat="1" applyFont="1" applyFill="1" applyBorder="1" applyAlignment="1" applyProtection="1">
      <alignment horizontal="center" vertical="center" wrapText="1"/>
      <protection hidden="1"/>
    </xf>
    <xf numFmtId="9" fontId="9" fillId="9" borderId="6" xfId="2" applyFont="1" applyFill="1" applyBorder="1" applyAlignment="1" applyProtection="1">
      <alignment horizontal="center" vertical="center" wrapText="1"/>
      <protection locked="0"/>
    </xf>
    <xf numFmtId="14" fontId="9" fillId="9" borderId="6" xfId="0" applyNumberFormat="1" applyFont="1" applyFill="1" applyBorder="1" applyAlignment="1" applyProtection="1">
      <alignment horizontal="center" vertical="center" wrapText="1"/>
      <protection hidden="1"/>
    </xf>
    <xf numFmtId="9" fontId="10" fillId="0" borderId="3" xfId="0" applyNumberFormat="1" applyFont="1" applyBorder="1" applyAlignment="1">
      <alignment horizontal="center" vertical="center" wrapText="1"/>
    </xf>
    <xf numFmtId="167" fontId="9" fillId="0" borderId="3" xfId="0" applyNumberFormat="1" applyFont="1" applyBorder="1" applyAlignment="1">
      <alignment horizontal="center" vertical="center" wrapText="1"/>
    </xf>
    <xf numFmtId="9" fontId="11" fillId="10" borderId="6" xfId="0" applyNumberFormat="1" applyFont="1" applyFill="1" applyBorder="1" applyAlignment="1">
      <alignment horizontal="center" vertical="center" wrapText="1"/>
    </xf>
    <xf numFmtId="167" fontId="9" fillId="0" borderId="6" xfId="0" applyNumberFormat="1" applyFont="1" applyBorder="1" applyAlignment="1" applyProtection="1">
      <alignment horizontal="center" vertical="center" wrapText="1"/>
      <protection locked="0" hidden="1"/>
    </xf>
    <xf numFmtId="9" fontId="11" fillId="9" borderId="6" xfId="2" applyFont="1" applyFill="1" applyBorder="1" applyAlignment="1" applyProtection="1">
      <alignment horizontal="center" vertical="center" wrapText="1"/>
      <protection hidden="1"/>
    </xf>
    <xf numFmtId="167" fontId="9" fillId="0" borderId="6" xfId="0" applyNumberFormat="1" applyFont="1" applyBorder="1" applyAlignment="1" applyProtection="1">
      <alignment horizontal="center" vertical="center" wrapText="1"/>
      <protection hidden="1"/>
    </xf>
    <xf numFmtId="9" fontId="10" fillId="10" borderId="3" xfId="0" applyNumberFormat="1" applyFont="1" applyFill="1" applyBorder="1" applyAlignment="1">
      <alignment horizontal="center" vertical="center" wrapText="1"/>
    </xf>
    <xf numFmtId="0" fontId="11" fillId="10" borderId="3" xfId="0" applyFont="1" applyFill="1" applyBorder="1" applyAlignment="1" applyProtection="1">
      <alignment horizontal="center" vertical="center" wrapText="1" readingOrder="1"/>
      <protection locked="0"/>
    </xf>
    <xf numFmtId="9" fontId="11" fillId="10" borderId="3" xfId="0" applyNumberFormat="1" applyFont="1" applyFill="1" applyBorder="1" applyAlignment="1">
      <alignment horizontal="center" vertical="center" wrapText="1" readingOrder="1"/>
    </xf>
    <xf numFmtId="0" fontId="10" fillId="9" borderId="6" xfId="0" applyFont="1" applyFill="1" applyBorder="1" applyAlignment="1" applyProtection="1">
      <alignment horizontal="center" vertical="center" wrapText="1"/>
      <protection locked="0" hidden="1"/>
    </xf>
    <xf numFmtId="9" fontId="10" fillId="9" borderId="6" xfId="0" applyNumberFormat="1" applyFont="1" applyFill="1" applyBorder="1" applyAlignment="1">
      <alignment horizontal="center" vertical="center"/>
    </xf>
    <xf numFmtId="14" fontId="9" fillId="9" borderId="6" xfId="0" applyNumberFormat="1" applyFont="1" applyFill="1" applyBorder="1" applyAlignment="1">
      <alignment horizontal="center" vertical="center"/>
    </xf>
    <xf numFmtId="14" fontId="10" fillId="10" borderId="6" xfId="0" applyNumberFormat="1" applyFont="1" applyFill="1" applyBorder="1" applyAlignment="1" applyProtection="1">
      <alignment horizontal="center" vertical="center" wrapText="1" readingOrder="1"/>
      <protection locked="0" hidden="1"/>
    </xf>
    <xf numFmtId="9" fontId="11" fillId="10" borderId="6" xfId="0" applyNumberFormat="1" applyFont="1" applyFill="1" applyBorder="1" applyAlignment="1">
      <alignment horizontal="center" vertical="center" wrapText="1" readingOrder="1"/>
    </xf>
    <xf numFmtId="14" fontId="9" fillId="10" borderId="6" xfId="0" applyNumberFormat="1" applyFont="1" applyFill="1" applyBorder="1" applyAlignment="1">
      <alignment horizontal="center" vertical="center" wrapText="1" readingOrder="1"/>
    </xf>
    <xf numFmtId="9" fontId="10" fillId="9" borderId="7" xfId="0" applyNumberFormat="1" applyFont="1" applyFill="1" applyBorder="1" applyAlignment="1">
      <alignment horizontal="center" vertical="center"/>
    </xf>
    <xf numFmtId="14" fontId="9" fillId="0" borderId="7" xfId="0" applyNumberFormat="1" applyFont="1" applyBorder="1" applyAlignment="1">
      <alignment horizontal="center" vertical="center"/>
    </xf>
    <xf numFmtId="14" fontId="9" fillId="0" borderId="6" xfId="0" applyNumberFormat="1" applyFont="1" applyBorder="1" applyAlignment="1">
      <alignment horizontal="center" vertical="center"/>
    </xf>
    <xf numFmtId="49" fontId="11" fillId="0" borderId="5" xfId="0" applyNumberFormat="1" applyFont="1" applyBorder="1" applyAlignment="1" applyProtection="1">
      <alignment horizontal="center" vertical="center" wrapText="1"/>
      <protection locked="0"/>
    </xf>
    <xf numFmtId="9" fontId="9" fillId="0" borderId="5" xfId="2" applyFont="1" applyFill="1" applyBorder="1" applyAlignment="1" applyProtection="1">
      <alignment horizontal="center" vertical="center" wrapText="1"/>
      <protection locked="0" hidden="1"/>
    </xf>
    <xf numFmtId="14" fontId="9" fillId="0" borderId="5" xfId="0" applyNumberFormat="1" applyFont="1" applyBorder="1" applyAlignment="1" applyProtection="1">
      <alignment horizontal="center" vertical="center" wrapText="1"/>
      <protection locked="0" hidden="1"/>
    </xf>
    <xf numFmtId="0" fontId="9" fillId="0" borderId="5" xfId="0" applyFont="1" applyBorder="1" applyAlignment="1" applyProtection="1">
      <alignment horizontal="center" vertical="center" wrapText="1"/>
      <protection locked="0" hidden="1"/>
    </xf>
    <xf numFmtId="9" fontId="10" fillId="0" borderId="5" xfId="2" applyFont="1" applyFill="1" applyBorder="1" applyAlignment="1" applyProtection="1">
      <alignment horizontal="center" vertical="center" wrapText="1"/>
      <protection locked="0" hidden="1"/>
    </xf>
    <xf numFmtId="9" fontId="9" fillId="0" borderId="2" xfId="0" applyNumberFormat="1" applyFont="1" applyBorder="1" applyAlignment="1" applyProtection="1">
      <alignment horizontal="center" vertical="center" wrapText="1"/>
      <protection hidden="1"/>
    </xf>
    <xf numFmtId="14" fontId="9" fillId="0" borderId="2" xfId="0" applyNumberFormat="1" applyFont="1" applyBorder="1" applyAlignment="1" applyProtection="1">
      <alignment horizontal="center" vertical="center" wrapText="1"/>
      <protection hidden="1"/>
    </xf>
    <xf numFmtId="9" fontId="10" fillId="0" borderId="3" xfId="2" applyFont="1" applyFill="1" applyBorder="1" applyAlignment="1" applyProtection="1">
      <alignment horizontal="center" vertical="center" wrapText="1"/>
      <protection hidden="1"/>
    </xf>
    <xf numFmtId="9" fontId="9" fillId="0" borderId="8" xfId="0" applyNumberFormat="1" applyFont="1" applyBorder="1" applyAlignment="1" applyProtection="1">
      <alignment horizontal="center" vertical="center" wrapText="1"/>
      <protection hidden="1"/>
    </xf>
    <xf numFmtId="14" fontId="9" fillId="0" borderId="8" xfId="0" applyNumberFormat="1" applyFont="1" applyBorder="1" applyAlignment="1" applyProtection="1">
      <alignment horizontal="center" vertical="center" wrapText="1"/>
      <protection hidden="1"/>
    </xf>
    <xf numFmtId="9" fontId="10" fillId="0" borderId="8" xfId="2" applyFont="1" applyFill="1" applyBorder="1" applyAlignment="1" applyProtection="1">
      <alignment horizontal="center" vertical="center" wrapText="1"/>
      <protection hidden="1"/>
    </xf>
    <xf numFmtId="9" fontId="10" fillId="0" borderId="20" xfId="2" applyFont="1" applyFill="1" applyBorder="1" applyAlignment="1" applyProtection="1">
      <alignment horizontal="center" vertical="center" wrapText="1"/>
      <protection locked="0" hidden="1"/>
    </xf>
    <xf numFmtId="14" fontId="9" fillId="0" borderId="8" xfId="0" applyNumberFormat="1" applyFont="1" applyFill="1" applyBorder="1" applyAlignment="1" applyProtection="1">
      <alignment horizontal="center" vertical="center" wrapText="1"/>
      <protection hidden="1"/>
    </xf>
    <xf numFmtId="0" fontId="22" fillId="0" borderId="0" xfId="0" applyFont="1" applyAlignment="1">
      <alignment horizontal="justify" vertical="center"/>
    </xf>
    <xf numFmtId="0" fontId="22" fillId="0" borderId="0" xfId="0" applyFont="1" applyAlignment="1">
      <alignment wrapText="1"/>
    </xf>
    <xf numFmtId="0" fontId="9" fillId="10" borderId="2" xfId="0" applyFont="1" applyFill="1" applyBorder="1" applyAlignment="1" applyProtection="1">
      <alignment horizontal="center" vertical="center" wrapText="1"/>
      <protection locked="0" hidden="1"/>
    </xf>
    <xf numFmtId="0" fontId="9" fillId="10" borderId="3" xfId="0" applyFont="1" applyFill="1" applyBorder="1" applyAlignment="1" applyProtection="1">
      <alignment horizontal="center" vertical="center" wrapText="1"/>
      <protection locked="0" hidden="1"/>
    </xf>
    <xf numFmtId="0" fontId="9" fillId="9" borderId="3" xfId="0" applyFont="1" applyFill="1" applyBorder="1" applyAlignment="1" applyProtection="1">
      <alignment horizontal="center" vertical="center" wrapText="1"/>
      <protection locked="0" hidden="1"/>
    </xf>
    <xf numFmtId="0" fontId="9" fillId="0" borderId="7"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9" fontId="8" fillId="10" borderId="1" xfId="2" applyFont="1" applyFill="1" applyBorder="1" applyAlignment="1" applyProtection="1">
      <alignment horizontal="center" vertical="center" wrapText="1"/>
      <protection locked="0" hidden="1"/>
    </xf>
    <xf numFmtId="0" fontId="9" fillId="10" borderId="1" xfId="0" applyFont="1" applyFill="1" applyBorder="1" applyAlignment="1" applyProtection="1">
      <alignment horizontal="center" vertical="center" wrapText="1"/>
      <protection locked="0" hidden="1"/>
    </xf>
    <xf numFmtId="0" fontId="9" fillId="10" borderId="6" xfId="0" applyFont="1" applyFill="1" applyBorder="1" applyAlignment="1" applyProtection="1">
      <alignment horizontal="center" vertical="center" wrapText="1"/>
      <protection locked="0" hidden="1"/>
    </xf>
    <xf numFmtId="14" fontId="9" fillId="10" borderId="1" xfId="0" applyNumberFormat="1" applyFont="1" applyFill="1" applyBorder="1" applyAlignment="1" applyProtection="1">
      <alignment horizontal="center" vertical="center" wrapText="1"/>
      <protection locked="0" hidden="1"/>
    </xf>
    <xf numFmtId="14" fontId="9" fillId="10" borderId="6" xfId="0" applyNumberFormat="1" applyFont="1" applyFill="1" applyBorder="1" applyAlignment="1" applyProtection="1">
      <alignment horizontal="center" vertical="center" wrapText="1"/>
      <protection locked="0" hidden="1"/>
    </xf>
    <xf numFmtId="9" fontId="9" fillId="10" borderId="1" xfId="2" applyFont="1" applyFill="1" applyBorder="1" applyAlignment="1" applyProtection="1">
      <alignment horizontal="center" vertical="center" wrapText="1"/>
      <protection hidden="1"/>
    </xf>
    <xf numFmtId="9" fontId="9" fillId="10" borderId="6" xfId="2" applyFont="1" applyFill="1" applyBorder="1" applyAlignment="1" applyProtection="1">
      <alignment horizontal="center" vertical="center" wrapText="1"/>
      <protection hidden="1"/>
    </xf>
    <xf numFmtId="9" fontId="9" fillId="10" borderId="3" xfId="0" applyNumberFormat="1" applyFont="1" applyFill="1" applyBorder="1" applyAlignment="1" applyProtection="1">
      <alignment horizontal="center" vertical="center" wrapText="1"/>
      <protection hidden="1"/>
    </xf>
    <xf numFmtId="9" fontId="9" fillId="10" borderId="3" xfId="2" applyFont="1" applyFill="1" applyBorder="1" applyAlignment="1" applyProtection="1">
      <alignment horizontal="center" vertical="center" wrapText="1"/>
      <protection hidden="1"/>
    </xf>
    <xf numFmtId="9" fontId="8" fillId="10" borderId="3" xfId="2" applyFont="1" applyFill="1" applyBorder="1" applyAlignment="1" applyProtection="1">
      <alignment horizontal="center" vertical="center" wrapText="1"/>
      <protection locked="0" hidden="1"/>
    </xf>
    <xf numFmtId="14" fontId="9" fillId="10" borderId="3" xfId="0" applyNumberFormat="1" applyFont="1" applyFill="1" applyBorder="1" applyAlignment="1" applyProtection="1">
      <alignment horizontal="center" vertical="center" wrapText="1"/>
      <protection locked="0" hidden="1"/>
    </xf>
    <xf numFmtId="0" fontId="9" fillId="0" borderId="1" xfId="0" applyFont="1" applyBorder="1" applyAlignment="1" applyProtection="1">
      <alignment horizontal="center" vertical="center" wrapText="1"/>
      <protection locked="0" hidden="1"/>
    </xf>
    <xf numFmtId="0" fontId="9" fillId="9" borderId="1" xfId="0" applyFont="1" applyFill="1" applyBorder="1" applyAlignment="1" applyProtection="1">
      <alignment horizontal="center" vertical="center" wrapText="1"/>
      <protection locked="0" hidden="1"/>
    </xf>
    <xf numFmtId="0" fontId="9" fillId="9" borderId="6" xfId="0" applyFont="1" applyFill="1" applyBorder="1" applyAlignment="1" applyProtection="1">
      <alignment horizontal="center" vertical="center" wrapText="1"/>
      <protection locked="0" hidden="1"/>
    </xf>
    <xf numFmtId="0" fontId="10" fillId="0" borderId="1" xfId="0" applyFont="1" applyBorder="1" applyAlignment="1" applyProtection="1">
      <alignment horizontal="center" vertical="center" wrapText="1"/>
      <protection locked="0" hidden="1"/>
    </xf>
    <xf numFmtId="14" fontId="10" fillId="0" borderId="1" xfId="0" applyNumberFormat="1" applyFont="1" applyBorder="1" applyAlignment="1" applyProtection="1">
      <alignment horizontal="center" vertical="center" wrapText="1"/>
      <protection locked="0" hidden="1"/>
    </xf>
    <xf numFmtId="0" fontId="9" fillId="0" borderId="1" xfId="0"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hidden="1"/>
    </xf>
    <xf numFmtId="9" fontId="9" fillId="0" borderId="1" xfId="2" applyFont="1" applyFill="1" applyBorder="1" applyAlignment="1" applyProtection="1">
      <alignment horizontal="center" vertical="center" wrapText="1"/>
      <protection hidden="1"/>
    </xf>
    <xf numFmtId="9" fontId="10" fillId="0" borderId="1" xfId="2" applyFont="1" applyFill="1" applyBorder="1" applyAlignment="1" applyProtection="1">
      <alignment horizontal="center" vertical="center" wrapText="1"/>
      <protection hidden="1"/>
    </xf>
    <xf numFmtId="9" fontId="9" fillId="0" borderId="8" xfId="2" applyFont="1" applyFill="1" applyBorder="1" applyAlignment="1" applyProtection="1">
      <alignment horizontal="center" vertical="center" wrapText="1"/>
      <protection hidden="1"/>
    </xf>
    <xf numFmtId="9" fontId="9" fillId="0" borderId="1" xfId="0" applyNumberFormat="1"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locked="0" hidden="1"/>
    </xf>
    <xf numFmtId="14" fontId="9" fillId="0" borderId="3" xfId="0" applyNumberFormat="1" applyFont="1" applyBorder="1" applyAlignment="1" applyProtection="1">
      <alignment horizontal="center" vertical="center" wrapText="1"/>
      <protection locked="0" hidden="1"/>
    </xf>
    <xf numFmtId="9" fontId="9" fillId="0" borderId="3" xfId="2"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protection locked="0"/>
    </xf>
    <xf numFmtId="9" fontId="9" fillId="10" borderId="3" xfId="2" applyFont="1" applyFill="1" applyBorder="1" applyAlignment="1" applyProtection="1">
      <alignment horizontal="center" vertical="center" wrapText="1"/>
      <protection locked="0" hidden="1"/>
    </xf>
    <xf numFmtId="9" fontId="9" fillId="10" borderId="1" xfId="2" applyFont="1" applyFill="1" applyBorder="1" applyAlignment="1" applyProtection="1">
      <alignment horizontal="center" vertical="center" wrapText="1"/>
      <protection locked="0" hidden="1"/>
    </xf>
    <xf numFmtId="9" fontId="9" fillId="10" borderId="6" xfId="2" applyFont="1" applyFill="1" applyBorder="1" applyAlignment="1" applyProtection="1">
      <alignment horizontal="center" vertical="center" wrapText="1"/>
      <protection locked="0" hidden="1"/>
    </xf>
    <xf numFmtId="14" fontId="9" fillId="9" borderId="1" xfId="0" applyNumberFormat="1" applyFont="1" applyFill="1" applyBorder="1" applyAlignment="1" applyProtection="1">
      <alignment horizontal="center" vertical="center" wrapText="1"/>
      <protection locked="0" hidden="1"/>
    </xf>
    <xf numFmtId="9" fontId="9" fillId="9" borderId="3" xfId="2" applyFont="1" applyFill="1" applyBorder="1" applyAlignment="1" applyProtection="1">
      <alignment horizontal="center" vertical="center" wrapText="1"/>
      <protection hidden="1"/>
    </xf>
    <xf numFmtId="9" fontId="9" fillId="9" borderId="1" xfId="2" applyFont="1" applyFill="1" applyBorder="1" applyAlignment="1" applyProtection="1">
      <alignment horizontal="center" vertical="center" wrapText="1"/>
      <protection hidden="1"/>
    </xf>
    <xf numFmtId="14" fontId="9" fillId="9" borderId="3" xfId="0" applyNumberFormat="1" applyFont="1" applyFill="1" applyBorder="1" applyAlignment="1" applyProtection="1">
      <alignment horizontal="center" vertical="center" wrapText="1"/>
      <protection locked="0" hidden="1"/>
    </xf>
    <xf numFmtId="9" fontId="9" fillId="0" borderId="6" xfId="2" applyFont="1" applyFill="1" applyBorder="1" applyAlignment="1" applyProtection="1">
      <alignment horizontal="center" vertical="center" wrapText="1"/>
      <protection hidden="1"/>
    </xf>
    <xf numFmtId="9" fontId="9" fillId="0" borderId="1" xfId="0" applyNumberFormat="1" applyFont="1" applyBorder="1" applyAlignment="1" applyProtection="1">
      <alignment horizontal="center" vertical="center" wrapText="1"/>
      <protection hidden="1"/>
    </xf>
    <xf numFmtId="49" fontId="9" fillId="10" borderId="3" xfId="2" applyNumberFormat="1" applyFont="1" applyFill="1" applyBorder="1" applyAlignment="1" applyProtection="1">
      <alignment horizontal="center" vertical="center" wrapText="1"/>
      <protection locked="0" hidden="1"/>
    </xf>
    <xf numFmtId="49" fontId="9" fillId="10" borderId="1" xfId="2" applyNumberFormat="1" applyFont="1" applyFill="1" applyBorder="1" applyAlignment="1" applyProtection="1">
      <alignment horizontal="center" vertical="center" wrapText="1"/>
      <protection locked="0" hidden="1"/>
    </xf>
    <xf numFmtId="0" fontId="10" fillId="10" borderId="3"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14" fontId="9" fillId="9" borderId="7" xfId="0" applyNumberFormat="1" applyFont="1" applyFill="1" applyBorder="1" applyAlignment="1" applyProtection="1">
      <alignment horizontal="center" vertical="center" wrapText="1"/>
      <protection locked="0" hidden="1"/>
    </xf>
    <xf numFmtId="14" fontId="9" fillId="9" borderId="6" xfId="0" applyNumberFormat="1" applyFont="1" applyFill="1" applyBorder="1" applyAlignment="1" applyProtection="1">
      <alignment horizontal="center" vertical="center" wrapText="1"/>
      <protection locked="0" hidden="1"/>
    </xf>
    <xf numFmtId="9" fontId="9" fillId="9" borderId="7" xfId="2" applyFont="1" applyFill="1" applyBorder="1" applyAlignment="1" applyProtection="1">
      <alignment horizontal="center" vertical="center" wrapText="1"/>
      <protection hidden="1"/>
    </xf>
    <xf numFmtId="9" fontId="9" fillId="9" borderId="6" xfId="2" applyFont="1" applyFill="1" applyBorder="1" applyAlignment="1" applyProtection="1">
      <alignment horizontal="center" vertical="center" wrapText="1"/>
      <protection hidden="1"/>
    </xf>
    <xf numFmtId="0" fontId="9" fillId="9" borderId="6" xfId="0" applyFont="1" applyFill="1" applyBorder="1" applyAlignment="1" applyProtection="1">
      <alignment horizontal="center" vertical="center"/>
      <protection locked="0"/>
    </xf>
    <xf numFmtId="14" fontId="15" fillId="10" borderId="3" xfId="0" applyNumberFormat="1" applyFont="1" applyFill="1" applyBorder="1" applyAlignment="1" applyProtection="1">
      <alignment horizontal="center" vertical="center" wrapText="1"/>
      <protection locked="0" hidden="1"/>
    </xf>
    <xf numFmtId="14" fontId="15" fillId="10" borderId="1" xfId="0" applyNumberFormat="1" applyFont="1" applyFill="1" applyBorder="1" applyAlignment="1" applyProtection="1">
      <alignment horizontal="center" vertical="center" wrapText="1"/>
      <protection locked="0" hidden="1"/>
    </xf>
    <xf numFmtId="0" fontId="14" fillId="10" borderId="1" xfId="0" applyFont="1" applyFill="1" applyBorder="1" applyAlignment="1" applyProtection="1">
      <alignment horizontal="center" vertical="center" wrapText="1"/>
      <protection locked="0"/>
    </xf>
    <xf numFmtId="9" fontId="14" fillId="10" borderId="1" xfId="2" applyFont="1" applyFill="1" applyBorder="1" applyAlignment="1" applyProtection="1">
      <alignment horizontal="center" vertical="center" wrapText="1"/>
      <protection locked="0"/>
    </xf>
    <xf numFmtId="49" fontId="14" fillId="10" borderId="1" xfId="2" applyNumberFormat="1"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hidden="1"/>
    </xf>
    <xf numFmtId="9" fontId="15" fillId="10" borderId="1" xfId="0" applyNumberFormat="1" applyFont="1" applyFill="1" applyBorder="1" applyAlignment="1" applyProtection="1">
      <alignment horizontal="center" vertical="center" wrapText="1"/>
      <protection hidden="1"/>
    </xf>
    <xf numFmtId="9" fontId="15" fillId="10" borderId="1" xfId="2" applyFont="1" applyFill="1" applyBorder="1" applyAlignment="1" applyProtection="1">
      <alignment horizontal="center" vertical="center" wrapText="1"/>
      <protection hidden="1"/>
    </xf>
    <xf numFmtId="14" fontId="15" fillId="10" borderId="6" xfId="0" applyNumberFormat="1" applyFont="1" applyFill="1" applyBorder="1" applyAlignment="1" applyProtection="1">
      <alignment horizontal="center" vertical="center" wrapText="1"/>
      <protection locked="0" hidden="1"/>
    </xf>
    <xf numFmtId="9" fontId="15" fillId="10" borderId="6" xfId="2" applyFont="1" applyFill="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locked="0" hidden="1"/>
    </xf>
    <xf numFmtId="0" fontId="17" fillId="9" borderId="3" xfId="0" applyFont="1" applyFill="1" applyBorder="1" applyAlignment="1" applyProtection="1">
      <alignment horizontal="center" vertical="center" wrapText="1"/>
      <protection locked="0" hidden="1"/>
    </xf>
    <xf numFmtId="0" fontId="17" fillId="9" borderId="1" xfId="0" applyFont="1" applyFill="1" applyBorder="1" applyAlignment="1" applyProtection="1">
      <alignment horizontal="center" vertical="center" wrapText="1"/>
      <protection locked="0" hidden="1"/>
    </xf>
    <xf numFmtId="0" fontId="10" fillId="10" borderId="1" xfId="0" applyFont="1" applyFill="1" applyBorder="1" applyAlignment="1" applyProtection="1">
      <alignment horizontal="center" vertical="center" wrapText="1"/>
      <protection locked="0" hidden="1"/>
    </xf>
    <xf numFmtId="0" fontId="10" fillId="0" borderId="3" xfId="0" applyFont="1" applyBorder="1" applyAlignment="1" applyProtection="1">
      <alignment horizontal="center" vertical="center" wrapText="1"/>
      <protection locked="0" hidden="1"/>
    </xf>
    <xf numFmtId="0" fontId="8" fillId="0" borderId="1" xfId="0" applyFont="1" applyBorder="1" applyAlignment="1" applyProtection="1">
      <alignment horizontal="center" vertical="center" wrapText="1"/>
      <protection locked="0"/>
    </xf>
    <xf numFmtId="9" fontId="9" fillId="0" borderId="1" xfId="2" applyFont="1" applyBorder="1" applyAlignment="1" applyProtection="1">
      <alignment horizontal="center" vertical="center" wrapText="1"/>
      <protection locked="0"/>
    </xf>
    <xf numFmtId="49" fontId="9" fillId="0" borderId="1" xfId="2" applyNumberFormat="1" applyFont="1" applyBorder="1" applyAlignment="1" applyProtection="1">
      <alignment horizontal="center" vertical="center" wrapText="1"/>
      <protection locked="0"/>
    </xf>
    <xf numFmtId="166" fontId="11" fillId="0" borderId="1" xfId="0" applyNumberFormat="1" applyFont="1" applyBorder="1" applyAlignment="1" applyProtection="1">
      <alignment horizontal="center" vertical="center" wrapText="1"/>
      <protection locked="0"/>
    </xf>
    <xf numFmtId="14" fontId="11" fillId="10" borderId="3" xfId="0" applyNumberFormat="1" applyFont="1" applyFill="1" applyBorder="1" applyAlignment="1" applyProtection="1">
      <alignment horizontal="center" vertical="center" wrapText="1"/>
      <protection locked="0"/>
    </xf>
    <xf numFmtId="0" fontId="9" fillId="9" borderId="6" xfId="0" applyFont="1" applyFill="1" applyBorder="1" applyAlignment="1" applyProtection="1">
      <alignment horizontal="center" vertical="center" wrapText="1"/>
      <protection locked="0"/>
    </xf>
    <xf numFmtId="0" fontId="8" fillId="9" borderId="6" xfId="0" applyFont="1" applyFill="1" applyBorder="1" applyAlignment="1" applyProtection="1">
      <alignment horizontal="center" vertical="center" wrapText="1"/>
      <protection locked="0"/>
    </xf>
    <xf numFmtId="49" fontId="9" fillId="9" borderId="6" xfId="2" applyNumberFormat="1" applyFont="1" applyFill="1" applyBorder="1" applyAlignment="1" applyProtection="1">
      <alignment horizontal="center" vertical="center" wrapText="1"/>
      <protection locked="0"/>
    </xf>
    <xf numFmtId="9" fontId="9" fillId="9" borderId="6" xfId="2" applyFont="1" applyFill="1" applyBorder="1" applyAlignment="1" applyProtection="1">
      <alignment horizontal="center" vertical="center"/>
    </xf>
    <xf numFmtId="0" fontId="10" fillId="0" borderId="1" xfId="0" applyFont="1" applyBorder="1" applyAlignment="1" applyProtection="1">
      <alignment horizontal="center" vertical="center" wrapText="1"/>
      <protection locked="0"/>
    </xf>
    <xf numFmtId="14" fontId="11" fillId="10" borderId="2" xfId="0" applyNumberFormat="1" applyFont="1" applyFill="1" applyBorder="1" applyAlignment="1" applyProtection="1">
      <alignment horizontal="center" vertical="center" wrapText="1"/>
      <protection locked="0"/>
    </xf>
    <xf numFmtId="14" fontId="11" fillId="10" borderId="3" xfId="0" applyNumberFormat="1" applyFont="1" applyFill="1" applyBorder="1" applyAlignment="1" applyProtection="1">
      <alignment horizontal="center" vertical="center" wrapText="1"/>
      <protection locked="0"/>
    </xf>
    <xf numFmtId="0" fontId="9" fillId="10" borderId="2" xfId="0" applyFont="1" applyFill="1" applyBorder="1" applyAlignment="1" applyProtection="1">
      <alignment horizontal="center" vertical="center" wrapText="1"/>
      <protection locked="0" hidden="1"/>
    </xf>
    <xf numFmtId="0" fontId="9" fillId="10" borderId="3" xfId="0" applyFont="1" applyFill="1" applyBorder="1" applyAlignment="1" applyProtection="1">
      <alignment horizontal="center" vertical="center" wrapText="1"/>
      <protection locked="0" hidden="1"/>
    </xf>
    <xf numFmtId="49" fontId="9" fillId="10" borderId="2" xfId="2" applyNumberFormat="1" applyFont="1" applyFill="1" applyBorder="1" applyAlignment="1" applyProtection="1">
      <alignment horizontal="center" vertical="center" wrapText="1"/>
      <protection locked="0" hidden="1"/>
    </xf>
    <xf numFmtId="49" fontId="9" fillId="10" borderId="3" xfId="2" applyNumberFormat="1" applyFont="1" applyFill="1" applyBorder="1" applyAlignment="1" applyProtection="1">
      <alignment horizontal="center" vertical="center" wrapText="1"/>
      <protection locked="0" hidden="1"/>
    </xf>
    <xf numFmtId="9" fontId="8" fillId="10" borderId="2" xfId="2" applyFont="1" applyFill="1" applyBorder="1" applyAlignment="1" applyProtection="1">
      <alignment horizontal="center" vertical="center" wrapText="1"/>
      <protection locked="0" hidden="1"/>
    </xf>
    <xf numFmtId="9" fontId="8" fillId="10" borderId="3" xfId="2" applyFont="1" applyFill="1" applyBorder="1" applyAlignment="1" applyProtection="1">
      <alignment horizontal="center" vertical="center" wrapText="1"/>
      <protection locked="0" hidden="1"/>
    </xf>
    <xf numFmtId="9" fontId="9" fillId="10" borderId="2" xfId="2" applyFont="1" applyFill="1" applyBorder="1" applyAlignment="1" applyProtection="1">
      <alignment horizontal="center" vertical="center" wrapText="1"/>
      <protection locked="0" hidden="1"/>
    </xf>
    <xf numFmtId="9" fontId="9" fillId="10" borderId="3" xfId="2" applyFont="1" applyFill="1" applyBorder="1" applyAlignment="1" applyProtection="1">
      <alignment horizontal="center" vertical="center" wrapText="1"/>
      <protection locked="0" hidden="1"/>
    </xf>
    <xf numFmtId="0" fontId="9" fillId="10" borderId="2" xfId="0" applyFont="1" applyFill="1" applyBorder="1" applyAlignment="1" applyProtection="1">
      <alignment horizontal="center" vertical="center" wrapText="1"/>
      <protection locked="0"/>
    </xf>
    <xf numFmtId="0" fontId="9" fillId="10" borderId="4" xfId="0" applyFont="1" applyFill="1" applyBorder="1" applyAlignment="1" applyProtection="1">
      <alignment horizontal="center" vertical="center" wrapText="1"/>
      <protection locked="0"/>
    </xf>
    <xf numFmtId="0" fontId="9" fillId="10" borderId="3" xfId="0" applyFont="1" applyFill="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wrapText="1"/>
      <protection locked="0"/>
    </xf>
    <xf numFmtId="14" fontId="11" fillId="0" borderId="6" xfId="0" applyNumberFormat="1" applyFont="1" applyBorder="1" applyAlignment="1" applyProtection="1">
      <alignment horizontal="center" vertical="center" wrapText="1"/>
      <protection locked="0"/>
    </xf>
    <xf numFmtId="9" fontId="10" fillId="9" borderId="1" xfId="2" applyFont="1" applyFill="1" applyBorder="1" applyAlignment="1" applyProtection="1">
      <alignment horizontal="center" vertical="center"/>
    </xf>
    <xf numFmtId="9" fontId="10" fillId="9" borderId="6" xfId="2" applyFont="1" applyFill="1" applyBorder="1" applyAlignment="1" applyProtection="1">
      <alignment horizontal="center" vertical="center"/>
    </xf>
    <xf numFmtId="0" fontId="9" fillId="10" borderId="1" xfId="0" applyFont="1" applyFill="1" applyBorder="1" applyAlignment="1" applyProtection="1">
      <alignment horizontal="center" vertical="center" wrapText="1"/>
      <protection locked="0"/>
    </xf>
    <xf numFmtId="0" fontId="9" fillId="10" borderId="6"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wrapText="1"/>
      <protection locked="0" hidden="1"/>
    </xf>
    <xf numFmtId="0" fontId="9" fillId="10" borderId="6" xfId="0" applyFont="1" applyFill="1" applyBorder="1" applyAlignment="1" applyProtection="1">
      <alignment horizontal="center" vertical="center" wrapText="1"/>
      <protection locked="0" hidden="1"/>
    </xf>
    <xf numFmtId="14" fontId="9" fillId="10" borderId="1" xfId="0" applyNumberFormat="1" applyFont="1" applyFill="1" applyBorder="1" applyAlignment="1" applyProtection="1">
      <alignment horizontal="center" vertical="center" wrapText="1"/>
      <protection locked="0" hidden="1"/>
    </xf>
    <xf numFmtId="14" fontId="9" fillId="10" borderId="6" xfId="0" applyNumberFormat="1" applyFont="1" applyFill="1" applyBorder="1" applyAlignment="1" applyProtection="1">
      <alignment horizontal="center" vertical="center" wrapText="1"/>
      <protection locked="0" hidden="1"/>
    </xf>
    <xf numFmtId="0" fontId="8" fillId="10" borderId="1" xfId="0" applyFont="1" applyFill="1" applyBorder="1" applyAlignment="1" applyProtection="1">
      <alignment horizontal="center" vertical="center" wrapText="1"/>
      <protection locked="0"/>
    </xf>
    <xf numFmtId="0" fontId="8" fillId="10" borderId="6" xfId="0" applyFont="1" applyFill="1" applyBorder="1" applyAlignment="1" applyProtection="1">
      <alignment horizontal="center" vertical="center" wrapText="1"/>
      <protection locked="0"/>
    </xf>
    <xf numFmtId="9" fontId="9" fillId="10" borderId="1" xfId="2" applyFont="1" applyFill="1" applyBorder="1" applyAlignment="1" applyProtection="1">
      <alignment horizontal="center" vertical="center" wrapText="1"/>
      <protection locked="0"/>
    </xf>
    <xf numFmtId="9" fontId="9" fillId="10" borderId="6" xfId="2" applyFont="1" applyFill="1" applyBorder="1" applyAlignment="1" applyProtection="1">
      <alignment horizontal="center" vertical="center" wrapText="1"/>
      <protection locked="0"/>
    </xf>
    <xf numFmtId="49" fontId="9" fillId="10" borderId="1" xfId="2" applyNumberFormat="1" applyFont="1" applyFill="1" applyBorder="1" applyAlignment="1" applyProtection="1">
      <alignment horizontal="center" vertical="center" wrapText="1"/>
      <protection locked="0"/>
    </xf>
    <xf numFmtId="49" fontId="9" fillId="10" borderId="6" xfId="2" applyNumberFormat="1"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protection locked="0"/>
    </xf>
    <xf numFmtId="0" fontId="9" fillId="10" borderId="6" xfId="0" applyFont="1" applyFill="1" applyBorder="1" applyAlignment="1" applyProtection="1">
      <alignment horizontal="center" vertical="center"/>
      <protection locked="0"/>
    </xf>
    <xf numFmtId="0" fontId="10" fillId="9" borderId="1" xfId="0" applyFont="1" applyFill="1" applyBorder="1" applyAlignment="1" applyProtection="1">
      <alignment horizontal="center" vertical="center"/>
      <protection locked="0"/>
    </xf>
    <xf numFmtId="0" fontId="10" fillId="9" borderId="6"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9" borderId="1" xfId="0" applyFont="1" applyFill="1" applyBorder="1" applyAlignment="1" applyProtection="1">
      <alignment horizontal="center" vertical="center" wrapText="1"/>
      <protection locked="0" hidden="1"/>
    </xf>
    <xf numFmtId="0" fontId="9" fillId="9" borderId="6" xfId="0" applyFont="1" applyFill="1" applyBorder="1" applyAlignment="1" applyProtection="1">
      <alignment horizontal="center" vertical="center" wrapText="1"/>
      <protection locked="0" hidden="1"/>
    </xf>
    <xf numFmtId="14" fontId="9" fillId="9" borderId="1" xfId="0" applyNumberFormat="1" applyFont="1" applyFill="1" applyBorder="1" applyAlignment="1" applyProtection="1">
      <alignment horizontal="center" vertical="center" wrapText="1"/>
      <protection locked="0" hidden="1"/>
    </xf>
    <xf numFmtId="14" fontId="9" fillId="9" borderId="6" xfId="0" applyNumberFormat="1" applyFont="1" applyFill="1" applyBorder="1" applyAlignment="1" applyProtection="1">
      <alignment horizontal="center" vertical="center" wrapText="1"/>
      <protection locked="0" hidden="1"/>
    </xf>
    <xf numFmtId="9" fontId="10" fillId="9" borderId="3" xfId="2" applyFont="1" applyFill="1" applyBorder="1" applyAlignment="1" applyProtection="1">
      <alignment horizontal="center" vertical="center"/>
    </xf>
    <xf numFmtId="0" fontId="20" fillId="9" borderId="1"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0" fontId="9" fillId="9" borderId="6"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0" fontId="10" fillId="9" borderId="6" xfId="0" applyFont="1" applyFill="1" applyBorder="1" applyAlignment="1" applyProtection="1">
      <alignment horizontal="center" vertical="center" wrapText="1"/>
      <protection locked="0"/>
    </xf>
    <xf numFmtId="9" fontId="10" fillId="9" borderId="1" xfId="2" applyFont="1" applyFill="1" applyBorder="1" applyAlignment="1" applyProtection="1">
      <alignment horizontal="center" vertical="center" wrapText="1"/>
      <protection locked="0"/>
    </xf>
    <xf numFmtId="9" fontId="10" fillId="9" borderId="6" xfId="2" applyFont="1" applyFill="1" applyBorder="1" applyAlignment="1" applyProtection="1">
      <alignment horizontal="center" vertical="center" wrapText="1"/>
      <protection locked="0"/>
    </xf>
    <xf numFmtId="49" fontId="10" fillId="9" borderId="1" xfId="2" applyNumberFormat="1" applyFont="1" applyFill="1" applyBorder="1" applyAlignment="1" applyProtection="1">
      <alignment horizontal="center" vertical="center" wrapText="1"/>
      <protection locked="0"/>
    </xf>
    <xf numFmtId="49" fontId="10" fillId="9" borderId="6" xfId="2" applyNumberFormat="1"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9" fillId="0" borderId="3" xfId="0" applyFont="1" applyBorder="1" applyAlignment="1" applyProtection="1">
      <alignment horizontal="center" vertical="center" wrapText="1"/>
      <protection locked="0" hidden="1"/>
    </xf>
    <xf numFmtId="14" fontId="9" fillId="0" borderId="3" xfId="0" applyNumberFormat="1" applyFont="1" applyBorder="1" applyAlignment="1" applyProtection="1">
      <alignment horizontal="center" vertical="center" wrapText="1"/>
      <protection locked="0" hidden="1"/>
    </xf>
    <xf numFmtId="14" fontId="9" fillId="0" borderId="1" xfId="0" applyNumberFormat="1" applyFont="1" applyBorder="1" applyAlignment="1" applyProtection="1">
      <alignment horizontal="center" vertical="center" wrapText="1"/>
      <protection locked="0" hidden="1"/>
    </xf>
    <xf numFmtId="14" fontId="11" fillId="0" borderId="3" xfId="0" applyNumberFormat="1" applyFont="1" applyBorder="1" applyAlignment="1" applyProtection="1">
      <alignment horizontal="center" vertical="center" wrapText="1"/>
      <protection locked="0"/>
    </xf>
    <xf numFmtId="0" fontId="9" fillId="9" borderId="3" xfId="0" applyFont="1" applyFill="1" applyBorder="1" applyAlignment="1" applyProtection="1">
      <alignment horizontal="center" vertical="center" wrapText="1"/>
      <protection locked="0" hidden="1"/>
    </xf>
    <xf numFmtId="0" fontId="9" fillId="9" borderId="3" xfId="0" applyFont="1" applyFill="1" applyBorder="1" applyAlignment="1" applyProtection="1">
      <alignment horizontal="center" vertical="center"/>
      <protection locked="0"/>
    </xf>
    <xf numFmtId="0" fontId="9" fillId="9" borderId="1" xfId="0" applyFont="1" applyFill="1" applyBorder="1" applyAlignment="1" applyProtection="1">
      <alignment horizontal="center" vertical="center"/>
      <protection locked="0"/>
    </xf>
    <xf numFmtId="0" fontId="10" fillId="9" borderId="3" xfId="0" applyFont="1" applyFill="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9" fontId="8" fillId="9" borderId="3" xfId="2" applyFont="1" applyFill="1" applyBorder="1" applyAlignment="1" applyProtection="1">
      <alignment horizontal="center" vertical="center" wrapText="1"/>
      <protection locked="0" hidden="1"/>
    </xf>
    <xf numFmtId="9" fontId="8" fillId="9" borderId="1" xfId="2" applyFont="1" applyFill="1" applyBorder="1" applyAlignment="1" applyProtection="1">
      <alignment horizontal="center" vertical="center" wrapText="1"/>
      <protection locked="0" hidden="1"/>
    </xf>
    <xf numFmtId="9" fontId="9" fillId="9" borderId="3" xfId="2" applyFont="1" applyFill="1" applyBorder="1" applyAlignment="1" applyProtection="1">
      <alignment horizontal="center" vertical="center" wrapText="1"/>
      <protection locked="0" hidden="1"/>
    </xf>
    <xf numFmtId="9" fontId="9" fillId="9" borderId="1" xfId="2" applyFont="1" applyFill="1" applyBorder="1" applyAlignment="1" applyProtection="1">
      <alignment horizontal="center" vertical="center" wrapText="1"/>
      <protection locked="0" hidden="1"/>
    </xf>
    <xf numFmtId="49" fontId="9" fillId="9" borderId="3" xfId="2" applyNumberFormat="1" applyFont="1" applyFill="1" applyBorder="1" applyAlignment="1" applyProtection="1">
      <alignment horizontal="center" vertical="center" wrapText="1"/>
      <protection locked="0" hidden="1"/>
    </xf>
    <xf numFmtId="49" fontId="9" fillId="9" borderId="1" xfId="2" applyNumberFormat="1" applyFont="1" applyFill="1" applyBorder="1" applyAlignment="1" applyProtection="1">
      <alignment horizontal="center" vertical="center" wrapText="1"/>
      <protection locked="0" hidden="1"/>
    </xf>
    <xf numFmtId="14" fontId="9" fillId="10" borderId="3" xfId="0" applyNumberFormat="1" applyFont="1" applyFill="1" applyBorder="1" applyAlignment="1" applyProtection="1">
      <alignment horizontal="center" vertical="center" wrapText="1"/>
      <protection locked="0" hidden="1"/>
    </xf>
    <xf numFmtId="0" fontId="9" fillId="10" borderId="3" xfId="0" applyFont="1" applyFill="1" applyBorder="1" applyAlignment="1" applyProtection="1">
      <alignment horizontal="center" vertical="center"/>
      <protection locked="0"/>
    </xf>
    <xf numFmtId="0" fontId="8" fillId="10" borderId="3" xfId="0" applyFont="1" applyFill="1" applyBorder="1" applyAlignment="1" applyProtection="1">
      <alignment horizontal="center" vertical="center" wrapText="1"/>
      <protection locked="0"/>
    </xf>
    <xf numFmtId="9" fontId="9" fillId="10" borderId="3" xfId="2" applyFont="1" applyFill="1" applyBorder="1" applyAlignment="1" applyProtection="1">
      <alignment horizontal="center" vertical="center" wrapText="1"/>
      <protection locked="0"/>
    </xf>
    <xf numFmtId="49" fontId="9" fillId="10" borderId="3" xfId="2" applyNumberFormat="1"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9" fontId="9" fillId="10" borderId="1" xfId="2" applyFont="1" applyFill="1" applyBorder="1" applyAlignment="1" applyProtection="1">
      <alignment horizontal="center" vertical="center"/>
    </xf>
    <xf numFmtId="9" fontId="9" fillId="10" borderId="6" xfId="2" applyFont="1" applyFill="1" applyBorder="1" applyAlignment="1" applyProtection="1">
      <alignment horizontal="center" vertical="center"/>
    </xf>
    <xf numFmtId="14" fontId="11" fillId="10" borderId="1" xfId="0" applyNumberFormat="1" applyFont="1" applyFill="1" applyBorder="1" applyAlignment="1" applyProtection="1">
      <alignment horizontal="center" vertical="center" wrapText="1"/>
      <protection locked="0"/>
    </xf>
    <xf numFmtId="14" fontId="11" fillId="10" borderId="6" xfId="0" applyNumberFormat="1" applyFont="1" applyFill="1" applyBorder="1" applyAlignment="1" applyProtection="1">
      <alignment horizontal="center" vertical="center" wrapText="1"/>
      <protection locked="0"/>
    </xf>
    <xf numFmtId="0" fontId="10" fillId="10" borderId="3" xfId="0" applyFont="1" applyFill="1" applyBorder="1" applyAlignment="1" applyProtection="1">
      <alignment horizontal="center" vertical="center" wrapText="1"/>
      <protection locked="0"/>
    </xf>
    <xf numFmtId="9" fontId="9" fillId="10" borderId="3" xfId="2" applyFont="1" applyFill="1" applyBorder="1" applyAlignment="1" applyProtection="1">
      <alignment horizontal="center" vertical="center"/>
    </xf>
    <xf numFmtId="9" fontId="9" fillId="9" borderId="1" xfId="2" applyFont="1" applyFill="1" applyBorder="1" applyAlignment="1" applyProtection="1">
      <alignment horizontal="center" vertical="center"/>
    </xf>
    <xf numFmtId="9" fontId="9" fillId="9" borderId="6" xfId="2" applyFont="1" applyFill="1" applyBorder="1" applyAlignment="1" applyProtection="1">
      <alignment horizontal="center" vertical="center"/>
    </xf>
    <xf numFmtId="167" fontId="11" fillId="0" borderId="1" xfId="0" applyNumberFormat="1" applyFont="1" applyBorder="1" applyAlignment="1" applyProtection="1">
      <alignment horizontal="center" vertical="center" wrapText="1"/>
      <protection locked="0" hidden="1"/>
    </xf>
    <xf numFmtId="167" fontId="11" fillId="0" borderId="6" xfId="0" applyNumberFormat="1" applyFont="1" applyBorder="1" applyAlignment="1" applyProtection="1">
      <alignment horizontal="center" vertical="center" wrapText="1"/>
      <protection locked="0" hidden="1"/>
    </xf>
    <xf numFmtId="9" fontId="9" fillId="9" borderId="3" xfId="2" applyFont="1" applyFill="1" applyBorder="1" applyAlignment="1" applyProtection="1">
      <alignment horizontal="center" vertical="center"/>
    </xf>
    <xf numFmtId="0" fontId="9" fillId="9" borderId="3" xfId="0" applyFont="1" applyFill="1" applyBorder="1" applyAlignment="1" applyProtection="1">
      <alignment horizontal="center" vertical="center" wrapText="1"/>
      <protection locked="0"/>
    </xf>
    <xf numFmtId="167" fontId="10" fillId="0" borderId="3" xfId="0" applyNumberFormat="1" applyFont="1" applyBorder="1" applyAlignment="1" applyProtection="1">
      <alignment horizontal="center" vertical="center" wrapText="1"/>
      <protection locked="0"/>
    </xf>
    <xf numFmtId="167" fontId="10" fillId="0" borderId="1" xfId="0" applyNumberFormat="1" applyFont="1" applyBorder="1" applyAlignment="1" applyProtection="1">
      <alignment horizontal="center" vertical="center" wrapText="1"/>
      <protection locked="0"/>
    </xf>
    <xf numFmtId="0" fontId="9" fillId="9" borderId="6"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8" fillId="9" borderId="6" xfId="0" applyFont="1" applyFill="1" applyBorder="1" applyAlignment="1" applyProtection="1">
      <alignment horizontal="center" vertical="center" wrapText="1"/>
      <protection locked="0"/>
    </xf>
    <xf numFmtId="9" fontId="9" fillId="0" borderId="1" xfId="2" applyFont="1" applyBorder="1" applyAlignment="1" applyProtection="1">
      <alignment horizontal="center" vertical="center" wrapText="1"/>
      <protection locked="0"/>
    </xf>
    <xf numFmtId="9" fontId="9" fillId="0" borderId="6" xfId="2" applyFont="1" applyBorder="1" applyAlignment="1" applyProtection="1">
      <alignment horizontal="center" vertical="center" wrapText="1"/>
      <protection locked="0"/>
    </xf>
    <xf numFmtId="49" fontId="9" fillId="9" borderId="1" xfId="2" applyNumberFormat="1" applyFont="1" applyFill="1" applyBorder="1" applyAlignment="1" applyProtection="1">
      <alignment horizontal="center" vertical="center" wrapText="1"/>
      <protection locked="0"/>
    </xf>
    <xf numFmtId="49" fontId="9" fillId="9" borderId="6" xfId="2" applyNumberFormat="1" applyFont="1" applyFill="1" applyBorder="1" applyAlignment="1" applyProtection="1">
      <alignment horizontal="center" vertical="center" wrapText="1"/>
      <protection locked="0"/>
    </xf>
    <xf numFmtId="167" fontId="10" fillId="0" borderId="1" xfId="0" applyNumberFormat="1" applyFont="1" applyBorder="1" applyAlignment="1" applyProtection="1">
      <alignment horizontal="center" vertical="center" wrapText="1"/>
      <protection locked="0" hidden="1"/>
    </xf>
    <xf numFmtId="0" fontId="9" fillId="0" borderId="3" xfId="0" applyFont="1" applyBorder="1" applyAlignment="1" applyProtection="1">
      <alignment horizontal="center" vertical="center" wrapText="1"/>
      <protection locked="0"/>
    </xf>
    <xf numFmtId="0" fontId="8" fillId="9" borderId="3" xfId="0" applyFont="1" applyFill="1" applyBorder="1" applyAlignment="1" applyProtection="1">
      <alignment horizontal="center" vertical="center" wrapText="1"/>
      <protection locked="0"/>
    </xf>
    <xf numFmtId="9" fontId="9" fillId="0" borderId="3" xfId="2" applyFont="1" applyBorder="1" applyAlignment="1" applyProtection="1">
      <alignment horizontal="center" vertical="center" wrapText="1"/>
      <protection locked="0"/>
    </xf>
    <xf numFmtId="49" fontId="9" fillId="9" borderId="3" xfId="2" applyNumberFormat="1" applyFont="1" applyFill="1" applyBorder="1" applyAlignment="1" applyProtection="1">
      <alignment horizontal="center" vertical="center" wrapText="1"/>
      <protection locked="0"/>
    </xf>
    <xf numFmtId="9" fontId="9" fillId="9" borderId="1" xfId="2" applyFont="1" applyFill="1" applyBorder="1" applyAlignment="1" applyProtection="1">
      <alignment horizontal="center" vertical="center" wrapText="1"/>
      <protection locked="0"/>
    </xf>
    <xf numFmtId="14" fontId="9" fillId="9" borderId="3" xfId="0" applyNumberFormat="1" applyFont="1" applyFill="1" applyBorder="1" applyAlignment="1" applyProtection="1">
      <alignment horizontal="center" vertical="center" wrapText="1"/>
      <protection locked="0" hidden="1"/>
    </xf>
    <xf numFmtId="0" fontId="9" fillId="0" borderId="3"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9" fontId="9" fillId="9" borderId="3" xfId="2" applyFont="1" applyFill="1" applyBorder="1" applyAlignment="1" applyProtection="1">
      <alignment horizontal="center" vertical="center" wrapText="1"/>
      <protection locked="0"/>
    </xf>
    <xf numFmtId="9" fontId="18" fillId="10" borderId="1" xfId="2" applyFont="1" applyFill="1" applyBorder="1" applyAlignment="1" applyProtection="1">
      <alignment horizontal="center" vertical="center"/>
    </xf>
    <xf numFmtId="9" fontId="18" fillId="10" borderId="6" xfId="2" applyFont="1" applyFill="1" applyBorder="1" applyAlignment="1" applyProtection="1">
      <alignment horizontal="center" vertical="center"/>
    </xf>
    <xf numFmtId="9" fontId="10" fillId="10" borderId="1" xfId="2" applyFont="1" applyFill="1" applyBorder="1" applyAlignment="1" applyProtection="1">
      <alignment horizontal="center" vertical="center"/>
    </xf>
    <xf numFmtId="9" fontId="10" fillId="10" borderId="6" xfId="2" applyFont="1" applyFill="1" applyBorder="1" applyAlignment="1" applyProtection="1">
      <alignment horizontal="center" vertical="center"/>
    </xf>
    <xf numFmtId="0" fontId="9" fillId="10" borderId="2" xfId="0" applyFont="1" applyFill="1" applyBorder="1" applyAlignment="1" applyProtection="1">
      <alignment horizontal="center" vertical="center"/>
      <protection locked="0"/>
    </xf>
    <xf numFmtId="0" fontId="9" fillId="10" borderId="4" xfId="0" applyFont="1" applyFill="1" applyBorder="1" applyAlignment="1" applyProtection="1">
      <alignment horizontal="center" vertical="center"/>
      <protection locked="0"/>
    </xf>
    <xf numFmtId="0" fontId="9" fillId="10" borderId="27" xfId="0" applyFont="1" applyFill="1" applyBorder="1" applyAlignment="1" applyProtection="1">
      <alignment horizontal="center" vertical="center"/>
      <protection locked="0"/>
    </xf>
    <xf numFmtId="14" fontId="9" fillId="10" borderId="1" xfId="0" applyNumberFormat="1" applyFont="1" applyFill="1" applyBorder="1" applyAlignment="1" applyProtection="1">
      <alignment horizontal="center" vertical="center"/>
      <protection locked="0" hidden="1"/>
    </xf>
    <xf numFmtId="9" fontId="9" fillId="10"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14" fontId="10" fillId="10" borderId="1" xfId="0" applyNumberFormat="1" applyFont="1" applyFill="1" applyBorder="1" applyAlignment="1" applyProtection="1">
      <alignment horizontal="center" vertical="center" wrapText="1"/>
      <protection locked="0" hidden="1"/>
    </xf>
    <xf numFmtId="0" fontId="9" fillId="10" borderId="3" xfId="0" applyFont="1" applyFill="1" applyBorder="1" applyAlignment="1">
      <alignment horizontal="center" vertical="center"/>
    </xf>
    <xf numFmtId="14" fontId="9" fillId="0" borderId="6" xfId="0" applyNumberFormat="1" applyFont="1" applyBorder="1" applyAlignment="1" applyProtection="1">
      <alignment horizontal="center" vertical="center" wrapText="1"/>
      <protection locked="0" hidden="1"/>
    </xf>
    <xf numFmtId="166" fontId="11" fillId="0" borderId="1" xfId="0" applyNumberFormat="1" applyFont="1" applyBorder="1" applyAlignment="1" applyProtection="1">
      <alignment horizontal="center" vertical="center" wrapText="1"/>
      <protection locked="0"/>
    </xf>
    <xf numFmtId="166" fontId="11" fillId="0" borderId="6" xfId="0" applyNumberFormat="1" applyFont="1" applyBorder="1" applyAlignment="1" applyProtection="1">
      <alignment horizontal="center" vertical="center" wrapText="1"/>
      <protection locked="0"/>
    </xf>
    <xf numFmtId="9" fontId="9" fillId="0" borderId="1" xfId="2" applyFont="1" applyFill="1" applyBorder="1" applyAlignment="1" applyProtection="1">
      <alignment horizontal="center" vertical="center" wrapText="1"/>
      <protection hidden="1"/>
    </xf>
    <xf numFmtId="9" fontId="9" fillId="0" borderId="6" xfId="2" applyFont="1" applyFill="1" applyBorder="1" applyAlignment="1" applyProtection="1">
      <alignment horizontal="center" vertical="center" wrapText="1"/>
      <protection hidden="1"/>
    </xf>
    <xf numFmtId="9" fontId="9" fillId="0" borderId="1" xfId="0" applyNumberFormat="1" applyFont="1" applyBorder="1" applyAlignment="1" applyProtection="1">
      <alignment horizontal="center" vertical="center" wrapText="1"/>
      <protection hidden="1"/>
    </xf>
    <xf numFmtId="9" fontId="9" fillId="0" borderId="6"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49" fontId="9" fillId="0" borderId="1" xfId="2" applyNumberFormat="1" applyFont="1" applyBorder="1" applyAlignment="1" applyProtection="1">
      <alignment horizontal="center" vertical="center" wrapText="1"/>
      <protection locked="0"/>
    </xf>
    <xf numFmtId="49" fontId="9" fillId="0" borderId="6" xfId="2"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hidden="1"/>
    </xf>
    <xf numFmtId="9" fontId="9" fillId="0" borderId="3" xfId="2" applyFont="1" applyFill="1" applyBorder="1" applyAlignment="1" applyProtection="1">
      <alignment horizontal="center" vertical="center" wrapText="1"/>
      <protection hidden="1"/>
    </xf>
    <xf numFmtId="9" fontId="9" fillId="0" borderId="3" xfId="0" applyNumberFormat="1"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locked="0"/>
    </xf>
    <xf numFmtId="49" fontId="9" fillId="0" borderId="3" xfId="2" applyNumberFormat="1" applyFont="1" applyBorder="1" applyAlignment="1" applyProtection="1">
      <alignment horizontal="center" vertical="center" wrapText="1"/>
      <protection locked="0"/>
    </xf>
    <xf numFmtId="9" fontId="9" fillId="10" borderId="1" xfId="2" applyFont="1" applyFill="1" applyBorder="1" applyAlignment="1" applyProtection="1">
      <alignment horizontal="center" vertical="center" wrapText="1"/>
      <protection hidden="1"/>
    </xf>
    <xf numFmtId="9" fontId="9" fillId="10" borderId="6" xfId="2" applyFont="1" applyFill="1" applyBorder="1" applyAlignment="1" applyProtection="1">
      <alignment horizontal="center" vertical="center" wrapText="1"/>
      <protection hidden="1"/>
    </xf>
    <xf numFmtId="9" fontId="9" fillId="10" borderId="1" xfId="0" applyNumberFormat="1" applyFont="1" applyFill="1" applyBorder="1" applyAlignment="1" applyProtection="1">
      <alignment horizontal="center" vertical="center" wrapText="1"/>
      <protection hidden="1"/>
    </xf>
    <xf numFmtId="9" fontId="9" fillId="10" borderId="6" xfId="0" applyNumberFormat="1" applyFont="1" applyFill="1" applyBorder="1" applyAlignment="1" applyProtection="1">
      <alignment horizontal="center" vertical="center" wrapText="1"/>
      <protection hidden="1"/>
    </xf>
    <xf numFmtId="9" fontId="8" fillId="10" borderId="1" xfId="2" applyFont="1" applyFill="1" applyBorder="1" applyAlignment="1" applyProtection="1">
      <alignment horizontal="center" vertical="center" wrapText="1"/>
      <protection locked="0" hidden="1"/>
    </xf>
    <xf numFmtId="9" fontId="8" fillId="10" borderId="6" xfId="2" applyFont="1" applyFill="1" applyBorder="1" applyAlignment="1" applyProtection="1">
      <alignment horizontal="center" vertical="center" wrapText="1"/>
      <protection locked="0" hidden="1"/>
    </xf>
    <xf numFmtId="9" fontId="9" fillId="10" borderId="1" xfId="2" applyFont="1" applyFill="1" applyBorder="1" applyAlignment="1" applyProtection="1">
      <alignment horizontal="center" vertical="center" wrapText="1"/>
      <protection locked="0" hidden="1"/>
    </xf>
    <xf numFmtId="9" fontId="9" fillId="10" borderId="6" xfId="2" applyFont="1" applyFill="1" applyBorder="1" applyAlignment="1" applyProtection="1">
      <alignment horizontal="center" vertical="center" wrapText="1"/>
      <protection locked="0" hidden="1"/>
    </xf>
    <xf numFmtId="49" fontId="9" fillId="10" borderId="1" xfId="2" applyNumberFormat="1" applyFont="1" applyFill="1" applyBorder="1" applyAlignment="1" applyProtection="1">
      <alignment horizontal="center" vertical="center" wrapText="1"/>
      <protection locked="0" hidden="1"/>
    </xf>
    <xf numFmtId="49" fontId="9" fillId="10" borderId="6" xfId="2" applyNumberFormat="1" applyFont="1" applyFill="1" applyBorder="1" applyAlignment="1" applyProtection="1">
      <alignment horizontal="center" vertical="center" wrapText="1"/>
      <protection locked="0" hidden="1"/>
    </xf>
    <xf numFmtId="0" fontId="9" fillId="10" borderId="4" xfId="0" applyFont="1" applyFill="1" applyBorder="1" applyAlignment="1" applyProtection="1">
      <alignment horizontal="center" vertical="center" wrapText="1"/>
      <protection locked="0" hidden="1"/>
    </xf>
    <xf numFmtId="0" fontId="9" fillId="10" borderId="27" xfId="0" applyFont="1" applyFill="1" applyBorder="1" applyAlignment="1" applyProtection="1">
      <alignment horizontal="center" vertical="center" wrapText="1"/>
      <protection locked="0" hidden="1"/>
    </xf>
    <xf numFmtId="0" fontId="10" fillId="10" borderId="1" xfId="0" applyFont="1" applyFill="1" applyBorder="1" applyAlignment="1" applyProtection="1">
      <alignment horizontal="center" vertical="center" wrapText="1"/>
      <protection locked="0" hidden="1"/>
    </xf>
    <xf numFmtId="0" fontId="17" fillId="0" borderId="1" xfId="0" applyFont="1" applyBorder="1" applyAlignment="1" applyProtection="1">
      <alignment horizontal="center" vertical="center" wrapText="1"/>
      <protection locked="0" hidden="1"/>
    </xf>
    <xf numFmtId="0" fontId="17" fillId="0" borderId="6" xfId="0" applyFont="1" applyBorder="1" applyAlignment="1" applyProtection="1">
      <alignment horizontal="center" vertical="center" wrapText="1"/>
      <protection locked="0" hidden="1"/>
    </xf>
    <xf numFmtId="14" fontId="17" fillId="0" borderId="1" xfId="0" applyNumberFormat="1" applyFont="1" applyBorder="1" applyAlignment="1" applyProtection="1">
      <alignment horizontal="center" vertical="center" wrapText="1"/>
      <protection locked="0" hidden="1"/>
    </xf>
    <xf numFmtId="14" fontId="17" fillId="0" borderId="6" xfId="0" applyNumberFormat="1" applyFont="1" applyBorder="1" applyAlignment="1" applyProtection="1">
      <alignment horizontal="center" vertical="center" wrapText="1"/>
      <protection locked="0" hidden="1"/>
    </xf>
    <xf numFmtId="9" fontId="17" fillId="0" borderId="1" xfId="0" applyNumberFormat="1"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9" fontId="17" fillId="9" borderId="1" xfId="0" applyNumberFormat="1" applyFont="1" applyFill="1" applyBorder="1" applyAlignment="1" applyProtection="1">
      <alignment horizontal="center" vertical="center" wrapText="1"/>
      <protection hidden="1"/>
    </xf>
    <xf numFmtId="0" fontId="17" fillId="9" borderId="1" xfId="0" applyFont="1" applyFill="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locked="0" hidden="1"/>
    </xf>
    <xf numFmtId="0" fontId="14" fillId="0" borderId="6" xfId="0" applyFont="1" applyBorder="1" applyAlignment="1" applyProtection="1">
      <alignment horizontal="center" vertical="center" wrapText="1"/>
      <protection locked="0" hidden="1"/>
    </xf>
    <xf numFmtId="9"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locked="0" hidden="1"/>
    </xf>
    <xf numFmtId="0" fontId="16" fillId="0" borderId="6" xfId="0" applyFont="1" applyBorder="1" applyAlignment="1" applyProtection="1">
      <alignment horizontal="center" vertical="center" wrapText="1"/>
      <protection locked="0" hidden="1"/>
    </xf>
    <xf numFmtId="9" fontId="17" fillId="0" borderId="1" xfId="2" applyFont="1" applyBorder="1" applyAlignment="1" applyProtection="1">
      <alignment horizontal="center" vertical="center" wrapText="1"/>
      <protection locked="0" hidden="1"/>
    </xf>
    <xf numFmtId="9" fontId="17" fillId="0" borderId="6" xfId="2" applyFont="1" applyBorder="1" applyAlignment="1" applyProtection="1">
      <alignment horizontal="center" vertical="center" wrapText="1"/>
      <protection locked="0" hidden="1"/>
    </xf>
    <xf numFmtId="49" fontId="17" fillId="0" borderId="1" xfId="2" applyNumberFormat="1" applyFont="1" applyBorder="1" applyAlignment="1" applyProtection="1">
      <alignment horizontal="center" vertical="center" wrapText="1"/>
      <protection locked="0" hidden="1"/>
    </xf>
    <xf numFmtId="49" fontId="17" fillId="0" borderId="6" xfId="2" applyNumberFormat="1" applyFont="1" applyBorder="1" applyAlignment="1" applyProtection="1">
      <alignment horizontal="center" vertical="center" wrapText="1"/>
      <protection locked="0" hidden="1"/>
    </xf>
    <xf numFmtId="0" fontId="14" fillId="9" borderId="2" xfId="0" applyFont="1" applyFill="1" applyBorder="1" applyAlignment="1" applyProtection="1">
      <alignment horizontal="center" vertical="center" wrapText="1"/>
      <protection locked="0" hidden="1"/>
    </xf>
    <xf numFmtId="0" fontId="14" fillId="9" borderId="4" xfId="0" applyFont="1" applyFill="1" applyBorder="1" applyAlignment="1" applyProtection="1">
      <alignment horizontal="center" vertical="center" wrapText="1"/>
      <protection locked="0" hidden="1"/>
    </xf>
    <xf numFmtId="0" fontId="14" fillId="9" borderId="3" xfId="0" applyFont="1" applyFill="1" applyBorder="1" applyAlignment="1" applyProtection="1">
      <alignment horizontal="center" vertical="center" wrapText="1"/>
      <protection locked="0" hidden="1"/>
    </xf>
    <xf numFmtId="0" fontId="14" fillId="9" borderId="27" xfId="0" applyFont="1" applyFill="1" applyBorder="1" applyAlignment="1" applyProtection="1">
      <alignment horizontal="center" vertical="center" wrapText="1"/>
      <protection locked="0" hidden="1"/>
    </xf>
    <xf numFmtId="9" fontId="17" fillId="0" borderId="3" xfId="0" applyNumberFormat="1"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locked="0" hidden="1"/>
    </xf>
    <xf numFmtId="14" fontId="17" fillId="0" borderId="3" xfId="0" applyNumberFormat="1" applyFont="1" applyBorder="1" applyAlignment="1" applyProtection="1">
      <alignment horizontal="center" vertical="center" wrapText="1"/>
      <protection locked="0" hidden="1"/>
    </xf>
    <xf numFmtId="0" fontId="14" fillId="0" borderId="3" xfId="0" applyFont="1" applyBorder="1" applyAlignment="1" applyProtection="1">
      <alignment horizontal="center" vertical="center" wrapText="1"/>
      <protection locked="0" hidden="1"/>
    </xf>
    <xf numFmtId="0" fontId="16" fillId="0" borderId="3" xfId="0" applyFont="1" applyBorder="1" applyAlignment="1" applyProtection="1">
      <alignment horizontal="center" vertical="center" wrapText="1"/>
      <protection locked="0" hidden="1"/>
    </xf>
    <xf numFmtId="0" fontId="17" fillId="9" borderId="3" xfId="0" applyFont="1" applyFill="1" applyBorder="1" applyAlignment="1" applyProtection="1">
      <alignment horizontal="center" vertical="center" wrapText="1"/>
      <protection locked="0" hidden="1"/>
    </xf>
    <xf numFmtId="0" fontId="17" fillId="9" borderId="1" xfId="0" applyFont="1" applyFill="1" applyBorder="1" applyAlignment="1" applyProtection="1">
      <alignment horizontal="center" vertical="center" wrapText="1"/>
      <protection locked="0" hidden="1"/>
    </xf>
    <xf numFmtId="9" fontId="17" fillId="0" borderId="3" xfId="2" applyFont="1" applyBorder="1" applyAlignment="1" applyProtection="1">
      <alignment horizontal="center" vertical="center" wrapText="1"/>
      <protection locked="0" hidden="1"/>
    </xf>
    <xf numFmtId="49" fontId="17" fillId="0" borderId="3" xfId="2" applyNumberFormat="1" applyFont="1" applyBorder="1" applyAlignment="1" applyProtection="1">
      <alignment horizontal="center" vertical="center" wrapText="1"/>
      <protection locked="0" hidden="1"/>
    </xf>
    <xf numFmtId="0" fontId="14" fillId="10" borderId="1" xfId="0" applyFont="1" applyFill="1" applyBorder="1" applyAlignment="1" applyProtection="1">
      <alignment horizontal="center" vertical="center"/>
      <protection locked="0"/>
    </xf>
    <xf numFmtId="0" fontId="14" fillId="10" borderId="6" xfId="0" applyFont="1" applyFill="1" applyBorder="1" applyAlignment="1" applyProtection="1">
      <alignment horizontal="center" vertical="center"/>
      <protection locked="0"/>
    </xf>
    <xf numFmtId="0" fontId="13" fillId="10" borderId="1" xfId="0" applyFont="1" applyFill="1" applyBorder="1" applyAlignment="1" applyProtection="1">
      <alignment horizontal="center" vertical="center" wrapText="1"/>
      <protection locked="0"/>
    </xf>
    <xf numFmtId="0" fontId="13" fillId="10" borderId="6" xfId="0" applyFont="1" applyFill="1" applyBorder="1" applyAlignment="1" applyProtection="1">
      <alignment horizontal="center" vertical="center" wrapText="1"/>
      <protection locked="0"/>
    </xf>
    <xf numFmtId="0" fontId="14" fillId="10" borderId="1" xfId="0" applyFont="1" applyFill="1" applyBorder="1" applyAlignment="1" applyProtection="1">
      <alignment horizontal="center" vertical="center" wrapText="1"/>
      <protection locked="0"/>
    </xf>
    <xf numFmtId="0" fontId="14" fillId="10" borderId="6" xfId="0" applyFont="1" applyFill="1" applyBorder="1" applyAlignment="1" applyProtection="1">
      <alignment horizontal="center" vertical="center" wrapText="1"/>
      <protection locked="0"/>
    </xf>
    <xf numFmtId="9" fontId="14" fillId="10" borderId="1" xfId="2" applyFont="1" applyFill="1" applyBorder="1" applyAlignment="1" applyProtection="1">
      <alignment horizontal="center" vertical="center" wrapText="1"/>
      <protection locked="0"/>
    </xf>
    <xf numFmtId="9" fontId="14" fillId="10" borderId="6" xfId="2" applyFont="1" applyFill="1" applyBorder="1" applyAlignment="1" applyProtection="1">
      <alignment horizontal="center" vertical="center" wrapText="1"/>
      <protection locked="0"/>
    </xf>
    <xf numFmtId="49" fontId="14" fillId="10" borderId="1" xfId="2" applyNumberFormat="1" applyFont="1" applyFill="1" applyBorder="1" applyAlignment="1" applyProtection="1">
      <alignment horizontal="center" vertical="center" wrapText="1"/>
      <protection locked="0"/>
    </xf>
    <xf numFmtId="49" fontId="14" fillId="10" borderId="6" xfId="2" applyNumberFormat="1" applyFont="1" applyFill="1" applyBorder="1" applyAlignment="1" applyProtection="1">
      <alignment horizontal="center" vertical="center" wrapText="1"/>
      <protection locked="0"/>
    </xf>
    <xf numFmtId="9" fontId="15" fillId="10" borderId="1" xfId="2" applyFont="1" applyFill="1" applyBorder="1" applyAlignment="1" applyProtection="1">
      <alignment horizontal="center" vertical="center" wrapText="1"/>
      <protection hidden="1"/>
    </xf>
    <xf numFmtId="9" fontId="15" fillId="10" borderId="1" xfId="0" applyNumberFormat="1" applyFont="1" applyFill="1" applyBorder="1" applyAlignment="1" applyProtection="1">
      <alignment horizontal="center" vertical="center" wrapText="1"/>
      <protection hidden="1"/>
    </xf>
    <xf numFmtId="9" fontId="15" fillId="10" borderId="6" xfId="0" applyNumberFormat="1" applyFont="1" applyFill="1" applyBorder="1" applyAlignment="1" applyProtection="1">
      <alignment horizontal="center" vertical="center" wrapText="1"/>
      <protection hidden="1"/>
    </xf>
    <xf numFmtId="9" fontId="14" fillId="10" borderId="1" xfId="2" applyFont="1" applyFill="1" applyBorder="1" applyAlignment="1" applyProtection="1">
      <alignment horizontal="center" vertical="center" wrapText="1"/>
      <protection hidden="1"/>
    </xf>
    <xf numFmtId="9" fontId="14" fillId="10" borderId="6" xfId="2" applyFont="1" applyFill="1" applyBorder="1" applyAlignment="1" applyProtection="1">
      <alignment horizontal="center" vertical="center" wrapText="1"/>
      <protection hidden="1"/>
    </xf>
    <xf numFmtId="0" fontId="15" fillId="10" borderId="1" xfId="0" applyFont="1" applyFill="1" applyBorder="1" applyAlignment="1" applyProtection="1">
      <alignment horizontal="center" vertical="center" wrapText="1"/>
      <protection locked="0" hidden="1"/>
    </xf>
    <xf numFmtId="0" fontId="15" fillId="10" borderId="6" xfId="0" applyFont="1" applyFill="1" applyBorder="1" applyAlignment="1" applyProtection="1">
      <alignment horizontal="center" vertical="center" wrapText="1"/>
      <protection locked="0" hidden="1"/>
    </xf>
    <xf numFmtId="14" fontId="15" fillId="10" borderId="1" xfId="0" applyNumberFormat="1" applyFont="1" applyFill="1" applyBorder="1" applyAlignment="1" applyProtection="1">
      <alignment horizontal="center" vertical="center" wrapText="1"/>
      <protection locked="0" hidden="1"/>
    </xf>
    <xf numFmtId="14" fontId="15" fillId="10" borderId="6" xfId="0" applyNumberFormat="1" applyFont="1" applyFill="1" applyBorder="1" applyAlignment="1" applyProtection="1">
      <alignment horizontal="center" vertical="center" wrapText="1"/>
      <protection locked="0" hidden="1"/>
    </xf>
    <xf numFmtId="9" fontId="15" fillId="10" borderId="6" xfId="2" applyFont="1" applyFill="1" applyBorder="1" applyAlignment="1" applyProtection="1">
      <alignment horizontal="center" vertical="center" wrapText="1"/>
      <protection hidden="1"/>
    </xf>
    <xf numFmtId="14" fontId="15" fillId="10" borderId="1" xfId="0" applyNumberFormat="1" applyFont="1" applyFill="1" applyBorder="1" applyAlignment="1" applyProtection="1">
      <alignment horizontal="center" vertical="center"/>
      <protection locked="0"/>
    </xf>
    <xf numFmtId="0" fontId="15" fillId="10" borderId="1" xfId="0" applyFont="1" applyFill="1" applyBorder="1" applyAlignment="1" applyProtection="1">
      <alignment horizontal="center" vertical="center" wrapText="1"/>
      <protection locked="0"/>
    </xf>
    <xf numFmtId="9" fontId="9" fillId="9" borderId="7" xfId="2" applyFont="1" applyFill="1" applyBorder="1" applyAlignment="1" applyProtection="1">
      <alignment horizontal="center" vertical="center" wrapText="1"/>
      <protection hidden="1"/>
    </xf>
    <xf numFmtId="9" fontId="9" fillId="9" borderId="1" xfId="2" applyFont="1" applyFill="1" applyBorder="1" applyAlignment="1" applyProtection="1">
      <alignment horizontal="center" vertical="center" wrapText="1"/>
      <protection hidden="1"/>
    </xf>
    <xf numFmtId="9" fontId="9" fillId="9" borderId="6" xfId="2" applyFont="1" applyFill="1" applyBorder="1" applyAlignment="1" applyProtection="1">
      <alignment horizontal="center" vertical="center" wrapText="1"/>
      <protection hidden="1"/>
    </xf>
    <xf numFmtId="9" fontId="15" fillId="10" borderId="1" xfId="2" applyFont="1" applyFill="1" applyBorder="1" applyAlignment="1">
      <alignment horizontal="center" vertical="center"/>
    </xf>
    <xf numFmtId="9" fontId="14" fillId="10" borderId="1" xfId="2" applyFont="1" applyFill="1" applyBorder="1" applyAlignment="1">
      <alignment horizontal="center" vertical="center"/>
    </xf>
    <xf numFmtId="0" fontId="14" fillId="10" borderId="3" xfId="0" applyFont="1" applyFill="1" applyBorder="1" applyAlignment="1" applyProtection="1">
      <alignment horizontal="center" vertical="center" wrapText="1"/>
      <protection locked="0"/>
    </xf>
    <xf numFmtId="9" fontId="14" fillId="10" borderId="3" xfId="2" applyFont="1" applyFill="1" applyBorder="1" applyAlignment="1" applyProtection="1">
      <alignment horizontal="center" vertical="center" wrapText="1"/>
      <protection locked="0"/>
    </xf>
    <xf numFmtId="49" fontId="14" fillId="10" borderId="3" xfId="2" applyNumberFormat="1" applyFont="1" applyFill="1" applyBorder="1" applyAlignment="1" applyProtection="1">
      <alignment horizontal="center" vertical="center" wrapText="1"/>
      <protection locked="0"/>
    </xf>
    <xf numFmtId="14" fontId="15" fillId="10" borderId="1" xfId="0" applyNumberFormat="1" applyFont="1" applyFill="1" applyBorder="1" applyAlignment="1" applyProtection="1">
      <alignment horizontal="center" vertical="center" wrapText="1"/>
      <protection locked="0"/>
    </xf>
    <xf numFmtId="0" fontId="9" fillId="9" borderId="7" xfId="0" applyFont="1" applyFill="1" applyBorder="1" applyAlignment="1" applyProtection="1">
      <alignment horizontal="center" vertical="center" wrapText="1"/>
      <protection locked="0" hidden="1"/>
    </xf>
    <xf numFmtId="14" fontId="9" fillId="9" borderId="7" xfId="0" applyNumberFormat="1" applyFont="1" applyFill="1" applyBorder="1" applyAlignment="1" applyProtection="1">
      <alignment horizontal="center" vertical="center" wrapText="1"/>
      <protection locked="0" hidden="1"/>
    </xf>
    <xf numFmtId="0" fontId="9" fillId="9" borderId="7"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0" fontId="9" fillId="9" borderId="26" xfId="0" applyFont="1" applyFill="1" applyBorder="1" applyAlignment="1" applyProtection="1">
      <alignment horizontal="center" vertical="center" wrapText="1"/>
      <protection locked="0"/>
    </xf>
    <xf numFmtId="0" fontId="9" fillId="9" borderId="4" xfId="0" applyFont="1" applyFill="1" applyBorder="1" applyAlignment="1" applyProtection="1">
      <alignment horizontal="center" vertical="center" wrapText="1"/>
      <protection locked="0"/>
    </xf>
    <xf numFmtId="0" fontId="9" fillId="9" borderId="27" xfId="0" applyFont="1" applyFill="1" applyBorder="1" applyAlignment="1" applyProtection="1">
      <alignment horizontal="center" vertical="center" wrapText="1"/>
      <protection locked="0"/>
    </xf>
    <xf numFmtId="9" fontId="15" fillId="10" borderId="3" xfId="2" applyFont="1" applyFill="1" applyBorder="1" applyAlignment="1">
      <alignment horizontal="center" vertical="center"/>
    </xf>
    <xf numFmtId="9" fontId="14" fillId="10" borderId="3" xfId="2" applyFont="1" applyFill="1" applyBorder="1" applyAlignment="1">
      <alignment horizontal="center" vertical="center"/>
    </xf>
    <xf numFmtId="9" fontId="8" fillId="9" borderId="7" xfId="2" applyFont="1" applyFill="1" applyBorder="1" applyAlignment="1" applyProtection="1">
      <alignment horizontal="center" vertical="center" wrapText="1"/>
      <protection locked="0" hidden="1"/>
    </xf>
    <xf numFmtId="9" fontId="8" fillId="9" borderId="6" xfId="2" applyFont="1" applyFill="1" applyBorder="1" applyAlignment="1" applyProtection="1">
      <alignment horizontal="center" vertical="center" wrapText="1"/>
      <protection locked="0" hidden="1"/>
    </xf>
    <xf numFmtId="9" fontId="9" fillId="9" borderId="7" xfId="2" applyFont="1" applyFill="1" applyBorder="1" applyAlignment="1" applyProtection="1">
      <alignment horizontal="center" vertical="center" wrapText="1"/>
      <protection locked="0" hidden="1"/>
    </xf>
    <xf numFmtId="9" fontId="9" fillId="9" borderId="6" xfId="2" applyFont="1" applyFill="1" applyBorder="1" applyAlignment="1" applyProtection="1">
      <alignment horizontal="center" vertical="center" wrapText="1"/>
      <protection locked="0" hidden="1"/>
    </xf>
    <xf numFmtId="49" fontId="9" fillId="9" borderId="7" xfId="2" applyNumberFormat="1" applyFont="1" applyFill="1" applyBorder="1" applyAlignment="1" applyProtection="1">
      <alignment horizontal="center" vertical="center" wrapText="1"/>
      <protection locked="0" hidden="1"/>
    </xf>
    <xf numFmtId="49" fontId="9" fillId="9" borderId="6" xfId="2" applyNumberFormat="1" applyFont="1" applyFill="1" applyBorder="1" applyAlignment="1" applyProtection="1">
      <alignment horizontal="center" vertical="center" wrapText="1"/>
      <protection locked="0" hidden="1"/>
    </xf>
    <xf numFmtId="0" fontId="15" fillId="10" borderId="3" xfId="0" applyFont="1" applyFill="1" applyBorder="1" applyAlignment="1" applyProtection="1">
      <alignment horizontal="center" vertical="center" wrapText="1"/>
      <protection locked="0"/>
    </xf>
    <xf numFmtId="14" fontId="15" fillId="10" borderId="3" xfId="0" applyNumberFormat="1" applyFont="1" applyFill="1" applyBorder="1" applyAlignment="1" applyProtection="1">
      <alignment horizontal="center" vertical="center" wrapText="1"/>
      <protection locked="0" hidden="1"/>
    </xf>
    <xf numFmtId="14" fontId="15" fillId="10" borderId="3" xfId="0" applyNumberFormat="1" applyFont="1" applyFill="1" applyBorder="1" applyAlignment="1" applyProtection="1">
      <alignment horizontal="center" vertical="center" wrapText="1"/>
      <protection locked="0"/>
    </xf>
    <xf numFmtId="0" fontId="14" fillId="10" borderId="3" xfId="0" applyFont="1" applyFill="1" applyBorder="1" applyAlignment="1" applyProtection="1">
      <alignment horizontal="center" vertical="center"/>
      <protection locked="0"/>
    </xf>
    <xf numFmtId="0" fontId="13" fillId="10" borderId="3" xfId="0" applyFont="1" applyFill="1" applyBorder="1" applyAlignment="1" applyProtection="1">
      <alignment horizontal="center" vertical="center" wrapText="1"/>
      <protection locked="0"/>
    </xf>
    <xf numFmtId="49" fontId="11" fillId="10" borderId="1" xfId="0" applyNumberFormat="1" applyFont="1" applyFill="1" applyBorder="1" applyAlignment="1">
      <alignment horizontal="center" vertical="center" wrapText="1"/>
    </xf>
    <xf numFmtId="9" fontId="9" fillId="10" borderId="2" xfId="2" applyFont="1" applyFill="1" applyBorder="1" applyAlignment="1" applyProtection="1">
      <alignment horizontal="center" vertical="center" wrapText="1"/>
      <protection hidden="1"/>
    </xf>
    <xf numFmtId="9" fontId="9" fillId="10" borderId="3" xfId="2" applyFont="1" applyFill="1" applyBorder="1" applyAlignment="1" applyProtection="1">
      <alignment horizontal="center" vertical="center" wrapText="1"/>
      <protection hidden="1"/>
    </xf>
    <xf numFmtId="49" fontId="11" fillId="10" borderId="2" xfId="0" applyNumberFormat="1" applyFont="1" applyFill="1" applyBorder="1" applyAlignment="1">
      <alignment horizontal="center" vertical="center" wrapText="1"/>
    </xf>
    <xf numFmtId="49" fontId="11" fillId="10" borderId="3" xfId="0" applyNumberFormat="1" applyFont="1" applyFill="1" applyBorder="1" applyAlignment="1">
      <alignment horizontal="center" vertical="center" wrapText="1"/>
    </xf>
    <xf numFmtId="14" fontId="9" fillId="10" borderId="2" xfId="0" applyNumberFormat="1" applyFont="1" applyFill="1" applyBorder="1" applyAlignment="1" applyProtection="1">
      <alignment horizontal="center" vertical="center" wrapText="1"/>
      <protection locked="0" hidden="1"/>
    </xf>
    <xf numFmtId="14" fontId="10" fillId="10" borderId="3" xfId="0" applyNumberFormat="1" applyFont="1" applyFill="1" applyBorder="1" applyAlignment="1" applyProtection="1">
      <alignment horizontal="center" vertical="center" wrapText="1"/>
      <protection locked="0" hidden="1"/>
    </xf>
    <xf numFmtId="14" fontId="10" fillId="10" borderId="3" xfId="0" applyNumberFormat="1" applyFont="1" applyFill="1" applyBorder="1" applyAlignment="1" applyProtection="1">
      <alignment horizontal="center" vertical="center" wrapText="1"/>
      <protection locked="0"/>
    </xf>
    <xf numFmtId="14" fontId="10" fillId="10" borderId="1" xfId="0" applyNumberFormat="1" applyFont="1" applyFill="1" applyBorder="1" applyAlignment="1" applyProtection="1">
      <alignment horizontal="center" vertical="center" wrapText="1"/>
      <protection locked="0"/>
    </xf>
    <xf numFmtId="9" fontId="9" fillId="10" borderId="3" xfId="0" applyNumberFormat="1" applyFont="1" applyFill="1" applyBorder="1" applyAlignment="1" applyProtection="1">
      <alignment horizontal="center" vertical="center" wrapText="1"/>
      <protection hidden="1"/>
    </xf>
    <xf numFmtId="9" fontId="8" fillId="0" borderId="1" xfId="2" applyFont="1" applyFill="1" applyBorder="1" applyAlignment="1" applyProtection="1">
      <alignment horizontal="center" vertical="center" wrapText="1"/>
      <protection locked="0" hidden="1"/>
    </xf>
    <xf numFmtId="9" fontId="8" fillId="0" borderId="6" xfId="2" applyFont="1" applyFill="1" applyBorder="1" applyAlignment="1" applyProtection="1">
      <alignment horizontal="center" vertical="center" wrapText="1"/>
      <protection locked="0" hidden="1"/>
    </xf>
    <xf numFmtId="9" fontId="9" fillId="0" borderId="1" xfId="2" applyFont="1" applyBorder="1" applyAlignment="1" applyProtection="1">
      <alignment horizontal="center" vertical="center" wrapText="1"/>
      <protection locked="0" hidden="1"/>
    </xf>
    <xf numFmtId="9" fontId="9" fillId="0" borderId="6" xfId="2" applyFont="1" applyBorder="1" applyAlignment="1" applyProtection="1">
      <alignment horizontal="center" vertical="center" wrapText="1"/>
      <protection locked="0" hidden="1"/>
    </xf>
    <xf numFmtId="49" fontId="9" fillId="0" borderId="1" xfId="2" applyNumberFormat="1" applyFont="1" applyFill="1" applyBorder="1" applyAlignment="1" applyProtection="1">
      <alignment horizontal="center" vertical="center" wrapText="1"/>
      <protection locked="0" hidden="1"/>
    </xf>
    <xf numFmtId="49" fontId="9" fillId="0" borderId="6" xfId="2" applyNumberFormat="1" applyFont="1" applyFill="1" applyBorder="1" applyAlignment="1" applyProtection="1">
      <alignment horizontal="center" vertical="center" wrapText="1"/>
      <protection locked="0" hidden="1"/>
    </xf>
    <xf numFmtId="9" fontId="8" fillId="0" borderId="3" xfId="2" applyFont="1" applyFill="1" applyBorder="1" applyAlignment="1" applyProtection="1">
      <alignment horizontal="center" vertical="center" wrapText="1"/>
      <protection locked="0" hidden="1"/>
    </xf>
    <xf numFmtId="9" fontId="9" fillId="0" borderId="3" xfId="2" applyFont="1" applyBorder="1" applyAlignment="1" applyProtection="1">
      <alignment horizontal="center" vertical="center" wrapText="1"/>
      <protection locked="0" hidden="1"/>
    </xf>
    <xf numFmtId="49" fontId="9" fillId="0" borderId="3" xfId="2" applyNumberFormat="1" applyFont="1" applyFill="1" applyBorder="1" applyAlignment="1" applyProtection="1">
      <alignment horizontal="center" vertical="center" wrapText="1"/>
      <protection locked="0" hidden="1"/>
    </xf>
    <xf numFmtId="0" fontId="13" fillId="10" borderId="1" xfId="0" applyFont="1" applyFill="1" applyBorder="1" applyAlignment="1" applyProtection="1">
      <alignment horizontal="center" vertical="center" wrapText="1"/>
      <protection locked="0" hidden="1"/>
    </xf>
    <xf numFmtId="0" fontId="13" fillId="10" borderId="6" xfId="0" applyFont="1" applyFill="1" applyBorder="1" applyAlignment="1" applyProtection="1">
      <alignment horizontal="center" vertical="center" wrapText="1"/>
      <protection locked="0" hidden="1"/>
    </xf>
    <xf numFmtId="49" fontId="9" fillId="10" borderId="1" xfId="2" applyNumberFormat="1" applyFont="1" applyFill="1" applyBorder="1" applyAlignment="1" applyProtection="1">
      <alignment horizontal="justify" vertical="center" wrapText="1"/>
      <protection locked="0" hidden="1"/>
    </xf>
    <xf numFmtId="49" fontId="9" fillId="10" borderId="6" xfId="2" applyNumberFormat="1" applyFont="1" applyFill="1" applyBorder="1" applyAlignment="1" applyProtection="1">
      <alignment horizontal="justify" vertical="center" wrapText="1"/>
      <protection locked="0" hidden="1"/>
    </xf>
    <xf numFmtId="0" fontId="13" fillId="10" borderId="3" xfId="0" applyFont="1" applyFill="1" applyBorder="1" applyAlignment="1" applyProtection="1">
      <alignment horizontal="center" vertical="center" wrapText="1"/>
      <protection locked="0" hidden="1"/>
    </xf>
    <xf numFmtId="49" fontId="9" fillId="10" borderId="3" xfId="2" applyNumberFormat="1" applyFont="1" applyFill="1" applyBorder="1" applyAlignment="1" applyProtection="1">
      <alignment horizontal="justify" vertical="center" wrapText="1"/>
      <protection locked="0" hidden="1"/>
    </xf>
    <xf numFmtId="49" fontId="9" fillId="0" borderId="1" xfId="2" applyNumberFormat="1" applyFont="1" applyBorder="1" applyAlignment="1" applyProtection="1">
      <alignment horizontal="center" vertical="center" wrapText="1"/>
      <protection locked="0" hidden="1"/>
    </xf>
    <xf numFmtId="9" fontId="9" fillId="9" borderId="3" xfId="2" applyFont="1" applyFill="1" applyBorder="1" applyAlignment="1" applyProtection="1">
      <alignment horizontal="center" vertical="center" wrapText="1"/>
      <protection hidden="1"/>
    </xf>
    <xf numFmtId="9" fontId="9" fillId="9" borderId="3" xfId="0" applyNumberFormat="1" applyFont="1" applyFill="1" applyBorder="1" applyAlignment="1" applyProtection="1">
      <alignment horizontal="center" vertical="center" wrapText="1"/>
      <protection hidden="1"/>
    </xf>
    <xf numFmtId="9" fontId="9" fillId="9" borderId="1" xfId="0" applyNumberFormat="1" applyFont="1" applyFill="1" applyBorder="1" applyAlignment="1" applyProtection="1">
      <alignment horizontal="center" vertical="center" wrapText="1"/>
      <protection hidden="1"/>
    </xf>
    <xf numFmtId="49" fontId="9" fillId="0" borderId="3" xfId="2" applyNumberFormat="1" applyFont="1" applyBorder="1" applyAlignment="1" applyProtection="1">
      <alignment horizontal="center" vertical="center" wrapText="1"/>
      <protection locked="0" hidden="1"/>
    </xf>
    <xf numFmtId="0" fontId="12" fillId="10"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hidden="1"/>
    </xf>
    <xf numFmtId="0" fontId="3" fillId="5" borderId="1" xfId="0" applyFont="1" applyFill="1" applyBorder="1" applyAlignment="1" applyProtection="1">
      <alignment horizontal="center" vertical="center" wrapText="1"/>
      <protection locked="0" hidden="1"/>
    </xf>
    <xf numFmtId="0" fontId="2" fillId="7" borderId="1" xfId="0" applyFont="1" applyFill="1" applyBorder="1" applyAlignment="1" applyProtection="1">
      <alignment horizontal="center" vertical="center" wrapText="1"/>
      <protection locked="0" hidden="1"/>
    </xf>
    <xf numFmtId="9" fontId="9" fillId="0" borderId="3" xfId="0" applyNumberFormat="1" applyFont="1" applyFill="1" applyBorder="1" applyAlignment="1" applyProtection="1">
      <alignment horizontal="center" vertical="center" wrapText="1"/>
      <protection hidden="1"/>
    </xf>
    <xf numFmtId="9" fontId="9" fillId="0" borderId="1" xfId="0" applyNumberFormat="1"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locked="0" hidden="1"/>
    </xf>
    <xf numFmtId="0" fontId="9" fillId="0" borderId="4" xfId="0" applyFont="1" applyFill="1" applyBorder="1" applyAlignment="1" applyProtection="1">
      <alignment horizontal="center" vertical="center" wrapText="1"/>
      <protection locked="0" hidden="1"/>
    </xf>
    <xf numFmtId="0" fontId="9" fillId="0" borderId="3" xfId="0" applyFont="1" applyFill="1" applyBorder="1" applyAlignment="1" applyProtection="1">
      <alignment horizontal="center" vertical="center" wrapText="1"/>
      <protection locked="0" hidden="1"/>
    </xf>
    <xf numFmtId="9" fontId="9" fillId="0" borderId="1" xfId="2" applyFont="1" applyFill="1" applyBorder="1" applyAlignment="1">
      <alignment horizontal="center" vertical="center"/>
    </xf>
    <xf numFmtId="9" fontId="9" fillId="0" borderId="2" xfId="2" applyFont="1" applyFill="1" applyBorder="1" applyAlignment="1" applyProtection="1">
      <alignment horizontal="center" vertical="center" wrapText="1"/>
      <protection hidden="1"/>
    </xf>
    <xf numFmtId="9" fontId="10" fillId="0" borderId="1" xfId="2" applyFont="1" applyFill="1" applyBorder="1" applyAlignment="1" applyProtection="1">
      <alignment horizontal="center" vertical="center" wrapText="1"/>
      <protection hidden="1"/>
    </xf>
    <xf numFmtId="9" fontId="10" fillId="0" borderId="2" xfId="2" applyFont="1" applyFill="1" applyBorder="1" applyAlignment="1" applyProtection="1">
      <alignment horizontal="center" vertical="center" wrapText="1"/>
      <protection hidden="1"/>
    </xf>
    <xf numFmtId="9" fontId="9" fillId="0" borderId="8" xfId="2" applyFont="1" applyFill="1" applyBorder="1" applyAlignment="1" applyProtection="1">
      <alignment horizontal="center" vertical="center" wrapText="1"/>
      <protection hidden="1"/>
    </xf>
    <xf numFmtId="9" fontId="9" fillId="0" borderId="21" xfId="2" applyFont="1" applyFill="1" applyBorder="1" applyAlignment="1">
      <alignment horizontal="center" vertical="center"/>
    </xf>
    <xf numFmtId="9" fontId="9" fillId="0" borderId="22" xfId="2" applyFont="1" applyFill="1" applyBorder="1" applyAlignment="1">
      <alignment horizontal="center" vertical="center"/>
    </xf>
    <xf numFmtId="9" fontId="9" fillId="0" borderId="23" xfId="2" applyFont="1" applyFill="1" applyBorder="1" applyAlignment="1">
      <alignment horizontal="center" vertical="center"/>
    </xf>
    <xf numFmtId="0" fontId="9" fillId="0" borderId="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9" fontId="9" fillId="0" borderId="12" xfId="2" applyFont="1" applyFill="1" applyBorder="1" applyAlignment="1">
      <alignment horizontal="center" vertical="center"/>
    </xf>
    <xf numFmtId="9" fontId="9" fillId="0" borderId="13" xfId="2" applyFont="1" applyFill="1" applyBorder="1" applyAlignment="1">
      <alignment horizontal="center" vertical="center"/>
    </xf>
    <xf numFmtId="9" fontId="9" fillId="0" borderId="14" xfId="2" applyFont="1" applyFill="1" applyBorder="1" applyAlignment="1">
      <alignment horizontal="center" vertical="center"/>
    </xf>
    <xf numFmtId="9" fontId="9" fillId="0" borderId="17" xfId="2" applyFont="1" applyFill="1" applyBorder="1" applyAlignment="1">
      <alignment horizontal="center" vertical="center"/>
    </xf>
    <xf numFmtId="9" fontId="9" fillId="0" borderId="18" xfId="2" applyFont="1" applyFill="1" applyBorder="1" applyAlignment="1">
      <alignment horizontal="center" vertical="center"/>
    </xf>
    <xf numFmtId="9" fontId="9" fillId="0" borderId="19" xfId="2" applyFont="1" applyFill="1" applyBorder="1" applyAlignment="1">
      <alignment horizontal="center" vertical="center"/>
    </xf>
    <xf numFmtId="9" fontId="9" fillId="0" borderId="9" xfId="2" applyFont="1" applyFill="1" applyBorder="1" applyAlignment="1">
      <alignment horizontal="center" vertical="center"/>
    </xf>
    <xf numFmtId="9" fontId="9" fillId="0" borderId="8" xfId="2" applyFont="1" applyFill="1" applyBorder="1" applyAlignment="1">
      <alignment horizontal="center" vertical="center"/>
    </xf>
    <xf numFmtId="14" fontId="10" fillId="0" borderId="1" xfId="0" applyNumberFormat="1" applyFont="1" applyBorder="1" applyAlignment="1" applyProtection="1">
      <alignment horizontal="center" vertical="center" wrapText="1"/>
      <protection locked="0" hidden="1"/>
    </xf>
    <xf numFmtId="9" fontId="9" fillId="0" borderId="24" xfId="2" applyFont="1" applyFill="1" applyBorder="1" applyAlignment="1">
      <alignment horizontal="center" vertical="center"/>
    </xf>
    <xf numFmtId="9" fontId="9" fillId="0" borderId="3" xfId="2" applyFont="1" applyFill="1" applyBorder="1" applyAlignment="1">
      <alignment horizontal="center" vertical="center"/>
    </xf>
    <xf numFmtId="9" fontId="9" fillId="0" borderId="2" xfId="2" applyFont="1" applyFill="1" applyBorder="1" applyAlignment="1">
      <alignment horizontal="center" vertical="center"/>
    </xf>
    <xf numFmtId="9" fontId="9" fillId="0" borderId="4" xfId="2" applyFont="1" applyFill="1" applyBorder="1" applyAlignment="1">
      <alignment horizontal="center" vertical="center"/>
    </xf>
    <xf numFmtId="9" fontId="9" fillId="0" borderId="11" xfId="2" applyFont="1" applyFill="1" applyBorder="1" applyAlignment="1">
      <alignment horizontal="center" vertical="center"/>
    </xf>
    <xf numFmtId="9" fontId="9" fillId="0" borderId="10" xfId="2" applyFont="1" applyFill="1" applyBorder="1" applyAlignment="1">
      <alignment horizontal="center" vertical="center"/>
    </xf>
    <xf numFmtId="9" fontId="9" fillId="0" borderId="25" xfId="2" applyFont="1" applyFill="1" applyBorder="1" applyAlignment="1">
      <alignment horizontal="center" vertical="center"/>
    </xf>
    <xf numFmtId="14" fontId="10" fillId="0" borderId="1" xfId="0" applyNumberFormat="1" applyFont="1" applyBorder="1" applyAlignment="1" applyProtection="1">
      <alignment horizontal="center" vertical="center"/>
      <protection locked="0"/>
    </xf>
    <xf numFmtId="14" fontId="10" fillId="0" borderId="1" xfId="0" applyNumberFormat="1" applyFont="1" applyBorder="1" applyAlignment="1" applyProtection="1">
      <alignment horizontal="center" vertical="center" wrapText="1"/>
      <protection locked="0"/>
    </xf>
    <xf numFmtId="9" fontId="10" fillId="0" borderId="1" xfId="0" applyNumberFormat="1" applyFont="1" applyFill="1" applyBorder="1" applyAlignment="1">
      <alignment horizontal="center" vertical="center"/>
    </xf>
    <xf numFmtId="49" fontId="9" fillId="0" borderId="6" xfId="2" applyNumberFormat="1" applyFont="1" applyBorder="1" applyAlignment="1" applyProtection="1">
      <alignment horizontal="center" vertical="center" wrapText="1"/>
      <protection locked="0" hidden="1"/>
    </xf>
    <xf numFmtId="14" fontId="10" fillId="9" borderId="1" xfId="0" applyNumberFormat="1" applyFont="1" applyFill="1" applyBorder="1" applyAlignment="1" applyProtection="1">
      <alignment horizontal="center" vertical="center"/>
      <protection locked="0"/>
    </xf>
    <xf numFmtId="14" fontId="10" fillId="9" borderId="6" xfId="0" applyNumberFormat="1" applyFont="1" applyFill="1" applyBorder="1" applyAlignment="1" applyProtection="1">
      <alignment horizontal="center" vertical="center"/>
      <protection locked="0"/>
    </xf>
    <xf numFmtId="9" fontId="9" fillId="0" borderId="6" xfId="2" applyFont="1" applyFill="1" applyBorder="1" applyAlignment="1">
      <alignment horizontal="center" vertical="center"/>
    </xf>
    <xf numFmtId="0" fontId="9" fillId="0" borderId="6" xfId="0" applyFont="1" applyBorder="1" applyAlignment="1" applyProtection="1">
      <alignment horizontal="center" vertical="center"/>
      <protection locked="0"/>
    </xf>
    <xf numFmtId="49" fontId="9" fillId="10" borderId="1" xfId="2" applyNumberFormat="1" applyFont="1" applyFill="1" applyBorder="1" applyAlignment="1" applyProtection="1">
      <alignment horizontal="center" vertical="center"/>
      <protection locked="0"/>
    </xf>
    <xf numFmtId="9" fontId="9" fillId="0" borderId="7" xfId="0" applyNumberFormat="1" applyFont="1" applyBorder="1" applyAlignment="1">
      <alignment horizontal="center" vertical="center"/>
    </xf>
    <xf numFmtId="0" fontId="9" fillId="0" borderId="6" xfId="0" applyFont="1" applyBorder="1" applyAlignment="1">
      <alignment horizontal="center" vertical="center"/>
    </xf>
    <xf numFmtId="0" fontId="8" fillId="0" borderId="7"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9" fontId="9" fillId="0" borderId="7" xfId="2" applyFont="1" applyBorder="1" applyAlignment="1" applyProtection="1">
      <alignment horizontal="center" vertical="center" wrapText="1"/>
      <protection locked="0"/>
    </xf>
    <xf numFmtId="49" fontId="9" fillId="0" borderId="7" xfId="2" applyNumberFormat="1" applyFont="1" applyBorder="1" applyAlignment="1" applyProtection="1">
      <alignment horizontal="center" vertical="center" wrapText="1"/>
      <protection locked="0"/>
    </xf>
    <xf numFmtId="0" fontId="9" fillId="0" borderId="7" xfId="0" applyFont="1" applyBorder="1" applyAlignment="1" applyProtection="1">
      <alignment horizontal="center" vertical="center"/>
      <protection locked="0"/>
    </xf>
    <xf numFmtId="14" fontId="9" fillId="0" borderId="7" xfId="0" applyNumberFormat="1" applyFont="1" applyBorder="1" applyAlignment="1" applyProtection="1">
      <alignment horizontal="center" vertical="center"/>
      <protection locked="0"/>
    </xf>
    <xf numFmtId="14" fontId="9" fillId="0" borderId="6" xfId="0" applyNumberFormat="1" applyFont="1" applyBorder="1" applyAlignment="1" applyProtection="1">
      <alignment horizontal="center" vertical="center"/>
      <protection locked="0"/>
    </xf>
    <xf numFmtId="0" fontId="4" fillId="6" borderId="1" xfId="0" applyFont="1" applyFill="1" applyBorder="1" applyAlignment="1" applyProtection="1">
      <alignment horizontal="center" vertical="center" wrapText="1"/>
      <protection locked="0" hidden="1"/>
    </xf>
    <xf numFmtId="0" fontId="9" fillId="10" borderId="26" xfId="0" applyFont="1" applyFill="1" applyBorder="1" applyAlignment="1" applyProtection="1">
      <alignment horizontal="center" vertical="center" wrapText="1"/>
      <protection locked="0" hidden="1"/>
    </xf>
    <xf numFmtId="0" fontId="14" fillId="10" borderId="26" xfId="0" applyFont="1" applyFill="1" applyBorder="1" applyAlignment="1" applyProtection="1">
      <alignment horizontal="center" vertical="center" wrapText="1"/>
      <protection locked="0"/>
    </xf>
    <xf numFmtId="0" fontId="14" fillId="10" borderId="4" xfId="0" applyFont="1" applyFill="1" applyBorder="1" applyAlignment="1" applyProtection="1">
      <alignment horizontal="center" vertical="center" wrapText="1"/>
      <protection locked="0"/>
    </xf>
    <xf numFmtId="0" fontId="14" fillId="10" borderId="2" xfId="0" applyFont="1" applyFill="1" applyBorder="1" applyAlignment="1" applyProtection="1">
      <alignment horizontal="center" vertical="center" wrapText="1"/>
      <protection locked="0"/>
    </xf>
    <xf numFmtId="0" fontId="9" fillId="9" borderId="2" xfId="0" applyFont="1" applyFill="1" applyBorder="1" applyAlignment="1" applyProtection="1">
      <alignment horizontal="center" vertical="center" wrapText="1"/>
      <protection locked="0" hidden="1"/>
    </xf>
    <xf numFmtId="0" fontId="9" fillId="9" borderId="27" xfId="0" applyFont="1" applyFill="1" applyBorder="1" applyAlignment="1" applyProtection="1">
      <alignment horizontal="center" vertical="center" wrapText="1"/>
      <protection locked="0" hidden="1"/>
    </xf>
    <xf numFmtId="0" fontId="9" fillId="9" borderId="4" xfId="0" applyFont="1" applyFill="1" applyBorder="1" applyAlignment="1" applyProtection="1">
      <alignment horizontal="center" vertical="center" wrapText="1"/>
      <protection locked="0" hidden="1"/>
    </xf>
    <xf numFmtId="0" fontId="9" fillId="9" borderId="26" xfId="0" applyFont="1" applyFill="1" applyBorder="1" applyAlignment="1" applyProtection="1">
      <alignment horizontal="center" vertical="center" wrapText="1"/>
      <protection locked="0" hidden="1"/>
    </xf>
    <xf numFmtId="0" fontId="14" fillId="10" borderId="2" xfId="0" applyFont="1" applyFill="1" applyBorder="1" applyAlignment="1" applyProtection="1">
      <alignment horizontal="center" vertical="center"/>
      <protection locked="0"/>
    </xf>
    <xf numFmtId="0" fontId="14" fillId="10" borderId="4" xfId="0" applyFont="1" applyFill="1" applyBorder="1" applyAlignment="1" applyProtection="1">
      <alignment horizontal="center" vertical="center"/>
      <protection locked="0"/>
    </xf>
    <xf numFmtId="0" fontId="14" fillId="10" borderId="27" xfId="0" applyFont="1" applyFill="1" applyBorder="1" applyAlignment="1" applyProtection="1">
      <alignment horizontal="center" vertical="center" wrapText="1"/>
      <protection locked="0"/>
    </xf>
    <xf numFmtId="0" fontId="14" fillId="9" borderId="26" xfId="0" applyFont="1" applyFill="1" applyBorder="1" applyAlignment="1" applyProtection="1">
      <alignment horizontal="center" vertical="center" wrapText="1"/>
      <protection locked="0" hidden="1"/>
    </xf>
    <xf numFmtId="0" fontId="9" fillId="0" borderId="2" xfId="0" applyFont="1" applyFill="1" applyBorder="1" applyAlignment="1" applyProtection="1">
      <alignment horizontal="center" vertical="center"/>
      <protection locked="0"/>
    </xf>
    <xf numFmtId="0" fontId="9" fillId="10" borderId="26" xfId="0" applyFont="1" applyFill="1" applyBorder="1" applyAlignment="1" applyProtection="1">
      <alignment horizontal="center" vertical="center"/>
      <protection locked="0"/>
    </xf>
    <xf numFmtId="0" fontId="9" fillId="10" borderId="27"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10" borderId="26" xfId="0" applyFont="1" applyFill="1" applyBorder="1" applyAlignment="1" applyProtection="1">
      <alignment horizontal="center" vertical="center" wrapText="1"/>
      <protection locked="0"/>
    </xf>
    <xf numFmtId="0" fontId="9" fillId="9" borderId="2"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hidden="1"/>
    </xf>
    <xf numFmtId="0" fontId="9" fillId="0" borderId="27" xfId="0" applyFont="1" applyFill="1" applyBorder="1" applyAlignment="1" applyProtection="1">
      <alignment horizontal="center" vertical="center" wrapText="1"/>
      <protection locked="0" hidden="1"/>
    </xf>
    <xf numFmtId="14" fontId="23" fillId="13" borderId="28" xfId="0" applyNumberFormat="1" applyFont="1" applyFill="1" applyBorder="1" applyAlignment="1" applyProtection="1">
      <alignment horizontal="center" vertical="center" wrapText="1"/>
      <protection locked="0" hidden="1"/>
    </xf>
    <xf numFmtId="14" fontId="23" fillId="13" borderId="0" xfId="0" applyNumberFormat="1" applyFont="1" applyFill="1" applyAlignment="1" applyProtection="1">
      <alignment horizontal="center" vertical="center" wrapText="1"/>
      <protection locked="0" hidden="1"/>
    </xf>
    <xf numFmtId="0" fontId="8" fillId="14" borderId="1" xfId="0" applyFont="1" applyFill="1" applyBorder="1" applyAlignment="1" applyProtection="1">
      <alignment horizontal="center" vertical="center" wrapText="1"/>
      <protection locked="0" hidden="1"/>
    </xf>
    <xf numFmtId="9" fontId="9" fillId="0" borderId="1" xfId="2"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hidden="1"/>
    </xf>
    <xf numFmtId="14" fontId="9" fillId="0" borderId="1" xfId="0" applyNumberFormat="1" applyFont="1" applyFill="1" applyBorder="1" applyAlignment="1" applyProtection="1">
      <alignment horizontal="center" vertical="center" wrapText="1"/>
      <protection locked="0" hidden="1"/>
    </xf>
    <xf numFmtId="14" fontId="10" fillId="0" borderId="1" xfId="0" applyNumberFormat="1" applyFont="1" applyFill="1" applyBorder="1" applyAlignment="1" applyProtection="1">
      <alignment horizontal="center" vertical="center" wrapText="1"/>
      <protection locked="0"/>
    </xf>
    <xf numFmtId="14"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9" fontId="11" fillId="0" borderId="1" xfId="2" applyFont="1" applyFill="1" applyBorder="1" applyAlignment="1" applyProtection="1">
      <alignment horizontal="center" vertical="center" wrapText="1"/>
    </xf>
    <xf numFmtId="14" fontId="9"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9" fontId="24" fillId="15" borderId="8" xfId="2" applyFont="1" applyFill="1" applyBorder="1" applyAlignment="1" applyProtection="1">
      <alignment horizontal="center" vertical="center" wrapText="1"/>
      <protection locked="0"/>
    </xf>
    <xf numFmtId="9" fontId="9" fillId="0" borderId="8" xfId="2" applyFont="1" applyFill="1" applyBorder="1" applyAlignment="1" applyProtection="1">
      <alignment horizontal="left" vertical="center" wrapText="1"/>
      <protection locked="0" hidden="1"/>
    </xf>
    <xf numFmtId="9" fontId="11" fillId="0" borderId="8" xfId="2" applyFont="1" applyFill="1" applyBorder="1" applyAlignment="1" applyProtection="1">
      <alignment horizontal="left" vertical="center" wrapText="1"/>
      <protection locked="0"/>
    </xf>
    <xf numFmtId="0" fontId="24" fillId="9" borderId="8" xfId="0" applyFont="1" applyFill="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hidden="1"/>
    </xf>
    <xf numFmtId="9" fontId="24" fillId="16" borderId="10" xfId="2" applyFont="1" applyFill="1" applyBorder="1" applyAlignment="1">
      <alignment horizontal="center" vertical="center" wrapText="1"/>
    </xf>
    <xf numFmtId="0" fontId="8" fillId="9" borderId="8" xfId="0" applyFont="1" applyFill="1" applyBorder="1" applyAlignment="1" applyProtection="1">
      <alignment horizontal="center" vertical="center" wrapText="1"/>
      <protection locked="0" hidden="1"/>
    </xf>
    <xf numFmtId="9" fontId="11" fillId="0" borderId="1" xfId="0" applyNumberFormat="1" applyFont="1" applyFill="1" applyBorder="1" applyAlignment="1">
      <alignment horizontal="center" vertical="center" wrapText="1"/>
    </xf>
    <xf numFmtId="9" fontId="24" fillId="16" borderId="25" xfId="2" applyFont="1" applyFill="1" applyBorder="1" applyAlignment="1">
      <alignment horizontal="center" vertical="center" wrapText="1"/>
    </xf>
    <xf numFmtId="9" fontId="24" fillId="16" borderId="11" xfId="2" applyFont="1" applyFill="1" applyBorder="1" applyAlignment="1">
      <alignment horizontal="center" vertical="center" wrapText="1"/>
    </xf>
    <xf numFmtId="9" fontId="9" fillId="0" borderId="8" xfId="2" applyFont="1" applyBorder="1" applyAlignment="1" applyProtection="1">
      <alignment horizontal="left" vertical="center" wrapText="1"/>
      <protection locked="0" hidden="1"/>
    </xf>
    <xf numFmtId="0" fontId="9" fillId="0" borderId="1" xfId="0" applyFont="1" applyFill="1" applyBorder="1" applyAlignment="1" applyProtection="1">
      <alignment horizontal="left" vertical="center" wrapText="1"/>
      <protection locked="0"/>
    </xf>
    <xf numFmtId="9" fontId="10" fillId="0" borderId="8" xfId="2" applyFont="1" applyFill="1" applyBorder="1" applyAlignment="1" applyProtection="1">
      <alignment horizontal="left" vertical="center" wrapText="1"/>
      <protection locked="0"/>
    </xf>
    <xf numFmtId="14" fontId="10" fillId="0" borderId="1" xfId="0" applyNumberFormat="1" applyFont="1" applyFill="1" applyBorder="1" applyAlignment="1">
      <alignment horizontal="center" vertical="center" wrapText="1"/>
    </xf>
    <xf numFmtId="9" fontId="11" fillId="0" borderId="1" xfId="2" applyFont="1" applyFill="1" applyBorder="1" applyAlignment="1" applyProtection="1">
      <alignment horizontal="center" vertical="center" wrapText="1"/>
    </xf>
    <xf numFmtId="0" fontId="9" fillId="0" borderId="8" xfId="0" applyFont="1" applyBorder="1" applyAlignment="1">
      <alignment horizontal="center" wrapText="1"/>
    </xf>
    <xf numFmtId="0" fontId="11" fillId="0" borderId="1" xfId="0" applyFont="1" applyFill="1" applyBorder="1" applyAlignment="1">
      <alignment horizontal="left" vertical="center" wrapText="1" readingOrder="1"/>
    </xf>
    <xf numFmtId="9" fontId="11" fillId="0" borderId="1" xfId="0" applyNumberFormat="1" applyFont="1" applyFill="1" applyBorder="1" applyAlignment="1">
      <alignment horizontal="center" vertical="center" wrapText="1" readingOrder="1"/>
    </xf>
    <xf numFmtId="14" fontId="11" fillId="0" borderId="1" xfId="0" applyNumberFormat="1" applyFont="1" applyFill="1" applyBorder="1" applyAlignment="1">
      <alignment horizontal="center" vertical="center" wrapText="1" readingOrder="1"/>
    </xf>
    <xf numFmtId="0" fontId="9" fillId="0" borderId="8" xfId="0" applyFont="1" applyBorder="1" applyAlignment="1">
      <alignment horizontal="center"/>
    </xf>
    <xf numFmtId="0" fontId="9" fillId="0" borderId="8" xfId="0" applyFont="1" applyBorder="1" applyAlignment="1">
      <alignment horizontal="center" vertical="center" wrapText="1"/>
    </xf>
    <xf numFmtId="9" fontId="20" fillId="15" borderId="8" xfId="2" applyFont="1" applyFill="1" applyBorder="1" applyAlignment="1" applyProtection="1">
      <alignment horizontal="center" vertical="center" wrapText="1"/>
      <protection locked="0"/>
    </xf>
    <xf numFmtId="0" fontId="9" fillId="0" borderId="8" xfId="0" applyFont="1" applyBorder="1" applyAlignment="1">
      <alignment horizontal="center" vertical="center"/>
    </xf>
    <xf numFmtId="9" fontId="9" fillId="0" borderId="2" xfId="2" applyFont="1" applyFill="1" applyBorder="1" applyAlignment="1" applyProtection="1">
      <alignment horizontal="center" vertical="center" wrapText="1"/>
      <protection locked="0" hidden="1"/>
    </xf>
    <xf numFmtId="49" fontId="9" fillId="0" borderId="2" xfId="2" applyNumberFormat="1"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left" vertical="center" wrapText="1"/>
      <protection locked="0" hidden="1"/>
    </xf>
    <xf numFmtId="14" fontId="11" fillId="0" borderId="1" xfId="0" applyNumberFormat="1" applyFont="1" applyFill="1" applyBorder="1" applyAlignment="1">
      <alignment horizontal="center" vertical="center" wrapText="1"/>
    </xf>
    <xf numFmtId="0" fontId="8" fillId="0" borderId="8" xfId="0" applyFont="1" applyBorder="1" applyAlignment="1" applyProtection="1">
      <alignment horizontal="center" vertical="center" wrapText="1"/>
      <protection locked="0" hidden="1"/>
    </xf>
    <xf numFmtId="9" fontId="9" fillId="0" borderId="4" xfId="2" applyFont="1" applyFill="1" applyBorder="1" applyAlignment="1" applyProtection="1">
      <alignment horizontal="center" vertical="center" wrapText="1"/>
      <protection locked="0" hidden="1"/>
    </xf>
    <xf numFmtId="49" fontId="9" fillId="0" borderId="4" xfId="2" applyNumberFormat="1" applyFont="1" applyFill="1" applyBorder="1" applyAlignment="1" applyProtection="1">
      <alignment horizontal="center" vertical="center" wrapText="1"/>
      <protection locked="0" hidden="1"/>
    </xf>
    <xf numFmtId="49" fontId="11" fillId="0" borderId="1" xfId="0" applyNumberFormat="1" applyFont="1" applyFill="1" applyBorder="1" applyAlignment="1">
      <alignment horizontal="center" vertical="center" wrapText="1"/>
    </xf>
    <xf numFmtId="9" fontId="9" fillId="0" borderId="3" xfId="2"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center" vertical="center" wrapText="1"/>
      <protection locked="0" hidden="1"/>
    </xf>
    <xf numFmtId="9" fontId="28" fillId="0" borderId="1" xfId="2" applyFont="1" applyFill="1" applyBorder="1" applyAlignment="1" applyProtection="1">
      <alignment horizontal="center" vertical="center" wrapText="1"/>
      <protection hidden="1"/>
    </xf>
    <xf numFmtId="49" fontId="29" fillId="0" borderId="1" xfId="0" applyNumberFormat="1" applyFont="1" applyBorder="1" applyAlignment="1">
      <alignment horizontal="center" vertical="center" wrapText="1"/>
    </xf>
    <xf numFmtId="9" fontId="9" fillId="0" borderId="6" xfId="2"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10" fillId="0" borderId="6" xfId="0" applyFont="1" applyFill="1" applyBorder="1" applyAlignment="1" applyProtection="1">
      <alignment horizontal="center" vertical="center" wrapText="1"/>
      <protection locked="0" hidden="1"/>
    </xf>
    <xf numFmtId="14" fontId="9" fillId="0" borderId="6" xfId="0" applyNumberFormat="1" applyFont="1" applyFill="1" applyBorder="1" applyAlignment="1" applyProtection="1">
      <alignment horizontal="center" vertical="center" wrapText="1"/>
      <protection locked="0" hidden="1"/>
    </xf>
    <xf numFmtId="14" fontId="11" fillId="0" borderId="6" xfId="0" applyNumberFormat="1"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vertical="center" wrapText="1"/>
      <protection locked="0"/>
    </xf>
    <xf numFmtId="9" fontId="11" fillId="0" borderId="6" xfId="2" applyFont="1" applyFill="1" applyBorder="1" applyAlignment="1" applyProtection="1">
      <alignment horizontal="center" vertical="center" wrapText="1"/>
    </xf>
    <xf numFmtId="14" fontId="9" fillId="0" borderId="6" xfId="0" applyNumberFormat="1" applyFont="1" applyFill="1" applyBorder="1" applyAlignment="1">
      <alignment horizontal="center" vertical="center" wrapText="1"/>
    </xf>
    <xf numFmtId="9" fontId="28" fillId="0" borderId="6" xfId="2" applyFont="1" applyFill="1" applyBorder="1" applyAlignment="1" applyProtection="1">
      <alignment horizontal="center" vertical="center" wrapText="1"/>
      <protection hidden="1"/>
    </xf>
    <xf numFmtId="49" fontId="29" fillId="0" borderId="6" xfId="0" applyNumberFormat="1" applyFont="1" applyBorder="1" applyAlignment="1">
      <alignment horizontal="center" vertical="center" wrapText="1"/>
    </xf>
    <xf numFmtId="9" fontId="24" fillId="15" borderId="29" xfId="2" applyFont="1" applyFill="1" applyBorder="1" applyAlignment="1" applyProtection="1">
      <alignment horizontal="center" vertical="center" wrapText="1"/>
      <protection locked="0"/>
    </xf>
    <xf numFmtId="9" fontId="11" fillId="0" borderId="29" xfId="2" applyFont="1" applyFill="1" applyBorder="1" applyAlignment="1" applyProtection="1">
      <alignment horizontal="left" vertical="center" wrapText="1"/>
      <protection locked="0"/>
    </xf>
    <xf numFmtId="0" fontId="24" fillId="9" borderId="29" xfId="0" applyFont="1" applyFill="1" applyBorder="1" applyAlignment="1" applyProtection="1">
      <alignment horizontal="center" vertical="center" wrapText="1"/>
      <protection locked="0"/>
    </xf>
    <xf numFmtId="0" fontId="9" fillId="0" borderId="29" xfId="0" applyFont="1" applyBorder="1" applyAlignment="1">
      <alignment horizontal="center" vertical="center"/>
    </xf>
    <xf numFmtId="9" fontId="24" fillId="16" borderId="30" xfId="2" applyFont="1" applyFill="1" applyBorder="1" applyAlignment="1">
      <alignment horizontal="center" vertical="center" wrapText="1"/>
    </xf>
    <xf numFmtId="0" fontId="8" fillId="9" borderId="29" xfId="0" applyFont="1" applyFill="1" applyBorder="1" applyAlignment="1" applyProtection="1">
      <alignment horizontal="center" vertical="center" wrapText="1"/>
      <protection locked="0" hidden="1"/>
    </xf>
    <xf numFmtId="9" fontId="13" fillId="15" borderId="3" xfId="2" applyFont="1" applyFill="1" applyBorder="1" applyAlignment="1" applyProtection="1">
      <alignment horizontal="center" vertical="center" wrapText="1"/>
      <protection locked="0" hidden="1"/>
    </xf>
    <xf numFmtId="0" fontId="9" fillId="0" borderId="3" xfId="0" applyFont="1" applyBorder="1" applyAlignment="1" applyProtection="1">
      <alignment horizontal="left" vertical="center" wrapText="1"/>
      <protection locked="0" hidden="1"/>
    </xf>
    <xf numFmtId="0" fontId="30" fillId="17" borderId="3" xfId="0" applyFont="1" applyFill="1" applyBorder="1" applyAlignment="1" applyProtection="1">
      <alignment horizontal="center" vertical="center" wrapText="1"/>
      <protection locked="0"/>
    </xf>
    <xf numFmtId="0" fontId="9" fillId="0" borderId="3" xfId="0" applyFont="1" applyBorder="1" applyAlignment="1" applyProtection="1">
      <alignment vertical="center" wrapText="1"/>
      <protection locked="0" hidden="1"/>
    </xf>
    <xf numFmtId="9" fontId="24" fillId="18" borderId="3" xfId="0" applyNumberFormat="1" applyFont="1" applyFill="1" applyBorder="1" applyAlignment="1" applyProtection="1">
      <alignment horizontal="center" vertical="center" wrapText="1"/>
      <protection locked="0" hidden="1"/>
    </xf>
    <xf numFmtId="0" fontId="30" fillId="9" borderId="16" xfId="0" applyFont="1" applyFill="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hidden="1"/>
    </xf>
    <xf numFmtId="9" fontId="13" fillId="15" borderId="1" xfId="2" applyFont="1" applyFill="1" applyBorder="1" applyAlignment="1" applyProtection="1">
      <alignment horizontal="center" vertical="center" wrapText="1"/>
      <protection locked="0" hidden="1"/>
    </xf>
    <xf numFmtId="0" fontId="9" fillId="0" borderId="1" xfId="0" applyFont="1" applyBorder="1" applyAlignment="1" applyProtection="1">
      <alignment horizontal="left" vertical="center" wrapText="1"/>
      <protection locked="0" hidden="1"/>
    </xf>
    <xf numFmtId="0" fontId="30" fillId="17"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hidden="1"/>
    </xf>
    <xf numFmtId="9" fontId="24" fillId="18" borderId="1" xfId="0" applyNumberFormat="1" applyFont="1" applyFill="1" applyBorder="1" applyAlignment="1" applyProtection="1">
      <alignment horizontal="center" vertical="center" wrapText="1"/>
      <protection locked="0" hidden="1"/>
    </xf>
    <xf numFmtId="0" fontId="30" fillId="9" borderId="9" xfId="0"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hidden="1"/>
    </xf>
    <xf numFmtId="9" fontId="24" fillId="18" borderId="2" xfId="0" applyNumberFormat="1" applyFont="1" applyFill="1" applyBorder="1" applyAlignment="1" applyProtection="1">
      <alignment horizontal="center" vertical="center" wrapText="1"/>
      <protection locked="0" hidden="1"/>
    </xf>
    <xf numFmtId="9" fontId="24" fillId="18" borderId="4" xfId="0" applyNumberFormat="1" applyFont="1" applyFill="1" applyBorder="1" applyAlignment="1" applyProtection="1">
      <alignment horizontal="center" vertical="center" wrapText="1"/>
      <protection locked="0" hidden="1"/>
    </xf>
    <xf numFmtId="9" fontId="9" fillId="0" borderId="1" xfId="2" applyFont="1" applyFill="1" applyBorder="1" applyAlignment="1" applyProtection="1">
      <alignment horizontal="left" vertical="center" wrapText="1"/>
      <protection locked="0" hidden="1"/>
    </xf>
    <xf numFmtId="49" fontId="8" fillId="10" borderId="1" xfId="2" applyNumberFormat="1" applyFont="1" applyFill="1" applyBorder="1" applyAlignment="1" applyProtection="1">
      <alignment horizontal="center" vertical="center" wrapText="1"/>
      <protection locked="0" hidden="1"/>
    </xf>
    <xf numFmtId="0" fontId="9" fillId="9" borderId="1" xfId="0" applyFont="1" applyFill="1" applyBorder="1" applyAlignment="1" applyProtection="1">
      <alignment horizontal="left" vertical="center" wrapText="1"/>
      <protection locked="0" hidden="1"/>
    </xf>
    <xf numFmtId="49" fontId="8" fillId="10" borderId="6" xfId="2" applyNumberFormat="1" applyFont="1" applyFill="1" applyBorder="1" applyAlignment="1" applyProtection="1">
      <alignment horizontal="center" vertical="center" wrapText="1"/>
      <protection locked="0" hidden="1"/>
    </xf>
    <xf numFmtId="9" fontId="13" fillId="15" borderId="6" xfId="2" applyFont="1" applyFill="1" applyBorder="1" applyAlignment="1" applyProtection="1">
      <alignment horizontal="center" vertical="center" wrapText="1"/>
      <protection locked="0" hidden="1"/>
    </xf>
    <xf numFmtId="0" fontId="9" fillId="9" borderId="6" xfId="0" applyFont="1" applyFill="1" applyBorder="1" applyAlignment="1" applyProtection="1">
      <alignment horizontal="left" vertical="center" wrapText="1"/>
      <protection locked="0" hidden="1"/>
    </xf>
    <xf numFmtId="0" fontId="30" fillId="17" borderId="6" xfId="0" applyFont="1" applyFill="1" applyBorder="1" applyAlignment="1" applyProtection="1">
      <alignment horizontal="center" vertical="center" wrapText="1"/>
      <protection locked="0"/>
    </xf>
    <xf numFmtId="0" fontId="9" fillId="0" borderId="6" xfId="0" applyFont="1" applyBorder="1" applyAlignment="1" applyProtection="1">
      <alignment vertical="center" wrapText="1"/>
      <protection locked="0" hidden="1"/>
    </xf>
    <xf numFmtId="9" fontId="24" fillId="18" borderId="27" xfId="0" applyNumberFormat="1" applyFont="1" applyFill="1" applyBorder="1" applyAlignment="1" applyProtection="1">
      <alignment horizontal="center" vertical="center" wrapText="1"/>
      <protection locked="0" hidden="1"/>
    </xf>
    <xf numFmtId="0" fontId="8" fillId="0" borderId="31" xfId="0" applyFont="1" applyBorder="1" applyAlignment="1" applyProtection="1">
      <alignment horizontal="center" vertical="center" wrapText="1"/>
      <protection locked="0" hidden="1"/>
    </xf>
    <xf numFmtId="0" fontId="8" fillId="0" borderId="29" xfId="0" applyFont="1" applyBorder="1" applyAlignment="1" applyProtection="1">
      <alignment horizontal="center" vertical="center" wrapText="1"/>
      <protection locked="0" hidden="1"/>
    </xf>
    <xf numFmtId="9" fontId="31" fillId="15" borderId="11" xfId="2" applyFont="1" applyFill="1" applyBorder="1" applyAlignment="1" applyProtection="1">
      <alignment horizontal="center" vertical="center" wrapText="1"/>
      <protection locked="0" hidden="1"/>
    </xf>
    <xf numFmtId="0" fontId="32" fillId="9" borderId="11" xfId="0" applyFont="1" applyFill="1" applyBorder="1" applyAlignment="1" applyProtection="1">
      <alignment horizontal="center" vertical="center" wrapText="1"/>
      <protection locked="0"/>
    </xf>
    <xf numFmtId="0" fontId="28" fillId="9" borderId="11" xfId="0" applyFont="1" applyFill="1" applyBorder="1" applyAlignment="1" applyProtection="1">
      <alignment horizontal="center" vertical="center" wrapText="1"/>
      <protection locked="0" hidden="1"/>
    </xf>
    <xf numFmtId="0" fontId="32" fillId="9" borderId="11" xfId="0" applyFont="1" applyFill="1" applyBorder="1" applyAlignment="1" applyProtection="1">
      <alignment horizontal="center" vertical="center" wrapText="1"/>
      <protection locked="0"/>
    </xf>
    <xf numFmtId="0" fontId="31" fillId="9" borderId="11" xfId="0" applyFont="1" applyFill="1" applyBorder="1" applyAlignment="1" applyProtection="1">
      <alignment horizontal="center" vertical="center" wrapText="1"/>
      <protection locked="0" hidden="1"/>
    </xf>
    <xf numFmtId="9" fontId="31" fillId="15" borderId="8" xfId="2" applyFont="1" applyFill="1" applyBorder="1" applyAlignment="1" applyProtection="1">
      <alignment horizontal="center" vertical="center" wrapText="1"/>
      <protection locked="0" hidden="1"/>
    </xf>
    <xf numFmtId="0" fontId="32" fillId="9" borderId="8" xfId="0" applyFont="1" applyFill="1" applyBorder="1" applyAlignment="1" applyProtection="1">
      <alignment horizontal="center" vertical="center" wrapText="1"/>
      <protection locked="0"/>
    </xf>
    <xf numFmtId="0" fontId="28" fillId="9" borderId="8" xfId="0" applyFont="1" applyFill="1" applyBorder="1" applyAlignment="1" applyProtection="1">
      <alignment horizontal="center" vertical="center" wrapText="1"/>
      <protection locked="0" hidden="1"/>
    </xf>
    <xf numFmtId="0" fontId="32" fillId="9" borderId="8" xfId="0" applyFont="1" applyFill="1" applyBorder="1" applyAlignment="1" applyProtection="1">
      <alignment horizontal="center" vertical="center" wrapText="1"/>
      <protection locked="0"/>
    </xf>
    <xf numFmtId="0" fontId="31" fillId="9" borderId="8" xfId="0" applyFont="1" applyFill="1" applyBorder="1" applyAlignment="1" applyProtection="1">
      <alignment horizontal="center" vertical="center" wrapText="1"/>
      <protection locked="0" hidden="1"/>
    </xf>
    <xf numFmtId="9" fontId="31" fillId="16" borderId="8" xfId="2" applyFont="1" applyFill="1" applyBorder="1" applyAlignment="1" applyProtection="1">
      <alignment horizontal="center" vertical="center" wrapText="1"/>
      <protection hidden="1"/>
    </xf>
    <xf numFmtId="9" fontId="24" fillId="18" borderId="32" xfId="0" applyNumberFormat="1" applyFont="1" applyFill="1" applyBorder="1" applyAlignment="1" applyProtection="1">
      <alignment horizontal="center" vertical="center" wrapText="1"/>
      <protection locked="0" hidden="1"/>
    </xf>
    <xf numFmtId="9" fontId="24" fillId="18" borderId="33" xfId="0" applyNumberFormat="1" applyFont="1" applyFill="1" applyBorder="1" applyAlignment="1" applyProtection="1">
      <alignment horizontal="center" vertical="center" wrapText="1"/>
      <protection locked="0" hidden="1"/>
    </xf>
    <xf numFmtId="9" fontId="24" fillId="18" borderId="34" xfId="0" applyNumberFormat="1" applyFont="1" applyFill="1" applyBorder="1" applyAlignment="1" applyProtection="1">
      <alignment horizontal="center" vertical="center" wrapText="1"/>
      <protection locked="0" hidden="1"/>
    </xf>
    <xf numFmtId="9" fontId="31" fillId="15" borderId="29" xfId="2" applyFont="1" applyFill="1" applyBorder="1" applyAlignment="1" applyProtection="1">
      <alignment horizontal="center" vertical="center" wrapText="1"/>
      <protection locked="0" hidden="1"/>
    </xf>
    <xf numFmtId="0" fontId="32" fillId="9" borderId="29" xfId="0" applyFont="1" applyFill="1" applyBorder="1" applyAlignment="1" applyProtection="1">
      <alignment horizontal="center" vertical="center" wrapText="1"/>
      <protection locked="0"/>
    </xf>
    <xf numFmtId="0" fontId="28" fillId="9" borderId="29" xfId="0" applyFont="1" applyFill="1" applyBorder="1" applyAlignment="1" applyProtection="1">
      <alignment horizontal="center" vertical="center" wrapText="1"/>
      <protection locked="0" hidden="1"/>
    </xf>
    <xf numFmtId="9" fontId="31" fillId="16" borderId="29" xfId="2" applyFont="1" applyFill="1" applyBorder="1" applyAlignment="1" applyProtection="1">
      <alignment horizontal="center" vertical="center" wrapText="1"/>
      <protection hidden="1"/>
    </xf>
    <xf numFmtId="0" fontId="31" fillId="9" borderId="29" xfId="0" applyFont="1" applyFill="1" applyBorder="1" applyAlignment="1" applyProtection="1">
      <alignment horizontal="center" vertical="center" wrapText="1"/>
      <protection locked="0" hidden="1"/>
    </xf>
    <xf numFmtId="9" fontId="8" fillId="15" borderId="11" xfId="2" applyFont="1" applyFill="1" applyBorder="1" applyAlignment="1" applyProtection="1">
      <alignment horizontal="center" vertical="center" wrapText="1"/>
      <protection locked="0" hidden="1"/>
    </xf>
    <xf numFmtId="0" fontId="30" fillId="9" borderId="11" xfId="0" applyFont="1" applyFill="1" applyBorder="1" applyAlignment="1" applyProtection="1">
      <alignment horizontal="center" vertical="center" wrapText="1"/>
      <protection locked="0"/>
    </xf>
    <xf numFmtId="0" fontId="9" fillId="9" borderId="11" xfId="0" applyFont="1" applyFill="1" applyBorder="1" applyAlignment="1" applyProtection="1">
      <alignment horizontal="center" vertical="center" wrapText="1"/>
      <protection locked="0" hidden="1"/>
    </xf>
    <xf numFmtId="9" fontId="31" fillId="16" borderId="11" xfId="2" applyFont="1" applyFill="1" applyBorder="1" applyAlignment="1" applyProtection="1">
      <alignment horizontal="center" vertical="center" wrapText="1"/>
      <protection hidden="1"/>
    </xf>
    <xf numFmtId="0" fontId="30" fillId="9" borderId="11" xfId="0" applyFont="1" applyFill="1" applyBorder="1" applyAlignment="1" applyProtection="1">
      <alignment horizontal="center" vertical="center" wrapText="1"/>
      <protection locked="0"/>
    </xf>
    <xf numFmtId="9" fontId="8" fillId="15" borderId="8" xfId="2" applyFont="1" applyFill="1" applyBorder="1" applyAlignment="1" applyProtection="1">
      <alignment horizontal="center" vertical="center" wrapText="1"/>
      <protection locked="0" hidden="1"/>
    </xf>
    <xf numFmtId="0" fontId="9" fillId="9" borderId="8" xfId="0" applyFont="1" applyFill="1" applyBorder="1" applyAlignment="1" applyProtection="1">
      <alignment horizontal="center" vertical="center" wrapText="1"/>
      <protection locked="0" hidden="1"/>
    </xf>
    <xf numFmtId="0" fontId="30" fillId="9" borderId="8" xfId="0" applyFont="1" applyFill="1" applyBorder="1" applyAlignment="1" applyProtection="1">
      <alignment horizontal="center" vertical="center" wrapText="1"/>
      <protection locked="0"/>
    </xf>
    <xf numFmtId="0" fontId="9" fillId="9" borderId="8" xfId="0" applyFont="1" applyFill="1" applyBorder="1" applyAlignment="1" applyProtection="1">
      <alignment horizontal="center" vertical="center" wrapText="1"/>
      <protection locked="0" hidden="1"/>
    </xf>
    <xf numFmtId="0" fontId="30" fillId="9" borderId="8" xfId="0"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locked="0" hidden="1"/>
    </xf>
    <xf numFmtId="0" fontId="9" fillId="9" borderId="8" xfId="0" applyFont="1" applyFill="1" applyBorder="1" applyAlignment="1" applyProtection="1">
      <alignment horizontal="justify" vertical="center" wrapText="1"/>
      <protection locked="0" hidden="1"/>
    </xf>
    <xf numFmtId="9" fontId="8" fillId="15" borderId="29" xfId="2" applyFont="1" applyFill="1" applyBorder="1" applyAlignment="1" applyProtection="1">
      <alignment horizontal="center" vertical="center" wrapText="1"/>
      <protection locked="0" hidden="1"/>
    </xf>
    <xf numFmtId="0" fontId="9" fillId="9" borderId="29" xfId="0" applyFont="1" applyFill="1" applyBorder="1" applyAlignment="1" applyProtection="1">
      <alignment horizontal="left" vertical="center" wrapText="1"/>
      <protection locked="0" hidden="1"/>
    </xf>
    <xf numFmtId="0" fontId="30" fillId="9" borderId="29" xfId="0" applyFont="1" applyFill="1" applyBorder="1" applyAlignment="1" applyProtection="1">
      <alignment horizontal="center" vertical="center" wrapText="1"/>
      <protection locked="0"/>
    </xf>
    <xf numFmtId="0" fontId="9" fillId="9" borderId="29" xfId="0" applyFont="1" applyFill="1" applyBorder="1" applyAlignment="1" applyProtection="1">
      <alignment horizontal="justify" vertical="center" wrapText="1"/>
      <protection locked="0" hidden="1"/>
    </xf>
    <xf numFmtId="0" fontId="30" fillId="9" borderId="29" xfId="0" applyFont="1" applyFill="1" applyBorder="1" applyAlignment="1" applyProtection="1">
      <alignment horizontal="center" vertical="center" wrapText="1"/>
      <protection locked="0"/>
    </xf>
    <xf numFmtId="0" fontId="13" fillId="9" borderId="11" xfId="0" applyFont="1" applyFill="1" applyBorder="1" applyAlignment="1" applyProtection="1">
      <alignment horizontal="center" vertical="center" wrapText="1"/>
      <protection locked="0" hidden="1"/>
    </xf>
    <xf numFmtId="0" fontId="13" fillId="9" borderId="8" xfId="0" applyFont="1" applyFill="1" applyBorder="1" applyAlignment="1" applyProtection="1">
      <alignment horizontal="center" vertical="center" wrapText="1"/>
      <protection locked="0" hidden="1"/>
    </xf>
    <xf numFmtId="0" fontId="9" fillId="9" borderId="29" xfId="0" applyFont="1" applyFill="1" applyBorder="1" applyAlignment="1" applyProtection="1">
      <alignment horizontal="center" vertical="center" wrapText="1"/>
      <protection locked="0" hidden="1"/>
    </xf>
    <xf numFmtId="0" fontId="9" fillId="9" borderId="29" xfId="0" applyFont="1" applyFill="1" applyBorder="1" applyAlignment="1" applyProtection="1">
      <alignment horizontal="center" vertical="center" wrapText="1"/>
      <protection locked="0" hidden="1"/>
    </xf>
    <xf numFmtId="0" fontId="13" fillId="9" borderId="29" xfId="0" applyFont="1" applyFill="1" applyBorder="1" applyAlignment="1" applyProtection="1">
      <alignment horizontal="center" vertical="center" wrapText="1"/>
      <protection locked="0" hidden="1"/>
    </xf>
    <xf numFmtId="9" fontId="24" fillId="18" borderId="25" xfId="0" applyNumberFormat="1" applyFont="1" applyFill="1" applyBorder="1" applyAlignment="1" applyProtection="1">
      <alignment horizontal="center" vertical="center" wrapText="1"/>
      <protection locked="0" hidden="1"/>
    </xf>
    <xf numFmtId="0" fontId="8" fillId="9" borderId="11" xfId="0" applyFont="1" applyFill="1" applyBorder="1" applyAlignment="1" applyProtection="1">
      <alignment horizontal="center" vertical="center" wrapText="1"/>
      <protection locked="0" hidden="1"/>
    </xf>
    <xf numFmtId="9" fontId="24" fillId="18" borderId="11" xfId="0" applyNumberFormat="1" applyFont="1" applyFill="1" applyBorder="1" applyAlignment="1" applyProtection="1">
      <alignment horizontal="center" vertical="center" wrapText="1"/>
      <protection locked="0" hidden="1"/>
    </xf>
    <xf numFmtId="9" fontId="13" fillId="16" borderId="8" xfId="2"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wrapText="1"/>
      <protection locked="0" hidden="1"/>
    </xf>
    <xf numFmtId="9" fontId="8" fillId="15" borderId="8" xfId="0" applyNumberFormat="1" applyFont="1" applyFill="1" applyBorder="1" applyAlignment="1" applyProtection="1">
      <alignment horizontal="center" vertical="center" wrapText="1"/>
      <protection locked="0" hidden="1"/>
    </xf>
    <xf numFmtId="0" fontId="9" fillId="0" borderId="8" xfId="0" applyFont="1" applyBorder="1" applyAlignment="1" applyProtection="1">
      <alignment horizontal="center" vertical="center" wrapText="1"/>
      <protection locked="0" hidden="1"/>
    </xf>
    <xf numFmtId="9" fontId="8" fillId="15" borderId="29" xfId="0" applyNumberFormat="1" applyFont="1" applyFill="1" applyBorder="1" applyAlignment="1" applyProtection="1">
      <alignment horizontal="center" vertical="center" wrapText="1"/>
      <protection locked="0" hidden="1"/>
    </xf>
    <xf numFmtId="9" fontId="24" fillId="18" borderId="30" xfId="0" applyNumberFormat="1" applyFont="1" applyFill="1" applyBorder="1" applyAlignment="1" applyProtection="1">
      <alignment horizontal="center" vertical="center" wrapText="1"/>
      <protection locked="0" hidden="1"/>
    </xf>
    <xf numFmtId="0" fontId="9" fillId="0" borderId="11" xfId="0" applyFont="1" applyBorder="1" applyAlignment="1" applyProtection="1">
      <alignment horizontal="center" vertical="center" wrapText="1"/>
      <protection locked="0" hidden="1"/>
    </xf>
    <xf numFmtId="0" fontId="30" fillId="19" borderId="11"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hidden="1"/>
    </xf>
    <xf numFmtId="9" fontId="31" fillId="16" borderId="25" xfId="2" applyFont="1" applyFill="1" applyBorder="1" applyAlignment="1" applyProtection="1">
      <alignment horizontal="center" vertical="center" wrapText="1"/>
      <protection hidden="1"/>
    </xf>
    <xf numFmtId="0" fontId="30" fillId="19" borderId="11" xfId="0" applyFont="1" applyFill="1" applyBorder="1" applyAlignment="1" applyProtection="1">
      <alignment horizontal="center" vertical="center" wrapText="1"/>
      <protection locked="0"/>
    </xf>
    <xf numFmtId="0" fontId="13" fillId="19" borderId="11" xfId="0" applyFont="1" applyFill="1" applyBorder="1" applyAlignment="1" applyProtection="1">
      <alignment horizontal="center" vertical="center" wrapText="1"/>
      <protection locked="0" hidden="1"/>
    </xf>
    <xf numFmtId="0" fontId="30" fillId="19" borderId="8" xfId="0" applyFont="1" applyFill="1" applyBorder="1" applyAlignment="1" applyProtection="1">
      <alignment horizontal="center" vertical="center" wrapText="1"/>
      <protection locked="0"/>
    </xf>
    <xf numFmtId="0" fontId="30" fillId="19" borderId="8" xfId="0" applyFont="1" applyFill="1" applyBorder="1" applyAlignment="1" applyProtection="1">
      <alignment horizontal="center" vertical="center" wrapText="1"/>
      <protection locked="0"/>
    </xf>
    <xf numFmtId="0" fontId="13" fillId="19" borderId="8" xfId="0" applyFont="1" applyFill="1" applyBorder="1" applyAlignment="1" applyProtection="1">
      <alignment horizontal="center" vertical="center" wrapText="1"/>
      <protection locked="0" hidden="1"/>
    </xf>
    <xf numFmtId="0" fontId="9" fillId="0" borderId="8" xfId="0" applyFont="1" applyBorder="1" applyAlignment="1" applyProtection="1">
      <alignment horizontal="left" vertical="center" wrapText="1"/>
      <protection locked="0" hidden="1"/>
    </xf>
    <xf numFmtId="9" fontId="31" fillId="16" borderId="10" xfId="2" applyFont="1" applyFill="1" applyBorder="1" applyAlignment="1" applyProtection="1">
      <alignment horizontal="center" vertical="center" wrapText="1"/>
      <protection hidden="1"/>
    </xf>
    <xf numFmtId="9" fontId="11" fillId="0" borderId="8" xfId="0" applyNumberFormat="1" applyFont="1" applyBorder="1" applyAlignment="1" applyProtection="1">
      <alignment horizontal="left" vertical="center" wrapText="1"/>
      <protection locked="0" hidden="1"/>
    </xf>
    <xf numFmtId="0" fontId="30" fillId="19" borderId="29" xfId="0" applyFont="1" applyFill="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hidden="1"/>
    </xf>
    <xf numFmtId="9" fontId="31" fillId="16" borderId="30" xfId="2" applyFont="1" applyFill="1" applyBorder="1" applyAlignment="1" applyProtection="1">
      <alignment horizontal="center" vertical="center" wrapText="1"/>
      <protection hidden="1"/>
    </xf>
    <xf numFmtId="0" fontId="13" fillId="19" borderId="29" xfId="0" applyFont="1" applyFill="1" applyBorder="1" applyAlignment="1" applyProtection="1">
      <alignment horizontal="center" vertical="center" wrapText="1"/>
      <protection locked="0" hidden="1"/>
    </xf>
    <xf numFmtId="9" fontId="13" fillId="16" borderId="11" xfId="2" applyFont="1" applyFill="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locked="0" hidden="1"/>
    </xf>
    <xf numFmtId="0" fontId="9" fillId="0" borderId="10" xfId="0" applyFont="1" applyBorder="1" applyAlignment="1" applyProtection="1">
      <alignment horizontal="center" vertical="center" wrapText="1"/>
      <protection locked="0" hidden="1"/>
    </xf>
    <xf numFmtId="0" fontId="9" fillId="0" borderId="25" xfId="0" applyFont="1" applyBorder="1" applyAlignment="1" applyProtection="1">
      <alignment horizontal="center" vertical="center" wrapText="1"/>
      <protection locked="0" hidden="1"/>
    </xf>
    <xf numFmtId="9" fontId="13" fillId="15" borderId="11" xfId="0" applyNumberFormat="1" applyFont="1" applyFill="1" applyBorder="1" applyAlignment="1" applyProtection="1">
      <alignment horizontal="center" vertical="center" wrapText="1"/>
      <protection hidden="1"/>
    </xf>
    <xf numFmtId="9" fontId="10" fillId="0" borderId="11" xfId="2" applyFont="1" applyFill="1" applyBorder="1" applyAlignment="1" applyProtection="1">
      <alignment horizontal="left" vertical="center" wrapText="1"/>
      <protection locked="0" hidden="1"/>
    </xf>
    <xf numFmtId="0" fontId="10" fillId="0" borderId="11" xfId="0" applyFont="1" applyBorder="1" applyAlignment="1" applyProtection="1">
      <alignment horizontal="center" vertical="center" wrapText="1"/>
      <protection locked="0" hidden="1"/>
    </xf>
    <xf numFmtId="9" fontId="13" fillId="15" borderId="8" xfId="0" applyNumberFormat="1" applyFont="1" applyFill="1" applyBorder="1" applyAlignment="1" applyProtection="1">
      <alignment horizontal="center" vertical="center" wrapText="1"/>
      <protection hidden="1"/>
    </xf>
    <xf numFmtId="0" fontId="10" fillId="0" borderId="8" xfId="0" applyFont="1" applyBorder="1" applyAlignment="1" applyProtection="1">
      <alignment horizontal="center" vertical="center" wrapText="1"/>
      <protection locked="0" hidden="1"/>
    </xf>
    <xf numFmtId="0" fontId="13" fillId="9" borderId="8" xfId="0" applyFont="1" applyFill="1" applyBorder="1" applyAlignment="1" applyProtection="1">
      <alignment horizontal="center" vertical="center" wrapText="1"/>
      <protection locked="0" hidden="1"/>
    </xf>
    <xf numFmtId="0" fontId="9" fillId="0" borderId="8" xfId="0" applyFont="1" applyBorder="1" applyAlignment="1" applyProtection="1">
      <alignment horizontal="left" vertical="center" wrapText="1"/>
      <protection locked="0" hidden="1"/>
    </xf>
    <xf numFmtId="9" fontId="13" fillId="15" borderId="29" xfId="0" applyNumberFormat="1" applyFont="1" applyFill="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locked="0" hidden="1"/>
    </xf>
    <xf numFmtId="9" fontId="13" fillId="15" borderId="8" xfId="2" applyFont="1" applyFill="1" applyBorder="1" applyAlignment="1" applyProtection="1">
      <alignment horizontal="center" vertical="center" wrapText="1"/>
      <protection locked="0" hidden="1"/>
    </xf>
    <xf numFmtId="0" fontId="9" fillId="9" borderId="10" xfId="0" applyFont="1" applyFill="1" applyBorder="1" applyAlignment="1" applyProtection="1">
      <alignment horizontal="center" vertical="center" wrapText="1"/>
      <protection locked="0" hidden="1"/>
    </xf>
    <xf numFmtId="0" fontId="9" fillId="9" borderId="25" xfId="0" applyFont="1" applyFill="1" applyBorder="1" applyAlignment="1" applyProtection="1">
      <alignment horizontal="center" vertical="center" wrapText="1"/>
      <protection locked="0" hidden="1"/>
    </xf>
    <xf numFmtId="0" fontId="9" fillId="0" borderId="8" xfId="0" applyFont="1" applyBorder="1" applyAlignment="1" applyProtection="1">
      <alignment horizontal="center" vertical="center" wrapText="1"/>
      <protection locked="0"/>
    </xf>
    <xf numFmtId="9" fontId="13" fillId="15" borderId="29" xfId="2" applyFont="1" applyFill="1" applyBorder="1" applyAlignment="1" applyProtection="1">
      <alignment horizontal="center" vertical="center" wrapText="1"/>
      <protection locked="0" hidden="1"/>
    </xf>
    <xf numFmtId="9" fontId="13" fillId="16" borderId="29" xfId="2" applyFont="1" applyFill="1" applyBorder="1" applyAlignment="1" applyProtection="1">
      <alignment horizontal="center" vertical="center"/>
    </xf>
    <xf numFmtId="0" fontId="13" fillId="9" borderId="29" xfId="0" applyFont="1" applyFill="1" applyBorder="1" applyAlignment="1" applyProtection="1">
      <alignment horizontal="center" vertical="center" wrapText="1"/>
      <protection locked="0" hidden="1"/>
    </xf>
    <xf numFmtId="9" fontId="8" fillId="15" borderId="38" xfId="2" applyFont="1" applyFill="1" applyBorder="1" applyAlignment="1" applyProtection="1">
      <alignment horizontal="center" vertical="center" wrapText="1"/>
      <protection locked="0" hidden="1"/>
    </xf>
    <xf numFmtId="0" fontId="30" fillId="9" borderId="38" xfId="0" applyFont="1" applyFill="1" applyBorder="1" applyAlignment="1" applyProtection="1">
      <alignment horizontal="center" vertical="center" wrapText="1"/>
      <protection locked="0"/>
    </xf>
    <xf numFmtId="0" fontId="9" fillId="9" borderId="39" xfId="0" applyFont="1" applyFill="1" applyBorder="1" applyAlignment="1" applyProtection="1">
      <alignment horizontal="center" vertical="center" wrapText="1"/>
      <protection locked="0" hidden="1"/>
    </xf>
    <xf numFmtId="0" fontId="13" fillId="0" borderId="40" xfId="0" applyFont="1" applyBorder="1" applyAlignment="1" applyProtection="1">
      <alignment horizontal="center" vertical="center" wrapText="1"/>
      <protection locked="0" hidden="1"/>
    </xf>
    <xf numFmtId="9" fontId="8" fillId="15" borderId="37" xfId="2" applyFont="1" applyFill="1" applyBorder="1" applyAlignment="1" applyProtection="1">
      <alignment horizontal="center" vertical="center" wrapText="1"/>
      <protection locked="0" hidden="1"/>
    </xf>
    <xf numFmtId="0" fontId="30" fillId="9" borderId="37" xfId="0" applyFont="1" applyFill="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hidden="1"/>
    </xf>
    <xf numFmtId="0" fontId="9" fillId="9" borderId="38" xfId="0" applyFont="1" applyFill="1" applyBorder="1" applyAlignment="1" applyProtection="1">
      <alignment horizontal="center" vertical="center" wrapText="1"/>
      <protection locked="0" hidden="1"/>
    </xf>
    <xf numFmtId="0" fontId="9" fillId="9" borderId="42" xfId="0" applyFont="1" applyFill="1" applyBorder="1" applyAlignment="1" applyProtection="1">
      <alignment horizontal="center" vertical="center" wrapText="1"/>
      <protection locked="0" hidden="1"/>
    </xf>
    <xf numFmtId="9" fontId="31" fillId="16" borderId="43" xfId="2" applyFont="1" applyFill="1" applyBorder="1" applyAlignment="1" applyProtection="1">
      <alignment horizontal="center" vertical="center" wrapText="1"/>
      <protection hidden="1"/>
    </xf>
    <xf numFmtId="9" fontId="31" fillId="16" borderId="44" xfId="2" applyFont="1" applyFill="1" applyBorder="1" applyAlignment="1" applyProtection="1">
      <alignment horizontal="center" vertical="center" wrapText="1"/>
      <protection hidden="1"/>
    </xf>
    <xf numFmtId="9" fontId="8" fillId="15" borderId="45" xfId="2" applyFont="1" applyFill="1" applyBorder="1" applyAlignment="1" applyProtection="1">
      <alignment horizontal="center" vertical="center" wrapText="1"/>
      <protection locked="0" hidden="1"/>
    </xf>
    <xf numFmtId="0" fontId="30" fillId="9" borderId="45" xfId="0" applyFont="1" applyFill="1" applyBorder="1" applyAlignment="1" applyProtection="1">
      <alignment horizontal="center" vertical="center" wrapText="1"/>
      <protection locked="0"/>
    </xf>
    <xf numFmtId="0" fontId="9" fillId="9" borderId="46" xfId="0" applyFont="1" applyFill="1" applyBorder="1" applyAlignment="1" applyProtection="1">
      <alignment horizontal="center" vertical="center" wrapText="1"/>
      <protection locked="0" hidden="1"/>
    </xf>
    <xf numFmtId="9" fontId="31" fillId="16" borderId="47" xfId="2" applyFont="1" applyFill="1" applyBorder="1" applyAlignment="1" applyProtection="1">
      <alignment horizontal="center" vertical="center" wrapText="1"/>
      <protection hidden="1"/>
    </xf>
    <xf numFmtId="0" fontId="13" fillId="0" borderId="48" xfId="0" applyFont="1" applyBorder="1" applyAlignment="1" applyProtection="1">
      <alignment horizontal="center" vertical="center" wrapText="1"/>
      <protection locked="0" hidden="1"/>
    </xf>
    <xf numFmtId="0" fontId="13" fillId="0" borderId="11" xfId="0" applyFont="1" applyBorder="1" applyAlignment="1" applyProtection="1">
      <alignment horizontal="center" vertical="center" wrapText="1"/>
      <protection locked="0" hidden="1"/>
    </xf>
    <xf numFmtId="0" fontId="13" fillId="0" borderId="8" xfId="0" applyFont="1" applyBorder="1" applyAlignment="1" applyProtection="1">
      <alignment horizontal="center" vertical="center" wrapText="1"/>
      <protection locked="0" hidden="1"/>
    </xf>
    <xf numFmtId="0" fontId="9" fillId="9" borderId="30" xfId="0" applyFont="1" applyFill="1" applyBorder="1" applyAlignment="1" applyProtection="1">
      <alignment horizontal="center" vertical="center" wrapText="1"/>
      <protection locked="0" hidden="1"/>
    </xf>
    <xf numFmtId="0" fontId="13" fillId="0" borderId="29" xfId="0" applyFont="1" applyBorder="1" applyAlignment="1" applyProtection="1">
      <alignment horizontal="center" vertical="center" wrapText="1"/>
      <protection locked="0" hidden="1"/>
    </xf>
    <xf numFmtId="9" fontId="31" fillId="16" borderId="49" xfId="2" applyFont="1" applyFill="1" applyBorder="1" applyAlignment="1" applyProtection="1">
      <alignment horizontal="center" vertical="center" wrapText="1"/>
      <protection hidden="1"/>
    </xf>
    <xf numFmtId="9" fontId="33" fillId="15" borderId="11" xfId="2" applyFont="1" applyFill="1" applyBorder="1" applyAlignment="1" applyProtection="1">
      <alignment horizontal="center" vertical="center" wrapText="1"/>
      <protection locked="0" hidden="1"/>
    </xf>
    <xf numFmtId="0" fontId="34" fillId="9" borderId="11" xfId="0" applyFont="1" applyFill="1" applyBorder="1" applyAlignment="1" applyProtection="1">
      <alignment horizontal="center" vertical="center" wrapText="1"/>
      <protection locked="0"/>
    </xf>
    <xf numFmtId="9" fontId="33" fillId="15" borderId="8" xfId="2" applyFont="1" applyFill="1" applyBorder="1" applyAlignment="1" applyProtection="1">
      <alignment horizontal="center" vertical="center" wrapText="1"/>
      <protection locked="0" hidden="1"/>
    </xf>
    <xf numFmtId="0" fontId="34" fillId="9" borderId="8" xfId="0" applyFont="1" applyFill="1" applyBorder="1" applyAlignment="1" applyProtection="1">
      <alignment horizontal="center" vertical="center" wrapText="1"/>
      <protection locked="0"/>
    </xf>
    <xf numFmtId="0" fontId="35" fillId="9" borderId="8" xfId="0" applyFont="1" applyFill="1" applyBorder="1" applyAlignment="1" applyProtection="1">
      <alignment horizontal="center" vertical="center" wrapText="1"/>
      <protection locked="0" hidden="1"/>
    </xf>
    <xf numFmtId="0" fontId="33" fillId="9" borderId="10" xfId="0" applyFont="1" applyFill="1" applyBorder="1" applyAlignment="1" applyProtection="1">
      <alignment horizontal="center" vertical="center" wrapText="1"/>
      <protection locked="0" hidden="1"/>
    </xf>
    <xf numFmtId="0" fontId="33" fillId="9" borderId="8" xfId="0" applyFont="1" applyFill="1" applyBorder="1" applyAlignment="1" applyProtection="1">
      <alignment horizontal="center" vertical="center" wrapText="1"/>
      <protection locked="0" hidden="1"/>
    </xf>
    <xf numFmtId="0" fontId="33" fillId="9" borderId="25" xfId="0" applyFont="1" applyFill="1" applyBorder="1" applyAlignment="1" applyProtection="1">
      <alignment horizontal="center" vertical="center" wrapText="1"/>
      <protection locked="0" hidden="1"/>
    </xf>
    <xf numFmtId="9" fontId="33" fillId="15" borderId="29" xfId="2" applyFont="1" applyFill="1" applyBorder="1" applyAlignment="1" applyProtection="1">
      <alignment horizontal="center" vertical="center" wrapText="1"/>
      <protection locked="0" hidden="1"/>
    </xf>
    <xf numFmtId="0" fontId="34" fillId="9" borderId="29" xfId="0" applyFont="1" applyFill="1" applyBorder="1" applyAlignment="1" applyProtection="1">
      <alignment horizontal="center" vertical="center" wrapText="1"/>
      <protection locked="0"/>
    </xf>
    <xf numFmtId="0" fontId="35" fillId="9" borderId="29" xfId="0" applyFont="1" applyFill="1" applyBorder="1" applyAlignment="1" applyProtection="1">
      <alignment horizontal="center" vertical="center" wrapText="1"/>
      <protection locked="0" hidden="1"/>
    </xf>
    <xf numFmtId="0" fontId="33" fillId="9" borderId="30" xfId="0" applyFont="1" applyFill="1" applyBorder="1" applyAlignment="1" applyProtection="1">
      <alignment horizontal="center" vertical="center" wrapText="1"/>
      <protection locked="0" hidden="1"/>
    </xf>
    <xf numFmtId="0" fontId="33" fillId="9" borderId="29" xfId="0" applyFont="1" applyFill="1" applyBorder="1" applyAlignment="1" applyProtection="1">
      <alignment horizontal="center" vertical="center" wrapText="1"/>
      <protection locked="0" hidden="1"/>
    </xf>
    <xf numFmtId="0" fontId="35" fillId="0" borderId="11" xfId="0" applyFont="1" applyBorder="1" applyAlignment="1" applyProtection="1">
      <alignment horizontal="center" vertical="center" wrapText="1"/>
      <protection locked="0" hidden="1"/>
    </xf>
    <xf numFmtId="0" fontId="33" fillId="9" borderId="11" xfId="0" applyFont="1" applyFill="1" applyBorder="1" applyAlignment="1" applyProtection="1">
      <alignment horizontal="center" vertical="center" wrapText="1"/>
      <protection locked="0" hidden="1"/>
    </xf>
    <xf numFmtId="0" fontId="35" fillId="0" borderId="8" xfId="0" applyFont="1" applyBorder="1" applyAlignment="1" applyProtection="1">
      <alignment horizontal="center" vertical="center" wrapText="1"/>
      <protection locked="0" hidden="1"/>
    </xf>
    <xf numFmtId="0" fontId="35" fillId="0" borderId="29" xfId="0" applyFont="1" applyBorder="1" applyAlignment="1" applyProtection="1">
      <alignment horizontal="center" vertical="center" wrapText="1"/>
      <protection locked="0" hidden="1"/>
    </xf>
    <xf numFmtId="0" fontId="28" fillId="0" borderId="8" xfId="0" applyFont="1" applyBorder="1" applyAlignment="1" applyProtection="1">
      <alignment horizontal="center" vertical="center" wrapText="1"/>
      <protection locked="0" hidden="1"/>
    </xf>
    <xf numFmtId="0" fontId="36" fillId="0" borderId="8" xfId="0" applyFont="1" applyBorder="1" applyAlignment="1" applyProtection="1">
      <alignment horizontal="center" vertical="center" wrapText="1"/>
      <protection locked="0" hidden="1"/>
    </xf>
    <xf numFmtId="9" fontId="37" fillId="15" borderId="8" xfId="2" applyFont="1" applyFill="1" applyBorder="1" applyAlignment="1" applyProtection="1">
      <alignment horizontal="center" vertical="center" wrapText="1"/>
      <protection locked="0" hidden="1"/>
    </xf>
    <xf numFmtId="9" fontId="37" fillId="15" borderId="8" xfId="2" applyFont="1" applyFill="1" applyBorder="1" applyAlignment="1" applyProtection="1">
      <alignment horizontal="center" vertical="center" wrapText="1"/>
      <protection locked="0"/>
    </xf>
    <xf numFmtId="164" fontId="28" fillId="0" borderId="8" xfId="1" applyNumberFormat="1" applyFont="1" applyFill="1" applyBorder="1" applyAlignment="1" applyProtection="1">
      <alignment horizontal="center" vertical="center" wrapText="1"/>
      <protection locked="0" hidden="1"/>
    </xf>
    <xf numFmtId="164" fontId="31" fillId="0" borderId="8" xfId="1" applyNumberFormat="1" applyFont="1" applyFill="1" applyBorder="1" applyAlignment="1" applyProtection="1">
      <alignment horizontal="center" vertical="center" wrapText="1"/>
      <protection locked="0" hidden="1"/>
    </xf>
    <xf numFmtId="9" fontId="9" fillId="0" borderId="15" xfId="2" applyFont="1" applyFill="1" applyBorder="1" applyAlignment="1">
      <alignment horizontal="center" vertical="center"/>
    </xf>
    <xf numFmtId="9" fontId="9" fillId="0" borderId="16" xfId="2" applyFont="1" applyFill="1" applyBorder="1" applyAlignment="1">
      <alignment horizontal="center" vertical="center"/>
    </xf>
    <xf numFmtId="9" fontId="9" fillId="0" borderId="8" xfId="2" applyFont="1" applyBorder="1" applyAlignment="1">
      <alignment horizontal="center" vertical="center"/>
    </xf>
    <xf numFmtId="9" fontId="37" fillId="15" borderId="29" xfId="2" applyFont="1" applyFill="1" applyBorder="1" applyAlignment="1" applyProtection="1">
      <alignment horizontal="center" vertical="center" wrapText="1"/>
      <protection locked="0" hidden="1"/>
    </xf>
    <xf numFmtId="0" fontId="28" fillId="0" borderId="11" xfId="0" applyFont="1" applyBorder="1" applyAlignment="1" applyProtection="1">
      <alignment horizontal="center" vertical="center" wrapText="1"/>
      <protection locked="0" hidden="1"/>
    </xf>
    <xf numFmtId="0" fontId="34" fillId="9" borderId="8" xfId="0" applyFont="1" applyFill="1" applyBorder="1" applyAlignment="1" applyProtection="1">
      <alignment horizontal="center" vertical="center" wrapText="1"/>
      <protection locked="0"/>
    </xf>
    <xf numFmtId="9" fontId="31" fillId="16" borderId="50" xfId="2" applyFont="1" applyFill="1" applyBorder="1" applyAlignment="1" applyProtection="1">
      <alignment horizontal="center" vertical="center" wrapText="1"/>
      <protection hidden="1"/>
    </xf>
    <xf numFmtId="0" fontId="31" fillId="9" borderId="10" xfId="0" applyFont="1" applyFill="1" applyBorder="1" applyAlignment="1" applyProtection="1">
      <alignment horizontal="center" vertical="center" wrapText="1"/>
      <protection locked="0" hidden="1"/>
    </xf>
    <xf numFmtId="9" fontId="31" fillId="16" borderId="51" xfId="2" applyFont="1" applyFill="1" applyBorder="1" applyAlignment="1" applyProtection="1">
      <alignment horizontal="center" vertical="center" wrapText="1"/>
      <protection hidden="1"/>
    </xf>
    <xf numFmtId="0" fontId="31" fillId="9" borderId="25" xfId="0" applyFont="1" applyFill="1" applyBorder="1" applyAlignment="1" applyProtection="1">
      <alignment horizontal="center" vertical="center" wrapText="1"/>
      <protection locked="0" hidden="1"/>
    </xf>
    <xf numFmtId="9" fontId="31" fillId="16" borderId="16" xfId="2" applyFont="1" applyFill="1" applyBorder="1" applyAlignment="1" applyProtection="1">
      <alignment horizontal="center" vertical="center" wrapText="1"/>
      <protection hidden="1"/>
    </xf>
    <xf numFmtId="0" fontId="34" fillId="9" borderId="29" xfId="0" applyFont="1" applyFill="1" applyBorder="1" applyAlignment="1" applyProtection="1">
      <alignment horizontal="center" vertical="center" wrapText="1"/>
      <protection locked="0"/>
    </xf>
    <xf numFmtId="9" fontId="31" fillId="15" borderId="7" xfId="0" applyNumberFormat="1" applyFont="1" applyFill="1" applyBorder="1" applyAlignment="1" applyProtection="1">
      <alignment horizontal="center" vertical="center" wrapText="1"/>
      <protection locked="0"/>
    </xf>
    <xf numFmtId="0" fontId="32" fillId="9" borderId="7"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9" fontId="31" fillId="16" borderId="52" xfId="2" applyFont="1" applyFill="1" applyBorder="1" applyAlignment="1" applyProtection="1">
      <alignment horizontal="center" vertical="center" wrapText="1"/>
      <protection hidden="1"/>
    </xf>
    <xf numFmtId="0" fontId="32" fillId="9" borderId="53" xfId="0" applyFont="1" applyFill="1" applyBorder="1" applyAlignment="1" applyProtection="1">
      <alignment horizontal="center" vertical="center" wrapText="1"/>
      <protection locked="0"/>
    </xf>
    <xf numFmtId="0" fontId="31" fillId="9" borderId="52" xfId="0" applyFont="1" applyFill="1" applyBorder="1" applyAlignment="1" applyProtection="1">
      <alignment horizontal="center" vertical="center" wrapText="1"/>
      <protection locked="0" hidden="1"/>
    </xf>
    <xf numFmtId="9" fontId="31" fillId="15" borderId="6" xfId="2" applyFont="1" applyFill="1" applyBorder="1" applyAlignment="1" applyProtection="1">
      <alignment horizontal="center" vertical="center" wrapText="1"/>
      <protection locked="0"/>
    </xf>
    <xf numFmtId="0" fontId="32" fillId="9" borderId="6" xfId="0" applyFont="1" applyFill="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32" fillId="9" borderId="31" xfId="0" applyFont="1" applyFill="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hidden="1"/>
    </xf>
    <xf numFmtId="0" fontId="36" fillId="0" borderId="11" xfId="0" applyFont="1" applyBorder="1" applyAlignment="1" applyProtection="1">
      <alignment horizontal="center" vertical="center" wrapText="1"/>
      <protection locked="0" hidden="1"/>
    </xf>
    <xf numFmtId="0" fontId="28" fillId="0" borderId="54" xfId="0" applyFont="1" applyBorder="1" applyAlignment="1" applyProtection="1">
      <alignment horizontal="center" vertical="center" wrapText="1"/>
      <protection locked="0" hidden="1"/>
    </xf>
    <xf numFmtId="0" fontId="28" fillId="0" borderId="25" xfId="0" applyFont="1" applyBorder="1" applyAlignment="1" applyProtection="1">
      <alignment horizontal="center" vertical="center" wrapText="1"/>
      <protection locked="0" hidden="1"/>
    </xf>
    <xf numFmtId="0" fontId="9" fillId="0" borderId="54" xfId="0" applyFont="1" applyBorder="1" applyAlignment="1" applyProtection="1">
      <alignment horizontal="center" vertical="center" wrapText="1"/>
      <protection locked="0" hidden="1"/>
    </xf>
    <xf numFmtId="0" fontId="9" fillId="0" borderId="10"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28" fillId="9" borderId="11" xfId="0" applyFont="1" applyFill="1" applyBorder="1" applyAlignment="1" applyProtection="1">
      <alignment horizontal="left" vertical="center" wrapText="1"/>
      <protection locked="0" hidden="1"/>
    </xf>
    <xf numFmtId="0" fontId="28" fillId="0" borderId="11" xfId="0" applyFont="1" applyBorder="1" applyAlignment="1" applyProtection="1">
      <alignment horizontal="left" vertical="center" wrapText="1"/>
      <protection locked="0" hidden="1"/>
    </xf>
    <xf numFmtId="0" fontId="28" fillId="9" borderId="8" xfId="0" applyFont="1" applyFill="1" applyBorder="1" applyAlignment="1" applyProtection="1">
      <alignment horizontal="left" vertical="center" wrapText="1"/>
      <protection locked="0" hidden="1"/>
    </xf>
    <xf numFmtId="0" fontId="28" fillId="0" borderId="8" xfId="0" applyFont="1" applyBorder="1" applyAlignment="1" applyProtection="1">
      <alignment horizontal="left" vertical="center" wrapText="1"/>
      <protection locked="0" hidden="1"/>
    </xf>
    <xf numFmtId="0" fontId="28" fillId="9" borderId="29" xfId="0" applyFont="1" applyFill="1" applyBorder="1" applyAlignment="1" applyProtection="1">
      <alignment horizontal="left" vertical="center" wrapText="1"/>
      <protection locked="0" hidden="1"/>
    </xf>
    <xf numFmtId="0" fontId="9" fillId="9" borderId="11" xfId="0" applyFont="1" applyFill="1" applyBorder="1" applyAlignment="1" applyProtection="1">
      <alignment horizontal="left" vertical="center" wrapText="1"/>
      <protection locked="0" hidden="1"/>
    </xf>
    <xf numFmtId="9" fontId="9" fillId="9" borderId="11" xfId="2" applyFont="1" applyFill="1" applyBorder="1" applyAlignment="1" applyProtection="1">
      <alignment horizontal="left" vertical="center" wrapText="1"/>
      <protection locked="0" hidden="1"/>
    </xf>
    <xf numFmtId="9" fontId="9" fillId="9" borderId="8" xfId="2" applyFont="1" applyFill="1" applyBorder="1" applyAlignment="1" applyProtection="1">
      <alignment horizontal="left" vertical="center" wrapText="1"/>
      <protection locked="0" hidden="1"/>
    </xf>
    <xf numFmtId="0" fontId="9" fillId="0" borderId="11" xfId="0" applyFont="1" applyBorder="1" applyAlignment="1" applyProtection="1">
      <alignment horizontal="left" vertical="center" wrapText="1"/>
      <protection locked="0" hidden="1"/>
    </xf>
    <xf numFmtId="0" fontId="9" fillId="0" borderId="29" xfId="0" applyFont="1" applyBorder="1" applyAlignment="1" applyProtection="1">
      <alignment horizontal="left" vertical="center" wrapText="1"/>
      <protection locked="0" hidden="1"/>
    </xf>
    <xf numFmtId="9" fontId="14" fillId="0" borderId="8" xfId="2" applyFont="1" applyFill="1" applyBorder="1" applyAlignment="1" applyProtection="1">
      <alignment horizontal="left" vertical="center" wrapText="1"/>
      <protection locked="0" hidden="1"/>
    </xf>
    <xf numFmtId="0" fontId="9" fillId="0" borderId="36" xfId="0" applyFont="1" applyBorder="1" applyAlignment="1" applyProtection="1">
      <alignment horizontal="left" vertical="center" wrapText="1"/>
      <protection locked="0" hidden="1"/>
    </xf>
    <xf numFmtId="0" fontId="9" fillId="0" borderId="33" xfId="0" applyFont="1" applyBorder="1" applyAlignment="1" applyProtection="1">
      <alignment horizontal="left" vertical="center" wrapText="1"/>
      <protection locked="0" hidden="1"/>
    </xf>
    <xf numFmtId="0" fontId="9" fillId="0" borderId="34" xfId="0" applyFont="1" applyBorder="1" applyAlignment="1" applyProtection="1">
      <alignment horizontal="left" vertical="center" wrapText="1"/>
      <protection locked="0" hidden="1"/>
    </xf>
    <xf numFmtId="9" fontId="10" fillId="0" borderId="8" xfId="2" applyFont="1" applyFill="1" applyBorder="1" applyAlignment="1" applyProtection="1">
      <alignment horizontal="left" vertical="center" wrapText="1"/>
      <protection locked="0" hidden="1"/>
    </xf>
    <xf numFmtId="9" fontId="9" fillId="0" borderId="29" xfId="2" applyFont="1" applyFill="1" applyBorder="1" applyAlignment="1" applyProtection="1">
      <alignment horizontal="left" vertical="center" wrapText="1"/>
      <protection locked="0" hidden="1"/>
    </xf>
    <xf numFmtId="9" fontId="9" fillId="0" borderId="55" xfId="2" applyFont="1" applyFill="1" applyBorder="1" applyAlignment="1" applyProtection="1">
      <alignment horizontal="left" vertical="center" wrapText="1"/>
      <protection locked="0" hidden="1"/>
    </xf>
    <xf numFmtId="9" fontId="9" fillId="0" borderId="33" xfId="2" applyFont="1" applyFill="1" applyBorder="1" applyAlignment="1" applyProtection="1">
      <alignment horizontal="left" vertical="center" wrapText="1"/>
      <protection locked="0" hidden="1"/>
    </xf>
    <xf numFmtId="9" fontId="9" fillId="0" borderId="34" xfId="2" applyFont="1" applyFill="1" applyBorder="1" applyAlignment="1" applyProtection="1">
      <alignment horizontal="left" vertical="center" wrapText="1"/>
      <protection locked="0" hidden="1"/>
    </xf>
    <xf numFmtId="9" fontId="9" fillId="0" borderId="36" xfId="2" applyFont="1" applyFill="1" applyBorder="1" applyAlignment="1" applyProtection="1">
      <alignment horizontal="left" vertical="center" wrapText="1"/>
      <protection locked="0" hidden="1"/>
    </xf>
    <xf numFmtId="0" fontId="10" fillId="0" borderId="8" xfId="0" applyFont="1" applyBorder="1" applyAlignment="1" applyProtection="1">
      <alignment horizontal="left" vertical="center" wrapText="1"/>
      <protection locked="0" hidden="1"/>
    </xf>
    <xf numFmtId="0" fontId="9" fillId="9" borderId="36" xfId="0" applyFont="1" applyFill="1" applyBorder="1" applyAlignment="1" applyProtection="1">
      <alignment horizontal="left" vertical="center" wrapText="1"/>
      <protection locked="0" hidden="1"/>
    </xf>
    <xf numFmtId="0" fontId="9" fillId="9" borderId="33" xfId="0" applyFont="1" applyFill="1" applyBorder="1" applyAlignment="1" applyProtection="1">
      <alignment horizontal="left" vertical="center" wrapText="1"/>
      <protection locked="0" hidden="1"/>
    </xf>
    <xf numFmtId="0" fontId="9" fillId="9" borderId="34" xfId="0" applyFont="1" applyFill="1" applyBorder="1" applyAlignment="1" applyProtection="1">
      <alignment horizontal="left" vertical="center" wrapText="1"/>
      <protection locked="0" hidden="1"/>
    </xf>
    <xf numFmtId="0" fontId="9" fillId="9" borderId="35" xfId="0" applyFont="1" applyFill="1" applyBorder="1" applyAlignment="1" applyProtection="1">
      <alignment horizontal="left" vertical="center" wrapText="1"/>
      <protection locked="0" hidden="1"/>
    </xf>
    <xf numFmtId="0" fontId="9" fillId="9" borderId="38" xfId="0" applyFont="1" applyFill="1" applyBorder="1" applyAlignment="1" applyProtection="1">
      <alignment horizontal="left" vertical="center" wrapText="1"/>
      <protection locked="0" hidden="1"/>
    </xf>
    <xf numFmtId="0" fontId="9" fillId="9" borderId="37" xfId="0" applyFont="1" applyFill="1" applyBorder="1" applyAlignment="1" applyProtection="1">
      <alignment horizontal="left" vertical="center" wrapText="1"/>
      <protection locked="0" hidden="1"/>
    </xf>
    <xf numFmtId="0" fontId="9" fillId="9" borderId="45" xfId="0" applyFont="1" applyFill="1" applyBorder="1" applyAlignment="1" applyProtection="1">
      <alignment horizontal="left" vertical="center" wrapText="1"/>
      <protection locked="0" hidden="1"/>
    </xf>
    <xf numFmtId="0" fontId="9" fillId="0" borderId="55" xfId="0" applyFont="1" applyBorder="1" applyAlignment="1" applyProtection="1">
      <alignment horizontal="left" vertical="center" wrapText="1"/>
      <protection locked="0" hidden="1"/>
    </xf>
    <xf numFmtId="0" fontId="9" fillId="0" borderId="11" xfId="0" applyFont="1" applyBorder="1" applyAlignment="1" applyProtection="1">
      <alignment horizontal="left" vertical="center" wrapText="1"/>
      <protection locked="0" hidden="1"/>
    </xf>
    <xf numFmtId="0" fontId="35" fillId="9" borderId="8" xfId="0" applyFont="1" applyFill="1" applyBorder="1" applyAlignment="1" applyProtection="1">
      <alignment horizontal="left" vertical="center" wrapText="1"/>
      <protection locked="0" hidden="1"/>
    </xf>
    <xf numFmtId="0" fontId="35" fillId="9" borderId="29" xfId="0" applyFont="1" applyFill="1" applyBorder="1" applyAlignment="1" applyProtection="1">
      <alignment horizontal="left" vertical="center" wrapText="1"/>
      <protection locked="0" hidden="1"/>
    </xf>
    <xf numFmtId="0" fontId="35" fillId="0" borderId="11" xfId="0" applyFont="1" applyBorder="1" applyAlignment="1" applyProtection="1">
      <alignment horizontal="left" vertical="center" wrapText="1"/>
      <protection locked="0" hidden="1"/>
    </xf>
    <xf numFmtId="0" fontId="35" fillId="0" borderId="8" xfId="0" applyFont="1" applyBorder="1" applyAlignment="1" applyProtection="1">
      <alignment horizontal="left" vertical="center" wrapText="1"/>
      <protection locked="0" hidden="1"/>
    </xf>
    <xf numFmtId="0" fontId="35" fillId="0" borderId="29" xfId="0" applyFont="1" applyBorder="1" applyAlignment="1" applyProtection="1">
      <alignment horizontal="left" vertical="center" wrapText="1"/>
      <protection locked="0" hidden="1"/>
    </xf>
    <xf numFmtId="0" fontId="28" fillId="0" borderId="54" xfId="0" applyFont="1" applyBorder="1" applyAlignment="1" applyProtection="1">
      <alignment horizontal="left" vertical="center" wrapText="1"/>
      <protection locked="0" hidden="1"/>
    </xf>
    <xf numFmtId="0" fontId="28" fillId="0" borderId="25" xfId="0" applyFont="1" applyBorder="1" applyAlignment="1" applyProtection="1">
      <alignment horizontal="left" vertical="center" wrapText="1"/>
      <protection locked="0" hidden="1"/>
    </xf>
    <xf numFmtId="0" fontId="28" fillId="0" borderId="11" xfId="0" applyFont="1" applyBorder="1" applyAlignment="1" applyProtection="1">
      <alignment horizontal="left" vertical="center" wrapText="1"/>
      <protection locked="0" hidden="1"/>
    </xf>
    <xf numFmtId="0" fontId="36" fillId="0" borderId="8" xfId="0" applyFont="1" applyBorder="1" applyAlignment="1" applyProtection="1">
      <alignment horizontal="left" vertical="center" wrapText="1"/>
      <protection locked="0" hidden="1"/>
    </xf>
    <xf numFmtId="0" fontId="0" fillId="0" borderId="0" xfId="0" applyFont="1" applyAlignment="1">
      <alignment horizontal="left" vertical="center"/>
    </xf>
    <xf numFmtId="9" fontId="28" fillId="0" borderId="8" xfId="2" applyFont="1" applyBorder="1" applyAlignment="1" applyProtection="1">
      <alignment horizontal="left" vertical="center" wrapText="1"/>
      <protection locked="0" hidden="1"/>
    </xf>
    <xf numFmtId="9" fontId="36" fillId="0" borderId="8" xfId="2" applyFont="1" applyFill="1" applyBorder="1" applyAlignment="1" applyProtection="1">
      <alignment horizontal="left" vertical="center" wrapText="1"/>
      <protection locked="0" hidden="1"/>
    </xf>
    <xf numFmtId="164" fontId="28" fillId="0" borderId="8" xfId="1" applyNumberFormat="1" applyFont="1" applyFill="1" applyBorder="1" applyAlignment="1" applyProtection="1">
      <alignment horizontal="left" vertical="center" wrapText="1"/>
      <protection locked="0" hidden="1"/>
    </xf>
    <xf numFmtId="0" fontId="36" fillId="9" borderId="8" xfId="0" applyFont="1" applyFill="1" applyBorder="1" applyAlignment="1" applyProtection="1">
      <alignment horizontal="left" vertical="center" wrapText="1"/>
      <protection locked="0" hidden="1"/>
    </xf>
    <xf numFmtId="0" fontId="35" fillId="0" borderId="8" xfId="0" applyFont="1" applyBorder="1" applyAlignment="1" applyProtection="1">
      <alignment horizontal="left" vertical="center" wrapText="1"/>
      <protection locked="0" hidden="1"/>
    </xf>
    <xf numFmtId="9" fontId="28" fillId="0" borderId="7" xfId="0" applyNumberFormat="1" applyFont="1" applyBorder="1" applyAlignment="1" applyProtection="1">
      <alignment horizontal="left" vertical="center"/>
      <protection locked="0"/>
    </xf>
    <xf numFmtId="0" fontId="28" fillId="0" borderId="6" xfId="0" applyFont="1" applyBorder="1" applyAlignment="1" applyProtection="1">
      <alignment horizontal="left" vertical="center" wrapText="1"/>
      <protection locked="0"/>
    </xf>
    <xf numFmtId="0" fontId="40" fillId="0" borderId="0" xfId="0" applyFont="1" applyAlignment="1">
      <alignment horizontal="center" vertical="center" wrapText="1"/>
    </xf>
  </cellXfs>
  <cellStyles count="3">
    <cellStyle name="Millares" xfId="1" builtinId="3"/>
    <cellStyle name="Normal" xfId="0" builtinId="0"/>
    <cellStyle name="Porcentaje" xfId="2" builtinId="5"/>
  </cellStyles>
  <dxfs count="82">
    <dxf>
      <fill>
        <patternFill>
          <bgColor theme="5" tint="0.39994506668294322"/>
        </patternFill>
      </fill>
    </dxf>
    <dxf>
      <fill>
        <patternFill>
          <bgColor theme="9" tint="0.59996337778862885"/>
        </patternFill>
      </fill>
    </dxf>
    <dxf>
      <fill>
        <patternFill>
          <bgColor theme="7" tint="0.59996337778862885"/>
        </patternFill>
      </fill>
    </dxf>
    <dxf>
      <fill>
        <patternFill>
          <bgColor rgb="FFF5B084"/>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AB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0</xdr:colOff>
      <xdr:row>2</xdr:row>
      <xdr:rowOff>56661</xdr:rowOff>
    </xdr:to>
    <xdr:pic>
      <xdr:nvPicPr>
        <xdr:cNvPr id="2" name="1 Imagen" descr="Departamento Administrativo Nacional de Estadística (DANE)">
          <a:extLst>
            <a:ext uri="{FF2B5EF4-FFF2-40B4-BE49-F238E27FC236}">
              <a16:creationId xmlns:a16="http://schemas.microsoft.com/office/drawing/2014/main" id="{80CA3AC5-52D9-9848-9D3D-75A8CF89303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0</xdr:rowOff>
    </xdr:from>
    <xdr:to>
      <xdr:col>7</xdr:col>
      <xdr:colOff>0</xdr:colOff>
      <xdr:row>2</xdr:row>
      <xdr:rowOff>56661</xdr:rowOff>
    </xdr:to>
    <xdr:pic>
      <xdr:nvPicPr>
        <xdr:cNvPr id="3" name="1 Imagen" descr="Departamento Administrativo Nacional de Estadística (DANE)">
          <a:extLst>
            <a:ext uri="{FF2B5EF4-FFF2-40B4-BE49-F238E27FC236}">
              <a16:creationId xmlns:a16="http://schemas.microsoft.com/office/drawing/2014/main" id="{C2922C7A-3C3F-6D48-8DF4-2EE96A259D1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0</xdr:colOff>
      <xdr:row>3</xdr:row>
      <xdr:rowOff>77828</xdr:rowOff>
    </xdr:to>
    <xdr:pic>
      <xdr:nvPicPr>
        <xdr:cNvPr id="4" name="1 Imagen" descr="Departamento Administrativo Nacional de Estadística (DANE)">
          <a:extLst>
            <a:ext uri="{FF2B5EF4-FFF2-40B4-BE49-F238E27FC236}">
              <a16:creationId xmlns:a16="http://schemas.microsoft.com/office/drawing/2014/main" id="{01DFD9CB-1734-2649-8D98-E47C14C7BC4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0</xdr:colOff>
      <xdr:row>3</xdr:row>
      <xdr:rowOff>77828</xdr:rowOff>
    </xdr:to>
    <xdr:pic>
      <xdr:nvPicPr>
        <xdr:cNvPr id="5" name="1 Imagen" descr="Departamento Administrativo Nacional de Estadística (DANE)">
          <a:extLst>
            <a:ext uri="{FF2B5EF4-FFF2-40B4-BE49-F238E27FC236}">
              <a16:creationId xmlns:a16="http://schemas.microsoft.com/office/drawing/2014/main" id="{F35DFDD8-480A-5747-861D-BB2B0A35B3C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0</xdr:rowOff>
    </xdr:from>
    <xdr:to>
      <xdr:col>7</xdr:col>
      <xdr:colOff>0</xdr:colOff>
      <xdr:row>2</xdr:row>
      <xdr:rowOff>18561</xdr:rowOff>
    </xdr:to>
    <xdr:pic>
      <xdr:nvPicPr>
        <xdr:cNvPr id="6" name="1 Imagen" descr="Departamento Administrativo Nacional de Estadística (DANE)">
          <a:extLst>
            <a:ext uri="{FF2B5EF4-FFF2-40B4-BE49-F238E27FC236}">
              <a16:creationId xmlns:a16="http://schemas.microsoft.com/office/drawing/2014/main" id="{F0551DBA-9427-0B45-88A7-5B18623F371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0</xdr:rowOff>
    </xdr:from>
    <xdr:to>
      <xdr:col>7</xdr:col>
      <xdr:colOff>0</xdr:colOff>
      <xdr:row>2</xdr:row>
      <xdr:rowOff>18561</xdr:rowOff>
    </xdr:to>
    <xdr:pic>
      <xdr:nvPicPr>
        <xdr:cNvPr id="7" name="1 Imagen" descr="Departamento Administrativo Nacional de Estadística (DANE)">
          <a:extLst>
            <a:ext uri="{FF2B5EF4-FFF2-40B4-BE49-F238E27FC236}">
              <a16:creationId xmlns:a16="http://schemas.microsoft.com/office/drawing/2014/main" id="{7DC89EE3-FE13-5143-A5FA-1A7FE3B460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114298</xdr:colOff>
      <xdr:row>0</xdr:row>
      <xdr:rowOff>114300</xdr:rowOff>
    </xdr:from>
    <xdr:to>
      <xdr:col>2</xdr:col>
      <xdr:colOff>550331</xdr:colOff>
      <xdr:row>0</xdr:row>
      <xdr:rowOff>1418309</xdr:rowOff>
    </xdr:to>
    <xdr:pic>
      <xdr:nvPicPr>
        <xdr:cNvPr id="8" name="2 Imagen" descr="https://intranet.dane.gov.co/images/Imagen_Institucional/Logo/Logo-DANE-color-2019.jpg">
          <a:extLst>
            <a:ext uri="{FF2B5EF4-FFF2-40B4-BE49-F238E27FC236}">
              <a16:creationId xmlns:a16="http://schemas.microsoft.com/office/drawing/2014/main" id="{BE28C9B4-422D-4C41-8F26-170B93D5F6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98" y="114300"/>
          <a:ext cx="2997200" cy="1304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danegovco.sharepoint.com/sites/IntranetDANEnet/Banco%20de%20imagenes/Forms/AllItems.aspx?FilterField1=Categoria&amp;FilterValue1=Censo%20%2D%20CNPV%202018&amp;FilterType1=Choice&amp;viewid=93a99afa%2De814%2D45d5%2D87a3%2Da011f60f9d94"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1B519-0F5F-4548-89A1-3AA4E33C6FA5}">
  <dimension ref="B1:AG457"/>
  <sheetViews>
    <sheetView showGridLines="0" tabSelected="1" topLeftCell="W1" zoomScale="50" zoomScaleNormal="60" workbookViewId="0">
      <selection activeCell="AD4" sqref="AD4:AD6"/>
    </sheetView>
  </sheetViews>
  <sheetFormatPr baseColWidth="10" defaultRowHeight="16" x14ac:dyDescent="0.2"/>
  <cols>
    <col min="1" max="1" width="10.83203125" style="1"/>
    <col min="2" max="2" width="33.6640625" style="1" customWidth="1"/>
    <col min="3" max="3" width="29.5" style="1" customWidth="1"/>
    <col min="4" max="4" width="33.1640625" style="1" customWidth="1"/>
    <col min="5" max="6" width="24.6640625" style="1" customWidth="1"/>
    <col min="7" max="7" width="85.5" style="1" customWidth="1"/>
    <col min="8" max="10" width="24.6640625" style="1" customWidth="1"/>
    <col min="11" max="11" width="39.1640625" style="1" customWidth="1"/>
    <col min="12" max="13" width="30.83203125" style="1" customWidth="1"/>
    <col min="14" max="14" width="72" style="1" customWidth="1"/>
    <col min="15" max="16" width="24.6640625" style="1" customWidth="1"/>
    <col min="17" max="17" width="29.1640625" style="1" customWidth="1"/>
    <col min="18" max="18" width="67.1640625" style="1" customWidth="1"/>
    <col min="19" max="21" width="29.1640625" style="1" customWidth="1"/>
    <col min="22" max="25" width="22.1640625" style="1" customWidth="1"/>
    <col min="26" max="26" width="25.6640625" style="1" customWidth="1"/>
    <col min="27" max="27" width="114.33203125" style="835" customWidth="1"/>
    <col min="28" max="29" width="26.1640625" style="1" customWidth="1"/>
    <col min="30" max="30" width="87.6640625" style="1" customWidth="1"/>
    <col min="31" max="31" width="26.83203125" style="1" customWidth="1"/>
    <col min="32" max="32" width="31.5" style="1" customWidth="1"/>
    <col min="33" max="33" width="38.1640625" style="1" customWidth="1"/>
    <col min="34" max="16384" width="10.83203125" style="1"/>
  </cols>
  <sheetData>
    <row r="1" spans="2:33" ht="119" customHeight="1" x14ac:dyDescent="0.2">
      <c r="B1" s="843" t="s">
        <v>1291</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row>
    <row r="2" spans="2:33" ht="68" customHeight="1" x14ac:dyDescent="0.2">
      <c r="B2" s="51" t="s">
        <v>29</v>
      </c>
      <c r="C2" s="52" t="s">
        <v>0</v>
      </c>
      <c r="D2" s="469" t="s">
        <v>1</v>
      </c>
      <c r="E2" s="469"/>
      <c r="F2" s="469"/>
      <c r="G2" s="469"/>
      <c r="H2" s="470" t="s">
        <v>2</v>
      </c>
      <c r="I2" s="470"/>
      <c r="J2" s="470"/>
      <c r="K2" s="470"/>
      <c r="L2" s="522" t="s">
        <v>3</v>
      </c>
      <c r="M2" s="522"/>
      <c r="N2" s="471" t="s">
        <v>4</v>
      </c>
      <c r="O2" s="471"/>
      <c r="P2" s="471"/>
      <c r="Q2" s="471"/>
      <c r="R2" s="471"/>
      <c r="S2" s="471"/>
      <c r="T2" s="471"/>
      <c r="U2" s="471"/>
      <c r="V2" s="471"/>
      <c r="W2" s="471"/>
      <c r="X2" s="471"/>
      <c r="Y2" s="471"/>
      <c r="Z2" s="544" t="s">
        <v>1292</v>
      </c>
      <c r="AA2" s="545"/>
      <c r="AB2" s="545"/>
      <c r="AC2" s="545"/>
      <c r="AD2" s="545"/>
      <c r="AE2" s="545"/>
      <c r="AF2" s="545"/>
      <c r="AG2" s="545"/>
    </row>
    <row r="3" spans="2:33" ht="111" customHeight="1" x14ac:dyDescent="0.2">
      <c r="B3" s="51" t="s">
        <v>28</v>
      </c>
      <c r="C3" s="53" t="s">
        <v>5</v>
      </c>
      <c r="D3" s="54" t="s">
        <v>6</v>
      </c>
      <c r="E3" s="54" t="s">
        <v>7</v>
      </c>
      <c r="F3" s="54" t="s">
        <v>8</v>
      </c>
      <c r="G3" s="54" t="s">
        <v>9</v>
      </c>
      <c r="H3" s="55" t="s">
        <v>10</v>
      </c>
      <c r="I3" s="55" t="s">
        <v>11</v>
      </c>
      <c r="J3" s="55" t="s">
        <v>12</v>
      </c>
      <c r="K3" s="55" t="s">
        <v>13</v>
      </c>
      <c r="L3" s="56" t="s">
        <v>14</v>
      </c>
      <c r="M3" s="56" t="s">
        <v>15</v>
      </c>
      <c r="N3" s="57" t="s">
        <v>16</v>
      </c>
      <c r="O3" s="57" t="s">
        <v>17</v>
      </c>
      <c r="P3" s="57" t="s">
        <v>18</v>
      </c>
      <c r="Q3" s="57" t="s">
        <v>19</v>
      </c>
      <c r="R3" s="58" t="s">
        <v>20</v>
      </c>
      <c r="S3" s="58" t="s">
        <v>21</v>
      </c>
      <c r="T3" s="58" t="s">
        <v>22</v>
      </c>
      <c r="U3" s="58" t="s">
        <v>23</v>
      </c>
      <c r="V3" s="58" t="s">
        <v>24</v>
      </c>
      <c r="W3" s="58" t="s">
        <v>25</v>
      </c>
      <c r="X3" s="58" t="s">
        <v>26</v>
      </c>
      <c r="Y3" s="58" t="s">
        <v>27</v>
      </c>
      <c r="Z3" s="546" t="s">
        <v>856</v>
      </c>
      <c r="AA3" s="546" t="s">
        <v>857</v>
      </c>
      <c r="AB3" s="546" t="s">
        <v>858</v>
      </c>
      <c r="AC3" s="546" t="s">
        <v>859</v>
      </c>
      <c r="AD3" s="546" t="s">
        <v>860</v>
      </c>
      <c r="AE3" s="546" t="s">
        <v>861</v>
      </c>
      <c r="AF3" s="546" t="s">
        <v>862</v>
      </c>
      <c r="AG3" s="546" t="s">
        <v>863</v>
      </c>
    </row>
    <row r="4" spans="2:33" ht="127" customHeight="1" x14ac:dyDescent="0.2">
      <c r="B4" s="448" t="s">
        <v>30</v>
      </c>
      <c r="C4" s="547" t="s">
        <v>31</v>
      </c>
      <c r="D4" s="547" t="s">
        <v>32</v>
      </c>
      <c r="E4" s="547" t="s">
        <v>33</v>
      </c>
      <c r="F4" s="547" t="s">
        <v>35</v>
      </c>
      <c r="G4" s="452" t="s">
        <v>34</v>
      </c>
      <c r="H4" s="548" t="s">
        <v>35</v>
      </c>
      <c r="I4" s="548" t="s">
        <v>35</v>
      </c>
      <c r="J4" s="548" t="s">
        <v>35</v>
      </c>
      <c r="K4" s="548" t="s">
        <v>35</v>
      </c>
      <c r="L4" s="474"/>
      <c r="M4" s="474"/>
      <c r="N4" s="548" t="s">
        <v>51</v>
      </c>
      <c r="O4" s="549" t="s">
        <v>52</v>
      </c>
      <c r="P4" s="550">
        <v>43831</v>
      </c>
      <c r="Q4" s="551">
        <f>MAX(U4:U6)</f>
        <v>44104</v>
      </c>
      <c r="R4" s="552" t="s">
        <v>53</v>
      </c>
      <c r="S4" s="553">
        <v>0.6</v>
      </c>
      <c r="T4" s="554">
        <v>43837</v>
      </c>
      <c r="U4" s="554">
        <v>44029</v>
      </c>
      <c r="V4" s="555" t="s">
        <v>54</v>
      </c>
      <c r="W4" s="555" t="s">
        <v>55</v>
      </c>
      <c r="X4" s="555"/>
      <c r="Y4" s="555"/>
      <c r="Z4" s="556">
        <v>1</v>
      </c>
      <c r="AA4" s="557" t="s">
        <v>864</v>
      </c>
      <c r="AB4" s="559" t="s">
        <v>865</v>
      </c>
      <c r="AC4" s="559" t="str">
        <f>IF(Z4&lt;1%,"Sin Iniciar",IF(Z4=100%,"Terminado","En gestión"))</f>
        <v>Terminado</v>
      </c>
      <c r="AD4" s="560" t="s">
        <v>866</v>
      </c>
      <c r="AE4" s="561">
        <f>(S4*Z4)+(S5*Z5)+(S6*Z6)</f>
        <v>1</v>
      </c>
      <c r="AF4" s="562" t="s">
        <v>865</v>
      </c>
      <c r="AG4" s="562" t="str">
        <f>IF(AE4&lt;1%,"Sin iniciar",IF(AE4=100%,"Terminado","En gestión"))</f>
        <v>Terminado</v>
      </c>
    </row>
    <row r="5" spans="2:33" ht="127" customHeight="1" x14ac:dyDescent="0.2">
      <c r="B5" s="448"/>
      <c r="C5" s="547"/>
      <c r="D5" s="547"/>
      <c r="E5" s="547"/>
      <c r="F5" s="547"/>
      <c r="G5" s="452"/>
      <c r="H5" s="548"/>
      <c r="I5" s="548"/>
      <c r="J5" s="548"/>
      <c r="K5" s="548"/>
      <c r="L5" s="475"/>
      <c r="M5" s="475"/>
      <c r="N5" s="548"/>
      <c r="O5" s="549"/>
      <c r="P5" s="550"/>
      <c r="Q5" s="551"/>
      <c r="R5" s="552" t="s">
        <v>56</v>
      </c>
      <c r="S5" s="563">
        <v>0.2</v>
      </c>
      <c r="T5" s="554">
        <v>43845</v>
      </c>
      <c r="U5" s="554">
        <v>44058</v>
      </c>
      <c r="V5" s="555"/>
      <c r="W5" s="555"/>
      <c r="X5" s="555"/>
      <c r="Y5" s="555"/>
      <c r="Z5" s="556">
        <v>1</v>
      </c>
      <c r="AA5" s="558" t="s">
        <v>867</v>
      </c>
      <c r="AB5" s="559" t="s">
        <v>865</v>
      </c>
      <c r="AC5" s="559" t="str">
        <f t="shared" ref="AC5:AC68" si="0">IF(Z5&lt;1%,"Sin Iniciar",IF(Z5=100%,"Terminado","En gestión"))</f>
        <v>Terminado</v>
      </c>
      <c r="AD5" s="560"/>
      <c r="AE5" s="564"/>
      <c r="AF5" s="562"/>
      <c r="AG5" s="562"/>
    </row>
    <row r="6" spans="2:33" ht="127" customHeight="1" x14ac:dyDescent="0.2">
      <c r="B6" s="448"/>
      <c r="C6" s="547"/>
      <c r="D6" s="547"/>
      <c r="E6" s="547"/>
      <c r="F6" s="547"/>
      <c r="G6" s="452"/>
      <c r="H6" s="548"/>
      <c r="I6" s="548"/>
      <c r="J6" s="548"/>
      <c r="K6" s="548"/>
      <c r="L6" s="476"/>
      <c r="M6" s="476"/>
      <c r="N6" s="548"/>
      <c r="O6" s="549"/>
      <c r="P6" s="550"/>
      <c r="Q6" s="551"/>
      <c r="R6" s="552" t="s">
        <v>57</v>
      </c>
      <c r="S6" s="563">
        <v>0.2</v>
      </c>
      <c r="T6" s="554">
        <v>43862</v>
      </c>
      <c r="U6" s="554">
        <v>44104</v>
      </c>
      <c r="V6" s="555"/>
      <c r="W6" s="555"/>
      <c r="X6" s="555"/>
      <c r="Y6" s="555"/>
      <c r="Z6" s="556">
        <v>1</v>
      </c>
      <c r="AA6" s="558" t="s">
        <v>868</v>
      </c>
      <c r="AB6" s="559" t="s">
        <v>865</v>
      </c>
      <c r="AC6" s="559" t="str">
        <f t="shared" si="0"/>
        <v>Terminado</v>
      </c>
      <c r="AD6" s="560"/>
      <c r="AE6" s="565"/>
      <c r="AF6" s="562"/>
      <c r="AG6" s="562"/>
    </row>
    <row r="7" spans="2:33" ht="127" customHeight="1" x14ac:dyDescent="0.2">
      <c r="B7" s="448" t="s">
        <v>30</v>
      </c>
      <c r="C7" s="547" t="s">
        <v>36</v>
      </c>
      <c r="D7" s="547" t="s">
        <v>37</v>
      </c>
      <c r="E7" s="547" t="s">
        <v>33</v>
      </c>
      <c r="F7" s="547" t="s">
        <v>35</v>
      </c>
      <c r="G7" s="452" t="s">
        <v>34</v>
      </c>
      <c r="H7" s="548" t="s">
        <v>35</v>
      </c>
      <c r="I7" s="548" t="s">
        <v>35</v>
      </c>
      <c r="J7" s="548" t="s">
        <v>35</v>
      </c>
      <c r="K7" s="548" t="s">
        <v>35</v>
      </c>
      <c r="L7" s="474"/>
      <c r="M7" s="474"/>
      <c r="N7" s="548" t="s">
        <v>58</v>
      </c>
      <c r="O7" s="549" t="s">
        <v>52</v>
      </c>
      <c r="P7" s="551">
        <v>43831</v>
      </c>
      <c r="Q7" s="551">
        <f>MAX(U7:U8)</f>
        <v>44196</v>
      </c>
      <c r="R7" s="552" t="s">
        <v>59</v>
      </c>
      <c r="S7" s="563">
        <v>0.7</v>
      </c>
      <c r="T7" s="554">
        <v>43831</v>
      </c>
      <c r="U7" s="554">
        <v>43951</v>
      </c>
      <c r="V7" s="555" t="s">
        <v>60</v>
      </c>
      <c r="W7" s="555" t="s">
        <v>61</v>
      </c>
      <c r="X7" s="473"/>
      <c r="Y7" s="327">
        <v>1</v>
      </c>
      <c r="Z7" s="556">
        <v>0.75</v>
      </c>
      <c r="AA7" s="566" t="s">
        <v>869</v>
      </c>
      <c r="AB7" s="559" t="s">
        <v>865</v>
      </c>
      <c r="AC7" s="559" t="str">
        <f t="shared" si="0"/>
        <v>En gestión</v>
      </c>
      <c r="AD7" s="560" t="s">
        <v>870</v>
      </c>
      <c r="AE7" s="561">
        <f>(S7*Z7)+(S8*Z8)</f>
        <v>0.52499999999999991</v>
      </c>
      <c r="AF7" s="562" t="s">
        <v>871</v>
      </c>
      <c r="AG7" s="562" t="str">
        <f>IF(AE7&lt;1%,"Sin iniciar",IF(AE7=100%,"Terminada","En gestión"))</f>
        <v>En gestión</v>
      </c>
    </row>
    <row r="8" spans="2:33" ht="127" customHeight="1" x14ac:dyDescent="0.2">
      <c r="B8" s="448"/>
      <c r="C8" s="547"/>
      <c r="D8" s="547"/>
      <c r="E8" s="547"/>
      <c r="F8" s="547"/>
      <c r="G8" s="452"/>
      <c r="H8" s="548"/>
      <c r="I8" s="548"/>
      <c r="J8" s="548"/>
      <c r="K8" s="548"/>
      <c r="L8" s="476"/>
      <c r="M8" s="476"/>
      <c r="N8" s="548"/>
      <c r="O8" s="549"/>
      <c r="P8" s="551"/>
      <c r="Q8" s="551"/>
      <c r="R8" s="567" t="s">
        <v>853</v>
      </c>
      <c r="S8" s="563">
        <v>0.3</v>
      </c>
      <c r="T8" s="554">
        <v>43951</v>
      </c>
      <c r="U8" s="554">
        <v>44196</v>
      </c>
      <c r="V8" s="555"/>
      <c r="W8" s="555"/>
      <c r="X8" s="473"/>
      <c r="Y8" s="327"/>
      <c r="Z8" s="556">
        <v>0</v>
      </c>
      <c r="AA8" s="566" t="s">
        <v>872</v>
      </c>
      <c r="AB8" s="559" t="s">
        <v>871</v>
      </c>
      <c r="AC8" s="559" t="str">
        <f t="shared" si="0"/>
        <v>Sin Iniciar</v>
      </c>
      <c r="AD8" s="560"/>
      <c r="AE8" s="565"/>
      <c r="AF8" s="562"/>
      <c r="AG8" s="562"/>
    </row>
    <row r="9" spans="2:33" ht="127" customHeight="1" x14ac:dyDescent="0.2">
      <c r="B9" s="448" t="s">
        <v>30</v>
      </c>
      <c r="C9" s="547" t="s">
        <v>31</v>
      </c>
      <c r="D9" s="547" t="s">
        <v>32</v>
      </c>
      <c r="E9" s="547" t="s">
        <v>33</v>
      </c>
      <c r="F9" s="547" t="s">
        <v>35</v>
      </c>
      <c r="G9" s="452" t="s">
        <v>38</v>
      </c>
      <c r="H9" s="548" t="s">
        <v>35</v>
      </c>
      <c r="I9" s="548" t="s">
        <v>35</v>
      </c>
      <c r="J9" s="548" t="s">
        <v>35</v>
      </c>
      <c r="K9" s="548" t="s">
        <v>35</v>
      </c>
      <c r="L9" s="474"/>
      <c r="M9" s="474"/>
      <c r="N9" s="548" t="s">
        <v>62</v>
      </c>
      <c r="O9" s="549" t="s">
        <v>63</v>
      </c>
      <c r="P9" s="549">
        <v>43832</v>
      </c>
      <c r="Q9" s="549">
        <f>MAX(U9:U12)</f>
        <v>44196</v>
      </c>
      <c r="R9" s="552" t="s">
        <v>64</v>
      </c>
      <c r="S9" s="563">
        <v>0.1</v>
      </c>
      <c r="T9" s="554">
        <v>43832</v>
      </c>
      <c r="U9" s="554">
        <v>43861</v>
      </c>
      <c r="V9" s="327">
        <v>0.3</v>
      </c>
      <c r="W9" s="327">
        <v>0.6</v>
      </c>
      <c r="X9" s="327">
        <v>0.6</v>
      </c>
      <c r="Y9" s="327">
        <v>1</v>
      </c>
      <c r="Z9" s="556">
        <v>1</v>
      </c>
      <c r="AA9" s="558" t="s">
        <v>873</v>
      </c>
      <c r="AB9" s="559" t="s">
        <v>865</v>
      </c>
      <c r="AC9" s="559" t="str">
        <f t="shared" si="0"/>
        <v>Terminado</v>
      </c>
      <c r="AD9" s="560" t="s">
        <v>874</v>
      </c>
      <c r="AE9" s="561">
        <f>(S9*Z9)+(S10*Z10)+(S11*Z11)+(Z12*S12)</f>
        <v>0.60000000000000009</v>
      </c>
      <c r="AF9" s="562" t="s">
        <v>871</v>
      </c>
      <c r="AG9" s="562" t="str">
        <f>IF(AE9&lt;1%,"Sin iniciar",IF(AE9=100%,"Terminada","En gestión"))</f>
        <v>En gestión</v>
      </c>
    </row>
    <row r="10" spans="2:33" ht="127" customHeight="1" x14ac:dyDescent="0.2">
      <c r="B10" s="448"/>
      <c r="C10" s="547"/>
      <c r="D10" s="547"/>
      <c r="E10" s="547"/>
      <c r="F10" s="547"/>
      <c r="G10" s="452"/>
      <c r="H10" s="548"/>
      <c r="I10" s="548"/>
      <c r="J10" s="548"/>
      <c r="K10" s="548"/>
      <c r="L10" s="475"/>
      <c r="M10" s="475"/>
      <c r="N10" s="548"/>
      <c r="O10" s="549"/>
      <c r="P10" s="549"/>
      <c r="Q10" s="549"/>
      <c r="R10" s="552" t="s">
        <v>65</v>
      </c>
      <c r="S10" s="563">
        <v>0.2</v>
      </c>
      <c r="T10" s="554">
        <v>43864</v>
      </c>
      <c r="U10" s="554">
        <v>43878</v>
      </c>
      <c r="V10" s="327"/>
      <c r="W10" s="327"/>
      <c r="X10" s="327"/>
      <c r="Y10" s="327"/>
      <c r="Z10" s="556">
        <v>1</v>
      </c>
      <c r="AA10" s="558" t="s">
        <v>873</v>
      </c>
      <c r="AB10" s="559" t="s">
        <v>865</v>
      </c>
      <c r="AC10" s="559" t="str">
        <f t="shared" si="0"/>
        <v>Terminado</v>
      </c>
      <c r="AD10" s="560"/>
      <c r="AE10" s="564"/>
      <c r="AF10" s="562"/>
      <c r="AG10" s="562"/>
    </row>
    <row r="11" spans="2:33" ht="351" customHeight="1" x14ac:dyDescent="0.2">
      <c r="B11" s="448"/>
      <c r="C11" s="547"/>
      <c r="D11" s="547"/>
      <c r="E11" s="547"/>
      <c r="F11" s="547"/>
      <c r="G11" s="452"/>
      <c r="H11" s="548"/>
      <c r="I11" s="548"/>
      <c r="J11" s="548"/>
      <c r="K11" s="548"/>
      <c r="L11" s="475"/>
      <c r="M11" s="475"/>
      <c r="N11" s="548"/>
      <c r="O11" s="549"/>
      <c r="P11" s="549"/>
      <c r="Q11" s="549"/>
      <c r="R11" s="552" t="s">
        <v>66</v>
      </c>
      <c r="S11" s="563">
        <v>0.3</v>
      </c>
      <c r="T11" s="554">
        <v>43885</v>
      </c>
      <c r="U11" s="554">
        <v>44043</v>
      </c>
      <c r="V11" s="327"/>
      <c r="W11" s="327"/>
      <c r="X11" s="327"/>
      <c r="Y11" s="327"/>
      <c r="Z11" s="556">
        <v>1</v>
      </c>
      <c r="AA11" s="558" t="s">
        <v>1279</v>
      </c>
      <c r="AB11" s="559" t="s">
        <v>865</v>
      </c>
      <c r="AC11" s="559" t="str">
        <f t="shared" si="0"/>
        <v>Terminado</v>
      </c>
      <c r="AD11" s="560"/>
      <c r="AE11" s="564"/>
      <c r="AF11" s="562"/>
      <c r="AG11" s="562"/>
    </row>
    <row r="12" spans="2:33" ht="351" customHeight="1" x14ac:dyDescent="0.2">
      <c r="B12" s="448"/>
      <c r="C12" s="547"/>
      <c r="D12" s="547"/>
      <c r="E12" s="547"/>
      <c r="F12" s="547"/>
      <c r="G12" s="452"/>
      <c r="H12" s="548"/>
      <c r="I12" s="548"/>
      <c r="J12" s="548"/>
      <c r="K12" s="548"/>
      <c r="L12" s="476"/>
      <c r="M12" s="476"/>
      <c r="N12" s="548"/>
      <c r="O12" s="549"/>
      <c r="P12" s="549"/>
      <c r="Q12" s="549"/>
      <c r="R12" s="552" t="s">
        <v>67</v>
      </c>
      <c r="S12" s="563">
        <v>0.4</v>
      </c>
      <c r="T12" s="554">
        <v>44136</v>
      </c>
      <c r="U12" s="554">
        <v>44196</v>
      </c>
      <c r="V12" s="327"/>
      <c r="W12" s="327"/>
      <c r="X12" s="327"/>
      <c r="Y12" s="327"/>
      <c r="Z12" s="556">
        <v>0</v>
      </c>
      <c r="AA12" s="568" t="s">
        <v>875</v>
      </c>
      <c r="AB12" s="559" t="s">
        <v>876</v>
      </c>
      <c r="AC12" s="559" t="str">
        <f t="shared" si="0"/>
        <v>Sin Iniciar</v>
      </c>
      <c r="AD12" s="560"/>
      <c r="AE12" s="565"/>
      <c r="AF12" s="562"/>
      <c r="AG12" s="562"/>
    </row>
    <row r="13" spans="2:33" ht="127" customHeight="1" x14ac:dyDescent="0.2">
      <c r="B13" s="448" t="s">
        <v>30</v>
      </c>
      <c r="C13" s="547" t="s">
        <v>39</v>
      </c>
      <c r="D13" s="547" t="s">
        <v>37</v>
      </c>
      <c r="E13" s="547" t="s">
        <v>33</v>
      </c>
      <c r="F13" s="547" t="s">
        <v>35</v>
      </c>
      <c r="G13" s="452" t="s">
        <v>40</v>
      </c>
      <c r="H13" s="548" t="s">
        <v>35</v>
      </c>
      <c r="I13" s="548" t="s">
        <v>35</v>
      </c>
      <c r="J13" s="548" t="s">
        <v>35</v>
      </c>
      <c r="K13" s="548" t="s">
        <v>35</v>
      </c>
      <c r="L13" s="474"/>
      <c r="M13" s="474"/>
      <c r="N13" s="548" t="s">
        <v>68</v>
      </c>
      <c r="O13" s="549" t="s">
        <v>69</v>
      </c>
      <c r="P13" s="549">
        <v>43860</v>
      </c>
      <c r="Q13" s="549">
        <f>MAX(U13:U16)</f>
        <v>44180</v>
      </c>
      <c r="R13" s="552" t="s">
        <v>70</v>
      </c>
      <c r="S13" s="563">
        <v>0.35</v>
      </c>
      <c r="T13" s="554">
        <v>43860</v>
      </c>
      <c r="U13" s="554">
        <v>43951</v>
      </c>
      <c r="V13" s="327">
        <v>0</v>
      </c>
      <c r="W13" s="473">
        <v>0.35</v>
      </c>
      <c r="X13" s="473">
        <v>0.7</v>
      </c>
      <c r="Y13" s="327">
        <v>1</v>
      </c>
      <c r="Z13" s="556">
        <v>1</v>
      </c>
      <c r="AA13" s="558" t="s">
        <v>873</v>
      </c>
      <c r="AB13" s="559" t="s">
        <v>865</v>
      </c>
      <c r="AC13" s="559" t="str">
        <f t="shared" si="0"/>
        <v>Terminado</v>
      </c>
      <c r="AD13" s="560" t="s">
        <v>877</v>
      </c>
      <c r="AE13" s="561">
        <f>(S13*Z13)+(S14*Z14)+(S15*Z15)+(S16*Z16)</f>
        <v>0.47749999999999998</v>
      </c>
      <c r="AF13" s="562" t="s">
        <v>871</v>
      </c>
      <c r="AG13" s="562" t="str">
        <f>IF(AE13&lt;1%,"Sin iniciar",IF(AE13=100%,"Terminada","En gestión"))</f>
        <v>En gestión</v>
      </c>
    </row>
    <row r="14" spans="2:33" ht="127" customHeight="1" x14ac:dyDescent="0.2">
      <c r="B14" s="448"/>
      <c r="C14" s="547"/>
      <c r="D14" s="547"/>
      <c r="E14" s="547"/>
      <c r="F14" s="547"/>
      <c r="G14" s="452"/>
      <c r="H14" s="548"/>
      <c r="I14" s="548"/>
      <c r="J14" s="548"/>
      <c r="K14" s="548"/>
      <c r="L14" s="475"/>
      <c r="M14" s="475"/>
      <c r="N14" s="548"/>
      <c r="O14" s="549"/>
      <c r="P14" s="549"/>
      <c r="Q14" s="549"/>
      <c r="R14" s="552" t="s">
        <v>71</v>
      </c>
      <c r="S14" s="563">
        <v>0.15</v>
      </c>
      <c r="T14" s="554">
        <v>43998</v>
      </c>
      <c r="U14" s="554">
        <v>44119</v>
      </c>
      <c r="V14" s="327"/>
      <c r="W14" s="473"/>
      <c r="X14" s="473"/>
      <c r="Y14" s="327"/>
      <c r="Z14" s="556">
        <v>0.85</v>
      </c>
      <c r="AA14" s="557" t="s">
        <v>878</v>
      </c>
      <c r="AB14" s="559" t="s">
        <v>871</v>
      </c>
      <c r="AC14" s="559" t="str">
        <f t="shared" si="0"/>
        <v>En gestión</v>
      </c>
      <c r="AD14" s="560"/>
      <c r="AE14" s="564"/>
      <c r="AF14" s="562"/>
      <c r="AG14" s="562"/>
    </row>
    <row r="15" spans="2:33" ht="127" customHeight="1" x14ac:dyDescent="0.2">
      <c r="B15" s="448"/>
      <c r="C15" s="547"/>
      <c r="D15" s="547"/>
      <c r="E15" s="547"/>
      <c r="F15" s="547"/>
      <c r="G15" s="452"/>
      <c r="H15" s="548"/>
      <c r="I15" s="548"/>
      <c r="J15" s="548"/>
      <c r="K15" s="548"/>
      <c r="L15" s="475"/>
      <c r="M15" s="475"/>
      <c r="N15" s="548"/>
      <c r="O15" s="549"/>
      <c r="P15" s="549"/>
      <c r="Q15" s="549"/>
      <c r="R15" s="552" t="s">
        <v>72</v>
      </c>
      <c r="S15" s="563">
        <v>0.3</v>
      </c>
      <c r="T15" s="554">
        <v>44120</v>
      </c>
      <c r="U15" s="554">
        <v>44150</v>
      </c>
      <c r="V15" s="327"/>
      <c r="W15" s="473"/>
      <c r="X15" s="473"/>
      <c r="Y15" s="327"/>
      <c r="Z15" s="556">
        <v>0</v>
      </c>
      <c r="AA15" s="557" t="s">
        <v>879</v>
      </c>
      <c r="AB15" s="559" t="s">
        <v>876</v>
      </c>
      <c r="AC15" s="559" t="str">
        <f t="shared" si="0"/>
        <v>Sin Iniciar</v>
      </c>
      <c r="AD15" s="560"/>
      <c r="AE15" s="564"/>
      <c r="AF15" s="562"/>
      <c r="AG15" s="562"/>
    </row>
    <row r="16" spans="2:33" ht="127" customHeight="1" x14ac:dyDescent="0.2">
      <c r="B16" s="448"/>
      <c r="C16" s="547"/>
      <c r="D16" s="547"/>
      <c r="E16" s="547"/>
      <c r="F16" s="547"/>
      <c r="G16" s="452"/>
      <c r="H16" s="548"/>
      <c r="I16" s="548"/>
      <c r="J16" s="548"/>
      <c r="K16" s="548"/>
      <c r="L16" s="476"/>
      <c r="M16" s="476"/>
      <c r="N16" s="548"/>
      <c r="O16" s="549"/>
      <c r="P16" s="549"/>
      <c r="Q16" s="549"/>
      <c r="R16" s="552" t="s">
        <v>73</v>
      </c>
      <c r="S16" s="563">
        <v>0.2</v>
      </c>
      <c r="T16" s="554">
        <v>44151</v>
      </c>
      <c r="U16" s="554">
        <v>44180</v>
      </c>
      <c r="V16" s="327"/>
      <c r="W16" s="473"/>
      <c r="X16" s="473"/>
      <c r="Y16" s="327"/>
      <c r="Z16" s="556">
        <v>0</v>
      </c>
      <c r="AA16" s="558" t="s">
        <v>880</v>
      </c>
      <c r="AB16" s="559" t="s">
        <v>881</v>
      </c>
      <c r="AC16" s="559" t="str">
        <f t="shared" si="0"/>
        <v>Sin Iniciar</v>
      </c>
      <c r="AD16" s="560"/>
      <c r="AE16" s="565"/>
      <c r="AF16" s="562"/>
      <c r="AG16" s="562"/>
    </row>
    <row r="17" spans="2:33" ht="127" customHeight="1" x14ac:dyDescent="0.2">
      <c r="B17" s="448" t="s">
        <v>30</v>
      </c>
      <c r="C17" s="547" t="s">
        <v>31</v>
      </c>
      <c r="D17" s="547" t="s">
        <v>32</v>
      </c>
      <c r="E17" s="547" t="s">
        <v>33</v>
      </c>
      <c r="F17" s="547" t="s">
        <v>35</v>
      </c>
      <c r="G17" s="452" t="s">
        <v>41</v>
      </c>
      <c r="H17" s="548" t="s">
        <v>35</v>
      </c>
      <c r="I17" s="548" t="s">
        <v>35</v>
      </c>
      <c r="J17" s="548" t="s">
        <v>35</v>
      </c>
      <c r="K17" s="548" t="s">
        <v>35</v>
      </c>
      <c r="L17" s="474"/>
      <c r="M17" s="474"/>
      <c r="N17" s="548" t="s">
        <v>74</v>
      </c>
      <c r="O17" s="549" t="s">
        <v>69</v>
      </c>
      <c r="P17" s="549">
        <v>43832</v>
      </c>
      <c r="Q17" s="549">
        <f>MAX(U17:U20)</f>
        <v>44196</v>
      </c>
      <c r="R17" s="552" t="s">
        <v>75</v>
      </c>
      <c r="S17" s="553">
        <v>0.1</v>
      </c>
      <c r="T17" s="554">
        <v>43832</v>
      </c>
      <c r="U17" s="554">
        <v>43878</v>
      </c>
      <c r="V17" s="327">
        <v>0.1</v>
      </c>
      <c r="W17" s="473">
        <v>0.1</v>
      </c>
      <c r="X17" s="473">
        <v>0.24</v>
      </c>
      <c r="Y17" s="327">
        <v>1</v>
      </c>
      <c r="Z17" s="556">
        <v>1</v>
      </c>
      <c r="AA17" s="558" t="s">
        <v>873</v>
      </c>
      <c r="AB17" s="559" t="s">
        <v>865</v>
      </c>
      <c r="AC17" s="559" t="str">
        <f t="shared" si="0"/>
        <v>Terminado</v>
      </c>
      <c r="AD17" s="560" t="s">
        <v>882</v>
      </c>
      <c r="AE17" s="561">
        <f>(S17*Z17)+(S18*Z18)+(S19*Z19)+(S20*Z20)</f>
        <v>0.2</v>
      </c>
      <c r="AF17" s="562" t="s">
        <v>871</v>
      </c>
      <c r="AG17" s="562" t="str">
        <f>IF(AE17&lt;1%,"Sin iniciar",IF(AE17=100%,"Terminada","En gestión"))</f>
        <v>En gestión</v>
      </c>
    </row>
    <row r="18" spans="2:33" ht="127" customHeight="1" x14ac:dyDescent="0.2">
      <c r="B18" s="448"/>
      <c r="C18" s="547"/>
      <c r="D18" s="547"/>
      <c r="E18" s="547"/>
      <c r="F18" s="547"/>
      <c r="G18" s="452"/>
      <c r="H18" s="548"/>
      <c r="I18" s="548"/>
      <c r="J18" s="548"/>
      <c r="K18" s="548"/>
      <c r="L18" s="475"/>
      <c r="M18" s="475"/>
      <c r="N18" s="548"/>
      <c r="O18" s="549"/>
      <c r="P18" s="549"/>
      <c r="Q18" s="549"/>
      <c r="R18" s="552" t="s">
        <v>76</v>
      </c>
      <c r="S18" s="553">
        <v>0.5</v>
      </c>
      <c r="T18" s="554">
        <v>44075</v>
      </c>
      <c r="U18" s="554">
        <v>44196</v>
      </c>
      <c r="V18" s="327"/>
      <c r="W18" s="473"/>
      <c r="X18" s="473"/>
      <c r="Y18" s="327"/>
      <c r="Z18" s="556">
        <v>0.2</v>
      </c>
      <c r="AA18" s="558" t="s">
        <v>1280</v>
      </c>
      <c r="AB18" s="559" t="s">
        <v>871</v>
      </c>
      <c r="AC18" s="559" t="str">
        <f t="shared" si="0"/>
        <v>En gestión</v>
      </c>
      <c r="AD18" s="560"/>
      <c r="AE18" s="564"/>
      <c r="AF18" s="562"/>
      <c r="AG18" s="562"/>
    </row>
    <row r="19" spans="2:33" ht="127" customHeight="1" x14ac:dyDescent="0.2">
      <c r="B19" s="448"/>
      <c r="C19" s="547"/>
      <c r="D19" s="547"/>
      <c r="E19" s="547"/>
      <c r="F19" s="547"/>
      <c r="G19" s="452"/>
      <c r="H19" s="548"/>
      <c r="I19" s="548"/>
      <c r="J19" s="548"/>
      <c r="K19" s="548"/>
      <c r="L19" s="475"/>
      <c r="M19" s="475"/>
      <c r="N19" s="548"/>
      <c r="O19" s="549"/>
      <c r="P19" s="549"/>
      <c r="Q19" s="549"/>
      <c r="R19" s="552" t="s">
        <v>77</v>
      </c>
      <c r="S19" s="553">
        <v>0.2</v>
      </c>
      <c r="T19" s="554">
        <v>44075</v>
      </c>
      <c r="U19" s="554">
        <v>44196</v>
      </c>
      <c r="V19" s="327"/>
      <c r="W19" s="473"/>
      <c r="X19" s="473"/>
      <c r="Y19" s="327"/>
      <c r="Z19" s="556">
        <v>0</v>
      </c>
      <c r="AA19" s="558" t="s">
        <v>1281</v>
      </c>
      <c r="AB19" s="559" t="s">
        <v>871</v>
      </c>
      <c r="AC19" s="559" t="str">
        <f t="shared" si="0"/>
        <v>Sin Iniciar</v>
      </c>
      <c r="AD19" s="560"/>
      <c r="AE19" s="564"/>
      <c r="AF19" s="562"/>
      <c r="AG19" s="562"/>
    </row>
    <row r="20" spans="2:33" ht="127" customHeight="1" x14ac:dyDescent="0.2">
      <c r="B20" s="448"/>
      <c r="C20" s="547"/>
      <c r="D20" s="547"/>
      <c r="E20" s="547"/>
      <c r="F20" s="547"/>
      <c r="G20" s="452"/>
      <c r="H20" s="548"/>
      <c r="I20" s="548"/>
      <c r="J20" s="548"/>
      <c r="K20" s="548"/>
      <c r="L20" s="476"/>
      <c r="M20" s="476"/>
      <c r="N20" s="548"/>
      <c r="O20" s="549"/>
      <c r="P20" s="549"/>
      <c r="Q20" s="549"/>
      <c r="R20" s="552" t="s">
        <v>78</v>
      </c>
      <c r="S20" s="563">
        <v>0.2</v>
      </c>
      <c r="T20" s="554">
        <v>44166</v>
      </c>
      <c r="U20" s="554">
        <v>44196</v>
      </c>
      <c r="V20" s="327"/>
      <c r="W20" s="473"/>
      <c r="X20" s="473"/>
      <c r="Y20" s="327"/>
      <c r="Z20" s="556">
        <v>0</v>
      </c>
      <c r="AA20" s="558" t="s">
        <v>883</v>
      </c>
      <c r="AB20" s="559" t="s">
        <v>876</v>
      </c>
      <c r="AC20" s="559" t="str">
        <f t="shared" si="0"/>
        <v>Sin Iniciar</v>
      </c>
      <c r="AD20" s="560"/>
      <c r="AE20" s="565"/>
      <c r="AF20" s="562"/>
      <c r="AG20" s="562"/>
    </row>
    <row r="21" spans="2:33" ht="127" customHeight="1" x14ac:dyDescent="0.2">
      <c r="B21" s="448" t="s">
        <v>30</v>
      </c>
      <c r="C21" s="547" t="s">
        <v>42</v>
      </c>
      <c r="D21" s="547" t="s">
        <v>43</v>
      </c>
      <c r="E21" s="547" t="s">
        <v>33</v>
      </c>
      <c r="F21" s="547" t="s">
        <v>35</v>
      </c>
      <c r="G21" s="452" t="s">
        <v>44</v>
      </c>
      <c r="H21" s="548" t="s">
        <v>35</v>
      </c>
      <c r="I21" s="548" t="s">
        <v>35</v>
      </c>
      <c r="J21" s="548" t="s">
        <v>35</v>
      </c>
      <c r="K21" s="548" t="s">
        <v>35</v>
      </c>
      <c r="L21" s="474"/>
      <c r="M21" s="474"/>
      <c r="N21" s="548" t="s">
        <v>850</v>
      </c>
      <c r="O21" s="549" t="s">
        <v>52</v>
      </c>
      <c r="P21" s="549">
        <v>43843</v>
      </c>
      <c r="Q21" s="549">
        <f>MAX(U21:U23)</f>
        <v>44196</v>
      </c>
      <c r="R21" s="552" t="s">
        <v>851</v>
      </c>
      <c r="S21" s="563">
        <v>0.3</v>
      </c>
      <c r="T21" s="554">
        <v>43843</v>
      </c>
      <c r="U21" s="569">
        <v>44135</v>
      </c>
      <c r="V21" s="570">
        <v>0</v>
      </c>
      <c r="W21" s="570">
        <v>0.3</v>
      </c>
      <c r="X21" s="570">
        <v>0</v>
      </c>
      <c r="Y21" s="570">
        <v>1</v>
      </c>
      <c r="Z21" s="556">
        <v>0.6</v>
      </c>
      <c r="AA21" s="558" t="s">
        <v>884</v>
      </c>
      <c r="AB21" s="559" t="s">
        <v>871</v>
      </c>
      <c r="AC21" s="559" t="str">
        <f t="shared" si="0"/>
        <v>En gestión</v>
      </c>
      <c r="AD21" s="571" t="s">
        <v>885</v>
      </c>
      <c r="AE21" s="561">
        <f>(S21*Z21)+(S22*Z22)+(S23*Z23)</f>
        <v>0.43</v>
      </c>
      <c r="AF21" s="562" t="s">
        <v>871</v>
      </c>
      <c r="AG21" s="562" t="str">
        <f>IF(AE21&lt;1%,"Sin iniciar",IF(AE21=100%,"Terminada","En gestión"))</f>
        <v>En gestión</v>
      </c>
    </row>
    <row r="22" spans="2:33" ht="127" customHeight="1" x14ac:dyDescent="0.2">
      <c r="B22" s="448"/>
      <c r="C22" s="547"/>
      <c r="D22" s="547"/>
      <c r="E22" s="547"/>
      <c r="F22" s="547"/>
      <c r="G22" s="452"/>
      <c r="H22" s="548"/>
      <c r="I22" s="548"/>
      <c r="J22" s="548"/>
      <c r="K22" s="548"/>
      <c r="L22" s="475"/>
      <c r="M22" s="475"/>
      <c r="N22" s="548"/>
      <c r="O22" s="549"/>
      <c r="P22" s="549"/>
      <c r="Q22" s="549"/>
      <c r="R22" s="572" t="s">
        <v>79</v>
      </c>
      <c r="S22" s="573">
        <v>0.5</v>
      </c>
      <c r="T22" s="574">
        <v>44136</v>
      </c>
      <c r="U22" s="574">
        <v>44196</v>
      </c>
      <c r="V22" s="570"/>
      <c r="W22" s="570"/>
      <c r="X22" s="570"/>
      <c r="Y22" s="570"/>
      <c r="Z22" s="556">
        <v>0.5</v>
      </c>
      <c r="AA22" s="558" t="s">
        <v>886</v>
      </c>
      <c r="AB22" s="559" t="s">
        <v>876</v>
      </c>
      <c r="AC22" s="559" t="str">
        <f t="shared" si="0"/>
        <v>En gestión</v>
      </c>
      <c r="AD22" s="575"/>
      <c r="AE22" s="564"/>
      <c r="AF22" s="562"/>
      <c r="AG22" s="562"/>
    </row>
    <row r="23" spans="2:33" ht="127" customHeight="1" x14ac:dyDescent="0.2">
      <c r="B23" s="448"/>
      <c r="C23" s="547"/>
      <c r="D23" s="547"/>
      <c r="E23" s="547"/>
      <c r="F23" s="547"/>
      <c r="G23" s="452"/>
      <c r="H23" s="548"/>
      <c r="I23" s="548"/>
      <c r="J23" s="548"/>
      <c r="K23" s="548"/>
      <c r="L23" s="476"/>
      <c r="M23" s="476"/>
      <c r="N23" s="548"/>
      <c r="O23" s="549"/>
      <c r="P23" s="549"/>
      <c r="Q23" s="549"/>
      <c r="R23" s="572" t="s">
        <v>80</v>
      </c>
      <c r="S23" s="573">
        <v>0.2</v>
      </c>
      <c r="T23" s="574">
        <v>44136</v>
      </c>
      <c r="U23" s="574">
        <v>44196</v>
      </c>
      <c r="V23" s="570"/>
      <c r="W23" s="570"/>
      <c r="X23" s="570"/>
      <c r="Y23" s="570"/>
      <c r="Z23" s="556">
        <v>0</v>
      </c>
      <c r="AA23" s="558" t="s">
        <v>887</v>
      </c>
      <c r="AB23" s="559" t="s">
        <v>876</v>
      </c>
      <c r="AC23" s="559" t="str">
        <f t="shared" si="0"/>
        <v>Sin Iniciar</v>
      </c>
      <c r="AD23" s="575"/>
      <c r="AE23" s="565"/>
      <c r="AF23" s="562"/>
      <c r="AG23" s="562"/>
    </row>
    <row r="24" spans="2:33" ht="127" customHeight="1" x14ac:dyDescent="0.2">
      <c r="B24" s="448" t="s">
        <v>30</v>
      </c>
      <c r="C24" s="547" t="s">
        <v>31</v>
      </c>
      <c r="D24" s="547" t="s">
        <v>32</v>
      </c>
      <c r="E24" s="547" t="s">
        <v>33</v>
      </c>
      <c r="F24" s="547" t="s">
        <v>35</v>
      </c>
      <c r="G24" s="452" t="s">
        <v>45</v>
      </c>
      <c r="H24" s="548" t="s">
        <v>35</v>
      </c>
      <c r="I24" s="548" t="s">
        <v>35</v>
      </c>
      <c r="J24" s="548" t="s">
        <v>35</v>
      </c>
      <c r="K24" s="548" t="s">
        <v>35</v>
      </c>
      <c r="L24" s="474"/>
      <c r="M24" s="474"/>
      <c r="N24" s="548" t="s">
        <v>81</v>
      </c>
      <c r="O24" s="549" t="s">
        <v>69</v>
      </c>
      <c r="P24" s="549">
        <v>43843</v>
      </c>
      <c r="Q24" s="549">
        <f>MAX(U24:U27)</f>
        <v>44119</v>
      </c>
      <c r="R24" s="567" t="s">
        <v>82</v>
      </c>
      <c r="S24" s="563">
        <v>0.15</v>
      </c>
      <c r="T24" s="554">
        <v>43843</v>
      </c>
      <c r="U24" s="554">
        <v>43896</v>
      </c>
      <c r="V24" s="570">
        <v>0.15</v>
      </c>
      <c r="W24" s="570">
        <v>0.55000000000000004</v>
      </c>
      <c r="X24" s="570">
        <v>0.75</v>
      </c>
      <c r="Y24" s="570">
        <v>1</v>
      </c>
      <c r="Z24" s="556">
        <v>1</v>
      </c>
      <c r="AA24" s="558" t="s">
        <v>888</v>
      </c>
      <c r="AB24" s="559" t="s">
        <v>865</v>
      </c>
      <c r="AC24" s="559" t="str">
        <f t="shared" si="0"/>
        <v>Terminado</v>
      </c>
      <c r="AD24" s="576" t="s">
        <v>889</v>
      </c>
      <c r="AE24" s="561">
        <f>(S24*Z24)+(S25*Z25)+(S26*Z26)+(S27*Z27)</f>
        <v>0.75</v>
      </c>
      <c r="AF24" s="562" t="s">
        <v>871</v>
      </c>
      <c r="AG24" s="562" t="str">
        <f>IF(AE24&lt;1%,"Sin iniciar",IF(AE24=100%,"Terminada","En gestión"))</f>
        <v>En gestión</v>
      </c>
    </row>
    <row r="25" spans="2:33" ht="127" customHeight="1" x14ac:dyDescent="0.2">
      <c r="B25" s="448"/>
      <c r="C25" s="547"/>
      <c r="D25" s="547"/>
      <c r="E25" s="547"/>
      <c r="F25" s="547"/>
      <c r="G25" s="452"/>
      <c r="H25" s="548"/>
      <c r="I25" s="548"/>
      <c r="J25" s="548"/>
      <c r="K25" s="548"/>
      <c r="L25" s="475"/>
      <c r="M25" s="475"/>
      <c r="N25" s="548"/>
      <c r="O25" s="549"/>
      <c r="P25" s="549"/>
      <c r="Q25" s="549"/>
      <c r="R25" s="567" t="s">
        <v>83</v>
      </c>
      <c r="S25" s="563">
        <v>0.4</v>
      </c>
      <c r="T25" s="554">
        <v>43897</v>
      </c>
      <c r="U25" s="554">
        <v>44012</v>
      </c>
      <c r="V25" s="570"/>
      <c r="W25" s="570"/>
      <c r="X25" s="570"/>
      <c r="Y25" s="570"/>
      <c r="Z25" s="556">
        <v>1</v>
      </c>
      <c r="AA25" s="558" t="s">
        <v>888</v>
      </c>
      <c r="AB25" s="559" t="s">
        <v>865</v>
      </c>
      <c r="AC25" s="559" t="str">
        <f t="shared" si="0"/>
        <v>Terminado</v>
      </c>
      <c r="AD25" s="576"/>
      <c r="AE25" s="564"/>
      <c r="AF25" s="562"/>
      <c r="AG25" s="562"/>
    </row>
    <row r="26" spans="2:33" ht="127" customHeight="1" x14ac:dyDescent="0.2">
      <c r="B26" s="448"/>
      <c r="C26" s="547"/>
      <c r="D26" s="547"/>
      <c r="E26" s="547"/>
      <c r="F26" s="547"/>
      <c r="G26" s="452"/>
      <c r="H26" s="548"/>
      <c r="I26" s="548"/>
      <c r="J26" s="548"/>
      <c r="K26" s="548"/>
      <c r="L26" s="475"/>
      <c r="M26" s="475"/>
      <c r="N26" s="548"/>
      <c r="O26" s="549"/>
      <c r="P26" s="549"/>
      <c r="Q26" s="549"/>
      <c r="R26" s="567" t="s">
        <v>84</v>
      </c>
      <c r="S26" s="563">
        <v>0.2</v>
      </c>
      <c r="T26" s="554">
        <v>44013</v>
      </c>
      <c r="U26" s="554">
        <v>44074</v>
      </c>
      <c r="V26" s="570"/>
      <c r="W26" s="570"/>
      <c r="X26" s="570"/>
      <c r="Y26" s="570"/>
      <c r="Z26" s="577">
        <v>1</v>
      </c>
      <c r="AA26" s="568" t="s">
        <v>890</v>
      </c>
      <c r="AB26" s="559" t="s">
        <v>865</v>
      </c>
      <c r="AC26" s="559" t="str">
        <f t="shared" si="0"/>
        <v>Terminado</v>
      </c>
      <c r="AD26" s="576"/>
      <c r="AE26" s="564"/>
      <c r="AF26" s="562"/>
      <c r="AG26" s="562"/>
    </row>
    <row r="27" spans="2:33" ht="127" customHeight="1" x14ac:dyDescent="0.2">
      <c r="B27" s="448"/>
      <c r="C27" s="547"/>
      <c r="D27" s="547"/>
      <c r="E27" s="547"/>
      <c r="F27" s="547"/>
      <c r="G27" s="452"/>
      <c r="H27" s="548"/>
      <c r="I27" s="548"/>
      <c r="J27" s="548"/>
      <c r="K27" s="548"/>
      <c r="L27" s="476"/>
      <c r="M27" s="476"/>
      <c r="N27" s="548"/>
      <c r="O27" s="549"/>
      <c r="P27" s="549"/>
      <c r="Q27" s="549"/>
      <c r="R27" s="552" t="s">
        <v>85</v>
      </c>
      <c r="S27" s="563">
        <v>0.25</v>
      </c>
      <c r="T27" s="554">
        <v>44075</v>
      </c>
      <c r="U27" s="554">
        <v>44119</v>
      </c>
      <c r="V27" s="570"/>
      <c r="W27" s="570"/>
      <c r="X27" s="570"/>
      <c r="Y27" s="570"/>
      <c r="Z27" s="556">
        <v>0</v>
      </c>
      <c r="AA27" s="558" t="s">
        <v>891</v>
      </c>
      <c r="AB27" s="559" t="s">
        <v>871</v>
      </c>
      <c r="AC27" s="559" t="str">
        <f t="shared" si="0"/>
        <v>Sin Iniciar</v>
      </c>
      <c r="AD27" s="576"/>
      <c r="AE27" s="565"/>
      <c r="AF27" s="562"/>
      <c r="AG27" s="562"/>
    </row>
    <row r="28" spans="2:33" ht="127" customHeight="1" x14ac:dyDescent="0.2">
      <c r="B28" s="448" t="s">
        <v>30</v>
      </c>
      <c r="C28" s="547" t="s">
        <v>42</v>
      </c>
      <c r="D28" s="547" t="s">
        <v>46</v>
      </c>
      <c r="E28" s="547" t="s">
        <v>33</v>
      </c>
      <c r="F28" s="547" t="s">
        <v>35</v>
      </c>
      <c r="G28" s="452" t="s">
        <v>47</v>
      </c>
      <c r="H28" s="548" t="s">
        <v>35</v>
      </c>
      <c r="I28" s="548" t="s">
        <v>35</v>
      </c>
      <c r="J28" s="548" t="s">
        <v>35</v>
      </c>
      <c r="K28" s="548" t="s">
        <v>35</v>
      </c>
      <c r="L28" s="474"/>
      <c r="M28" s="474"/>
      <c r="N28" s="548" t="s">
        <v>86</v>
      </c>
      <c r="O28" s="549" t="s">
        <v>69</v>
      </c>
      <c r="P28" s="549">
        <v>43832</v>
      </c>
      <c r="Q28" s="549">
        <f>MAX(U28:U31)</f>
        <v>44196</v>
      </c>
      <c r="R28" s="552" t="s">
        <v>87</v>
      </c>
      <c r="S28" s="563">
        <v>0.25</v>
      </c>
      <c r="T28" s="554">
        <v>43832</v>
      </c>
      <c r="U28" s="554">
        <v>43889</v>
      </c>
      <c r="V28" s="570">
        <v>0.25</v>
      </c>
      <c r="W28" s="570">
        <v>0.4</v>
      </c>
      <c r="X28" s="570">
        <v>0.8</v>
      </c>
      <c r="Y28" s="570">
        <v>1</v>
      </c>
      <c r="Z28" s="556">
        <v>1</v>
      </c>
      <c r="AA28" s="558" t="s">
        <v>873</v>
      </c>
      <c r="AB28" s="559" t="s">
        <v>865</v>
      </c>
      <c r="AC28" s="559" t="str">
        <f t="shared" si="0"/>
        <v>Terminado</v>
      </c>
      <c r="AD28" s="576" t="s">
        <v>892</v>
      </c>
      <c r="AE28" s="561">
        <f>(S28*Z28)+(S29*Z29)+(S30*Z30)+(S31*Z31)</f>
        <v>0.92</v>
      </c>
      <c r="AF28" s="562" t="s">
        <v>871</v>
      </c>
      <c r="AG28" s="562" t="str">
        <f>IF(AE28&lt;1%,"Sin iniciar",IF(AE28=100%,"Terminada","En gestión"))</f>
        <v>En gestión</v>
      </c>
    </row>
    <row r="29" spans="2:33" ht="127" customHeight="1" x14ac:dyDescent="0.2">
      <c r="B29" s="448"/>
      <c r="C29" s="547"/>
      <c r="D29" s="547"/>
      <c r="E29" s="547"/>
      <c r="F29" s="547"/>
      <c r="G29" s="452"/>
      <c r="H29" s="548"/>
      <c r="I29" s="548"/>
      <c r="J29" s="548"/>
      <c r="K29" s="548"/>
      <c r="L29" s="475"/>
      <c r="M29" s="475"/>
      <c r="N29" s="548"/>
      <c r="O29" s="549"/>
      <c r="P29" s="549"/>
      <c r="Q29" s="549"/>
      <c r="R29" s="552" t="s">
        <v>88</v>
      </c>
      <c r="S29" s="563">
        <v>0.15</v>
      </c>
      <c r="T29" s="554">
        <v>43983</v>
      </c>
      <c r="U29" s="554">
        <v>44027</v>
      </c>
      <c r="V29" s="570"/>
      <c r="W29" s="570"/>
      <c r="X29" s="570"/>
      <c r="Y29" s="570"/>
      <c r="Z29" s="556">
        <v>1</v>
      </c>
      <c r="AA29" s="558" t="s">
        <v>893</v>
      </c>
      <c r="AB29" s="559" t="s">
        <v>865</v>
      </c>
      <c r="AC29" s="559" t="str">
        <f t="shared" si="0"/>
        <v>Terminado</v>
      </c>
      <c r="AD29" s="578"/>
      <c r="AE29" s="564"/>
      <c r="AF29" s="562"/>
      <c r="AG29" s="562"/>
    </row>
    <row r="30" spans="2:33" ht="127" customHeight="1" x14ac:dyDescent="0.2">
      <c r="B30" s="448"/>
      <c r="C30" s="547"/>
      <c r="D30" s="547"/>
      <c r="E30" s="547"/>
      <c r="F30" s="547"/>
      <c r="G30" s="452"/>
      <c r="H30" s="548"/>
      <c r="I30" s="548"/>
      <c r="J30" s="548"/>
      <c r="K30" s="548"/>
      <c r="L30" s="475"/>
      <c r="M30" s="475"/>
      <c r="N30" s="548"/>
      <c r="O30" s="549"/>
      <c r="P30" s="549"/>
      <c r="Q30" s="549"/>
      <c r="R30" s="552" t="s">
        <v>89</v>
      </c>
      <c r="S30" s="563">
        <v>0.4</v>
      </c>
      <c r="T30" s="554">
        <v>44013</v>
      </c>
      <c r="U30" s="554">
        <v>44104</v>
      </c>
      <c r="V30" s="570"/>
      <c r="W30" s="570"/>
      <c r="X30" s="570"/>
      <c r="Y30" s="570"/>
      <c r="Z30" s="556">
        <v>1</v>
      </c>
      <c r="AA30" s="558" t="s">
        <v>1282</v>
      </c>
      <c r="AB30" s="559" t="s">
        <v>865</v>
      </c>
      <c r="AC30" s="559" t="str">
        <f t="shared" si="0"/>
        <v>Terminado</v>
      </c>
      <c r="AD30" s="578"/>
      <c r="AE30" s="564"/>
      <c r="AF30" s="562"/>
      <c r="AG30" s="562"/>
    </row>
    <row r="31" spans="2:33" ht="127" customHeight="1" x14ac:dyDescent="0.2">
      <c r="B31" s="448"/>
      <c r="C31" s="547"/>
      <c r="D31" s="547"/>
      <c r="E31" s="547"/>
      <c r="F31" s="547"/>
      <c r="G31" s="452"/>
      <c r="H31" s="548"/>
      <c r="I31" s="548"/>
      <c r="J31" s="548"/>
      <c r="K31" s="548"/>
      <c r="L31" s="475"/>
      <c r="M31" s="475"/>
      <c r="N31" s="548"/>
      <c r="O31" s="549"/>
      <c r="P31" s="549"/>
      <c r="Q31" s="549"/>
      <c r="R31" s="552" t="s">
        <v>90</v>
      </c>
      <c r="S31" s="563">
        <v>0.2</v>
      </c>
      <c r="T31" s="554">
        <v>44013</v>
      </c>
      <c r="U31" s="554">
        <v>44196</v>
      </c>
      <c r="V31" s="570"/>
      <c r="W31" s="570"/>
      <c r="X31" s="570"/>
      <c r="Y31" s="570"/>
      <c r="Z31" s="556">
        <v>0.6</v>
      </c>
      <c r="AA31" s="558" t="s">
        <v>894</v>
      </c>
      <c r="AB31" s="559" t="s">
        <v>871</v>
      </c>
      <c r="AC31" s="559" t="str">
        <f t="shared" si="0"/>
        <v>En gestión</v>
      </c>
      <c r="AD31" s="578"/>
      <c r="AE31" s="565"/>
      <c r="AF31" s="562"/>
      <c r="AG31" s="562"/>
    </row>
    <row r="32" spans="2:33" ht="127" customHeight="1" x14ac:dyDescent="0.2">
      <c r="B32" s="448" t="s">
        <v>30</v>
      </c>
      <c r="C32" s="547" t="s">
        <v>35</v>
      </c>
      <c r="D32" s="579"/>
      <c r="E32" s="579"/>
      <c r="F32" s="579"/>
      <c r="G32" s="580"/>
      <c r="H32" s="548" t="s">
        <v>35</v>
      </c>
      <c r="I32" s="548" t="s">
        <v>35</v>
      </c>
      <c r="J32" s="548" t="s">
        <v>35</v>
      </c>
      <c r="K32" s="548" t="s">
        <v>35</v>
      </c>
      <c r="L32" s="474"/>
      <c r="M32" s="474"/>
      <c r="N32" s="548" t="s">
        <v>91</v>
      </c>
      <c r="O32" s="549" t="s">
        <v>52</v>
      </c>
      <c r="P32" s="549">
        <v>43850</v>
      </c>
      <c r="Q32" s="549">
        <f>MAX(U32:U35)</f>
        <v>44180</v>
      </c>
      <c r="R32" s="581" t="s">
        <v>92</v>
      </c>
      <c r="S32" s="155">
        <v>0.1</v>
      </c>
      <c r="T32" s="554">
        <v>43850</v>
      </c>
      <c r="U32" s="582">
        <v>43872</v>
      </c>
      <c r="V32" s="327" t="s">
        <v>1283</v>
      </c>
      <c r="W32" s="473" t="s">
        <v>93</v>
      </c>
      <c r="X32" s="473" t="s">
        <v>94</v>
      </c>
      <c r="Y32" s="327" t="s">
        <v>95</v>
      </c>
      <c r="Z32" s="556">
        <v>1</v>
      </c>
      <c r="AA32" s="558" t="s">
        <v>873</v>
      </c>
      <c r="AB32" s="559" t="s">
        <v>865</v>
      </c>
      <c r="AC32" s="559" t="str">
        <f t="shared" si="0"/>
        <v>Terminado</v>
      </c>
      <c r="AD32" s="576" t="s">
        <v>895</v>
      </c>
      <c r="AE32" s="561">
        <f>(S32*Z32)+(S33*Z33)+(S34*Z34)+(Z35*S35)</f>
        <v>0.8600000000000001</v>
      </c>
      <c r="AF32" s="583" t="s">
        <v>871</v>
      </c>
      <c r="AG32" s="583" t="str">
        <f>IF(AE32&lt;1%,"Sin iniciar",IF(AE32=100%,"Terminada","En gestión"))</f>
        <v>En gestión</v>
      </c>
    </row>
    <row r="33" spans="2:33" ht="127" customHeight="1" x14ac:dyDescent="0.2">
      <c r="B33" s="448"/>
      <c r="C33" s="547"/>
      <c r="D33" s="584"/>
      <c r="E33" s="584"/>
      <c r="F33" s="584"/>
      <c r="G33" s="585"/>
      <c r="H33" s="548"/>
      <c r="I33" s="548"/>
      <c r="J33" s="548"/>
      <c r="K33" s="548"/>
      <c r="L33" s="475"/>
      <c r="M33" s="475"/>
      <c r="N33" s="548"/>
      <c r="O33" s="549"/>
      <c r="P33" s="549"/>
      <c r="Q33" s="549"/>
      <c r="R33" s="552" t="s">
        <v>96</v>
      </c>
      <c r="S33" s="586" t="s">
        <v>97</v>
      </c>
      <c r="T33" s="554">
        <v>43842</v>
      </c>
      <c r="U33" s="582">
        <v>44180</v>
      </c>
      <c r="V33" s="327"/>
      <c r="W33" s="473"/>
      <c r="X33" s="473"/>
      <c r="Y33" s="327"/>
      <c r="Z33" s="556">
        <v>1</v>
      </c>
      <c r="AA33" s="558" t="s">
        <v>873</v>
      </c>
      <c r="AB33" s="559" t="s">
        <v>871</v>
      </c>
      <c r="AC33" s="559" t="str">
        <f t="shared" si="0"/>
        <v>Terminado</v>
      </c>
      <c r="AD33" s="576"/>
      <c r="AE33" s="564"/>
      <c r="AF33" s="583"/>
      <c r="AG33" s="583"/>
    </row>
    <row r="34" spans="2:33" ht="127" customHeight="1" x14ac:dyDescent="0.2">
      <c r="B34" s="448"/>
      <c r="C34" s="547"/>
      <c r="D34" s="584"/>
      <c r="E34" s="584"/>
      <c r="F34" s="584"/>
      <c r="G34" s="585"/>
      <c r="H34" s="548"/>
      <c r="I34" s="548"/>
      <c r="J34" s="548"/>
      <c r="K34" s="548"/>
      <c r="L34" s="475"/>
      <c r="M34" s="475"/>
      <c r="N34" s="548"/>
      <c r="O34" s="549"/>
      <c r="P34" s="549"/>
      <c r="Q34" s="549"/>
      <c r="R34" s="552" t="s">
        <v>98</v>
      </c>
      <c r="S34" s="586" t="s">
        <v>60</v>
      </c>
      <c r="T34" s="554">
        <v>43922</v>
      </c>
      <c r="U34" s="582">
        <v>44104</v>
      </c>
      <c r="V34" s="327"/>
      <c r="W34" s="473"/>
      <c r="X34" s="473"/>
      <c r="Y34" s="327"/>
      <c r="Z34" s="556">
        <v>1</v>
      </c>
      <c r="AA34" s="558" t="s">
        <v>896</v>
      </c>
      <c r="AB34" s="559" t="s">
        <v>865</v>
      </c>
      <c r="AC34" s="559" t="str">
        <f t="shared" si="0"/>
        <v>Terminado</v>
      </c>
      <c r="AD34" s="576"/>
      <c r="AE34" s="564"/>
      <c r="AF34" s="583"/>
      <c r="AG34" s="583"/>
    </row>
    <row r="35" spans="2:33" ht="127" customHeight="1" x14ac:dyDescent="0.2">
      <c r="B35" s="448"/>
      <c r="C35" s="547"/>
      <c r="D35" s="587"/>
      <c r="E35" s="587"/>
      <c r="F35" s="587"/>
      <c r="G35" s="456"/>
      <c r="H35" s="548"/>
      <c r="I35" s="548"/>
      <c r="J35" s="548"/>
      <c r="K35" s="548"/>
      <c r="L35" s="476"/>
      <c r="M35" s="476"/>
      <c r="N35" s="548"/>
      <c r="O35" s="549"/>
      <c r="P35" s="549"/>
      <c r="Q35" s="549"/>
      <c r="R35" s="552" t="s">
        <v>99</v>
      </c>
      <c r="S35" s="586" t="s">
        <v>97</v>
      </c>
      <c r="T35" s="554">
        <v>44013</v>
      </c>
      <c r="U35" s="582">
        <v>44104</v>
      </c>
      <c r="V35" s="327"/>
      <c r="W35" s="473"/>
      <c r="X35" s="473"/>
      <c r="Y35" s="327"/>
      <c r="Z35" s="556">
        <v>0.3</v>
      </c>
      <c r="AA35" s="558" t="s">
        <v>897</v>
      </c>
      <c r="AB35" s="559" t="s">
        <v>865</v>
      </c>
      <c r="AC35" s="559" t="str">
        <f t="shared" si="0"/>
        <v>En gestión</v>
      </c>
      <c r="AD35" s="576"/>
      <c r="AE35" s="565"/>
      <c r="AF35" s="583"/>
      <c r="AG35" s="583"/>
    </row>
    <row r="36" spans="2:33" ht="127" customHeight="1" x14ac:dyDescent="0.2">
      <c r="B36" s="448" t="s">
        <v>30</v>
      </c>
      <c r="C36" s="547" t="s">
        <v>35</v>
      </c>
      <c r="D36" s="579"/>
      <c r="E36" s="579"/>
      <c r="F36" s="579"/>
      <c r="G36" s="580"/>
      <c r="H36" s="548" t="s">
        <v>35</v>
      </c>
      <c r="I36" s="548" t="s">
        <v>35</v>
      </c>
      <c r="J36" s="548" t="s">
        <v>35</v>
      </c>
      <c r="K36" s="548" t="s">
        <v>35</v>
      </c>
      <c r="L36" s="474"/>
      <c r="M36" s="474"/>
      <c r="N36" s="548" t="s">
        <v>100</v>
      </c>
      <c r="O36" s="549" t="s">
        <v>52</v>
      </c>
      <c r="P36" s="549">
        <v>43843</v>
      </c>
      <c r="Q36" s="549">
        <f>MAX(U36:U39)</f>
        <v>44195</v>
      </c>
      <c r="R36" s="552" t="s">
        <v>101</v>
      </c>
      <c r="S36" s="563">
        <v>0.25</v>
      </c>
      <c r="T36" s="554">
        <v>43843</v>
      </c>
      <c r="U36" s="582">
        <v>44012</v>
      </c>
      <c r="V36" s="327" t="s">
        <v>102</v>
      </c>
      <c r="W36" s="473" t="s">
        <v>103</v>
      </c>
      <c r="X36" s="473" t="s">
        <v>104</v>
      </c>
      <c r="Y36" s="327">
        <v>1</v>
      </c>
      <c r="Z36" s="556">
        <v>1</v>
      </c>
      <c r="AA36" s="558" t="s">
        <v>898</v>
      </c>
      <c r="AB36" s="559" t="s">
        <v>865</v>
      </c>
      <c r="AC36" s="559" t="str">
        <f t="shared" si="0"/>
        <v>Terminado</v>
      </c>
      <c r="AD36" s="576" t="s">
        <v>899</v>
      </c>
      <c r="AE36" s="561">
        <f>(S36*Z36)+(S37*Z37)+(S38*Z38)+(Z39*S39)</f>
        <v>0.75</v>
      </c>
      <c r="AF36" s="583" t="s">
        <v>871</v>
      </c>
      <c r="AG36" s="583" t="str">
        <f>IF(AE36&lt;1%,"Sin iniciar",IF(AE36=100%,"Terminada","En gestión"))</f>
        <v>En gestión</v>
      </c>
    </row>
    <row r="37" spans="2:33" ht="127" customHeight="1" x14ac:dyDescent="0.2">
      <c r="B37" s="448"/>
      <c r="C37" s="547"/>
      <c r="D37" s="584"/>
      <c r="E37" s="584"/>
      <c r="F37" s="584"/>
      <c r="G37" s="585"/>
      <c r="H37" s="548"/>
      <c r="I37" s="548"/>
      <c r="J37" s="548"/>
      <c r="K37" s="548"/>
      <c r="L37" s="475"/>
      <c r="M37" s="475"/>
      <c r="N37" s="548"/>
      <c r="O37" s="549"/>
      <c r="P37" s="549"/>
      <c r="Q37" s="549"/>
      <c r="R37" s="552" t="s">
        <v>105</v>
      </c>
      <c r="S37" s="563">
        <v>0.25</v>
      </c>
      <c r="T37" s="554">
        <v>43876</v>
      </c>
      <c r="U37" s="582">
        <v>44195</v>
      </c>
      <c r="V37" s="327"/>
      <c r="W37" s="473"/>
      <c r="X37" s="473"/>
      <c r="Y37" s="327"/>
      <c r="Z37" s="556">
        <v>1</v>
      </c>
      <c r="AA37" s="558" t="s">
        <v>896</v>
      </c>
      <c r="AB37" s="559" t="s">
        <v>871</v>
      </c>
      <c r="AC37" s="559" t="str">
        <f>IF(Z37&lt;1%,"Sin Iniciar",IF(Z37=100%,"Terminado","En gestión"))</f>
        <v>Terminado</v>
      </c>
      <c r="AD37" s="576"/>
      <c r="AE37" s="564"/>
      <c r="AF37" s="583"/>
      <c r="AG37" s="583"/>
    </row>
    <row r="38" spans="2:33" ht="127" customHeight="1" x14ac:dyDescent="0.2">
      <c r="B38" s="448"/>
      <c r="C38" s="547"/>
      <c r="D38" s="584"/>
      <c r="E38" s="584"/>
      <c r="F38" s="584"/>
      <c r="G38" s="585"/>
      <c r="H38" s="548"/>
      <c r="I38" s="548"/>
      <c r="J38" s="548"/>
      <c r="K38" s="548"/>
      <c r="L38" s="475"/>
      <c r="M38" s="475"/>
      <c r="N38" s="548"/>
      <c r="O38" s="549"/>
      <c r="P38" s="549"/>
      <c r="Q38" s="549"/>
      <c r="R38" s="552" t="s">
        <v>106</v>
      </c>
      <c r="S38" s="563">
        <v>0.25</v>
      </c>
      <c r="T38" s="554">
        <v>43922</v>
      </c>
      <c r="U38" s="582">
        <v>44104</v>
      </c>
      <c r="V38" s="327"/>
      <c r="W38" s="473"/>
      <c r="X38" s="473"/>
      <c r="Y38" s="327"/>
      <c r="Z38" s="556">
        <v>0.8</v>
      </c>
      <c r="AA38" s="558" t="s">
        <v>900</v>
      </c>
      <c r="AB38" s="559" t="s">
        <v>865</v>
      </c>
      <c r="AC38" s="559" t="str">
        <f t="shared" si="0"/>
        <v>En gestión</v>
      </c>
      <c r="AD38" s="576"/>
      <c r="AE38" s="564"/>
      <c r="AF38" s="583"/>
      <c r="AG38" s="583"/>
    </row>
    <row r="39" spans="2:33" ht="127" customHeight="1" x14ac:dyDescent="0.2">
      <c r="B39" s="448"/>
      <c r="C39" s="547"/>
      <c r="D39" s="587"/>
      <c r="E39" s="587"/>
      <c r="F39" s="587"/>
      <c r="G39" s="456"/>
      <c r="H39" s="548"/>
      <c r="I39" s="548"/>
      <c r="J39" s="548"/>
      <c r="K39" s="548"/>
      <c r="L39" s="476"/>
      <c r="M39" s="476"/>
      <c r="N39" s="548"/>
      <c r="O39" s="549"/>
      <c r="P39" s="549"/>
      <c r="Q39" s="549"/>
      <c r="R39" s="552" t="s">
        <v>107</v>
      </c>
      <c r="S39" s="563">
        <v>0.25</v>
      </c>
      <c r="T39" s="554">
        <v>44013</v>
      </c>
      <c r="U39" s="582">
        <v>44195</v>
      </c>
      <c r="V39" s="327"/>
      <c r="W39" s="473"/>
      <c r="X39" s="473"/>
      <c r="Y39" s="327"/>
      <c r="Z39" s="556">
        <v>0.2</v>
      </c>
      <c r="AA39" s="558" t="s">
        <v>901</v>
      </c>
      <c r="AB39" s="559" t="s">
        <v>871</v>
      </c>
      <c r="AC39" s="559" t="str">
        <f t="shared" si="0"/>
        <v>En gestión</v>
      </c>
      <c r="AD39" s="576"/>
      <c r="AE39" s="565"/>
      <c r="AF39" s="583"/>
      <c r="AG39" s="583"/>
    </row>
    <row r="40" spans="2:33" ht="127" customHeight="1" x14ac:dyDescent="0.2">
      <c r="B40" s="448" t="s">
        <v>30</v>
      </c>
      <c r="C40" s="547" t="s">
        <v>36</v>
      </c>
      <c r="D40" s="547" t="s">
        <v>48</v>
      </c>
      <c r="E40" s="547" t="s">
        <v>49</v>
      </c>
      <c r="F40" s="547">
        <v>1</v>
      </c>
      <c r="G40" s="452" t="s">
        <v>50</v>
      </c>
      <c r="H40" s="548" t="s">
        <v>35</v>
      </c>
      <c r="I40" s="548" t="s">
        <v>35</v>
      </c>
      <c r="J40" s="548" t="s">
        <v>35</v>
      </c>
      <c r="K40" s="548" t="s">
        <v>35</v>
      </c>
      <c r="L40" s="474"/>
      <c r="M40" s="474"/>
      <c r="N40" s="588" t="s">
        <v>108</v>
      </c>
      <c r="O40" s="549" t="s">
        <v>52</v>
      </c>
      <c r="P40" s="551">
        <v>43891</v>
      </c>
      <c r="Q40" s="551">
        <f>MAX(U40:U41)</f>
        <v>44180</v>
      </c>
      <c r="R40" s="552" t="s">
        <v>109</v>
      </c>
      <c r="S40" s="553">
        <v>0.8</v>
      </c>
      <c r="T40" s="554">
        <v>43891</v>
      </c>
      <c r="U40" s="554">
        <v>44180</v>
      </c>
      <c r="V40" s="589" t="s">
        <v>825</v>
      </c>
      <c r="W40" s="590" t="s">
        <v>826</v>
      </c>
      <c r="X40" s="590" t="s">
        <v>827</v>
      </c>
      <c r="Y40" s="590" t="s">
        <v>828</v>
      </c>
      <c r="Z40" s="556">
        <v>0.75</v>
      </c>
      <c r="AA40" s="558" t="s">
        <v>902</v>
      </c>
      <c r="AB40" s="559" t="s">
        <v>871</v>
      </c>
      <c r="AC40" s="559" t="str">
        <f t="shared" si="0"/>
        <v>En gestión</v>
      </c>
      <c r="AD40" s="576" t="s">
        <v>903</v>
      </c>
      <c r="AE40" s="561">
        <f>(S40*Z40)+(S41*Z41)</f>
        <v>0.75000000000000011</v>
      </c>
      <c r="AF40" s="562" t="s">
        <v>871</v>
      </c>
      <c r="AG40" s="562" t="str">
        <f>IF(AE40&lt;1%,"Sin iniciar",IF(AE40=100%,"Terminada","En gestión"))</f>
        <v>En gestión</v>
      </c>
    </row>
    <row r="41" spans="2:33" ht="127" customHeight="1" thickBot="1" x14ac:dyDescent="0.25">
      <c r="B41" s="449"/>
      <c r="C41" s="591"/>
      <c r="D41" s="591"/>
      <c r="E41" s="591"/>
      <c r="F41" s="591"/>
      <c r="G41" s="453"/>
      <c r="H41" s="592"/>
      <c r="I41" s="592"/>
      <c r="J41" s="592"/>
      <c r="K41" s="592"/>
      <c r="L41" s="543"/>
      <c r="M41" s="543"/>
      <c r="N41" s="593"/>
      <c r="O41" s="594"/>
      <c r="P41" s="595"/>
      <c r="Q41" s="595"/>
      <c r="R41" s="596" t="s">
        <v>110</v>
      </c>
      <c r="S41" s="597">
        <v>0.2</v>
      </c>
      <c r="T41" s="598">
        <v>43891</v>
      </c>
      <c r="U41" s="598">
        <v>44180</v>
      </c>
      <c r="V41" s="599"/>
      <c r="W41" s="600"/>
      <c r="X41" s="600"/>
      <c r="Y41" s="600"/>
      <c r="Z41" s="601">
        <v>0.75</v>
      </c>
      <c r="AA41" s="602" t="s">
        <v>904</v>
      </c>
      <c r="AB41" s="603" t="s">
        <v>871</v>
      </c>
      <c r="AC41" s="603" t="str">
        <f t="shared" si="0"/>
        <v>En gestión</v>
      </c>
      <c r="AD41" s="604"/>
      <c r="AE41" s="605"/>
      <c r="AF41" s="606"/>
      <c r="AG41" s="606"/>
    </row>
    <row r="42" spans="2:33" ht="127" customHeight="1" thickTop="1" x14ac:dyDescent="0.2">
      <c r="B42" s="210" t="s">
        <v>111</v>
      </c>
      <c r="C42" s="212" t="s">
        <v>112</v>
      </c>
      <c r="D42" s="212" t="s">
        <v>113</v>
      </c>
      <c r="E42" s="212" t="s">
        <v>49</v>
      </c>
      <c r="F42" s="212">
        <v>1</v>
      </c>
      <c r="G42" s="208" t="s">
        <v>114</v>
      </c>
      <c r="H42" s="206" t="s">
        <v>35</v>
      </c>
      <c r="I42" s="206" t="s">
        <v>35</v>
      </c>
      <c r="J42" s="206" t="s">
        <v>35</v>
      </c>
      <c r="K42" s="206" t="s">
        <v>115</v>
      </c>
      <c r="L42" s="523"/>
      <c r="M42" s="523"/>
      <c r="N42" s="206" t="s">
        <v>846</v>
      </c>
      <c r="O42" s="271" t="s">
        <v>52</v>
      </c>
      <c r="P42" s="271">
        <v>43848</v>
      </c>
      <c r="Q42" s="271">
        <f>MAX(U42:U43)</f>
        <v>44196</v>
      </c>
      <c r="R42" s="59" t="s">
        <v>116</v>
      </c>
      <c r="S42" s="60">
        <v>0.3</v>
      </c>
      <c r="T42" s="61">
        <v>43848</v>
      </c>
      <c r="U42" s="61">
        <v>43875</v>
      </c>
      <c r="V42" s="440">
        <v>0.35</v>
      </c>
      <c r="W42" s="447">
        <v>0.55000000000000004</v>
      </c>
      <c r="X42" s="447">
        <v>0.95</v>
      </c>
      <c r="Y42" s="440">
        <v>1</v>
      </c>
      <c r="Z42" s="607">
        <v>1</v>
      </c>
      <c r="AA42" s="608" t="s">
        <v>905</v>
      </c>
      <c r="AB42" s="609" t="s">
        <v>865</v>
      </c>
      <c r="AC42" s="609" t="str">
        <f>IF(Z42&lt;1%,"Sin Iniciar",IF(Z42=100%,"Terminado","En gestión"))</f>
        <v>Terminado</v>
      </c>
      <c r="AD42" s="610" t="s">
        <v>906</v>
      </c>
      <c r="AE42" s="611">
        <f>(Z42*S42)+(S43*Z43)</f>
        <v>0.68500000000000005</v>
      </c>
      <c r="AF42" s="612" t="s">
        <v>907</v>
      </c>
      <c r="AG42" s="613" t="str">
        <f>IF(AE42&lt;1%,"Sin iniciar",IF(AE42=100%,"Terminada","En gestión"))</f>
        <v>En gestión</v>
      </c>
    </row>
    <row r="43" spans="2:33" ht="127" customHeight="1" x14ac:dyDescent="0.2">
      <c r="B43" s="345"/>
      <c r="C43" s="347"/>
      <c r="D43" s="347"/>
      <c r="E43" s="347"/>
      <c r="F43" s="347"/>
      <c r="G43" s="349"/>
      <c r="H43" s="222"/>
      <c r="I43" s="222"/>
      <c r="J43" s="222"/>
      <c r="K43" s="222"/>
      <c r="L43" s="206"/>
      <c r="M43" s="206"/>
      <c r="N43" s="222"/>
      <c r="O43" s="224"/>
      <c r="P43" s="224"/>
      <c r="Q43" s="224"/>
      <c r="R43" s="2" t="s">
        <v>117</v>
      </c>
      <c r="S43" s="3">
        <v>0.7</v>
      </c>
      <c r="T43" s="4">
        <v>43876</v>
      </c>
      <c r="U43" s="4">
        <v>44196</v>
      </c>
      <c r="V43" s="341"/>
      <c r="W43" s="343"/>
      <c r="X43" s="343"/>
      <c r="Y43" s="341"/>
      <c r="Z43" s="614">
        <v>0.55000000000000004</v>
      </c>
      <c r="AA43" s="615" t="s">
        <v>908</v>
      </c>
      <c r="AB43" s="616" t="s">
        <v>871</v>
      </c>
      <c r="AC43" s="616" t="str">
        <f t="shared" si="0"/>
        <v>En gestión</v>
      </c>
      <c r="AD43" s="617"/>
      <c r="AE43" s="618"/>
      <c r="AF43" s="619"/>
      <c r="AG43" s="583"/>
    </row>
    <row r="44" spans="2:33" ht="127" customHeight="1" x14ac:dyDescent="0.2">
      <c r="B44" s="345" t="s">
        <v>111</v>
      </c>
      <c r="C44" s="347" t="s">
        <v>112</v>
      </c>
      <c r="D44" s="347" t="s">
        <v>113</v>
      </c>
      <c r="E44" s="347" t="s">
        <v>49</v>
      </c>
      <c r="F44" s="347">
        <v>1</v>
      </c>
      <c r="G44" s="349" t="s">
        <v>114</v>
      </c>
      <c r="H44" s="222" t="s">
        <v>35</v>
      </c>
      <c r="I44" s="222" t="s">
        <v>35</v>
      </c>
      <c r="J44" s="222" t="s">
        <v>35</v>
      </c>
      <c r="K44" s="222" t="s">
        <v>115</v>
      </c>
      <c r="L44" s="205"/>
      <c r="M44" s="205"/>
      <c r="N44" s="222" t="s">
        <v>118</v>
      </c>
      <c r="O44" s="224" t="s">
        <v>119</v>
      </c>
      <c r="P44" s="224">
        <v>43837</v>
      </c>
      <c r="Q44" s="224">
        <f>MAX(U44:U46)</f>
        <v>44196</v>
      </c>
      <c r="R44" s="2" t="s">
        <v>120</v>
      </c>
      <c r="S44" s="3">
        <v>0.2</v>
      </c>
      <c r="T44" s="4">
        <v>43837</v>
      </c>
      <c r="U44" s="4">
        <v>43850</v>
      </c>
      <c r="V44" s="343">
        <v>0.6</v>
      </c>
      <c r="W44" s="343">
        <v>0.8</v>
      </c>
      <c r="X44" s="343">
        <v>0.9</v>
      </c>
      <c r="Y44" s="341">
        <v>1</v>
      </c>
      <c r="Z44" s="614">
        <v>1</v>
      </c>
      <c r="AA44" s="615" t="s">
        <v>905</v>
      </c>
      <c r="AB44" s="616" t="s">
        <v>865</v>
      </c>
      <c r="AC44" s="616" t="str">
        <f t="shared" si="0"/>
        <v>Terminado</v>
      </c>
      <c r="AD44" s="617" t="s">
        <v>909</v>
      </c>
      <c r="AE44" s="618">
        <f>(Z44*S44)+(S45*Z45)+(S46*Z46)</f>
        <v>0.94000000000000017</v>
      </c>
      <c r="AF44" s="620" t="s">
        <v>907</v>
      </c>
      <c r="AG44" s="583" t="str">
        <f>IF(AE44&lt;1%,"Sin iniciar",IF(AE44=100%,"Terminada","En gestión"))</f>
        <v>En gestión</v>
      </c>
    </row>
    <row r="45" spans="2:33" ht="127" customHeight="1" x14ac:dyDescent="0.2">
      <c r="B45" s="345"/>
      <c r="C45" s="347"/>
      <c r="D45" s="347"/>
      <c r="E45" s="347"/>
      <c r="F45" s="347"/>
      <c r="G45" s="349"/>
      <c r="H45" s="222"/>
      <c r="I45" s="222"/>
      <c r="J45" s="222"/>
      <c r="K45" s="222"/>
      <c r="L45" s="351"/>
      <c r="M45" s="351"/>
      <c r="N45" s="222"/>
      <c r="O45" s="224"/>
      <c r="P45" s="224"/>
      <c r="Q45" s="224"/>
      <c r="R45" s="2" t="s">
        <v>121</v>
      </c>
      <c r="S45" s="3">
        <v>0.4</v>
      </c>
      <c r="T45" s="4">
        <v>43850</v>
      </c>
      <c r="U45" s="4">
        <v>43861</v>
      </c>
      <c r="V45" s="343"/>
      <c r="W45" s="343"/>
      <c r="X45" s="343"/>
      <c r="Y45" s="341"/>
      <c r="Z45" s="614">
        <v>0.95</v>
      </c>
      <c r="AA45" s="615" t="s">
        <v>910</v>
      </c>
      <c r="AB45" s="616" t="s">
        <v>865</v>
      </c>
      <c r="AC45" s="616" t="str">
        <f t="shared" si="0"/>
        <v>En gestión</v>
      </c>
      <c r="AD45" s="617"/>
      <c r="AE45" s="618"/>
      <c r="AF45" s="620"/>
      <c r="AG45" s="583"/>
    </row>
    <row r="46" spans="2:33" ht="127" customHeight="1" x14ac:dyDescent="0.2">
      <c r="B46" s="345"/>
      <c r="C46" s="347"/>
      <c r="D46" s="347"/>
      <c r="E46" s="347"/>
      <c r="F46" s="347"/>
      <c r="G46" s="349"/>
      <c r="H46" s="222"/>
      <c r="I46" s="222"/>
      <c r="J46" s="222"/>
      <c r="K46" s="222"/>
      <c r="L46" s="206"/>
      <c r="M46" s="206"/>
      <c r="N46" s="222"/>
      <c r="O46" s="224"/>
      <c r="P46" s="224"/>
      <c r="Q46" s="224"/>
      <c r="R46" s="2" t="s">
        <v>122</v>
      </c>
      <c r="S46" s="3">
        <v>0.4</v>
      </c>
      <c r="T46" s="4">
        <v>43862</v>
      </c>
      <c r="U46" s="4">
        <v>44196</v>
      </c>
      <c r="V46" s="343"/>
      <c r="W46" s="343"/>
      <c r="X46" s="343"/>
      <c r="Y46" s="341"/>
      <c r="Z46" s="614">
        <v>0.9</v>
      </c>
      <c r="AA46" s="615" t="s">
        <v>911</v>
      </c>
      <c r="AB46" s="616" t="s">
        <v>871</v>
      </c>
      <c r="AC46" s="616" t="str">
        <f t="shared" si="0"/>
        <v>En gestión</v>
      </c>
      <c r="AD46" s="617"/>
      <c r="AE46" s="618"/>
      <c r="AF46" s="620"/>
      <c r="AG46" s="583"/>
    </row>
    <row r="47" spans="2:33" ht="127" customHeight="1" x14ac:dyDescent="0.2">
      <c r="B47" s="345" t="s">
        <v>111</v>
      </c>
      <c r="C47" s="347" t="s">
        <v>112</v>
      </c>
      <c r="D47" s="347" t="s">
        <v>113</v>
      </c>
      <c r="E47" s="347" t="s">
        <v>33</v>
      </c>
      <c r="F47" s="347">
        <v>0.3</v>
      </c>
      <c r="G47" s="349" t="s">
        <v>114</v>
      </c>
      <c r="H47" s="222" t="s">
        <v>35</v>
      </c>
      <c r="I47" s="222" t="s">
        <v>35</v>
      </c>
      <c r="J47" s="222" t="s">
        <v>35</v>
      </c>
      <c r="K47" s="222" t="s">
        <v>115</v>
      </c>
      <c r="L47" s="205"/>
      <c r="M47" s="205"/>
      <c r="N47" s="468" t="s">
        <v>123</v>
      </c>
      <c r="O47" s="224" t="s">
        <v>119</v>
      </c>
      <c r="P47" s="224">
        <v>43837</v>
      </c>
      <c r="Q47" s="224">
        <f>MAX(U47:U50)</f>
        <v>43951</v>
      </c>
      <c r="R47" s="137" t="s">
        <v>124</v>
      </c>
      <c r="S47" s="139">
        <v>0.3</v>
      </c>
      <c r="T47" s="5">
        <v>43837</v>
      </c>
      <c r="U47" s="5">
        <v>43861</v>
      </c>
      <c r="V47" s="341">
        <v>0.8</v>
      </c>
      <c r="W47" s="341">
        <v>1</v>
      </c>
      <c r="X47" s="341"/>
      <c r="Y47" s="341"/>
      <c r="Z47" s="614">
        <v>1</v>
      </c>
      <c r="AA47" s="615" t="s">
        <v>912</v>
      </c>
      <c r="AB47" s="616" t="s">
        <v>865</v>
      </c>
      <c r="AC47" s="616" t="str">
        <f t="shared" si="0"/>
        <v>Terminado</v>
      </c>
      <c r="AD47" s="617" t="s">
        <v>913</v>
      </c>
      <c r="AE47" s="621">
        <f>(Z47*S47)+(S48*Z48)+(S49*Z49)+(Z50*S50)</f>
        <v>1</v>
      </c>
      <c r="AF47" s="620" t="s">
        <v>865</v>
      </c>
      <c r="AG47" s="583" t="str">
        <f>IF(AE47&lt;1%,"Sin iniciar",IF(AE47=100%,"Terminada","En gestión"))</f>
        <v>Terminada</v>
      </c>
    </row>
    <row r="48" spans="2:33" ht="127" customHeight="1" x14ac:dyDescent="0.2">
      <c r="B48" s="345"/>
      <c r="C48" s="347"/>
      <c r="D48" s="347"/>
      <c r="E48" s="347"/>
      <c r="F48" s="347"/>
      <c r="G48" s="349"/>
      <c r="H48" s="222"/>
      <c r="I48" s="222"/>
      <c r="J48" s="222"/>
      <c r="K48" s="222"/>
      <c r="L48" s="351"/>
      <c r="M48" s="351"/>
      <c r="N48" s="468"/>
      <c r="O48" s="224"/>
      <c r="P48" s="224"/>
      <c r="Q48" s="224"/>
      <c r="R48" s="137" t="s">
        <v>125</v>
      </c>
      <c r="S48" s="139">
        <v>0.3</v>
      </c>
      <c r="T48" s="5">
        <v>43863</v>
      </c>
      <c r="U48" s="5">
        <v>43905</v>
      </c>
      <c r="V48" s="341"/>
      <c r="W48" s="341"/>
      <c r="X48" s="341"/>
      <c r="Y48" s="341"/>
      <c r="Z48" s="614">
        <v>1</v>
      </c>
      <c r="AA48" s="615" t="s">
        <v>912</v>
      </c>
      <c r="AB48" s="616" t="s">
        <v>865</v>
      </c>
      <c r="AC48" s="616" t="str">
        <f t="shared" si="0"/>
        <v>Terminado</v>
      </c>
      <c r="AD48" s="617"/>
      <c r="AE48" s="622"/>
      <c r="AF48" s="620"/>
      <c r="AG48" s="583"/>
    </row>
    <row r="49" spans="2:33" ht="127" customHeight="1" x14ac:dyDescent="0.2">
      <c r="B49" s="345"/>
      <c r="C49" s="347"/>
      <c r="D49" s="347"/>
      <c r="E49" s="347"/>
      <c r="F49" s="347"/>
      <c r="G49" s="349"/>
      <c r="H49" s="222"/>
      <c r="I49" s="222"/>
      <c r="J49" s="222"/>
      <c r="K49" s="222"/>
      <c r="L49" s="351"/>
      <c r="M49" s="351"/>
      <c r="N49" s="468"/>
      <c r="O49" s="224"/>
      <c r="P49" s="224"/>
      <c r="Q49" s="224"/>
      <c r="R49" s="137" t="s">
        <v>126</v>
      </c>
      <c r="S49" s="139">
        <v>0.2</v>
      </c>
      <c r="T49" s="5">
        <v>43906</v>
      </c>
      <c r="U49" s="5">
        <v>43906</v>
      </c>
      <c r="V49" s="341"/>
      <c r="W49" s="341"/>
      <c r="X49" s="341"/>
      <c r="Y49" s="341"/>
      <c r="Z49" s="614">
        <v>1</v>
      </c>
      <c r="AA49" s="615" t="s">
        <v>912</v>
      </c>
      <c r="AB49" s="616" t="s">
        <v>865</v>
      </c>
      <c r="AC49" s="616" t="str">
        <f t="shared" si="0"/>
        <v>Terminado</v>
      </c>
      <c r="AD49" s="617"/>
      <c r="AE49" s="622"/>
      <c r="AF49" s="620"/>
      <c r="AG49" s="583"/>
    </row>
    <row r="50" spans="2:33" ht="127" customHeight="1" x14ac:dyDescent="0.2">
      <c r="B50" s="345"/>
      <c r="C50" s="347"/>
      <c r="D50" s="347"/>
      <c r="E50" s="347"/>
      <c r="F50" s="347"/>
      <c r="G50" s="349"/>
      <c r="H50" s="222"/>
      <c r="I50" s="222"/>
      <c r="J50" s="222"/>
      <c r="K50" s="222"/>
      <c r="L50" s="206"/>
      <c r="M50" s="206"/>
      <c r="N50" s="468"/>
      <c r="O50" s="224"/>
      <c r="P50" s="224"/>
      <c r="Q50" s="224"/>
      <c r="R50" s="137" t="s">
        <v>127</v>
      </c>
      <c r="S50" s="139">
        <v>0.2</v>
      </c>
      <c r="T50" s="5">
        <v>43907</v>
      </c>
      <c r="U50" s="5">
        <v>43951</v>
      </c>
      <c r="V50" s="341"/>
      <c r="W50" s="341"/>
      <c r="X50" s="341"/>
      <c r="Y50" s="341"/>
      <c r="Z50" s="614">
        <v>1</v>
      </c>
      <c r="AA50" s="615" t="s">
        <v>914</v>
      </c>
      <c r="AB50" s="616" t="s">
        <v>865</v>
      </c>
      <c r="AC50" s="616" t="str">
        <f t="shared" si="0"/>
        <v>Terminado</v>
      </c>
      <c r="AD50" s="617"/>
      <c r="AE50" s="611"/>
      <c r="AF50" s="620"/>
      <c r="AG50" s="583"/>
    </row>
    <row r="51" spans="2:33" ht="127" customHeight="1" x14ac:dyDescent="0.2">
      <c r="B51" s="345" t="s">
        <v>111</v>
      </c>
      <c r="C51" s="347" t="s">
        <v>128</v>
      </c>
      <c r="D51" s="347" t="s">
        <v>129</v>
      </c>
      <c r="E51" s="347" t="s">
        <v>49</v>
      </c>
      <c r="F51" s="347">
        <v>0.8</v>
      </c>
      <c r="G51" s="349" t="s">
        <v>114</v>
      </c>
      <c r="H51" s="222" t="s">
        <v>35</v>
      </c>
      <c r="I51" s="222" t="s">
        <v>35</v>
      </c>
      <c r="J51" s="222" t="s">
        <v>35</v>
      </c>
      <c r="K51" s="222" t="s">
        <v>115</v>
      </c>
      <c r="L51" s="205"/>
      <c r="M51" s="205"/>
      <c r="N51" s="224" t="s">
        <v>130</v>
      </c>
      <c r="O51" s="224" t="s">
        <v>119</v>
      </c>
      <c r="P51" s="224">
        <v>43837</v>
      </c>
      <c r="Q51" s="224">
        <f>MAX(U51:U53)</f>
        <v>44196</v>
      </c>
      <c r="R51" s="2" t="s">
        <v>131</v>
      </c>
      <c r="S51" s="139">
        <v>0.2</v>
      </c>
      <c r="T51" s="5">
        <v>43837</v>
      </c>
      <c r="U51" s="5">
        <v>43951</v>
      </c>
      <c r="V51" s="341">
        <v>0.3</v>
      </c>
      <c r="W51" s="341">
        <v>0.5</v>
      </c>
      <c r="X51" s="341">
        <v>0.8</v>
      </c>
      <c r="Y51" s="341">
        <v>1</v>
      </c>
      <c r="Z51" s="614">
        <v>1</v>
      </c>
      <c r="AA51" s="795" t="s">
        <v>131</v>
      </c>
      <c r="AB51" s="616" t="s">
        <v>865</v>
      </c>
      <c r="AC51" s="616" t="str">
        <f t="shared" si="0"/>
        <v>Terminado</v>
      </c>
      <c r="AD51" s="617" t="s">
        <v>915</v>
      </c>
      <c r="AE51" s="621">
        <f>(Z51*S51)+(S52*Z52)+(S53*Z53)</f>
        <v>0.78000000000000014</v>
      </c>
      <c r="AF51" s="620" t="s">
        <v>907</v>
      </c>
      <c r="AG51" s="583" t="str">
        <f>IF(AE51&lt;1%,"Sin iniciar",IF(AE51=100%,"Terminada","En gestión"))</f>
        <v>En gestión</v>
      </c>
    </row>
    <row r="52" spans="2:33" ht="127" customHeight="1" x14ac:dyDescent="0.2">
      <c r="B52" s="345"/>
      <c r="C52" s="347"/>
      <c r="D52" s="347"/>
      <c r="E52" s="347"/>
      <c r="F52" s="347"/>
      <c r="G52" s="349"/>
      <c r="H52" s="222"/>
      <c r="I52" s="222"/>
      <c r="J52" s="222"/>
      <c r="K52" s="222"/>
      <c r="L52" s="351"/>
      <c r="M52" s="351"/>
      <c r="N52" s="224"/>
      <c r="O52" s="224"/>
      <c r="P52" s="224"/>
      <c r="Q52" s="224"/>
      <c r="R52" s="2" t="s">
        <v>132</v>
      </c>
      <c r="S52" s="139">
        <v>0.4</v>
      </c>
      <c r="T52" s="5">
        <v>43952</v>
      </c>
      <c r="U52" s="5">
        <v>44073</v>
      </c>
      <c r="V52" s="341"/>
      <c r="W52" s="341"/>
      <c r="X52" s="341"/>
      <c r="Y52" s="341"/>
      <c r="Z52" s="614">
        <v>1</v>
      </c>
      <c r="AA52" s="795" t="s">
        <v>916</v>
      </c>
      <c r="AB52" s="616" t="s">
        <v>865</v>
      </c>
      <c r="AC52" s="616" t="str">
        <f t="shared" si="0"/>
        <v>Terminado</v>
      </c>
      <c r="AD52" s="617"/>
      <c r="AE52" s="622"/>
      <c r="AF52" s="620"/>
      <c r="AG52" s="583"/>
    </row>
    <row r="53" spans="2:33" ht="127" customHeight="1" x14ac:dyDescent="0.2">
      <c r="B53" s="345"/>
      <c r="C53" s="347"/>
      <c r="D53" s="347"/>
      <c r="E53" s="347"/>
      <c r="F53" s="347"/>
      <c r="G53" s="349"/>
      <c r="H53" s="222"/>
      <c r="I53" s="222"/>
      <c r="J53" s="222"/>
      <c r="K53" s="222"/>
      <c r="L53" s="206"/>
      <c r="M53" s="206"/>
      <c r="N53" s="224"/>
      <c r="O53" s="224"/>
      <c r="P53" s="224"/>
      <c r="Q53" s="224"/>
      <c r="R53" s="2" t="s">
        <v>133</v>
      </c>
      <c r="S53" s="139">
        <v>0.2</v>
      </c>
      <c r="T53" s="5">
        <v>44075</v>
      </c>
      <c r="U53" s="5">
        <v>44196</v>
      </c>
      <c r="V53" s="341"/>
      <c r="W53" s="341"/>
      <c r="X53" s="341"/>
      <c r="Y53" s="341"/>
      <c r="Z53" s="614">
        <v>0.9</v>
      </c>
      <c r="AA53" s="795" t="s">
        <v>917</v>
      </c>
      <c r="AB53" s="616" t="s">
        <v>871</v>
      </c>
      <c r="AC53" s="616" t="str">
        <f t="shared" si="0"/>
        <v>En gestión</v>
      </c>
      <c r="AD53" s="617"/>
      <c r="AE53" s="611"/>
      <c r="AF53" s="620"/>
      <c r="AG53" s="583"/>
    </row>
    <row r="54" spans="2:33" ht="127" customHeight="1" x14ac:dyDescent="0.2">
      <c r="B54" s="345" t="s">
        <v>111</v>
      </c>
      <c r="C54" s="347" t="s">
        <v>42</v>
      </c>
      <c r="D54" s="347" t="s">
        <v>43</v>
      </c>
      <c r="E54" s="347" t="s">
        <v>49</v>
      </c>
      <c r="F54" s="347">
        <v>0.7</v>
      </c>
      <c r="G54" s="349" t="s">
        <v>114</v>
      </c>
      <c r="H54" s="222" t="s">
        <v>35</v>
      </c>
      <c r="I54" s="222" t="s">
        <v>35</v>
      </c>
      <c r="J54" s="222" t="s">
        <v>35</v>
      </c>
      <c r="K54" s="222" t="s">
        <v>115</v>
      </c>
      <c r="L54" s="205"/>
      <c r="M54" s="205"/>
      <c r="N54" s="224" t="s">
        <v>134</v>
      </c>
      <c r="O54" s="224" t="s">
        <v>119</v>
      </c>
      <c r="P54" s="224">
        <v>43850</v>
      </c>
      <c r="Q54" s="224">
        <f>MAX(U54:U65)</f>
        <v>44196</v>
      </c>
      <c r="R54" s="2" t="s">
        <v>135</v>
      </c>
      <c r="S54" s="139">
        <v>0.08</v>
      </c>
      <c r="T54" s="5">
        <v>43850</v>
      </c>
      <c r="U54" s="5">
        <v>43876</v>
      </c>
      <c r="V54" s="341">
        <v>0.25</v>
      </c>
      <c r="W54" s="341">
        <v>0.5</v>
      </c>
      <c r="X54" s="341">
        <v>0.75</v>
      </c>
      <c r="Y54" s="341">
        <v>1</v>
      </c>
      <c r="Z54" s="614">
        <v>1</v>
      </c>
      <c r="AA54" s="623" t="s">
        <v>912</v>
      </c>
      <c r="AB54" s="616" t="s">
        <v>865</v>
      </c>
      <c r="AC54" s="616" t="str">
        <f t="shared" si="0"/>
        <v>Terminado</v>
      </c>
      <c r="AD54" s="617" t="s">
        <v>1284</v>
      </c>
      <c r="AE54" s="621">
        <f>(Z54*S54)+(S55*Z55)+(S56*Z56)+(S57*Z57)+(S58*Z58)+(S59*Z59)+(S60*Z60)+(S61*Z61)+(S62*Z62)+(S63*Z63)+(S64*Z64)+(S65*Z65)</f>
        <v>0.99999999999999978</v>
      </c>
      <c r="AF54" s="620" t="s">
        <v>907</v>
      </c>
      <c r="AG54" s="583" t="str">
        <f>IF(AE54&lt;1%,"Sin iniciar",IF(AE54=100%,"Terminada","En gestión"))</f>
        <v>Terminada</v>
      </c>
    </row>
    <row r="55" spans="2:33" ht="127" customHeight="1" x14ac:dyDescent="0.2">
      <c r="B55" s="345"/>
      <c r="C55" s="347"/>
      <c r="D55" s="347"/>
      <c r="E55" s="347"/>
      <c r="F55" s="347"/>
      <c r="G55" s="349"/>
      <c r="H55" s="222"/>
      <c r="I55" s="222"/>
      <c r="J55" s="222"/>
      <c r="K55" s="222"/>
      <c r="L55" s="351"/>
      <c r="M55" s="351"/>
      <c r="N55" s="224"/>
      <c r="O55" s="224"/>
      <c r="P55" s="224"/>
      <c r="Q55" s="224"/>
      <c r="R55" s="2" t="s">
        <v>136</v>
      </c>
      <c r="S55" s="139">
        <v>0.09</v>
      </c>
      <c r="T55" s="5">
        <v>43869</v>
      </c>
      <c r="U55" s="5">
        <v>43896</v>
      </c>
      <c r="V55" s="341"/>
      <c r="W55" s="341"/>
      <c r="X55" s="341"/>
      <c r="Y55" s="341"/>
      <c r="Z55" s="614">
        <v>1</v>
      </c>
      <c r="AA55" s="623" t="s">
        <v>912</v>
      </c>
      <c r="AB55" s="616" t="s">
        <v>865</v>
      </c>
      <c r="AC55" s="616" t="str">
        <f t="shared" si="0"/>
        <v>Terminado</v>
      </c>
      <c r="AD55" s="617"/>
      <c r="AE55" s="622"/>
      <c r="AF55" s="620"/>
      <c r="AG55" s="583"/>
    </row>
    <row r="56" spans="2:33" ht="127" customHeight="1" x14ac:dyDescent="0.2">
      <c r="B56" s="345"/>
      <c r="C56" s="347"/>
      <c r="D56" s="347"/>
      <c r="E56" s="347"/>
      <c r="F56" s="347"/>
      <c r="G56" s="349"/>
      <c r="H56" s="222"/>
      <c r="I56" s="222"/>
      <c r="J56" s="222"/>
      <c r="K56" s="222"/>
      <c r="L56" s="351"/>
      <c r="M56" s="351"/>
      <c r="N56" s="224"/>
      <c r="O56" s="224"/>
      <c r="P56" s="224"/>
      <c r="Q56" s="224"/>
      <c r="R56" s="2" t="s">
        <v>137</v>
      </c>
      <c r="S56" s="139">
        <v>0.08</v>
      </c>
      <c r="T56" s="5">
        <v>43897</v>
      </c>
      <c r="U56" s="5">
        <v>44196</v>
      </c>
      <c r="V56" s="341"/>
      <c r="W56" s="341"/>
      <c r="X56" s="341"/>
      <c r="Y56" s="341"/>
      <c r="Z56" s="614">
        <v>1</v>
      </c>
      <c r="AA56" s="623" t="s">
        <v>918</v>
      </c>
      <c r="AB56" s="616" t="s">
        <v>871</v>
      </c>
      <c r="AC56" s="616" t="str">
        <f t="shared" si="0"/>
        <v>Terminado</v>
      </c>
      <c r="AD56" s="617"/>
      <c r="AE56" s="622"/>
      <c r="AF56" s="620"/>
      <c r="AG56" s="583"/>
    </row>
    <row r="57" spans="2:33" ht="127" customHeight="1" x14ac:dyDescent="0.2">
      <c r="B57" s="345"/>
      <c r="C57" s="347"/>
      <c r="D57" s="347"/>
      <c r="E57" s="347"/>
      <c r="F57" s="347"/>
      <c r="G57" s="349"/>
      <c r="H57" s="222"/>
      <c r="I57" s="222"/>
      <c r="J57" s="222"/>
      <c r="K57" s="222"/>
      <c r="L57" s="351"/>
      <c r="M57" s="351"/>
      <c r="N57" s="224"/>
      <c r="O57" s="224"/>
      <c r="P57" s="224"/>
      <c r="Q57" s="224"/>
      <c r="R57" s="2" t="s">
        <v>138</v>
      </c>
      <c r="S57" s="139">
        <v>0.08</v>
      </c>
      <c r="T57" s="5">
        <v>43962</v>
      </c>
      <c r="U57" s="5">
        <v>43980</v>
      </c>
      <c r="V57" s="341"/>
      <c r="W57" s="341"/>
      <c r="X57" s="341"/>
      <c r="Y57" s="341"/>
      <c r="Z57" s="614">
        <v>1</v>
      </c>
      <c r="AA57" s="623" t="s">
        <v>912</v>
      </c>
      <c r="AB57" s="616" t="s">
        <v>865</v>
      </c>
      <c r="AC57" s="616" t="str">
        <f t="shared" si="0"/>
        <v>Terminado</v>
      </c>
      <c r="AD57" s="617"/>
      <c r="AE57" s="622"/>
      <c r="AF57" s="620"/>
      <c r="AG57" s="583"/>
    </row>
    <row r="58" spans="2:33" ht="127" customHeight="1" x14ac:dyDescent="0.2">
      <c r="B58" s="345"/>
      <c r="C58" s="347"/>
      <c r="D58" s="347"/>
      <c r="E58" s="347"/>
      <c r="F58" s="347"/>
      <c r="G58" s="349"/>
      <c r="H58" s="222"/>
      <c r="I58" s="222"/>
      <c r="J58" s="222"/>
      <c r="K58" s="222"/>
      <c r="L58" s="351"/>
      <c r="M58" s="351"/>
      <c r="N58" s="224"/>
      <c r="O58" s="224"/>
      <c r="P58" s="224"/>
      <c r="Q58" s="224"/>
      <c r="R58" s="2" t="s">
        <v>139</v>
      </c>
      <c r="S58" s="139">
        <v>0.09</v>
      </c>
      <c r="T58" s="5">
        <v>43983</v>
      </c>
      <c r="U58" s="5">
        <v>44015</v>
      </c>
      <c r="V58" s="341"/>
      <c r="W58" s="341"/>
      <c r="X58" s="341"/>
      <c r="Y58" s="341"/>
      <c r="Z58" s="614">
        <v>1</v>
      </c>
      <c r="AA58" s="623" t="s">
        <v>912</v>
      </c>
      <c r="AB58" s="616" t="s">
        <v>865</v>
      </c>
      <c r="AC58" s="616" t="str">
        <f t="shared" si="0"/>
        <v>Terminado</v>
      </c>
      <c r="AD58" s="617"/>
      <c r="AE58" s="622"/>
      <c r="AF58" s="620"/>
      <c r="AG58" s="583"/>
    </row>
    <row r="59" spans="2:33" ht="127" customHeight="1" x14ac:dyDescent="0.2">
      <c r="B59" s="345"/>
      <c r="C59" s="347"/>
      <c r="D59" s="347"/>
      <c r="E59" s="347"/>
      <c r="F59" s="347"/>
      <c r="G59" s="349"/>
      <c r="H59" s="222"/>
      <c r="I59" s="222"/>
      <c r="J59" s="222"/>
      <c r="K59" s="222"/>
      <c r="L59" s="351"/>
      <c r="M59" s="351"/>
      <c r="N59" s="224"/>
      <c r="O59" s="224"/>
      <c r="P59" s="224"/>
      <c r="Q59" s="224"/>
      <c r="R59" s="2" t="s">
        <v>140</v>
      </c>
      <c r="S59" s="139">
        <v>0.08</v>
      </c>
      <c r="T59" s="5">
        <v>44016</v>
      </c>
      <c r="U59" s="5">
        <v>44196</v>
      </c>
      <c r="V59" s="341"/>
      <c r="W59" s="341"/>
      <c r="X59" s="341"/>
      <c r="Y59" s="341"/>
      <c r="Z59" s="614">
        <v>1</v>
      </c>
      <c r="AA59" s="623" t="s">
        <v>919</v>
      </c>
      <c r="AB59" s="616" t="s">
        <v>871</v>
      </c>
      <c r="AC59" s="616" t="str">
        <f t="shared" si="0"/>
        <v>Terminado</v>
      </c>
      <c r="AD59" s="617"/>
      <c r="AE59" s="622"/>
      <c r="AF59" s="620"/>
      <c r="AG59" s="583"/>
    </row>
    <row r="60" spans="2:33" ht="127" customHeight="1" x14ac:dyDescent="0.2">
      <c r="B60" s="345"/>
      <c r="C60" s="347"/>
      <c r="D60" s="347"/>
      <c r="E60" s="347"/>
      <c r="F60" s="347"/>
      <c r="G60" s="349"/>
      <c r="H60" s="222"/>
      <c r="I60" s="222"/>
      <c r="J60" s="222"/>
      <c r="K60" s="222"/>
      <c r="L60" s="351"/>
      <c r="M60" s="351"/>
      <c r="N60" s="224"/>
      <c r="O60" s="224"/>
      <c r="P60" s="224"/>
      <c r="Q60" s="224"/>
      <c r="R60" s="2" t="s">
        <v>141</v>
      </c>
      <c r="S60" s="139">
        <v>0.08</v>
      </c>
      <c r="T60" s="5">
        <v>44018</v>
      </c>
      <c r="U60" s="5">
        <v>44036</v>
      </c>
      <c r="V60" s="341"/>
      <c r="W60" s="341"/>
      <c r="X60" s="341"/>
      <c r="Y60" s="341"/>
      <c r="Z60" s="614">
        <v>1</v>
      </c>
      <c r="AA60" s="623" t="s">
        <v>912</v>
      </c>
      <c r="AB60" s="616" t="s">
        <v>920</v>
      </c>
      <c r="AC60" s="616" t="str">
        <f t="shared" si="0"/>
        <v>Terminado</v>
      </c>
      <c r="AD60" s="617"/>
      <c r="AE60" s="622"/>
      <c r="AF60" s="620"/>
      <c r="AG60" s="583"/>
    </row>
    <row r="61" spans="2:33" ht="127" customHeight="1" x14ac:dyDescent="0.2">
      <c r="B61" s="345"/>
      <c r="C61" s="347"/>
      <c r="D61" s="347"/>
      <c r="E61" s="347"/>
      <c r="F61" s="347"/>
      <c r="G61" s="349"/>
      <c r="H61" s="222"/>
      <c r="I61" s="222"/>
      <c r="J61" s="222"/>
      <c r="K61" s="222"/>
      <c r="L61" s="351"/>
      <c r="M61" s="351"/>
      <c r="N61" s="224"/>
      <c r="O61" s="224"/>
      <c r="P61" s="224"/>
      <c r="Q61" s="224"/>
      <c r="R61" s="2" t="s">
        <v>142</v>
      </c>
      <c r="S61" s="139">
        <v>0.09</v>
      </c>
      <c r="T61" s="5">
        <v>44037</v>
      </c>
      <c r="U61" s="5">
        <v>44071</v>
      </c>
      <c r="V61" s="341"/>
      <c r="W61" s="341"/>
      <c r="X61" s="341"/>
      <c r="Y61" s="341"/>
      <c r="Z61" s="614">
        <v>1</v>
      </c>
      <c r="AA61" s="623" t="s">
        <v>912</v>
      </c>
      <c r="AB61" s="616" t="s">
        <v>865</v>
      </c>
      <c r="AC61" s="616" t="str">
        <f t="shared" si="0"/>
        <v>Terminado</v>
      </c>
      <c r="AD61" s="617"/>
      <c r="AE61" s="622"/>
      <c r="AF61" s="620"/>
      <c r="AG61" s="583"/>
    </row>
    <row r="62" spans="2:33" ht="127" customHeight="1" x14ac:dyDescent="0.2">
      <c r="B62" s="345"/>
      <c r="C62" s="347"/>
      <c r="D62" s="347"/>
      <c r="E62" s="347"/>
      <c r="F62" s="347"/>
      <c r="G62" s="349"/>
      <c r="H62" s="222"/>
      <c r="I62" s="222"/>
      <c r="J62" s="222"/>
      <c r="K62" s="222"/>
      <c r="L62" s="351"/>
      <c r="M62" s="351"/>
      <c r="N62" s="224"/>
      <c r="O62" s="224"/>
      <c r="P62" s="224"/>
      <c r="Q62" s="224"/>
      <c r="R62" s="2" t="s">
        <v>143</v>
      </c>
      <c r="S62" s="139">
        <v>0.08</v>
      </c>
      <c r="T62" s="5">
        <v>44072</v>
      </c>
      <c r="U62" s="5">
        <v>44196</v>
      </c>
      <c r="V62" s="341"/>
      <c r="W62" s="341"/>
      <c r="X62" s="341"/>
      <c r="Y62" s="341"/>
      <c r="Z62" s="614">
        <v>1</v>
      </c>
      <c r="AA62" s="623" t="s">
        <v>921</v>
      </c>
      <c r="AB62" s="616" t="s">
        <v>871</v>
      </c>
      <c r="AC62" s="616" t="str">
        <f t="shared" si="0"/>
        <v>Terminado</v>
      </c>
      <c r="AD62" s="617"/>
      <c r="AE62" s="622"/>
      <c r="AF62" s="620"/>
      <c r="AG62" s="583"/>
    </row>
    <row r="63" spans="2:33" ht="127" customHeight="1" x14ac:dyDescent="0.2">
      <c r="B63" s="345"/>
      <c r="C63" s="347"/>
      <c r="D63" s="347"/>
      <c r="E63" s="347"/>
      <c r="F63" s="347"/>
      <c r="G63" s="349"/>
      <c r="H63" s="222"/>
      <c r="I63" s="222"/>
      <c r="J63" s="222"/>
      <c r="K63" s="222"/>
      <c r="L63" s="351"/>
      <c r="M63" s="351"/>
      <c r="N63" s="224"/>
      <c r="O63" s="224"/>
      <c r="P63" s="224"/>
      <c r="Q63" s="224"/>
      <c r="R63" s="2" t="s">
        <v>144</v>
      </c>
      <c r="S63" s="139">
        <v>0.08</v>
      </c>
      <c r="T63" s="5">
        <v>44075</v>
      </c>
      <c r="U63" s="5">
        <v>44092</v>
      </c>
      <c r="V63" s="341"/>
      <c r="W63" s="341"/>
      <c r="X63" s="341"/>
      <c r="Y63" s="341"/>
      <c r="Z63" s="614">
        <v>1</v>
      </c>
      <c r="AA63" s="623" t="s">
        <v>922</v>
      </c>
      <c r="AB63" s="616" t="s">
        <v>865</v>
      </c>
      <c r="AC63" s="616" t="str">
        <f t="shared" si="0"/>
        <v>Terminado</v>
      </c>
      <c r="AD63" s="617"/>
      <c r="AE63" s="622"/>
      <c r="AF63" s="620"/>
      <c r="AG63" s="583"/>
    </row>
    <row r="64" spans="2:33" ht="127" customHeight="1" x14ac:dyDescent="0.2">
      <c r="B64" s="345"/>
      <c r="C64" s="347"/>
      <c r="D64" s="347"/>
      <c r="E64" s="347"/>
      <c r="F64" s="347"/>
      <c r="G64" s="349"/>
      <c r="H64" s="222"/>
      <c r="I64" s="222"/>
      <c r="J64" s="222"/>
      <c r="K64" s="222"/>
      <c r="L64" s="351"/>
      <c r="M64" s="351"/>
      <c r="N64" s="224"/>
      <c r="O64" s="224"/>
      <c r="P64" s="224"/>
      <c r="Q64" s="224"/>
      <c r="R64" s="2" t="s">
        <v>145</v>
      </c>
      <c r="S64" s="139">
        <v>0.09</v>
      </c>
      <c r="T64" s="5">
        <v>44093</v>
      </c>
      <c r="U64" s="5">
        <v>44120</v>
      </c>
      <c r="V64" s="341"/>
      <c r="W64" s="341"/>
      <c r="X64" s="341"/>
      <c r="Y64" s="341"/>
      <c r="Z64" s="614">
        <v>1</v>
      </c>
      <c r="AA64" s="623" t="s">
        <v>923</v>
      </c>
      <c r="AB64" s="616" t="s">
        <v>871</v>
      </c>
      <c r="AC64" s="616" t="str">
        <f t="shared" si="0"/>
        <v>Terminado</v>
      </c>
      <c r="AD64" s="617"/>
      <c r="AE64" s="622"/>
      <c r="AF64" s="620"/>
      <c r="AG64" s="583"/>
    </row>
    <row r="65" spans="2:33" ht="127" customHeight="1" x14ac:dyDescent="0.2">
      <c r="B65" s="345"/>
      <c r="C65" s="347"/>
      <c r="D65" s="347"/>
      <c r="E65" s="347"/>
      <c r="F65" s="347"/>
      <c r="G65" s="349"/>
      <c r="H65" s="222"/>
      <c r="I65" s="222"/>
      <c r="J65" s="222"/>
      <c r="K65" s="222"/>
      <c r="L65" s="206"/>
      <c r="M65" s="206"/>
      <c r="N65" s="224"/>
      <c r="O65" s="224"/>
      <c r="P65" s="224"/>
      <c r="Q65" s="224"/>
      <c r="R65" s="2" t="s">
        <v>146</v>
      </c>
      <c r="S65" s="139">
        <v>0.08</v>
      </c>
      <c r="T65" s="5">
        <v>44121</v>
      </c>
      <c r="U65" s="5">
        <v>44196</v>
      </c>
      <c r="V65" s="341"/>
      <c r="W65" s="341"/>
      <c r="X65" s="341"/>
      <c r="Y65" s="341"/>
      <c r="Z65" s="614">
        <v>1</v>
      </c>
      <c r="AA65" s="623" t="s">
        <v>924</v>
      </c>
      <c r="AB65" s="616" t="s">
        <v>876</v>
      </c>
      <c r="AC65" s="616" t="str">
        <f t="shared" si="0"/>
        <v>Terminado</v>
      </c>
      <c r="AD65" s="617"/>
      <c r="AE65" s="611"/>
      <c r="AF65" s="620"/>
      <c r="AG65" s="583"/>
    </row>
    <row r="66" spans="2:33" ht="127" customHeight="1" x14ac:dyDescent="0.2">
      <c r="B66" s="345" t="s">
        <v>111</v>
      </c>
      <c r="C66" s="347" t="s">
        <v>35</v>
      </c>
      <c r="D66" s="347"/>
      <c r="E66" s="347"/>
      <c r="F66" s="345"/>
      <c r="G66" s="624"/>
      <c r="H66" s="222" t="s">
        <v>35</v>
      </c>
      <c r="I66" s="222" t="s">
        <v>147</v>
      </c>
      <c r="J66" s="222" t="s">
        <v>35</v>
      </c>
      <c r="K66" s="222" t="s">
        <v>115</v>
      </c>
      <c r="L66" s="205"/>
      <c r="M66" s="205"/>
      <c r="N66" s="222" t="s">
        <v>148</v>
      </c>
      <c r="O66" s="224" t="s">
        <v>119</v>
      </c>
      <c r="P66" s="224">
        <f>+MIN(T66:T68)</f>
        <v>43862</v>
      </c>
      <c r="Q66" s="224">
        <f>MAX(U66:U68)</f>
        <v>44195</v>
      </c>
      <c r="R66" s="135" t="s">
        <v>149</v>
      </c>
      <c r="S66" s="139">
        <v>0.25</v>
      </c>
      <c r="T66" s="5">
        <v>43862</v>
      </c>
      <c r="U66" s="5">
        <v>43877</v>
      </c>
      <c r="V66" s="343">
        <v>0.5</v>
      </c>
      <c r="W66" s="343">
        <v>0.7</v>
      </c>
      <c r="X66" s="343">
        <v>0.9</v>
      </c>
      <c r="Y66" s="341">
        <v>1</v>
      </c>
      <c r="Z66" s="614">
        <v>1</v>
      </c>
      <c r="AA66" s="615" t="s">
        <v>925</v>
      </c>
      <c r="AB66" s="616" t="s">
        <v>865</v>
      </c>
      <c r="AC66" s="616" t="str">
        <f t="shared" si="0"/>
        <v>Terminado</v>
      </c>
      <c r="AD66" s="617" t="s">
        <v>926</v>
      </c>
      <c r="AE66" s="621">
        <f>(Z66*S66)+(S67*Z67)+(S68*Z68)</f>
        <v>0.77499999999999991</v>
      </c>
      <c r="AF66" s="620" t="s">
        <v>907</v>
      </c>
      <c r="AG66" s="583" t="str">
        <f>IF(AE66&lt;1%,"Sin iniciar",IF(AE66=100%,"Terminada","En gestión"))</f>
        <v>En gestión</v>
      </c>
    </row>
    <row r="67" spans="2:33" ht="127" customHeight="1" x14ac:dyDescent="0.2">
      <c r="B67" s="345"/>
      <c r="C67" s="347"/>
      <c r="D67" s="347"/>
      <c r="E67" s="347"/>
      <c r="F67" s="345"/>
      <c r="G67" s="624"/>
      <c r="H67" s="222"/>
      <c r="I67" s="222"/>
      <c r="J67" s="222"/>
      <c r="K67" s="222"/>
      <c r="L67" s="351"/>
      <c r="M67" s="351"/>
      <c r="N67" s="222"/>
      <c r="O67" s="224"/>
      <c r="P67" s="224"/>
      <c r="Q67" s="224"/>
      <c r="R67" s="137" t="s">
        <v>150</v>
      </c>
      <c r="S67" s="139">
        <v>0.25</v>
      </c>
      <c r="T67" s="5">
        <v>43878</v>
      </c>
      <c r="U67" s="5">
        <v>44195</v>
      </c>
      <c r="V67" s="343"/>
      <c r="W67" s="343"/>
      <c r="X67" s="343"/>
      <c r="Y67" s="341"/>
      <c r="Z67" s="614">
        <v>0.7</v>
      </c>
      <c r="AA67" s="615" t="s">
        <v>927</v>
      </c>
      <c r="AB67" s="616" t="s">
        <v>871</v>
      </c>
      <c r="AC67" s="616" t="str">
        <f t="shared" si="0"/>
        <v>En gestión</v>
      </c>
      <c r="AD67" s="617"/>
      <c r="AE67" s="622"/>
      <c r="AF67" s="620"/>
      <c r="AG67" s="583"/>
    </row>
    <row r="68" spans="2:33" ht="127" customHeight="1" x14ac:dyDescent="0.2">
      <c r="B68" s="345"/>
      <c r="C68" s="347"/>
      <c r="D68" s="347"/>
      <c r="E68" s="347"/>
      <c r="F68" s="345"/>
      <c r="G68" s="624"/>
      <c r="H68" s="222"/>
      <c r="I68" s="222"/>
      <c r="J68" s="222"/>
      <c r="K68" s="222"/>
      <c r="L68" s="206"/>
      <c r="M68" s="206"/>
      <c r="N68" s="222"/>
      <c r="O68" s="224"/>
      <c r="P68" s="224"/>
      <c r="Q68" s="224"/>
      <c r="R68" s="137" t="s">
        <v>151</v>
      </c>
      <c r="S68" s="139">
        <v>0.5</v>
      </c>
      <c r="T68" s="5">
        <v>43922</v>
      </c>
      <c r="U68" s="5">
        <v>44195</v>
      </c>
      <c r="V68" s="343"/>
      <c r="W68" s="343"/>
      <c r="X68" s="343"/>
      <c r="Y68" s="341"/>
      <c r="Z68" s="614">
        <v>0.7</v>
      </c>
      <c r="AA68" s="615" t="s">
        <v>926</v>
      </c>
      <c r="AB68" s="616" t="s">
        <v>871</v>
      </c>
      <c r="AC68" s="616" t="str">
        <f t="shared" si="0"/>
        <v>En gestión</v>
      </c>
      <c r="AD68" s="617"/>
      <c r="AE68" s="611"/>
      <c r="AF68" s="620"/>
      <c r="AG68" s="583"/>
    </row>
    <row r="69" spans="2:33" ht="127" customHeight="1" x14ac:dyDescent="0.2">
      <c r="B69" s="345" t="s">
        <v>111</v>
      </c>
      <c r="C69" s="347" t="s">
        <v>128</v>
      </c>
      <c r="D69" s="347" t="s">
        <v>129</v>
      </c>
      <c r="E69" s="347" t="s">
        <v>49</v>
      </c>
      <c r="F69" s="345">
        <v>0.7</v>
      </c>
      <c r="G69" s="624"/>
      <c r="H69" s="222" t="s">
        <v>35</v>
      </c>
      <c r="I69" s="222" t="s">
        <v>147</v>
      </c>
      <c r="J69" s="222" t="s">
        <v>35</v>
      </c>
      <c r="K69" s="222" t="s">
        <v>115</v>
      </c>
      <c r="L69" s="205" t="s">
        <v>842</v>
      </c>
      <c r="M69" s="205"/>
      <c r="N69" s="222" t="s">
        <v>152</v>
      </c>
      <c r="O69" s="224" t="s">
        <v>119</v>
      </c>
      <c r="P69" s="224">
        <v>43832</v>
      </c>
      <c r="Q69" s="224">
        <f>MAX(U69:U71)</f>
        <v>44196</v>
      </c>
      <c r="R69" s="135" t="s">
        <v>153</v>
      </c>
      <c r="S69" s="139">
        <v>0.35</v>
      </c>
      <c r="T69" s="5">
        <v>43832</v>
      </c>
      <c r="U69" s="5">
        <v>43861</v>
      </c>
      <c r="V69" s="343">
        <v>0.7</v>
      </c>
      <c r="W69" s="343">
        <v>0.8</v>
      </c>
      <c r="X69" s="343">
        <v>0.9</v>
      </c>
      <c r="Y69" s="341">
        <v>1</v>
      </c>
      <c r="Z69" s="614">
        <v>1</v>
      </c>
      <c r="AA69" s="615" t="s">
        <v>928</v>
      </c>
      <c r="AB69" s="616" t="s">
        <v>865</v>
      </c>
      <c r="AC69" s="616" t="str">
        <f t="shared" ref="AC69:AC73" si="1">IF(Z69&lt;1%,"Sin Iniciar",IF(Z69=100%,"Terminado","En gestión"))</f>
        <v>Terminado</v>
      </c>
      <c r="AD69" s="617" t="s">
        <v>929</v>
      </c>
      <c r="AE69" s="621">
        <f>(Z69*S69)+(S70*Z70)+(S71*Z71)</f>
        <v>0.94</v>
      </c>
      <c r="AF69" s="620" t="s">
        <v>907</v>
      </c>
      <c r="AG69" s="583" t="str">
        <f>IF(AE69&lt;1%,"Sin iniciar",IF(AE69=100%,"Terminada","En gestión"))</f>
        <v>En gestión</v>
      </c>
    </row>
    <row r="70" spans="2:33" ht="127" customHeight="1" x14ac:dyDescent="0.2">
      <c r="B70" s="345"/>
      <c r="C70" s="347"/>
      <c r="D70" s="347"/>
      <c r="E70" s="347"/>
      <c r="F70" s="345"/>
      <c r="G70" s="624"/>
      <c r="H70" s="222"/>
      <c r="I70" s="222"/>
      <c r="J70" s="222"/>
      <c r="K70" s="222"/>
      <c r="L70" s="351"/>
      <c r="M70" s="351"/>
      <c r="N70" s="222"/>
      <c r="O70" s="224"/>
      <c r="P70" s="224"/>
      <c r="Q70" s="224"/>
      <c r="R70" s="137" t="s">
        <v>154</v>
      </c>
      <c r="S70" s="139">
        <v>0.35</v>
      </c>
      <c r="T70" s="5">
        <v>43862</v>
      </c>
      <c r="U70" s="5">
        <v>43921</v>
      </c>
      <c r="V70" s="343"/>
      <c r="W70" s="343"/>
      <c r="X70" s="343"/>
      <c r="Y70" s="341"/>
      <c r="Z70" s="614">
        <v>1</v>
      </c>
      <c r="AA70" s="615" t="s">
        <v>930</v>
      </c>
      <c r="AB70" s="616" t="s">
        <v>865</v>
      </c>
      <c r="AC70" s="616" t="str">
        <f t="shared" si="1"/>
        <v>Terminado</v>
      </c>
      <c r="AD70" s="617"/>
      <c r="AE70" s="622"/>
      <c r="AF70" s="620"/>
      <c r="AG70" s="583"/>
    </row>
    <row r="71" spans="2:33" ht="127" customHeight="1" x14ac:dyDescent="0.2">
      <c r="B71" s="345"/>
      <c r="C71" s="347"/>
      <c r="D71" s="347"/>
      <c r="E71" s="347"/>
      <c r="F71" s="345"/>
      <c r="G71" s="624"/>
      <c r="H71" s="222"/>
      <c r="I71" s="222"/>
      <c r="J71" s="222"/>
      <c r="K71" s="222"/>
      <c r="L71" s="206"/>
      <c r="M71" s="206"/>
      <c r="N71" s="222"/>
      <c r="O71" s="224"/>
      <c r="P71" s="224"/>
      <c r="Q71" s="224"/>
      <c r="R71" s="137" t="s">
        <v>155</v>
      </c>
      <c r="S71" s="139">
        <v>0.3</v>
      </c>
      <c r="T71" s="5">
        <v>43922</v>
      </c>
      <c r="U71" s="5">
        <v>44196</v>
      </c>
      <c r="V71" s="343"/>
      <c r="W71" s="343"/>
      <c r="X71" s="343"/>
      <c r="Y71" s="341"/>
      <c r="Z71" s="614">
        <v>0.8</v>
      </c>
      <c r="AA71" s="615" t="s">
        <v>1285</v>
      </c>
      <c r="AB71" s="616" t="s">
        <v>871</v>
      </c>
      <c r="AC71" s="616" t="str">
        <f t="shared" si="1"/>
        <v>En gestión</v>
      </c>
      <c r="AD71" s="617"/>
      <c r="AE71" s="611"/>
      <c r="AF71" s="620"/>
      <c r="AG71" s="583"/>
    </row>
    <row r="72" spans="2:33" ht="127" customHeight="1" x14ac:dyDescent="0.2">
      <c r="B72" s="345" t="s">
        <v>111</v>
      </c>
      <c r="C72" s="347" t="s">
        <v>35</v>
      </c>
      <c r="D72" s="347"/>
      <c r="E72" s="347"/>
      <c r="F72" s="345"/>
      <c r="G72" s="624"/>
      <c r="H72" s="222" t="s">
        <v>35</v>
      </c>
      <c r="I72" s="222" t="s">
        <v>35</v>
      </c>
      <c r="J72" s="222" t="s">
        <v>35</v>
      </c>
      <c r="K72" s="222" t="s">
        <v>115</v>
      </c>
      <c r="L72" s="205"/>
      <c r="M72" s="205"/>
      <c r="N72" s="222" t="s">
        <v>156</v>
      </c>
      <c r="O72" s="224" t="s">
        <v>69</v>
      </c>
      <c r="P72" s="224">
        <f>+MIN(T72:T74)</f>
        <v>43843</v>
      </c>
      <c r="Q72" s="224">
        <f>MAX(U72:U74)</f>
        <v>44104</v>
      </c>
      <c r="R72" s="135" t="s">
        <v>157</v>
      </c>
      <c r="S72" s="139">
        <v>0.35</v>
      </c>
      <c r="T72" s="5">
        <v>43843</v>
      </c>
      <c r="U72" s="5">
        <v>43875</v>
      </c>
      <c r="V72" s="341">
        <v>0.65</v>
      </c>
      <c r="W72" s="341">
        <v>0.75</v>
      </c>
      <c r="X72" s="341">
        <v>1</v>
      </c>
      <c r="Y72" s="341"/>
      <c r="Z72" s="614">
        <v>1</v>
      </c>
      <c r="AA72" s="615" t="s">
        <v>931</v>
      </c>
      <c r="AB72" s="616" t="s">
        <v>865</v>
      </c>
      <c r="AC72" s="616" t="str">
        <f t="shared" si="1"/>
        <v>Terminado</v>
      </c>
      <c r="AD72" s="617" t="s">
        <v>932</v>
      </c>
      <c r="AE72" s="621">
        <f>(Z72*S72)+(S73*Z73)+(S74*Z74)</f>
        <v>1</v>
      </c>
      <c r="AF72" s="620" t="s">
        <v>865</v>
      </c>
      <c r="AG72" s="583" t="str">
        <f>IF(AE72&lt;1%,"Sin iniciar",IF(AE72=100%,"Terminada","En gestión"))</f>
        <v>Terminada</v>
      </c>
    </row>
    <row r="73" spans="2:33" ht="127" customHeight="1" x14ac:dyDescent="0.2">
      <c r="B73" s="345"/>
      <c r="C73" s="347"/>
      <c r="D73" s="347"/>
      <c r="E73" s="347"/>
      <c r="F73" s="345"/>
      <c r="G73" s="624"/>
      <c r="H73" s="222"/>
      <c r="I73" s="222"/>
      <c r="J73" s="222"/>
      <c r="K73" s="222"/>
      <c r="L73" s="351"/>
      <c r="M73" s="351"/>
      <c r="N73" s="222"/>
      <c r="O73" s="224"/>
      <c r="P73" s="224"/>
      <c r="Q73" s="224"/>
      <c r="R73" s="137" t="s">
        <v>158</v>
      </c>
      <c r="S73" s="139">
        <v>0.35</v>
      </c>
      <c r="T73" s="5">
        <v>43876</v>
      </c>
      <c r="U73" s="5">
        <v>44089</v>
      </c>
      <c r="V73" s="341"/>
      <c r="W73" s="341"/>
      <c r="X73" s="341"/>
      <c r="Y73" s="341"/>
      <c r="Z73" s="614">
        <v>1</v>
      </c>
      <c r="AA73" s="625" t="s">
        <v>933</v>
      </c>
      <c r="AB73" s="616" t="s">
        <v>865</v>
      </c>
      <c r="AC73" s="616" t="str">
        <f>IF(Z73&lt;1%,"Sin Iniciar",IF(Z73=100%,"Terminado","En gestión"))</f>
        <v>Terminado</v>
      </c>
      <c r="AD73" s="617"/>
      <c r="AE73" s="622"/>
      <c r="AF73" s="620"/>
      <c r="AG73" s="583"/>
    </row>
    <row r="74" spans="2:33" ht="127" customHeight="1" thickBot="1" x14ac:dyDescent="0.25">
      <c r="B74" s="346"/>
      <c r="C74" s="348"/>
      <c r="D74" s="348"/>
      <c r="E74" s="348"/>
      <c r="F74" s="346"/>
      <c r="G74" s="626"/>
      <c r="H74" s="223"/>
      <c r="I74" s="223"/>
      <c r="J74" s="223"/>
      <c r="K74" s="223"/>
      <c r="L74" s="352"/>
      <c r="M74" s="352"/>
      <c r="N74" s="223"/>
      <c r="O74" s="225"/>
      <c r="P74" s="225"/>
      <c r="Q74" s="225"/>
      <c r="R74" s="162" t="s">
        <v>159</v>
      </c>
      <c r="S74" s="140">
        <v>0.3</v>
      </c>
      <c r="T74" s="66">
        <v>43907</v>
      </c>
      <c r="U74" s="66">
        <v>44104</v>
      </c>
      <c r="V74" s="342"/>
      <c r="W74" s="342"/>
      <c r="X74" s="342"/>
      <c r="Y74" s="342"/>
      <c r="Z74" s="627">
        <v>1</v>
      </c>
      <c r="AA74" s="628" t="s">
        <v>934</v>
      </c>
      <c r="AB74" s="629" t="s">
        <v>865</v>
      </c>
      <c r="AC74" s="629" t="str">
        <f>IF(Z74&lt;1%,"Sin Iniciar",IF(Z74=100%,"Terminado","En gestión"))</f>
        <v>Terminado</v>
      </c>
      <c r="AD74" s="630"/>
      <c r="AE74" s="631"/>
      <c r="AF74" s="632"/>
      <c r="AG74" s="633"/>
    </row>
    <row r="75" spans="2:33" ht="127" customHeight="1" thickTop="1" x14ac:dyDescent="0.2">
      <c r="B75" s="454" t="s">
        <v>160</v>
      </c>
      <c r="C75" s="455" t="s">
        <v>39</v>
      </c>
      <c r="D75" s="455" t="s">
        <v>37</v>
      </c>
      <c r="E75" s="455" t="s">
        <v>33</v>
      </c>
      <c r="F75" s="455" t="s">
        <v>114</v>
      </c>
      <c r="G75" s="467" t="s">
        <v>161</v>
      </c>
      <c r="H75" s="255" t="s">
        <v>162</v>
      </c>
      <c r="I75" s="255" t="s">
        <v>163</v>
      </c>
      <c r="J75" s="255" t="s">
        <v>163</v>
      </c>
      <c r="K75" s="255" t="s">
        <v>164</v>
      </c>
      <c r="L75" s="530"/>
      <c r="M75" s="530"/>
      <c r="N75" s="255" t="s">
        <v>165</v>
      </c>
      <c r="O75" s="256" t="s">
        <v>166</v>
      </c>
      <c r="P75" s="306">
        <v>43862</v>
      </c>
      <c r="Q75" s="306">
        <f>MAX(U75:U77)</f>
        <v>44090</v>
      </c>
      <c r="R75" s="63" t="s">
        <v>167</v>
      </c>
      <c r="S75" s="64">
        <v>0.25</v>
      </c>
      <c r="T75" s="65">
        <v>43862</v>
      </c>
      <c r="U75" s="65">
        <v>43921</v>
      </c>
      <c r="V75" s="464">
        <v>0.25</v>
      </c>
      <c r="W75" s="465">
        <v>0.5</v>
      </c>
      <c r="X75" s="465">
        <v>1</v>
      </c>
      <c r="Y75" s="464"/>
      <c r="Z75" s="634">
        <v>1</v>
      </c>
      <c r="AA75" s="796" t="s">
        <v>873</v>
      </c>
      <c r="AB75" s="635" t="s">
        <v>865</v>
      </c>
      <c r="AC75" s="635" t="str">
        <f>IF(Z75&lt;1%,"Sin Iniciar",IF(Z75=100%,"Terminado","En gestión"))</f>
        <v>Terminado</v>
      </c>
      <c r="AD75" s="636" t="s">
        <v>935</v>
      </c>
      <c r="AE75" s="622">
        <f>(Z75*S75)+(S76*Z76)+(S77*Z77)</f>
        <v>1</v>
      </c>
      <c r="AF75" s="637" t="s">
        <v>865</v>
      </c>
      <c r="AG75" s="638" t="str">
        <f>IF(AE75&lt;1%,"Sin iniciar",IF(AE75=100%,"Terminada","En gestión"))</f>
        <v>Terminada</v>
      </c>
    </row>
    <row r="76" spans="2:33" ht="127" customHeight="1" x14ac:dyDescent="0.2">
      <c r="B76" s="448"/>
      <c r="C76" s="450"/>
      <c r="D76" s="450"/>
      <c r="E76" s="450"/>
      <c r="F76" s="450"/>
      <c r="G76" s="463"/>
      <c r="H76" s="253"/>
      <c r="I76" s="253"/>
      <c r="J76" s="253"/>
      <c r="K76" s="253"/>
      <c r="L76" s="529"/>
      <c r="M76" s="529"/>
      <c r="N76" s="253"/>
      <c r="O76" s="257"/>
      <c r="P76" s="240"/>
      <c r="Q76" s="240"/>
      <c r="R76" s="6" t="s">
        <v>168</v>
      </c>
      <c r="S76" s="7">
        <v>0.4</v>
      </c>
      <c r="T76" s="8">
        <v>43922</v>
      </c>
      <c r="U76" s="8">
        <v>44012</v>
      </c>
      <c r="V76" s="410"/>
      <c r="W76" s="466"/>
      <c r="X76" s="466"/>
      <c r="Y76" s="410"/>
      <c r="Z76" s="639">
        <v>1</v>
      </c>
      <c r="AA76" s="798" t="s">
        <v>873</v>
      </c>
      <c r="AB76" s="640" t="s">
        <v>865</v>
      </c>
      <c r="AC76" s="640" t="str">
        <f t="shared" ref="AC76:AC89" si="2">IF(Z76&lt;1%,"Sin Iniciar",IF(Z76=100%,"Terminado","En gestión"))</f>
        <v>Terminado</v>
      </c>
      <c r="AD76" s="641"/>
      <c r="AE76" s="622"/>
      <c r="AF76" s="642"/>
      <c r="AG76" s="643"/>
    </row>
    <row r="77" spans="2:33" ht="127" customHeight="1" x14ac:dyDescent="0.2">
      <c r="B77" s="448"/>
      <c r="C77" s="450"/>
      <c r="D77" s="450"/>
      <c r="E77" s="450"/>
      <c r="F77" s="450"/>
      <c r="G77" s="463"/>
      <c r="H77" s="253"/>
      <c r="I77" s="253"/>
      <c r="J77" s="253"/>
      <c r="K77" s="253"/>
      <c r="L77" s="259"/>
      <c r="M77" s="259"/>
      <c r="N77" s="253"/>
      <c r="O77" s="257"/>
      <c r="P77" s="240"/>
      <c r="Q77" s="240"/>
      <c r="R77" s="6" t="s">
        <v>169</v>
      </c>
      <c r="S77" s="7">
        <v>0.35</v>
      </c>
      <c r="T77" s="8">
        <v>43862</v>
      </c>
      <c r="U77" s="9">
        <v>44090</v>
      </c>
      <c r="V77" s="410"/>
      <c r="W77" s="466"/>
      <c r="X77" s="466"/>
      <c r="Y77" s="410"/>
      <c r="Z77" s="639">
        <v>1</v>
      </c>
      <c r="AA77" s="798" t="s">
        <v>873</v>
      </c>
      <c r="AB77" s="640" t="s">
        <v>865</v>
      </c>
      <c r="AC77" s="640" t="str">
        <f t="shared" si="2"/>
        <v>Terminado</v>
      </c>
      <c r="AD77" s="641"/>
      <c r="AE77" s="611"/>
      <c r="AF77" s="642"/>
      <c r="AG77" s="643"/>
    </row>
    <row r="78" spans="2:33" ht="127" customHeight="1" x14ac:dyDescent="0.2">
      <c r="B78" s="448" t="s">
        <v>160</v>
      </c>
      <c r="C78" s="450" t="s">
        <v>36</v>
      </c>
      <c r="D78" s="450" t="s">
        <v>37</v>
      </c>
      <c r="E78" s="450" t="s">
        <v>33</v>
      </c>
      <c r="F78" s="450" t="s">
        <v>114</v>
      </c>
      <c r="G78" s="463" t="s">
        <v>170</v>
      </c>
      <c r="H78" s="253" t="s">
        <v>171</v>
      </c>
      <c r="I78" s="238" t="s">
        <v>172</v>
      </c>
      <c r="J78" s="253" t="s">
        <v>35</v>
      </c>
      <c r="K78" s="253" t="s">
        <v>173</v>
      </c>
      <c r="L78" s="527"/>
      <c r="M78" s="527"/>
      <c r="N78" s="238" t="s">
        <v>174</v>
      </c>
      <c r="O78" s="240" t="s">
        <v>166</v>
      </c>
      <c r="P78" s="240">
        <v>43862</v>
      </c>
      <c r="Q78" s="240">
        <f>MAX(U78:U79)</f>
        <v>44196</v>
      </c>
      <c r="R78" s="10" t="s">
        <v>175</v>
      </c>
      <c r="S78" s="7">
        <v>0.25</v>
      </c>
      <c r="T78" s="8">
        <v>43862</v>
      </c>
      <c r="U78" s="9">
        <v>44090</v>
      </c>
      <c r="V78" s="410">
        <v>0.25</v>
      </c>
      <c r="W78" s="410">
        <v>0.5</v>
      </c>
      <c r="X78" s="410">
        <v>0.75</v>
      </c>
      <c r="Y78" s="410">
        <v>1</v>
      </c>
      <c r="Z78" s="639">
        <v>1</v>
      </c>
      <c r="AA78" s="798" t="s">
        <v>873</v>
      </c>
      <c r="AB78" s="640" t="s">
        <v>865</v>
      </c>
      <c r="AC78" s="640" t="str">
        <f t="shared" si="2"/>
        <v>Terminado</v>
      </c>
      <c r="AD78" s="641" t="s">
        <v>936</v>
      </c>
      <c r="AE78" s="644">
        <f>(Z78*S78)+(S79*Z79)</f>
        <v>0.8125</v>
      </c>
      <c r="AF78" s="643" t="s">
        <v>907</v>
      </c>
      <c r="AG78" s="643" t="str">
        <f>IF(AE78&lt;1%,"Sin iniciar",IF(AE78=100%,"Terminada","En gestión"))</f>
        <v>En gestión</v>
      </c>
    </row>
    <row r="79" spans="2:33" ht="127" customHeight="1" x14ac:dyDescent="0.2">
      <c r="B79" s="448"/>
      <c r="C79" s="450"/>
      <c r="D79" s="450"/>
      <c r="E79" s="450"/>
      <c r="F79" s="450"/>
      <c r="G79" s="463"/>
      <c r="H79" s="253"/>
      <c r="I79" s="238"/>
      <c r="J79" s="253"/>
      <c r="K79" s="253"/>
      <c r="L79" s="259"/>
      <c r="M79" s="259"/>
      <c r="N79" s="238"/>
      <c r="O79" s="240"/>
      <c r="P79" s="240"/>
      <c r="Q79" s="240"/>
      <c r="R79" s="10" t="s">
        <v>176</v>
      </c>
      <c r="S79" s="7">
        <v>0.75</v>
      </c>
      <c r="T79" s="8">
        <v>43922</v>
      </c>
      <c r="U79" s="8">
        <v>44196</v>
      </c>
      <c r="V79" s="410"/>
      <c r="W79" s="410"/>
      <c r="X79" s="410"/>
      <c r="Y79" s="410"/>
      <c r="Z79" s="639">
        <v>0.75</v>
      </c>
      <c r="AA79" s="798" t="s">
        <v>937</v>
      </c>
      <c r="AB79" s="640" t="s">
        <v>907</v>
      </c>
      <c r="AC79" s="640" t="str">
        <f t="shared" si="2"/>
        <v>En gestión</v>
      </c>
      <c r="AD79" s="641"/>
      <c r="AE79" s="644"/>
      <c r="AF79" s="643"/>
      <c r="AG79" s="643"/>
    </row>
    <row r="80" spans="2:33" ht="127" customHeight="1" x14ac:dyDescent="0.2">
      <c r="B80" s="448" t="s">
        <v>160</v>
      </c>
      <c r="C80" s="450" t="s">
        <v>36</v>
      </c>
      <c r="D80" s="450" t="s">
        <v>37</v>
      </c>
      <c r="E80" s="450" t="s">
        <v>33</v>
      </c>
      <c r="F80" s="450" t="s">
        <v>114</v>
      </c>
      <c r="G80" s="463" t="s">
        <v>177</v>
      </c>
      <c r="H80" s="253" t="s">
        <v>162</v>
      </c>
      <c r="I80" s="253" t="s">
        <v>35</v>
      </c>
      <c r="J80" s="253" t="s">
        <v>35</v>
      </c>
      <c r="K80" s="253" t="s">
        <v>164</v>
      </c>
      <c r="L80" s="527" t="s">
        <v>178</v>
      </c>
      <c r="M80" s="527" t="s">
        <v>179</v>
      </c>
      <c r="N80" s="253" t="s">
        <v>180</v>
      </c>
      <c r="O80" s="240" t="s">
        <v>166</v>
      </c>
      <c r="P80" s="240">
        <v>43862</v>
      </c>
      <c r="Q80" s="240">
        <f>MAX(U80:U82)</f>
        <v>44196</v>
      </c>
      <c r="R80" s="6" t="s">
        <v>181</v>
      </c>
      <c r="S80" s="11">
        <v>0.45</v>
      </c>
      <c r="T80" s="9">
        <v>43862</v>
      </c>
      <c r="U80" s="9">
        <v>44196</v>
      </c>
      <c r="V80" s="410">
        <v>0.4</v>
      </c>
      <c r="W80" s="410">
        <v>0.6</v>
      </c>
      <c r="X80" s="410">
        <v>0.8</v>
      </c>
      <c r="Y80" s="410">
        <v>1</v>
      </c>
      <c r="Z80" s="639">
        <v>0.8</v>
      </c>
      <c r="AA80" s="798" t="s">
        <v>937</v>
      </c>
      <c r="AB80" s="640" t="s">
        <v>907</v>
      </c>
      <c r="AC80" s="640" t="str">
        <f t="shared" si="2"/>
        <v>En gestión</v>
      </c>
      <c r="AD80" s="641" t="s">
        <v>938</v>
      </c>
      <c r="AE80" s="621">
        <f>(Z80*S80)+(S81*Z81)+(S82*Z82)</f>
        <v>0.8</v>
      </c>
      <c r="AF80" s="643" t="s">
        <v>907</v>
      </c>
      <c r="AG80" s="643" t="str">
        <f>IF(AE80&lt;1%,"Sin iniciar",IF(AE80=100%,"Terminada","En gestión"))</f>
        <v>En gestión</v>
      </c>
    </row>
    <row r="81" spans="2:33" ht="127" customHeight="1" x14ac:dyDescent="0.2">
      <c r="B81" s="448"/>
      <c r="C81" s="450"/>
      <c r="D81" s="450"/>
      <c r="E81" s="450"/>
      <c r="F81" s="450"/>
      <c r="G81" s="463"/>
      <c r="H81" s="253"/>
      <c r="I81" s="253"/>
      <c r="J81" s="253"/>
      <c r="K81" s="253"/>
      <c r="L81" s="529"/>
      <c r="M81" s="529"/>
      <c r="N81" s="253"/>
      <c r="O81" s="240"/>
      <c r="P81" s="240"/>
      <c r="Q81" s="240"/>
      <c r="R81" s="6" t="s">
        <v>182</v>
      </c>
      <c r="S81" s="11">
        <v>0.3</v>
      </c>
      <c r="T81" s="9">
        <v>43862</v>
      </c>
      <c r="U81" s="9">
        <v>44196</v>
      </c>
      <c r="V81" s="410"/>
      <c r="W81" s="410"/>
      <c r="X81" s="410"/>
      <c r="Y81" s="410"/>
      <c r="Z81" s="639">
        <v>0.8</v>
      </c>
      <c r="AA81" s="798" t="s">
        <v>937</v>
      </c>
      <c r="AB81" s="640" t="s">
        <v>907</v>
      </c>
      <c r="AC81" s="640" t="str">
        <f t="shared" si="2"/>
        <v>En gestión</v>
      </c>
      <c r="AD81" s="641"/>
      <c r="AE81" s="622"/>
      <c r="AF81" s="643"/>
      <c r="AG81" s="643"/>
    </row>
    <row r="82" spans="2:33" ht="127" customHeight="1" x14ac:dyDescent="0.2">
      <c r="B82" s="448"/>
      <c r="C82" s="450"/>
      <c r="D82" s="450"/>
      <c r="E82" s="450"/>
      <c r="F82" s="450"/>
      <c r="G82" s="463"/>
      <c r="H82" s="253"/>
      <c r="I82" s="253"/>
      <c r="J82" s="253"/>
      <c r="K82" s="253"/>
      <c r="L82" s="259"/>
      <c r="M82" s="259"/>
      <c r="N82" s="253"/>
      <c r="O82" s="240"/>
      <c r="P82" s="240"/>
      <c r="Q82" s="240"/>
      <c r="R82" s="6" t="s">
        <v>183</v>
      </c>
      <c r="S82" s="11">
        <v>0.25</v>
      </c>
      <c r="T82" s="9">
        <v>43862</v>
      </c>
      <c r="U82" s="9">
        <v>44196</v>
      </c>
      <c r="V82" s="410"/>
      <c r="W82" s="410"/>
      <c r="X82" s="410"/>
      <c r="Y82" s="410"/>
      <c r="Z82" s="639">
        <v>0.8</v>
      </c>
      <c r="AA82" s="798" t="s">
        <v>937</v>
      </c>
      <c r="AB82" s="640" t="s">
        <v>907</v>
      </c>
      <c r="AC82" s="640" t="str">
        <f t="shared" si="2"/>
        <v>En gestión</v>
      </c>
      <c r="AD82" s="641"/>
      <c r="AE82" s="611"/>
      <c r="AF82" s="643"/>
      <c r="AG82" s="643"/>
    </row>
    <row r="83" spans="2:33" ht="127" customHeight="1" x14ac:dyDescent="0.2">
      <c r="B83" s="448" t="s">
        <v>160</v>
      </c>
      <c r="C83" s="450" t="s">
        <v>184</v>
      </c>
      <c r="D83" s="450" t="s">
        <v>185</v>
      </c>
      <c r="E83" s="450" t="s">
        <v>33</v>
      </c>
      <c r="F83" s="450" t="s">
        <v>114</v>
      </c>
      <c r="G83" s="463" t="s">
        <v>186</v>
      </c>
      <c r="H83" s="253" t="s">
        <v>162</v>
      </c>
      <c r="I83" s="253" t="s">
        <v>35</v>
      </c>
      <c r="J83" s="253" t="s">
        <v>35</v>
      </c>
      <c r="K83" s="253" t="s">
        <v>164</v>
      </c>
      <c r="L83" s="527"/>
      <c r="M83" s="527"/>
      <c r="N83" s="253" t="s">
        <v>187</v>
      </c>
      <c r="O83" s="257" t="s">
        <v>166</v>
      </c>
      <c r="P83" s="240">
        <v>43862</v>
      </c>
      <c r="Q83" s="240">
        <f>MAX(U83:U87)</f>
        <v>44196</v>
      </c>
      <c r="R83" s="10" t="s">
        <v>188</v>
      </c>
      <c r="S83" s="11">
        <v>0.3</v>
      </c>
      <c r="T83" s="9">
        <v>43862</v>
      </c>
      <c r="U83" s="9">
        <v>44196</v>
      </c>
      <c r="V83" s="410">
        <v>0.25</v>
      </c>
      <c r="W83" s="410">
        <v>0.4</v>
      </c>
      <c r="X83" s="410">
        <v>0.8</v>
      </c>
      <c r="Y83" s="410">
        <v>1</v>
      </c>
      <c r="Z83" s="639">
        <v>1</v>
      </c>
      <c r="AA83" s="798" t="s">
        <v>873</v>
      </c>
      <c r="AB83" s="640" t="s">
        <v>907</v>
      </c>
      <c r="AC83" s="640" t="str">
        <f t="shared" si="2"/>
        <v>Terminado</v>
      </c>
      <c r="AD83" s="641" t="s">
        <v>939</v>
      </c>
      <c r="AE83" s="645">
        <f>(Z83*S83)+(S84*Z84)+(S85*Z85)+(S86*Z86)+(S87*Z87)</f>
        <v>0.8600000000000001</v>
      </c>
      <c r="AF83" s="643" t="s">
        <v>907</v>
      </c>
      <c r="AG83" s="643" t="str">
        <f>IF(AE83&lt;1%,"Sin iniciar",IF(AE83=100%,"Terminada","En gestión"))</f>
        <v>En gestión</v>
      </c>
    </row>
    <row r="84" spans="2:33" ht="127" customHeight="1" x14ac:dyDescent="0.2">
      <c r="B84" s="448"/>
      <c r="C84" s="450"/>
      <c r="D84" s="450"/>
      <c r="E84" s="450"/>
      <c r="F84" s="450"/>
      <c r="G84" s="463"/>
      <c r="H84" s="253"/>
      <c r="I84" s="253"/>
      <c r="J84" s="253"/>
      <c r="K84" s="253"/>
      <c r="L84" s="529"/>
      <c r="M84" s="529"/>
      <c r="N84" s="253"/>
      <c r="O84" s="257"/>
      <c r="P84" s="240"/>
      <c r="Q84" s="240"/>
      <c r="R84" s="10" t="s">
        <v>189</v>
      </c>
      <c r="S84" s="11">
        <v>0.2</v>
      </c>
      <c r="T84" s="9">
        <v>43951</v>
      </c>
      <c r="U84" s="9">
        <v>44196</v>
      </c>
      <c r="V84" s="410"/>
      <c r="W84" s="410"/>
      <c r="X84" s="410"/>
      <c r="Y84" s="410"/>
      <c r="Z84" s="639">
        <v>0.8</v>
      </c>
      <c r="AA84" s="798" t="s">
        <v>937</v>
      </c>
      <c r="AB84" s="640" t="s">
        <v>907</v>
      </c>
      <c r="AC84" s="640" t="str">
        <f t="shared" si="2"/>
        <v>En gestión</v>
      </c>
      <c r="AD84" s="641"/>
      <c r="AE84" s="646"/>
      <c r="AF84" s="643"/>
      <c r="AG84" s="643"/>
    </row>
    <row r="85" spans="2:33" ht="127" customHeight="1" x14ac:dyDescent="0.2">
      <c r="B85" s="448"/>
      <c r="C85" s="450"/>
      <c r="D85" s="450"/>
      <c r="E85" s="450"/>
      <c r="F85" s="450"/>
      <c r="G85" s="463"/>
      <c r="H85" s="253"/>
      <c r="I85" s="253"/>
      <c r="J85" s="253"/>
      <c r="K85" s="253"/>
      <c r="L85" s="529"/>
      <c r="M85" s="529"/>
      <c r="N85" s="253"/>
      <c r="O85" s="257"/>
      <c r="P85" s="240"/>
      <c r="Q85" s="240"/>
      <c r="R85" s="10" t="s">
        <v>190</v>
      </c>
      <c r="S85" s="11">
        <v>0.15</v>
      </c>
      <c r="T85" s="9">
        <v>44012</v>
      </c>
      <c r="U85" s="9">
        <v>44196</v>
      </c>
      <c r="V85" s="410"/>
      <c r="W85" s="410"/>
      <c r="X85" s="410"/>
      <c r="Y85" s="410"/>
      <c r="Z85" s="639">
        <v>0.8</v>
      </c>
      <c r="AA85" s="798" t="s">
        <v>937</v>
      </c>
      <c r="AB85" s="640" t="s">
        <v>871</v>
      </c>
      <c r="AC85" s="640" t="str">
        <f t="shared" si="2"/>
        <v>En gestión</v>
      </c>
      <c r="AD85" s="641"/>
      <c r="AE85" s="646"/>
      <c r="AF85" s="643"/>
      <c r="AG85" s="643"/>
    </row>
    <row r="86" spans="2:33" ht="127" customHeight="1" x14ac:dyDescent="0.2">
      <c r="B86" s="448"/>
      <c r="C86" s="450"/>
      <c r="D86" s="450"/>
      <c r="E86" s="450"/>
      <c r="F86" s="450"/>
      <c r="G86" s="463"/>
      <c r="H86" s="253"/>
      <c r="I86" s="253"/>
      <c r="J86" s="253"/>
      <c r="K86" s="253"/>
      <c r="L86" s="529"/>
      <c r="M86" s="529"/>
      <c r="N86" s="253"/>
      <c r="O86" s="257"/>
      <c r="P86" s="240"/>
      <c r="Q86" s="240"/>
      <c r="R86" s="10" t="s">
        <v>191</v>
      </c>
      <c r="S86" s="11">
        <v>0.15</v>
      </c>
      <c r="T86" s="9">
        <v>44012</v>
      </c>
      <c r="U86" s="9">
        <v>44196</v>
      </c>
      <c r="V86" s="410"/>
      <c r="W86" s="410"/>
      <c r="X86" s="410"/>
      <c r="Y86" s="410"/>
      <c r="Z86" s="639">
        <v>0.8</v>
      </c>
      <c r="AA86" s="798" t="s">
        <v>937</v>
      </c>
      <c r="AB86" s="640" t="s">
        <v>871</v>
      </c>
      <c r="AC86" s="640" t="str">
        <f t="shared" si="2"/>
        <v>En gestión</v>
      </c>
      <c r="AD86" s="641"/>
      <c r="AE86" s="646"/>
      <c r="AF86" s="643"/>
      <c r="AG86" s="643"/>
    </row>
    <row r="87" spans="2:33" ht="127" customHeight="1" x14ac:dyDescent="0.2">
      <c r="B87" s="448"/>
      <c r="C87" s="450"/>
      <c r="D87" s="450"/>
      <c r="E87" s="450"/>
      <c r="F87" s="450"/>
      <c r="G87" s="463"/>
      <c r="H87" s="253"/>
      <c r="I87" s="253"/>
      <c r="J87" s="253"/>
      <c r="K87" s="253"/>
      <c r="L87" s="259"/>
      <c r="M87" s="259"/>
      <c r="N87" s="253"/>
      <c r="O87" s="257"/>
      <c r="P87" s="240"/>
      <c r="Q87" s="240"/>
      <c r="R87" s="10" t="s">
        <v>192</v>
      </c>
      <c r="S87" s="11">
        <v>0.2</v>
      </c>
      <c r="T87" s="9">
        <v>43922</v>
      </c>
      <c r="U87" s="9">
        <v>44196</v>
      </c>
      <c r="V87" s="410"/>
      <c r="W87" s="410"/>
      <c r="X87" s="410"/>
      <c r="Y87" s="410"/>
      <c r="Z87" s="639">
        <v>0.8</v>
      </c>
      <c r="AA87" s="798" t="s">
        <v>937</v>
      </c>
      <c r="AB87" s="640" t="s">
        <v>907</v>
      </c>
      <c r="AC87" s="640" t="str">
        <f t="shared" si="2"/>
        <v>En gestión</v>
      </c>
      <c r="AD87" s="641"/>
      <c r="AE87" s="647"/>
      <c r="AF87" s="643"/>
      <c r="AG87" s="643"/>
    </row>
    <row r="88" spans="2:33" ht="127" customHeight="1" x14ac:dyDescent="0.2">
      <c r="B88" s="266" t="s">
        <v>160</v>
      </c>
      <c r="C88" s="268" t="s">
        <v>42</v>
      </c>
      <c r="D88" s="268" t="s">
        <v>46</v>
      </c>
      <c r="E88" s="268" t="s">
        <v>33</v>
      </c>
      <c r="F88" s="268" t="s">
        <v>114</v>
      </c>
      <c r="G88" s="270" t="s">
        <v>193</v>
      </c>
      <c r="H88" s="238" t="s">
        <v>162</v>
      </c>
      <c r="I88" s="238" t="s">
        <v>194</v>
      </c>
      <c r="J88" s="238" t="s">
        <v>35</v>
      </c>
      <c r="K88" s="238" t="s">
        <v>164</v>
      </c>
      <c r="L88" s="527"/>
      <c r="M88" s="527"/>
      <c r="N88" s="253" t="s">
        <v>195</v>
      </c>
      <c r="O88" s="257" t="s">
        <v>166</v>
      </c>
      <c r="P88" s="257">
        <v>43862</v>
      </c>
      <c r="Q88" s="257">
        <f>MAX(U88:U89)</f>
        <v>44196</v>
      </c>
      <c r="R88" s="6" t="s">
        <v>196</v>
      </c>
      <c r="S88" s="7">
        <v>0.25</v>
      </c>
      <c r="T88" s="8">
        <v>43862</v>
      </c>
      <c r="U88" s="8">
        <v>43889</v>
      </c>
      <c r="V88" s="327">
        <v>0.25</v>
      </c>
      <c r="W88" s="327">
        <v>0.5</v>
      </c>
      <c r="X88" s="327">
        <v>0.8</v>
      </c>
      <c r="Y88" s="327">
        <v>1</v>
      </c>
      <c r="Z88" s="639">
        <v>1</v>
      </c>
      <c r="AA88" s="798" t="s">
        <v>873</v>
      </c>
      <c r="AB88" s="640" t="s">
        <v>865</v>
      </c>
      <c r="AC88" s="640" t="str">
        <f t="shared" si="2"/>
        <v>Terminado</v>
      </c>
      <c r="AD88" s="641" t="s">
        <v>940</v>
      </c>
      <c r="AE88" s="644">
        <f>(Z88*S88)+(S89*Z89)</f>
        <v>0.85000000000000009</v>
      </c>
      <c r="AF88" s="643" t="s">
        <v>907</v>
      </c>
      <c r="AG88" s="643" t="str">
        <f>IF(AE88&lt;1%,"Sin iniciar",IF(AE88=100%,"Terminada","En gestión"))</f>
        <v>En gestión</v>
      </c>
    </row>
    <row r="89" spans="2:33" ht="127" customHeight="1" thickBot="1" x14ac:dyDescent="0.25">
      <c r="B89" s="428"/>
      <c r="C89" s="430"/>
      <c r="D89" s="430"/>
      <c r="E89" s="430"/>
      <c r="F89" s="430"/>
      <c r="G89" s="432"/>
      <c r="H89" s="239"/>
      <c r="I89" s="239"/>
      <c r="J89" s="239"/>
      <c r="K89" s="239"/>
      <c r="L89" s="528"/>
      <c r="M89" s="528"/>
      <c r="N89" s="254"/>
      <c r="O89" s="324"/>
      <c r="P89" s="324"/>
      <c r="Q89" s="324"/>
      <c r="R89" s="68" t="s">
        <v>197</v>
      </c>
      <c r="S89" s="69">
        <v>0.75</v>
      </c>
      <c r="T89" s="70">
        <v>43862</v>
      </c>
      <c r="U89" s="70">
        <v>44196</v>
      </c>
      <c r="V89" s="328"/>
      <c r="W89" s="328"/>
      <c r="X89" s="328"/>
      <c r="Y89" s="328"/>
      <c r="Z89" s="648">
        <v>0.8</v>
      </c>
      <c r="AA89" s="800" t="s">
        <v>937</v>
      </c>
      <c r="AB89" s="649" t="s">
        <v>907</v>
      </c>
      <c r="AC89" s="649" t="str">
        <f t="shared" si="2"/>
        <v>En gestión</v>
      </c>
      <c r="AD89" s="650"/>
      <c r="AE89" s="651"/>
      <c r="AF89" s="652"/>
      <c r="AG89" s="652"/>
    </row>
    <row r="90" spans="2:33" ht="127" customHeight="1" thickTop="1" x14ac:dyDescent="0.2">
      <c r="B90" s="461" t="s">
        <v>198</v>
      </c>
      <c r="C90" s="206" t="s">
        <v>199</v>
      </c>
      <c r="D90" s="206" t="s">
        <v>200</v>
      </c>
      <c r="E90" s="206" t="s">
        <v>49</v>
      </c>
      <c r="F90" s="212">
        <v>7.0000000000000007E-2</v>
      </c>
      <c r="G90" s="462" t="s">
        <v>201</v>
      </c>
      <c r="H90" s="206" t="s">
        <v>35</v>
      </c>
      <c r="I90" s="206" t="s">
        <v>35</v>
      </c>
      <c r="J90" s="206" t="s">
        <v>202</v>
      </c>
      <c r="K90" s="206" t="s">
        <v>203</v>
      </c>
      <c r="L90" s="523" t="s">
        <v>204</v>
      </c>
      <c r="M90" s="523"/>
      <c r="N90" s="206" t="s">
        <v>205</v>
      </c>
      <c r="O90" s="206" t="s">
        <v>69</v>
      </c>
      <c r="P90" s="271">
        <f>MIN(T90:T91)</f>
        <v>44013</v>
      </c>
      <c r="Q90" s="271">
        <f>MAX(U90:U91)</f>
        <v>44196</v>
      </c>
      <c r="R90" s="129" t="s">
        <v>206</v>
      </c>
      <c r="S90" s="142">
        <v>0.4</v>
      </c>
      <c r="T90" s="67">
        <v>44013</v>
      </c>
      <c r="U90" s="67">
        <v>44196</v>
      </c>
      <c r="V90" s="440">
        <v>0</v>
      </c>
      <c r="W90" s="440">
        <v>0</v>
      </c>
      <c r="X90" s="440">
        <v>0.5</v>
      </c>
      <c r="Y90" s="440">
        <v>1</v>
      </c>
      <c r="Z90" s="653">
        <v>0</v>
      </c>
      <c r="AA90" s="801" t="s">
        <v>941</v>
      </c>
      <c r="AB90" s="654" t="s">
        <v>907</v>
      </c>
      <c r="AC90" s="654" t="str">
        <f>IF(Z90&lt;1%,"Sin Iniciar",IF(Z90=100%,"Terminado","En gestión"))</f>
        <v>Sin Iniciar</v>
      </c>
      <c r="AD90" s="655" t="s">
        <v>941</v>
      </c>
      <c r="AE90" s="656">
        <f>(Z90*S90)+(S91*Z91)</f>
        <v>0</v>
      </c>
      <c r="AF90" s="657" t="s">
        <v>907</v>
      </c>
      <c r="AG90" s="657" t="str">
        <f>IF(AE90&lt;1%,"Sin iniciar",IF(AE90=100%,"Terminada","En gestión"))</f>
        <v>Sin iniciar</v>
      </c>
    </row>
    <row r="91" spans="2:33" ht="127" customHeight="1" x14ac:dyDescent="0.2">
      <c r="B91" s="457"/>
      <c r="C91" s="222"/>
      <c r="D91" s="222"/>
      <c r="E91" s="222"/>
      <c r="F91" s="347"/>
      <c r="G91" s="459"/>
      <c r="H91" s="222"/>
      <c r="I91" s="222"/>
      <c r="J91" s="222"/>
      <c r="K91" s="222"/>
      <c r="L91" s="206"/>
      <c r="M91" s="206"/>
      <c r="N91" s="222"/>
      <c r="O91" s="222"/>
      <c r="P91" s="224"/>
      <c r="Q91" s="224"/>
      <c r="R91" s="135" t="s">
        <v>207</v>
      </c>
      <c r="S91" s="139">
        <v>0.6</v>
      </c>
      <c r="T91" s="12">
        <v>44013</v>
      </c>
      <c r="U91" s="12">
        <v>44196</v>
      </c>
      <c r="V91" s="341"/>
      <c r="W91" s="341"/>
      <c r="X91" s="341"/>
      <c r="Y91" s="341"/>
      <c r="Z91" s="658">
        <v>0</v>
      </c>
      <c r="AA91" s="663" t="s">
        <v>941</v>
      </c>
      <c r="AB91" s="660" t="s">
        <v>907</v>
      </c>
      <c r="AC91" s="660" t="str">
        <f>IF(Z91&lt;1%,"Sin Iniciar",IF(Z91=100%,"Terminado","En gestión"))</f>
        <v>Sin Iniciar</v>
      </c>
      <c r="AD91" s="661"/>
      <c r="AE91" s="644"/>
      <c r="AF91" s="662"/>
      <c r="AG91" s="662"/>
    </row>
    <row r="92" spans="2:33" ht="127" customHeight="1" x14ac:dyDescent="0.2">
      <c r="B92" s="457" t="s">
        <v>198</v>
      </c>
      <c r="C92" s="222" t="s">
        <v>184</v>
      </c>
      <c r="D92" s="222" t="s">
        <v>185</v>
      </c>
      <c r="E92" s="222" t="s">
        <v>33</v>
      </c>
      <c r="F92" s="347" t="s">
        <v>208</v>
      </c>
      <c r="G92" s="459" t="s">
        <v>209</v>
      </c>
      <c r="H92" s="222" t="s">
        <v>35</v>
      </c>
      <c r="I92" s="222" t="s">
        <v>35</v>
      </c>
      <c r="J92" s="222" t="s">
        <v>210</v>
      </c>
      <c r="K92" s="222" t="s">
        <v>203</v>
      </c>
      <c r="L92" s="205" t="s">
        <v>204</v>
      </c>
      <c r="M92" s="205"/>
      <c r="N92" s="222" t="s">
        <v>211</v>
      </c>
      <c r="O92" s="222" t="s">
        <v>69</v>
      </c>
      <c r="P92" s="224">
        <v>43837</v>
      </c>
      <c r="Q92" s="224">
        <f>MAX(U92:U93)</f>
        <v>44169</v>
      </c>
      <c r="R92" s="135" t="s">
        <v>212</v>
      </c>
      <c r="S92" s="139">
        <v>0.5</v>
      </c>
      <c r="T92" s="12">
        <v>43837</v>
      </c>
      <c r="U92" s="12">
        <v>44169</v>
      </c>
      <c r="V92" s="341">
        <v>0.3</v>
      </c>
      <c r="W92" s="341">
        <v>0.53</v>
      </c>
      <c r="X92" s="341">
        <v>0.79</v>
      </c>
      <c r="Y92" s="341">
        <v>1</v>
      </c>
      <c r="Z92" s="658">
        <v>0.56999999999999995</v>
      </c>
      <c r="AA92" s="663" t="s">
        <v>942</v>
      </c>
      <c r="AB92" s="660" t="s">
        <v>907</v>
      </c>
      <c r="AC92" s="660" t="str">
        <f>IF(Z92&lt;1%,"Sin Iniciar",IF(Z92=100%,"Terminado","En gestión"))</f>
        <v>En gestión</v>
      </c>
      <c r="AD92" s="664" t="s">
        <v>943</v>
      </c>
      <c r="AE92" s="644">
        <f>(Z92*S92)+(S93*Z93)</f>
        <v>0.56999999999999995</v>
      </c>
      <c r="AF92" s="662" t="s">
        <v>907</v>
      </c>
      <c r="AG92" s="662" t="str">
        <f>IF(AE92&lt;1%,"Sin iniciar",IF(AE92=100%,"Terminada","En gestión"))</f>
        <v>En gestión</v>
      </c>
    </row>
    <row r="93" spans="2:33" ht="127" customHeight="1" thickBot="1" x14ac:dyDescent="0.25">
      <c r="B93" s="458"/>
      <c r="C93" s="223"/>
      <c r="D93" s="223"/>
      <c r="E93" s="223"/>
      <c r="F93" s="348"/>
      <c r="G93" s="460"/>
      <c r="H93" s="223"/>
      <c r="I93" s="223"/>
      <c r="J93" s="223"/>
      <c r="K93" s="223"/>
      <c r="L93" s="352"/>
      <c r="M93" s="352"/>
      <c r="N93" s="223"/>
      <c r="O93" s="223"/>
      <c r="P93" s="225"/>
      <c r="Q93" s="225"/>
      <c r="R93" s="136" t="s">
        <v>213</v>
      </c>
      <c r="S93" s="140">
        <v>0.5</v>
      </c>
      <c r="T93" s="72">
        <v>43837</v>
      </c>
      <c r="U93" s="72">
        <v>44169</v>
      </c>
      <c r="V93" s="342"/>
      <c r="W93" s="342"/>
      <c r="X93" s="342"/>
      <c r="Y93" s="342"/>
      <c r="Z93" s="665">
        <v>0.56999999999999995</v>
      </c>
      <c r="AA93" s="666" t="s">
        <v>944</v>
      </c>
      <c r="AB93" s="667" t="s">
        <v>907</v>
      </c>
      <c r="AC93" s="667" t="str">
        <f>IF(Z93&lt;1%,"Sin Iniciar",IF(Z93=100%,"Terminado","En gestión"))</f>
        <v>En gestión</v>
      </c>
      <c r="AD93" s="668"/>
      <c r="AE93" s="651"/>
      <c r="AF93" s="669"/>
      <c r="AG93" s="669"/>
    </row>
    <row r="94" spans="2:33" ht="127" customHeight="1" thickTop="1" x14ac:dyDescent="0.2">
      <c r="B94" s="454" t="s">
        <v>214</v>
      </c>
      <c r="C94" s="455" t="s">
        <v>215</v>
      </c>
      <c r="D94" s="455" t="s">
        <v>185</v>
      </c>
      <c r="E94" s="455" t="s">
        <v>33</v>
      </c>
      <c r="F94" s="455"/>
      <c r="G94" s="456" t="s">
        <v>216</v>
      </c>
      <c r="H94" s="255" t="s">
        <v>35</v>
      </c>
      <c r="I94" s="255" t="s">
        <v>35</v>
      </c>
      <c r="J94" s="255" t="s">
        <v>35</v>
      </c>
      <c r="K94" s="255" t="s">
        <v>217</v>
      </c>
      <c r="L94" s="530"/>
      <c r="M94" s="530" t="s">
        <v>260</v>
      </c>
      <c r="N94" s="255" t="s">
        <v>218</v>
      </c>
      <c r="O94" s="256" t="s">
        <v>52</v>
      </c>
      <c r="P94" s="256">
        <v>43832</v>
      </c>
      <c r="Q94" s="256">
        <f>MAX(U94:U96)</f>
        <v>44196</v>
      </c>
      <c r="R94" s="63" t="s">
        <v>219</v>
      </c>
      <c r="S94" s="64">
        <v>0.2</v>
      </c>
      <c r="T94" s="71">
        <v>43861</v>
      </c>
      <c r="U94" s="71">
        <v>43983</v>
      </c>
      <c r="V94" s="336">
        <v>0.3</v>
      </c>
      <c r="W94" s="337">
        <v>0.6</v>
      </c>
      <c r="X94" s="337">
        <v>0.8</v>
      </c>
      <c r="Y94" s="336">
        <v>1</v>
      </c>
      <c r="Z94" s="653">
        <v>1</v>
      </c>
      <c r="AA94" s="801" t="s">
        <v>873</v>
      </c>
      <c r="AB94" s="654" t="s">
        <v>865</v>
      </c>
      <c r="AC94" s="654" t="str">
        <f t="shared" ref="AC94:AC123" si="3">IF(Z94&lt;1%,"Sin Iniciar",IF(Z94=100%,"Terminado","En gestión"))</f>
        <v>Terminado</v>
      </c>
      <c r="AD94" s="655" t="s">
        <v>945</v>
      </c>
      <c r="AE94" s="622">
        <f>(Z94*S94)+(S95*Z95)+(S96*Z96)</f>
        <v>0.62</v>
      </c>
      <c r="AF94" s="657" t="s">
        <v>871</v>
      </c>
      <c r="AG94" s="670" t="str">
        <f>IF(AE94&lt;1%,"Sin iniciar",IF(AE94=100%,"Terminada","En gestión"))</f>
        <v>En gestión</v>
      </c>
    </row>
    <row r="95" spans="2:33" ht="127" customHeight="1" x14ac:dyDescent="0.2">
      <c r="B95" s="448"/>
      <c r="C95" s="450"/>
      <c r="D95" s="450"/>
      <c r="E95" s="450"/>
      <c r="F95" s="450"/>
      <c r="G95" s="452"/>
      <c r="H95" s="253"/>
      <c r="I95" s="253"/>
      <c r="J95" s="253"/>
      <c r="K95" s="253"/>
      <c r="L95" s="529"/>
      <c r="M95" s="529"/>
      <c r="N95" s="253"/>
      <c r="O95" s="257"/>
      <c r="P95" s="257"/>
      <c r="Q95" s="257"/>
      <c r="R95" s="6" t="s">
        <v>824</v>
      </c>
      <c r="S95" s="7">
        <v>0.6</v>
      </c>
      <c r="T95" s="13">
        <v>43953</v>
      </c>
      <c r="U95" s="13">
        <v>44196</v>
      </c>
      <c r="V95" s="327"/>
      <c r="W95" s="329"/>
      <c r="X95" s="329"/>
      <c r="Y95" s="327"/>
      <c r="Z95" s="658">
        <v>0.7</v>
      </c>
      <c r="AA95" s="663" t="s">
        <v>946</v>
      </c>
      <c r="AB95" s="660" t="s">
        <v>871</v>
      </c>
      <c r="AC95" s="660" t="str">
        <f t="shared" si="3"/>
        <v>En gestión</v>
      </c>
      <c r="AD95" s="661"/>
      <c r="AE95" s="622"/>
      <c r="AF95" s="662"/>
      <c r="AG95" s="671"/>
    </row>
    <row r="96" spans="2:33" ht="127" customHeight="1" x14ac:dyDescent="0.2">
      <c r="B96" s="448"/>
      <c r="C96" s="450"/>
      <c r="D96" s="450"/>
      <c r="E96" s="450"/>
      <c r="F96" s="450"/>
      <c r="G96" s="452"/>
      <c r="H96" s="253"/>
      <c r="I96" s="253"/>
      <c r="J96" s="253"/>
      <c r="K96" s="253"/>
      <c r="L96" s="259"/>
      <c r="M96" s="259"/>
      <c r="N96" s="253"/>
      <c r="O96" s="257"/>
      <c r="P96" s="257"/>
      <c r="Q96" s="257"/>
      <c r="R96" s="6" t="s">
        <v>220</v>
      </c>
      <c r="S96" s="7">
        <v>0.2</v>
      </c>
      <c r="T96" s="13">
        <v>44105</v>
      </c>
      <c r="U96" s="13">
        <v>44196</v>
      </c>
      <c r="V96" s="327"/>
      <c r="W96" s="329"/>
      <c r="X96" s="329"/>
      <c r="Y96" s="327"/>
      <c r="Z96" s="658">
        <v>0</v>
      </c>
      <c r="AA96" s="663" t="s">
        <v>947</v>
      </c>
      <c r="AB96" s="660" t="s">
        <v>876</v>
      </c>
      <c r="AC96" s="660" t="str">
        <f t="shared" si="3"/>
        <v>Sin Iniciar</v>
      </c>
      <c r="AD96" s="661"/>
      <c r="AE96" s="611"/>
      <c r="AF96" s="662"/>
      <c r="AG96" s="671"/>
    </row>
    <row r="97" spans="2:33" ht="127" customHeight="1" x14ac:dyDescent="0.2">
      <c r="B97" s="448" t="s">
        <v>221</v>
      </c>
      <c r="C97" s="450" t="s">
        <v>31</v>
      </c>
      <c r="D97" s="450" t="s">
        <v>32</v>
      </c>
      <c r="E97" s="450" t="s">
        <v>33</v>
      </c>
      <c r="F97" s="450"/>
      <c r="G97" s="452" t="s">
        <v>222</v>
      </c>
      <c r="H97" s="253" t="s">
        <v>35</v>
      </c>
      <c r="I97" s="253" t="s">
        <v>35</v>
      </c>
      <c r="J97" s="253" t="s">
        <v>35</v>
      </c>
      <c r="K97" s="253" t="s">
        <v>223</v>
      </c>
      <c r="L97" s="527" t="s">
        <v>224</v>
      </c>
      <c r="M97" s="527"/>
      <c r="N97" s="253" t="s">
        <v>225</v>
      </c>
      <c r="O97" s="257" t="s">
        <v>52</v>
      </c>
      <c r="P97" s="257">
        <v>43861</v>
      </c>
      <c r="Q97" s="257">
        <f>MAX(U97:U99)</f>
        <v>44196</v>
      </c>
      <c r="R97" s="6" t="s">
        <v>226</v>
      </c>
      <c r="S97" s="11">
        <v>0.5</v>
      </c>
      <c r="T97" s="13">
        <v>43861</v>
      </c>
      <c r="U97" s="13">
        <v>43951</v>
      </c>
      <c r="V97" s="327">
        <v>0.3</v>
      </c>
      <c r="W97" s="327">
        <v>0.6</v>
      </c>
      <c r="X97" s="327">
        <v>0.8</v>
      </c>
      <c r="Y97" s="327">
        <v>1</v>
      </c>
      <c r="Z97" s="658">
        <v>1</v>
      </c>
      <c r="AA97" s="663" t="s">
        <v>873</v>
      </c>
      <c r="AB97" s="660" t="s">
        <v>865</v>
      </c>
      <c r="AC97" s="660" t="str">
        <f t="shared" si="3"/>
        <v>Terminado</v>
      </c>
      <c r="AD97" s="661" t="s">
        <v>948</v>
      </c>
      <c r="AE97" s="621">
        <f>(Z97*S97)+(S98*Z98)+(S99*Z99)</f>
        <v>0.94000000000000006</v>
      </c>
      <c r="AF97" s="671" t="s">
        <v>871</v>
      </c>
      <c r="AG97" s="671" t="str">
        <f>IF(AE97&lt;1%,"Sin iniciar",IF(AE97=100%,"Terminada","En gestión"))</f>
        <v>En gestión</v>
      </c>
    </row>
    <row r="98" spans="2:33" ht="127" customHeight="1" x14ac:dyDescent="0.2">
      <c r="B98" s="448"/>
      <c r="C98" s="450"/>
      <c r="D98" s="450"/>
      <c r="E98" s="450"/>
      <c r="F98" s="450"/>
      <c r="G98" s="452"/>
      <c r="H98" s="253"/>
      <c r="I98" s="253"/>
      <c r="J98" s="253"/>
      <c r="K98" s="253"/>
      <c r="L98" s="529"/>
      <c r="M98" s="529"/>
      <c r="N98" s="253"/>
      <c r="O98" s="257"/>
      <c r="P98" s="257"/>
      <c r="Q98" s="257"/>
      <c r="R98" s="6" t="s">
        <v>227</v>
      </c>
      <c r="S98" s="11">
        <v>0.3</v>
      </c>
      <c r="T98" s="13">
        <v>43955</v>
      </c>
      <c r="U98" s="13">
        <v>44043</v>
      </c>
      <c r="V98" s="327"/>
      <c r="W98" s="327"/>
      <c r="X98" s="327"/>
      <c r="Y98" s="327"/>
      <c r="Z98" s="658">
        <v>1</v>
      </c>
      <c r="AA98" s="663" t="s">
        <v>873</v>
      </c>
      <c r="AB98" s="660" t="s">
        <v>865</v>
      </c>
      <c r="AC98" s="660" t="str">
        <f t="shared" si="3"/>
        <v>Terminado</v>
      </c>
      <c r="AD98" s="661"/>
      <c r="AE98" s="622"/>
      <c r="AF98" s="671"/>
      <c r="AG98" s="671"/>
    </row>
    <row r="99" spans="2:33" ht="127" customHeight="1" x14ac:dyDescent="0.2">
      <c r="B99" s="448"/>
      <c r="C99" s="450"/>
      <c r="D99" s="450"/>
      <c r="E99" s="450"/>
      <c r="F99" s="450"/>
      <c r="G99" s="452"/>
      <c r="H99" s="253"/>
      <c r="I99" s="253"/>
      <c r="J99" s="253"/>
      <c r="K99" s="253"/>
      <c r="L99" s="259"/>
      <c r="M99" s="259"/>
      <c r="N99" s="253"/>
      <c r="O99" s="257"/>
      <c r="P99" s="257"/>
      <c r="Q99" s="257"/>
      <c r="R99" s="6" t="s">
        <v>228</v>
      </c>
      <c r="S99" s="11">
        <v>0.2</v>
      </c>
      <c r="T99" s="13">
        <v>44046</v>
      </c>
      <c r="U99" s="13">
        <v>44196</v>
      </c>
      <c r="V99" s="327"/>
      <c r="W99" s="327"/>
      <c r="X99" s="327"/>
      <c r="Y99" s="327"/>
      <c r="Z99" s="658">
        <v>0.7</v>
      </c>
      <c r="AA99" s="663" t="s">
        <v>949</v>
      </c>
      <c r="AB99" s="660" t="s">
        <v>871</v>
      </c>
      <c r="AC99" s="660" t="str">
        <f t="shared" si="3"/>
        <v>En gestión</v>
      </c>
      <c r="AD99" s="661"/>
      <c r="AE99" s="611"/>
      <c r="AF99" s="671"/>
      <c r="AG99" s="671"/>
    </row>
    <row r="100" spans="2:33" ht="127" customHeight="1" x14ac:dyDescent="0.2">
      <c r="B100" s="448" t="s">
        <v>221</v>
      </c>
      <c r="C100" s="450" t="s">
        <v>229</v>
      </c>
      <c r="D100" s="450" t="s">
        <v>200</v>
      </c>
      <c r="E100" s="450" t="s">
        <v>33</v>
      </c>
      <c r="F100" s="450"/>
      <c r="G100" s="452" t="s">
        <v>230</v>
      </c>
      <c r="H100" s="253" t="s">
        <v>35</v>
      </c>
      <c r="I100" s="253" t="s">
        <v>35</v>
      </c>
      <c r="J100" s="253" t="s">
        <v>35</v>
      </c>
      <c r="K100" s="253" t="s">
        <v>223</v>
      </c>
      <c r="L100" s="527"/>
      <c r="M100" s="527"/>
      <c r="N100" s="335" t="s">
        <v>231</v>
      </c>
      <c r="O100" s="257" t="s">
        <v>52</v>
      </c>
      <c r="P100" s="257">
        <v>43861</v>
      </c>
      <c r="Q100" s="257">
        <f>MAX(U100:U102)</f>
        <v>44104</v>
      </c>
      <c r="R100" s="6" t="s">
        <v>232</v>
      </c>
      <c r="S100" s="7">
        <v>0.3</v>
      </c>
      <c r="T100" s="13">
        <v>43861</v>
      </c>
      <c r="U100" s="13">
        <v>43921</v>
      </c>
      <c r="V100" s="327">
        <v>0.3</v>
      </c>
      <c r="W100" s="327">
        <v>0.6</v>
      </c>
      <c r="X100" s="327">
        <v>1</v>
      </c>
      <c r="Y100" s="327">
        <v>1</v>
      </c>
      <c r="Z100" s="658">
        <v>1</v>
      </c>
      <c r="AA100" s="663" t="s">
        <v>873</v>
      </c>
      <c r="AB100" s="660" t="s">
        <v>865</v>
      </c>
      <c r="AC100" s="660" t="str">
        <f t="shared" si="3"/>
        <v>Terminado</v>
      </c>
      <c r="AD100" s="661" t="s">
        <v>950</v>
      </c>
      <c r="AE100" s="621">
        <f>(Z100*S100)+(S101*Z101)+(S102*Z102)</f>
        <v>1</v>
      </c>
      <c r="AF100" s="671" t="s">
        <v>865</v>
      </c>
      <c r="AG100" s="671" t="str">
        <f>IF(AE100&lt;1%,"Sin iniciar",IF(AE100=100%,"Terminada","En gestión"))</f>
        <v>Terminada</v>
      </c>
    </row>
    <row r="101" spans="2:33" ht="127" customHeight="1" x14ac:dyDescent="0.2">
      <c r="B101" s="448"/>
      <c r="C101" s="450"/>
      <c r="D101" s="450"/>
      <c r="E101" s="450"/>
      <c r="F101" s="450"/>
      <c r="G101" s="452"/>
      <c r="H101" s="253"/>
      <c r="I101" s="253"/>
      <c r="J101" s="253"/>
      <c r="K101" s="253"/>
      <c r="L101" s="529"/>
      <c r="M101" s="529"/>
      <c r="N101" s="335"/>
      <c r="O101" s="257"/>
      <c r="P101" s="257"/>
      <c r="Q101" s="257"/>
      <c r="R101" s="6" t="s">
        <v>233</v>
      </c>
      <c r="S101" s="7">
        <v>0.4</v>
      </c>
      <c r="T101" s="13">
        <v>43922</v>
      </c>
      <c r="U101" s="13">
        <v>44043</v>
      </c>
      <c r="V101" s="327"/>
      <c r="W101" s="327"/>
      <c r="X101" s="327"/>
      <c r="Y101" s="327"/>
      <c r="Z101" s="658">
        <v>1</v>
      </c>
      <c r="AA101" s="663" t="s">
        <v>951</v>
      </c>
      <c r="AB101" s="660" t="s">
        <v>865</v>
      </c>
      <c r="AC101" s="660" t="str">
        <f t="shared" si="3"/>
        <v>Terminado</v>
      </c>
      <c r="AD101" s="661"/>
      <c r="AE101" s="622"/>
      <c r="AF101" s="671"/>
      <c r="AG101" s="671"/>
    </row>
    <row r="102" spans="2:33" ht="127" customHeight="1" x14ac:dyDescent="0.2">
      <c r="B102" s="448"/>
      <c r="C102" s="450"/>
      <c r="D102" s="450"/>
      <c r="E102" s="450"/>
      <c r="F102" s="450"/>
      <c r="G102" s="452"/>
      <c r="H102" s="253"/>
      <c r="I102" s="253"/>
      <c r="J102" s="253"/>
      <c r="K102" s="253"/>
      <c r="L102" s="259"/>
      <c r="M102" s="259"/>
      <c r="N102" s="335"/>
      <c r="O102" s="257"/>
      <c r="P102" s="257"/>
      <c r="Q102" s="257"/>
      <c r="R102" s="6" t="s">
        <v>234</v>
      </c>
      <c r="S102" s="7">
        <v>0.3</v>
      </c>
      <c r="T102" s="14">
        <v>44046</v>
      </c>
      <c r="U102" s="14">
        <v>44104</v>
      </c>
      <c r="V102" s="327"/>
      <c r="W102" s="327"/>
      <c r="X102" s="327"/>
      <c r="Y102" s="327"/>
      <c r="Z102" s="658">
        <v>1</v>
      </c>
      <c r="AA102" s="663" t="s">
        <v>952</v>
      </c>
      <c r="AB102" s="660" t="s">
        <v>865</v>
      </c>
      <c r="AC102" s="660" t="str">
        <f t="shared" si="3"/>
        <v>Terminado</v>
      </c>
      <c r="AD102" s="661"/>
      <c r="AE102" s="611"/>
      <c r="AF102" s="671"/>
      <c r="AG102" s="671"/>
    </row>
    <row r="103" spans="2:33" ht="127" customHeight="1" x14ac:dyDescent="0.2">
      <c r="B103" s="448" t="s">
        <v>221</v>
      </c>
      <c r="C103" s="450" t="s">
        <v>42</v>
      </c>
      <c r="D103" s="450" t="s">
        <v>235</v>
      </c>
      <c r="E103" s="450" t="s">
        <v>33</v>
      </c>
      <c r="F103" s="450"/>
      <c r="G103" s="452" t="s">
        <v>236</v>
      </c>
      <c r="H103" s="253" t="s">
        <v>35</v>
      </c>
      <c r="I103" s="253" t="s">
        <v>35</v>
      </c>
      <c r="J103" s="253" t="s">
        <v>35</v>
      </c>
      <c r="K103" s="253" t="s">
        <v>35</v>
      </c>
      <c r="L103" s="527"/>
      <c r="M103" s="527" t="s">
        <v>237</v>
      </c>
      <c r="N103" s="253" t="s">
        <v>238</v>
      </c>
      <c r="O103" s="257" t="s">
        <v>52</v>
      </c>
      <c r="P103" s="257">
        <v>43861</v>
      </c>
      <c r="Q103" s="257">
        <f>MAX(U103:U104)</f>
        <v>44196</v>
      </c>
      <c r="R103" s="6" t="s">
        <v>239</v>
      </c>
      <c r="S103" s="7">
        <v>0.2</v>
      </c>
      <c r="T103" s="8">
        <v>43861</v>
      </c>
      <c r="U103" s="8">
        <v>43980</v>
      </c>
      <c r="V103" s="327">
        <v>0.3</v>
      </c>
      <c r="W103" s="327">
        <v>0.6</v>
      </c>
      <c r="X103" s="327">
        <v>0.8</v>
      </c>
      <c r="Y103" s="327">
        <v>1</v>
      </c>
      <c r="Z103" s="658">
        <v>1</v>
      </c>
      <c r="AA103" s="663" t="s">
        <v>873</v>
      </c>
      <c r="AB103" s="660" t="s">
        <v>865</v>
      </c>
      <c r="AC103" s="660" t="str">
        <f t="shared" si="3"/>
        <v>Terminado</v>
      </c>
      <c r="AD103" s="661" t="s">
        <v>953</v>
      </c>
      <c r="AE103" s="644">
        <f>(Z103*S103)+(S104*Z104)</f>
        <v>0.84000000000000008</v>
      </c>
      <c r="AF103" s="671" t="s">
        <v>871</v>
      </c>
      <c r="AG103" s="671" t="str">
        <f>IF(AE103&lt;1%,"Sin iniciar",IF(AE103=100%,"Terminada","En gestión"))</f>
        <v>En gestión</v>
      </c>
    </row>
    <row r="104" spans="2:33" ht="127" customHeight="1" thickBot="1" x14ac:dyDescent="0.25">
      <c r="B104" s="449"/>
      <c r="C104" s="451"/>
      <c r="D104" s="451"/>
      <c r="E104" s="451"/>
      <c r="F104" s="451"/>
      <c r="G104" s="453"/>
      <c r="H104" s="254"/>
      <c r="I104" s="254"/>
      <c r="J104" s="254"/>
      <c r="K104" s="254"/>
      <c r="L104" s="528"/>
      <c r="M104" s="528"/>
      <c r="N104" s="254"/>
      <c r="O104" s="324"/>
      <c r="P104" s="324"/>
      <c r="Q104" s="324"/>
      <c r="R104" s="68" t="s">
        <v>240</v>
      </c>
      <c r="S104" s="69">
        <v>0.8</v>
      </c>
      <c r="T104" s="70">
        <v>43832</v>
      </c>
      <c r="U104" s="70">
        <v>44196</v>
      </c>
      <c r="V104" s="328"/>
      <c r="W104" s="328"/>
      <c r="X104" s="328"/>
      <c r="Y104" s="328"/>
      <c r="Z104" s="665">
        <v>0.8</v>
      </c>
      <c r="AA104" s="666" t="s">
        <v>953</v>
      </c>
      <c r="AB104" s="667" t="s">
        <v>871</v>
      </c>
      <c r="AC104" s="667" t="str">
        <f t="shared" si="3"/>
        <v>En gestión</v>
      </c>
      <c r="AD104" s="673"/>
      <c r="AE104" s="651"/>
      <c r="AF104" s="674"/>
      <c r="AG104" s="674"/>
    </row>
    <row r="105" spans="2:33" ht="127" customHeight="1" thickTop="1" x14ac:dyDescent="0.2">
      <c r="B105" s="210" t="s">
        <v>241</v>
      </c>
      <c r="C105" s="212" t="s">
        <v>128</v>
      </c>
      <c r="D105" s="212" t="s">
        <v>242</v>
      </c>
      <c r="E105" s="212" t="s">
        <v>33</v>
      </c>
      <c r="F105" s="212">
        <v>0</v>
      </c>
      <c r="G105" s="208" t="s">
        <v>243</v>
      </c>
      <c r="H105" s="206" t="s">
        <v>35</v>
      </c>
      <c r="I105" s="206" t="s">
        <v>35</v>
      </c>
      <c r="J105" s="206" t="s">
        <v>35</v>
      </c>
      <c r="K105" s="206" t="s">
        <v>244</v>
      </c>
      <c r="L105" s="523" t="s">
        <v>204</v>
      </c>
      <c r="M105" s="523" t="s">
        <v>179</v>
      </c>
      <c r="N105" s="281" t="s">
        <v>245</v>
      </c>
      <c r="O105" s="444" t="s">
        <v>52</v>
      </c>
      <c r="P105" s="445">
        <v>43831</v>
      </c>
      <c r="Q105" s="444">
        <f>MAX(U105:U110)</f>
        <v>44195</v>
      </c>
      <c r="R105" s="171" t="s">
        <v>246</v>
      </c>
      <c r="S105" s="60">
        <v>0.2</v>
      </c>
      <c r="T105" s="73">
        <v>43831</v>
      </c>
      <c r="U105" s="73">
        <v>44073</v>
      </c>
      <c r="V105" s="440">
        <v>0.3</v>
      </c>
      <c r="W105" s="447">
        <v>0.5</v>
      </c>
      <c r="X105" s="447">
        <v>0.8</v>
      </c>
      <c r="Y105" s="440">
        <v>1</v>
      </c>
      <c r="Z105" s="653">
        <v>0.9</v>
      </c>
      <c r="AA105" s="801" t="s">
        <v>954</v>
      </c>
      <c r="AB105" s="654" t="s">
        <v>865</v>
      </c>
      <c r="AC105" s="654" t="str">
        <f t="shared" si="3"/>
        <v>En gestión</v>
      </c>
      <c r="AD105" s="655" t="s">
        <v>955</v>
      </c>
      <c r="AE105" s="675">
        <f>(Z105*S105)+(S106*Z106)+(S107*Z107)+(S108*Z108)+(S109*Z109)+(Z110*S110)</f>
        <v>0.70200000000000018</v>
      </c>
      <c r="AF105" s="657" t="s">
        <v>907</v>
      </c>
      <c r="AG105" s="676" t="str">
        <f>IF(AE105&lt;1%,"Sin iniciar",IF(AE105=100%,"Terminada","En gestión"))</f>
        <v>En gestión</v>
      </c>
    </row>
    <row r="106" spans="2:33" ht="127" customHeight="1" x14ac:dyDescent="0.2">
      <c r="B106" s="345"/>
      <c r="C106" s="347"/>
      <c r="D106" s="347"/>
      <c r="E106" s="347"/>
      <c r="F106" s="347"/>
      <c r="G106" s="349"/>
      <c r="H106" s="222"/>
      <c r="I106" s="222"/>
      <c r="J106" s="222"/>
      <c r="K106" s="222"/>
      <c r="L106" s="351"/>
      <c r="M106" s="351"/>
      <c r="N106" s="276"/>
      <c r="O106" s="322"/>
      <c r="P106" s="446"/>
      <c r="Q106" s="322"/>
      <c r="R106" s="172" t="s">
        <v>247</v>
      </c>
      <c r="S106" s="3">
        <v>0.1</v>
      </c>
      <c r="T106" s="15">
        <v>43983</v>
      </c>
      <c r="U106" s="15">
        <v>44042</v>
      </c>
      <c r="V106" s="341"/>
      <c r="W106" s="343"/>
      <c r="X106" s="343"/>
      <c r="Y106" s="341"/>
      <c r="Z106" s="658">
        <v>1</v>
      </c>
      <c r="AA106" s="663" t="s">
        <v>956</v>
      </c>
      <c r="AB106" s="660" t="s">
        <v>865</v>
      </c>
      <c r="AC106" s="660" t="str">
        <f t="shared" si="3"/>
        <v>Terminado</v>
      </c>
      <c r="AD106" s="661"/>
      <c r="AE106" s="675"/>
      <c r="AF106" s="662"/>
      <c r="AG106" s="562"/>
    </row>
    <row r="107" spans="2:33" ht="127" customHeight="1" x14ac:dyDescent="0.2">
      <c r="B107" s="345"/>
      <c r="C107" s="347"/>
      <c r="D107" s="347"/>
      <c r="E107" s="347"/>
      <c r="F107" s="347"/>
      <c r="G107" s="349"/>
      <c r="H107" s="222"/>
      <c r="I107" s="222"/>
      <c r="J107" s="222"/>
      <c r="K107" s="222"/>
      <c r="L107" s="351"/>
      <c r="M107" s="206"/>
      <c r="N107" s="276"/>
      <c r="O107" s="322"/>
      <c r="P107" s="446"/>
      <c r="Q107" s="322"/>
      <c r="R107" s="2" t="s">
        <v>852</v>
      </c>
      <c r="S107" s="3">
        <v>0.1</v>
      </c>
      <c r="T107" s="15">
        <v>44013</v>
      </c>
      <c r="U107" s="15">
        <v>44104</v>
      </c>
      <c r="V107" s="341"/>
      <c r="W107" s="343"/>
      <c r="X107" s="343"/>
      <c r="Y107" s="341"/>
      <c r="Z107" s="658">
        <v>0.4</v>
      </c>
      <c r="AA107" s="663" t="s">
        <v>957</v>
      </c>
      <c r="AB107" s="660" t="s">
        <v>865</v>
      </c>
      <c r="AC107" s="660" t="str">
        <f t="shared" si="3"/>
        <v>En gestión</v>
      </c>
      <c r="AD107" s="661"/>
      <c r="AE107" s="675"/>
      <c r="AF107" s="662"/>
      <c r="AG107" s="562"/>
    </row>
    <row r="108" spans="2:33" ht="127" customHeight="1" x14ac:dyDescent="0.2">
      <c r="B108" s="345"/>
      <c r="C108" s="347"/>
      <c r="D108" s="347"/>
      <c r="E108" s="347"/>
      <c r="F108" s="347"/>
      <c r="G108" s="349"/>
      <c r="H108" s="222"/>
      <c r="I108" s="222"/>
      <c r="J108" s="222"/>
      <c r="K108" s="222"/>
      <c r="L108" s="351"/>
      <c r="M108" s="205" t="s">
        <v>237</v>
      </c>
      <c r="N108" s="276"/>
      <c r="O108" s="322"/>
      <c r="P108" s="446"/>
      <c r="Q108" s="322"/>
      <c r="R108" s="2" t="s">
        <v>248</v>
      </c>
      <c r="S108" s="3">
        <v>0.3</v>
      </c>
      <c r="T108" s="15">
        <v>43920</v>
      </c>
      <c r="U108" s="15">
        <v>44195</v>
      </c>
      <c r="V108" s="341"/>
      <c r="W108" s="343"/>
      <c r="X108" s="343"/>
      <c r="Y108" s="341"/>
      <c r="Z108" s="658">
        <v>0.84</v>
      </c>
      <c r="AA108" s="663" t="s">
        <v>958</v>
      </c>
      <c r="AB108" s="660" t="s">
        <v>907</v>
      </c>
      <c r="AC108" s="660" t="str">
        <f t="shared" si="3"/>
        <v>En gestión</v>
      </c>
      <c r="AD108" s="661"/>
      <c r="AE108" s="675"/>
      <c r="AF108" s="662"/>
      <c r="AG108" s="562"/>
    </row>
    <row r="109" spans="2:33" ht="127" customHeight="1" x14ac:dyDescent="0.2">
      <c r="B109" s="345"/>
      <c r="C109" s="347"/>
      <c r="D109" s="347"/>
      <c r="E109" s="347"/>
      <c r="F109" s="347"/>
      <c r="G109" s="349"/>
      <c r="H109" s="222"/>
      <c r="I109" s="222"/>
      <c r="J109" s="222"/>
      <c r="K109" s="222"/>
      <c r="L109" s="351"/>
      <c r="M109" s="351"/>
      <c r="N109" s="276"/>
      <c r="O109" s="322"/>
      <c r="P109" s="446"/>
      <c r="Q109" s="322"/>
      <c r="R109" s="2" t="s">
        <v>249</v>
      </c>
      <c r="S109" s="3">
        <v>0.1</v>
      </c>
      <c r="T109" s="15">
        <v>43920</v>
      </c>
      <c r="U109" s="15">
        <v>44195</v>
      </c>
      <c r="V109" s="341"/>
      <c r="W109" s="343"/>
      <c r="X109" s="343"/>
      <c r="Y109" s="341"/>
      <c r="Z109" s="658">
        <v>0.5</v>
      </c>
      <c r="AA109" s="663" t="s">
        <v>959</v>
      </c>
      <c r="AB109" s="660" t="s">
        <v>907</v>
      </c>
      <c r="AC109" s="660" t="str">
        <f t="shared" si="3"/>
        <v>En gestión</v>
      </c>
      <c r="AD109" s="661"/>
      <c r="AE109" s="675"/>
      <c r="AF109" s="662"/>
      <c r="AG109" s="562"/>
    </row>
    <row r="110" spans="2:33" ht="127" customHeight="1" x14ac:dyDescent="0.2">
      <c r="B110" s="345"/>
      <c r="C110" s="347"/>
      <c r="D110" s="347"/>
      <c r="E110" s="347"/>
      <c r="F110" s="347"/>
      <c r="G110" s="349"/>
      <c r="H110" s="222"/>
      <c r="I110" s="222"/>
      <c r="J110" s="222"/>
      <c r="K110" s="222"/>
      <c r="L110" s="206"/>
      <c r="M110" s="206"/>
      <c r="N110" s="276"/>
      <c r="O110" s="322"/>
      <c r="P110" s="446"/>
      <c r="Q110" s="322"/>
      <c r="R110" s="2" t="s">
        <v>250</v>
      </c>
      <c r="S110" s="3">
        <v>0.2</v>
      </c>
      <c r="T110" s="15">
        <v>44013</v>
      </c>
      <c r="U110" s="15">
        <v>44195</v>
      </c>
      <c r="V110" s="341"/>
      <c r="W110" s="343"/>
      <c r="X110" s="343"/>
      <c r="Y110" s="341"/>
      <c r="Z110" s="658">
        <v>0.4</v>
      </c>
      <c r="AA110" s="663" t="s">
        <v>960</v>
      </c>
      <c r="AB110" s="660" t="s">
        <v>871</v>
      </c>
      <c r="AC110" s="660" t="str">
        <f t="shared" si="3"/>
        <v>En gestión</v>
      </c>
      <c r="AD110" s="661"/>
      <c r="AE110" s="677"/>
      <c r="AF110" s="662"/>
      <c r="AG110" s="562"/>
    </row>
    <row r="111" spans="2:33" ht="127" customHeight="1" x14ac:dyDescent="0.2">
      <c r="B111" s="134" t="s">
        <v>241</v>
      </c>
      <c r="C111" s="161" t="s">
        <v>36</v>
      </c>
      <c r="D111" s="161" t="s">
        <v>37</v>
      </c>
      <c r="E111" s="161" t="s">
        <v>33</v>
      </c>
      <c r="F111" s="161">
        <v>0</v>
      </c>
      <c r="G111" s="170" t="s">
        <v>251</v>
      </c>
      <c r="H111" s="135" t="s">
        <v>35</v>
      </c>
      <c r="I111" s="135" t="s">
        <v>35</v>
      </c>
      <c r="J111" s="135" t="s">
        <v>35</v>
      </c>
      <c r="K111" s="135" t="s">
        <v>252</v>
      </c>
      <c r="L111" s="135" t="s">
        <v>204</v>
      </c>
      <c r="M111" s="135"/>
      <c r="N111" s="135" t="s">
        <v>253</v>
      </c>
      <c r="O111" s="137" t="s">
        <v>52</v>
      </c>
      <c r="P111" s="137">
        <v>44075</v>
      </c>
      <c r="Q111" s="137">
        <f>U111</f>
        <v>44195</v>
      </c>
      <c r="R111" s="2" t="s">
        <v>254</v>
      </c>
      <c r="S111" s="139">
        <v>1</v>
      </c>
      <c r="T111" s="5">
        <v>44075</v>
      </c>
      <c r="U111" s="5">
        <v>44195</v>
      </c>
      <c r="V111" s="139" t="s">
        <v>255</v>
      </c>
      <c r="W111" s="139" t="s">
        <v>255</v>
      </c>
      <c r="X111" s="139">
        <v>0.2</v>
      </c>
      <c r="Y111" s="139">
        <v>1</v>
      </c>
      <c r="Z111" s="658">
        <v>0</v>
      </c>
      <c r="AA111" s="663" t="s">
        <v>961</v>
      </c>
      <c r="AB111" s="660" t="s">
        <v>871</v>
      </c>
      <c r="AC111" s="660" t="str">
        <f t="shared" si="3"/>
        <v>Sin Iniciar</v>
      </c>
      <c r="AD111" s="659" t="s">
        <v>962</v>
      </c>
      <c r="AE111" s="678">
        <f>(S111*Z111)</f>
        <v>0</v>
      </c>
      <c r="AF111" s="679" t="s">
        <v>907</v>
      </c>
      <c r="AG111" s="679" t="str">
        <f>IF(AE111&lt;1%,"Sin iniciar",IF(AE111=100%,"Terminada","En gestión"))</f>
        <v>Sin iniciar</v>
      </c>
    </row>
    <row r="112" spans="2:33" ht="127" customHeight="1" x14ac:dyDescent="0.2">
      <c r="B112" s="345" t="s">
        <v>241</v>
      </c>
      <c r="C112" s="347" t="s">
        <v>256</v>
      </c>
      <c r="D112" s="347" t="s">
        <v>257</v>
      </c>
      <c r="E112" s="347"/>
      <c r="F112" s="347"/>
      <c r="G112" s="349" t="s">
        <v>258</v>
      </c>
      <c r="H112" s="222" t="s">
        <v>35</v>
      </c>
      <c r="I112" s="222" t="s">
        <v>35</v>
      </c>
      <c r="J112" s="222" t="s">
        <v>35</v>
      </c>
      <c r="K112" s="222" t="s">
        <v>259</v>
      </c>
      <c r="L112" s="205"/>
      <c r="M112" s="205" t="s">
        <v>260</v>
      </c>
      <c r="N112" s="222" t="s">
        <v>261</v>
      </c>
      <c r="O112" s="224" t="s">
        <v>69</v>
      </c>
      <c r="P112" s="279">
        <v>43832</v>
      </c>
      <c r="Q112" s="279">
        <f>MAX(U112:U113)</f>
        <v>44104</v>
      </c>
      <c r="R112" s="137" t="s">
        <v>262</v>
      </c>
      <c r="S112" s="139">
        <v>0.7</v>
      </c>
      <c r="T112" s="4">
        <v>43832</v>
      </c>
      <c r="U112" s="4">
        <v>44073</v>
      </c>
      <c r="V112" s="341">
        <v>0.24</v>
      </c>
      <c r="W112" s="438" t="s">
        <v>263</v>
      </c>
      <c r="X112" s="438" t="s">
        <v>55</v>
      </c>
      <c r="Y112" s="438" t="s">
        <v>55</v>
      </c>
      <c r="Z112" s="680">
        <v>0.1</v>
      </c>
      <c r="AA112" s="693" t="s">
        <v>963</v>
      </c>
      <c r="AB112" s="660" t="s">
        <v>865</v>
      </c>
      <c r="AC112" s="660" t="str">
        <f t="shared" si="3"/>
        <v>En gestión</v>
      </c>
      <c r="AD112" s="661" t="s">
        <v>964</v>
      </c>
      <c r="AE112" s="644">
        <f>(Z112*S112)+(S113*Z113)</f>
        <v>0.13</v>
      </c>
      <c r="AF112" s="562" t="s">
        <v>865</v>
      </c>
      <c r="AG112" s="562" t="str">
        <f>IF(AE112&lt;1%,"Sin iniciar",IF(AE112=100%,"Terminada","En gestión"))</f>
        <v>En gestión</v>
      </c>
    </row>
    <row r="113" spans="2:33" ht="127" customHeight="1" x14ac:dyDescent="0.2">
      <c r="B113" s="345"/>
      <c r="C113" s="347"/>
      <c r="D113" s="347"/>
      <c r="E113" s="347"/>
      <c r="F113" s="347"/>
      <c r="G113" s="349"/>
      <c r="H113" s="222"/>
      <c r="I113" s="222"/>
      <c r="J113" s="222"/>
      <c r="K113" s="222"/>
      <c r="L113" s="206"/>
      <c r="M113" s="206"/>
      <c r="N113" s="222"/>
      <c r="O113" s="224"/>
      <c r="P113" s="279"/>
      <c r="Q113" s="279"/>
      <c r="R113" s="137" t="s">
        <v>264</v>
      </c>
      <c r="S113" s="139">
        <v>0.3</v>
      </c>
      <c r="T113" s="4">
        <v>43891</v>
      </c>
      <c r="U113" s="4">
        <v>44104</v>
      </c>
      <c r="V113" s="341"/>
      <c r="W113" s="438"/>
      <c r="X113" s="438"/>
      <c r="Y113" s="438"/>
      <c r="Z113" s="680">
        <v>0.2</v>
      </c>
      <c r="AA113" s="693" t="s">
        <v>963</v>
      </c>
      <c r="AB113" s="660" t="s">
        <v>920</v>
      </c>
      <c r="AC113" s="660" t="str">
        <f t="shared" si="3"/>
        <v>En gestión</v>
      </c>
      <c r="AD113" s="661"/>
      <c r="AE113" s="644"/>
      <c r="AF113" s="562"/>
      <c r="AG113" s="562"/>
    </row>
    <row r="114" spans="2:33" ht="127" customHeight="1" x14ac:dyDescent="0.2">
      <c r="B114" s="209" t="s">
        <v>241</v>
      </c>
      <c r="C114" s="211" t="s">
        <v>39</v>
      </c>
      <c r="D114" s="211" t="s">
        <v>37</v>
      </c>
      <c r="E114" s="211" t="s">
        <v>33</v>
      </c>
      <c r="F114" s="211"/>
      <c r="G114" s="207" t="s">
        <v>265</v>
      </c>
      <c r="H114" s="205" t="s">
        <v>266</v>
      </c>
      <c r="I114" s="205" t="s">
        <v>35</v>
      </c>
      <c r="J114" s="205" t="s">
        <v>35</v>
      </c>
      <c r="K114" s="205" t="s">
        <v>259</v>
      </c>
      <c r="L114" s="128"/>
      <c r="M114" s="128"/>
      <c r="N114" s="205" t="s">
        <v>832</v>
      </c>
      <c r="O114" s="443" t="s">
        <v>69</v>
      </c>
      <c r="P114" s="203">
        <v>43845</v>
      </c>
      <c r="Q114" s="203">
        <v>44196</v>
      </c>
      <c r="R114" s="2" t="s">
        <v>829</v>
      </c>
      <c r="S114" s="16">
        <v>0.66</v>
      </c>
      <c r="T114" s="4">
        <v>43891</v>
      </c>
      <c r="U114" s="4">
        <v>44042</v>
      </c>
      <c r="V114" s="439">
        <v>0.3</v>
      </c>
      <c r="W114" s="441" t="s">
        <v>830</v>
      </c>
      <c r="X114" s="441" t="s">
        <v>55</v>
      </c>
      <c r="Y114" s="441"/>
      <c r="Z114" s="680">
        <v>1</v>
      </c>
      <c r="AA114" s="663" t="s">
        <v>888</v>
      </c>
      <c r="AB114" s="660" t="s">
        <v>865</v>
      </c>
      <c r="AC114" s="660" t="str">
        <f t="shared" si="3"/>
        <v>Terminado</v>
      </c>
      <c r="AD114" s="661" t="s">
        <v>965</v>
      </c>
      <c r="AE114" s="644">
        <f>(Z114*S114)+(S115*Z115)</f>
        <v>0.69400000000000006</v>
      </c>
      <c r="AF114" s="562" t="s">
        <v>907</v>
      </c>
      <c r="AG114" s="562" t="str">
        <f>IF(AE114&lt;1%,"Sin iniciar",IF(AE114=100%,"Terminada","En gestión"))</f>
        <v>En gestión</v>
      </c>
    </row>
    <row r="115" spans="2:33" ht="127" customHeight="1" x14ac:dyDescent="0.2">
      <c r="B115" s="210"/>
      <c r="C115" s="212"/>
      <c r="D115" s="212"/>
      <c r="E115" s="212"/>
      <c r="F115" s="212"/>
      <c r="G115" s="208"/>
      <c r="H115" s="206"/>
      <c r="I115" s="206"/>
      <c r="J115" s="206"/>
      <c r="K115" s="206"/>
      <c r="L115" s="129"/>
      <c r="M115" s="129"/>
      <c r="N115" s="206"/>
      <c r="O115" s="271"/>
      <c r="P115" s="204"/>
      <c r="Q115" s="204"/>
      <c r="R115" s="2" t="s">
        <v>267</v>
      </c>
      <c r="S115" s="16">
        <v>0.34</v>
      </c>
      <c r="T115" s="4">
        <v>43952</v>
      </c>
      <c r="U115" s="4">
        <v>44104</v>
      </c>
      <c r="V115" s="440"/>
      <c r="W115" s="442"/>
      <c r="X115" s="442"/>
      <c r="Y115" s="442"/>
      <c r="Z115" s="658">
        <v>0.1</v>
      </c>
      <c r="AA115" s="663" t="s">
        <v>965</v>
      </c>
      <c r="AB115" s="660" t="s">
        <v>907</v>
      </c>
      <c r="AC115" s="660" t="str">
        <f t="shared" si="3"/>
        <v>En gestión</v>
      </c>
      <c r="AD115" s="661"/>
      <c r="AE115" s="644"/>
      <c r="AF115" s="562"/>
      <c r="AG115" s="562"/>
    </row>
    <row r="116" spans="2:33" ht="127" customHeight="1" x14ac:dyDescent="0.2">
      <c r="B116" s="345" t="s">
        <v>241</v>
      </c>
      <c r="C116" s="347" t="s">
        <v>128</v>
      </c>
      <c r="D116" s="347" t="s">
        <v>242</v>
      </c>
      <c r="E116" s="347" t="s">
        <v>33</v>
      </c>
      <c r="F116" s="347"/>
      <c r="G116" s="349" t="s">
        <v>268</v>
      </c>
      <c r="H116" s="222" t="s">
        <v>35</v>
      </c>
      <c r="I116" s="222" t="s">
        <v>35</v>
      </c>
      <c r="J116" s="222" t="s">
        <v>35</v>
      </c>
      <c r="K116" s="222" t="s">
        <v>259</v>
      </c>
      <c r="L116" s="205"/>
      <c r="M116" s="205"/>
      <c r="N116" s="222" t="s">
        <v>269</v>
      </c>
      <c r="O116" s="224" t="s">
        <v>52</v>
      </c>
      <c r="P116" s="279">
        <v>43906</v>
      </c>
      <c r="Q116" s="279">
        <f>MAX(U116:U117)</f>
        <v>44195</v>
      </c>
      <c r="R116" s="2" t="s">
        <v>270</v>
      </c>
      <c r="S116" s="16">
        <v>0.3</v>
      </c>
      <c r="T116" s="4">
        <v>43906</v>
      </c>
      <c r="U116" s="4">
        <v>43981</v>
      </c>
      <c r="V116" s="341">
        <v>0.05</v>
      </c>
      <c r="W116" s="343">
        <v>0.48</v>
      </c>
      <c r="X116" s="343">
        <v>0.74</v>
      </c>
      <c r="Y116" s="341">
        <v>1</v>
      </c>
      <c r="Z116" s="658">
        <v>1</v>
      </c>
      <c r="AA116" s="663" t="s">
        <v>873</v>
      </c>
      <c r="AB116" s="660" t="s">
        <v>865</v>
      </c>
      <c r="AC116" s="660" t="str">
        <f t="shared" si="3"/>
        <v>Terminado</v>
      </c>
      <c r="AD116" s="661" t="s">
        <v>966</v>
      </c>
      <c r="AE116" s="644">
        <f>(Z116*S116)+(S117*Z117)</f>
        <v>1</v>
      </c>
      <c r="AF116" s="562" t="s">
        <v>907</v>
      </c>
      <c r="AG116" s="562" t="str">
        <f>IF(AE116&lt;1%,"Sin iniciar",IF(AE116=100%,"Terminada","En gestión"))</f>
        <v>Terminada</v>
      </c>
    </row>
    <row r="117" spans="2:33" ht="127" customHeight="1" thickBot="1" x14ac:dyDescent="0.25">
      <c r="B117" s="346"/>
      <c r="C117" s="348"/>
      <c r="D117" s="348"/>
      <c r="E117" s="348"/>
      <c r="F117" s="348"/>
      <c r="G117" s="350"/>
      <c r="H117" s="223"/>
      <c r="I117" s="223"/>
      <c r="J117" s="223"/>
      <c r="K117" s="223"/>
      <c r="L117" s="352"/>
      <c r="M117" s="352"/>
      <c r="N117" s="223"/>
      <c r="O117" s="225"/>
      <c r="P117" s="280"/>
      <c r="Q117" s="280"/>
      <c r="R117" s="75" t="s">
        <v>271</v>
      </c>
      <c r="S117" s="76">
        <v>0.7</v>
      </c>
      <c r="T117" s="77">
        <v>43951</v>
      </c>
      <c r="U117" s="77">
        <v>44195</v>
      </c>
      <c r="V117" s="342"/>
      <c r="W117" s="344"/>
      <c r="X117" s="344"/>
      <c r="Y117" s="342"/>
      <c r="Z117" s="682">
        <v>1</v>
      </c>
      <c r="AA117" s="666" t="s">
        <v>967</v>
      </c>
      <c r="AB117" s="667" t="s">
        <v>907</v>
      </c>
      <c r="AC117" s="667" t="str">
        <f t="shared" si="3"/>
        <v>Terminado</v>
      </c>
      <c r="AD117" s="673"/>
      <c r="AE117" s="651"/>
      <c r="AF117" s="606"/>
      <c r="AG117" s="606"/>
    </row>
    <row r="118" spans="2:33" ht="127" customHeight="1" thickTop="1" x14ac:dyDescent="0.2">
      <c r="B118" s="427" t="s">
        <v>272</v>
      </c>
      <c r="C118" s="429" t="s">
        <v>215</v>
      </c>
      <c r="D118" s="429" t="s">
        <v>185</v>
      </c>
      <c r="E118" s="429" t="s">
        <v>49</v>
      </c>
      <c r="F118" s="429">
        <v>1</v>
      </c>
      <c r="G118" s="431" t="s">
        <v>35</v>
      </c>
      <c r="H118" s="420" t="s">
        <v>35</v>
      </c>
      <c r="I118" s="420" t="s">
        <v>35</v>
      </c>
      <c r="J118" s="420" t="s">
        <v>35</v>
      </c>
      <c r="K118" s="421" t="s">
        <v>244</v>
      </c>
      <c r="L118" s="422"/>
      <c r="M118" s="422" t="s">
        <v>260</v>
      </c>
      <c r="N118" s="418" t="s">
        <v>273</v>
      </c>
      <c r="O118" s="419" t="s">
        <v>52</v>
      </c>
      <c r="P118" s="419">
        <v>43831</v>
      </c>
      <c r="Q118" s="419">
        <f>MAX(U118:U123)</f>
        <v>44195</v>
      </c>
      <c r="R118" s="173" t="s">
        <v>274</v>
      </c>
      <c r="S118" s="175">
        <v>0.2</v>
      </c>
      <c r="T118" s="80">
        <v>43831</v>
      </c>
      <c r="U118" s="80">
        <v>43876</v>
      </c>
      <c r="V118" s="409">
        <v>0.5</v>
      </c>
      <c r="W118" s="409">
        <v>0.9</v>
      </c>
      <c r="X118" s="409">
        <v>0.9</v>
      </c>
      <c r="Y118" s="409">
        <v>1</v>
      </c>
      <c r="Z118" s="653">
        <v>1</v>
      </c>
      <c r="AA118" s="802" t="s">
        <v>968</v>
      </c>
      <c r="AB118" s="654" t="s">
        <v>865</v>
      </c>
      <c r="AC118" s="654" t="str">
        <f t="shared" si="3"/>
        <v>Terminado</v>
      </c>
      <c r="AD118" s="655" t="s">
        <v>969</v>
      </c>
      <c r="AE118" s="675">
        <f>(Z118*S118)+(S119*Z119)+(S120*Z120)+(S121*Z121)+(S122*Z122)+(Z123*S123)</f>
        <v>0.91500000000000004</v>
      </c>
      <c r="AF118" s="657" t="s">
        <v>907</v>
      </c>
      <c r="AG118" s="657" t="str">
        <f>IF(AE118&lt;1%,"Sin iniciar",IF(AE118=100%,"Terminada","En gestión"))</f>
        <v>En gestión</v>
      </c>
    </row>
    <row r="119" spans="2:33" ht="127" customHeight="1" x14ac:dyDescent="0.2">
      <c r="B119" s="266"/>
      <c r="C119" s="268"/>
      <c r="D119" s="268"/>
      <c r="E119" s="268"/>
      <c r="F119" s="268"/>
      <c r="G119" s="270"/>
      <c r="H119" s="261"/>
      <c r="I119" s="261"/>
      <c r="J119" s="261"/>
      <c r="K119" s="292"/>
      <c r="L119" s="423"/>
      <c r="M119" s="423"/>
      <c r="N119" s="238"/>
      <c r="O119" s="240"/>
      <c r="P119" s="240"/>
      <c r="Q119" s="240"/>
      <c r="R119" s="163" t="s">
        <v>275</v>
      </c>
      <c r="S119" s="165">
        <v>0.1</v>
      </c>
      <c r="T119" s="17">
        <v>43831</v>
      </c>
      <c r="U119" s="17">
        <v>43889</v>
      </c>
      <c r="V119" s="410"/>
      <c r="W119" s="410"/>
      <c r="X119" s="410"/>
      <c r="Y119" s="410"/>
      <c r="Z119" s="658">
        <v>1</v>
      </c>
      <c r="AA119" s="803" t="s">
        <v>968</v>
      </c>
      <c r="AB119" s="660" t="s">
        <v>865</v>
      </c>
      <c r="AC119" s="660" t="str">
        <f t="shared" si="3"/>
        <v>Terminado</v>
      </c>
      <c r="AD119" s="661"/>
      <c r="AE119" s="675"/>
      <c r="AF119" s="662"/>
      <c r="AG119" s="662"/>
    </row>
    <row r="120" spans="2:33" ht="127" customHeight="1" x14ac:dyDescent="0.2">
      <c r="B120" s="266"/>
      <c r="C120" s="268"/>
      <c r="D120" s="268"/>
      <c r="E120" s="268"/>
      <c r="F120" s="268"/>
      <c r="G120" s="270"/>
      <c r="H120" s="261"/>
      <c r="I120" s="261"/>
      <c r="J120" s="261"/>
      <c r="K120" s="292"/>
      <c r="L120" s="423"/>
      <c r="M120" s="423"/>
      <c r="N120" s="238"/>
      <c r="O120" s="240"/>
      <c r="P120" s="240"/>
      <c r="Q120" s="240"/>
      <c r="R120" s="163" t="s">
        <v>276</v>
      </c>
      <c r="S120" s="165">
        <v>0.2</v>
      </c>
      <c r="T120" s="17">
        <v>43831</v>
      </c>
      <c r="U120" s="17">
        <v>43889</v>
      </c>
      <c r="V120" s="410"/>
      <c r="W120" s="410"/>
      <c r="X120" s="410"/>
      <c r="Y120" s="410"/>
      <c r="Z120" s="658">
        <v>1</v>
      </c>
      <c r="AA120" s="803" t="s">
        <v>968</v>
      </c>
      <c r="AB120" s="660" t="s">
        <v>865</v>
      </c>
      <c r="AC120" s="660" t="str">
        <f t="shared" si="3"/>
        <v>Terminado</v>
      </c>
      <c r="AD120" s="661"/>
      <c r="AE120" s="675"/>
      <c r="AF120" s="662"/>
      <c r="AG120" s="662"/>
    </row>
    <row r="121" spans="2:33" ht="127" customHeight="1" x14ac:dyDescent="0.2">
      <c r="B121" s="266"/>
      <c r="C121" s="268"/>
      <c r="D121" s="268"/>
      <c r="E121" s="268"/>
      <c r="F121" s="268"/>
      <c r="G121" s="270"/>
      <c r="H121" s="261"/>
      <c r="I121" s="261"/>
      <c r="J121" s="261"/>
      <c r="K121" s="292"/>
      <c r="L121" s="423"/>
      <c r="M121" s="423"/>
      <c r="N121" s="238"/>
      <c r="O121" s="240"/>
      <c r="P121" s="240"/>
      <c r="Q121" s="240"/>
      <c r="R121" s="163" t="s">
        <v>849</v>
      </c>
      <c r="S121" s="165">
        <v>0.2</v>
      </c>
      <c r="T121" s="17">
        <v>43891</v>
      </c>
      <c r="U121" s="17">
        <v>44195</v>
      </c>
      <c r="V121" s="410"/>
      <c r="W121" s="410"/>
      <c r="X121" s="410"/>
      <c r="Y121" s="410"/>
      <c r="Z121" s="658">
        <v>0.7</v>
      </c>
      <c r="AA121" s="663" t="s">
        <v>1286</v>
      </c>
      <c r="AB121" s="660" t="s">
        <v>871</v>
      </c>
      <c r="AC121" s="660" t="str">
        <f t="shared" si="3"/>
        <v>En gestión</v>
      </c>
      <c r="AD121" s="661"/>
      <c r="AE121" s="675"/>
      <c r="AF121" s="662"/>
      <c r="AG121" s="662"/>
    </row>
    <row r="122" spans="2:33" ht="127" customHeight="1" x14ac:dyDescent="0.2">
      <c r="B122" s="266"/>
      <c r="C122" s="268"/>
      <c r="D122" s="268"/>
      <c r="E122" s="268"/>
      <c r="F122" s="268"/>
      <c r="G122" s="270"/>
      <c r="H122" s="261"/>
      <c r="I122" s="261"/>
      <c r="J122" s="261"/>
      <c r="K122" s="292"/>
      <c r="L122" s="423"/>
      <c r="M122" s="423"/>
      <c r="N122" s="238"/>
      <c r="O122" s="240"/>
      <c r="P122" s="240"/>
      <c r="Q122" s="240"/>
      <c r="R122" s="163" t="s">
        <v>277</v>
      </c>
      <c r="S122" s="165">
        <v>0.2</v>
      </c>
      <c r="T122" s="17">
        <v>43891</v>
      </c>
      <c r="U122" s="17">
        <v>43981</v>
      </c>
      <c r="V122" s="410"/>
      <c r="W122" s="410"/>
      <c r="X122" s="410"/>
      <c r="Y122" s="410"/>
      <c r="Z122" s="658">
        <v>1</v>
      </c>
      <c r="AA122" s="663" t="s">
        <v>970</v>
      </c>
      <c r="AB122" s="660" t="s">
        <v>865</v>
      </c>
      <c r="AC122" s="660" t="str">
        <f t="shared" si="3"/>
        <v>Terminado</v>
      </c>
      <c r="AD122" s="661"/>
      <c r="AE122" s="675"/>
      <c r="AF122" s="662"/>
      <c r="AG122" s="662"/>
    </row>
    <row r="123" spans="2:33" ht="127" customHeight="1" thickBot="1" x14ac:dyDescent="0.25">
      <c r="B123" s="428"/>
      <c r="C123" s="430"/>
      <c r="D123" s="430"/>
      <c r="E123" s="430"/>
      <c r="F123" s="430"/>
      <c r="G123" s="432"/>
      <c r="H123" s="291"/>
      <c r="I123" s="291"/>
      <c r="J123" s="291"/>
      <c r="K123" s="293"/>
      <c r="L123" s="424"/>
      <c r="M123" s="424"/>
      <c r="N123" s="239"/>
      <c r="O123" s="241"/>
      <c r="P123" s="241"/>
      <c r="Q123" s="241"/>
      <c r="R123" s="147" t="s">
        <v>278</v>
      </c>
      <c r="S123" s="81">
        <v>0.1</v>
      </c>
      <c r="T123" s="82">
        <v>43891</v>
      </c>
      <c r="U123" s="82">
        <v>44180</v>
      </c>
      <c r="V123" s="411"/>
      <c r="W123" s="411"/>
      <c r="X123" s="411"/>
      <c r="Y123" s="411"/>
      <c r="Z123" s="665">
        <v>0.75</v>
      </c>
      <c r="AA123" s="666" t="s">
        <v>1287</v>
      </c>
      <c r="AB123" s="667" t="s">
        <v>907</v>
      </c>
      <c r="AC123" s="667" t="str">
        <f t="shared" si="3"/>
        <v>En gestión</v>
      </c>
      <c r="AD123" s="673"/>
      <c r="AE123" s="683"/>
      <c r="AF123" s="669"/>
      <c r="AG123" s="669"/>
    </row>
    <row r="124" spans="2:33" ht="127" customHeight="1" thickTop="1" x14ac:dyDescent="0.2">
      <c r="B124" s="437" t="s">
        <v>279</v>
      </c>
      <c r="C124" s="414" t="s">
        <v>31</v>
      </c>
      <c r="D124" s="414" t="s">
        <v>280</v>
      </c>
      <c r="E124" s="414" t="s">
        <v>49</v>
      </c>
      <c r="F124" s="415">
        <v>1</v>
      </c>
      <c r="G124" s="416"/>
      <c r="H124" s="436" t="s">
        <v>35</v>
      </c>
      <c r="I124" s="436" t="s">
        <v>35</v>
      </c>
      <c r="J124" s="414" t="s">
        <v>281</v>
      </c>
      <c r="K124" s="414" t="s">
        <v>35</v>
      </c>
      <c r="L124" s="524" t="s">
        <v>282</v>
      </c>
      <c r="M124" s="524"/>
      <c r="N124" s="433" t="s">
        <v>283</v>
      </c>
      <c r="O124" s="434" t="s">
        <v>119</v>
      </c>
      <c r="P124" s="435">
        <f>MIN(T124:T127)</f>
        <v>43845</v>
      </c>
      <c r="Q124" s="435">
        <f>MAX(U124:U127)</f>
        <v>44180</v>
      </c>
      <c r="R124" s="178" t="s">
        <v>284</v>
      </c>
      <c r="S124" s="78">
        <v>0.1</v>
      </c>
      <c r="T124" s="79">
        <v>43845</v>
      </c>
      <c r="U124" s="79">
        <v>43889</v>
      </c>
      <c r="V124" s="425">
        <v>0.15</v>
      </c>
      <c r="W124" s="425">
        <v>0.5</v>
      </c>
      <c r="X124" s="425">
        <v>0.85</v>
      </c>
      <c r="Y124" s="426">
        <v>1</v>
      </c>
      <c r="Z124" s="653">
        <v>1</v>
      </c>
      <c r="AA124" s="804" t="s">
        <v>888</v>
      </c>
      <c r="AB124" s="685" t="s">
        <v>865</v>
      </c>
      <c r="AC124" s="685" t="str">
        <f>IF(Z124&lt;1%,"Sin Iniciar",IF(Z124=100%,"Terminado","En gestión"))</f>
        <v>Terminado</v>
      </c>
      <c r="AD124" s="686" t="s">
        <v>971</v>
      </c>
      <c r="AE124" s="687">
        <f>(Z124*S124)+(S125*Z125)+(Z126*S126)+(S127*Z127)</f>
        <v>0.5099999999999999</v>
      </c>
      <c r="AF124" s="688" t="s">
        <v>907</v>
      </c>
      <c r="AG124" s="689" t="str">
        <f>IF(AE124&lt;1%,"Sin iniciar",IF(AE124=100%,"Terminada","En gestión"))</f>
        <v>En gestión</v>
      </c>
    </row>
    <row r="125" spans="2:33" ht="127" customHeight="1" x14ac:dyDescent="0.2">
      <c r="B125" s="389"/>
      <c r="C125" s="391"/>
      <c r="D125" s="391"/>
      <c r="E125" s="391"/>
      <c r="F125" s="393"/>
      <c r="G125" s="395"/>
      <c r="H125" s="387"/>
      <c r="I125" s="387"/>
      <c r="J125" s="391"/>
      <c r="K125" s="391"/>
      <c r="L125" s="525"/>
      <c r="M125" s="525"/>
      <c r="N125" s="408"/>
      <c r="O125" s="404"/>
      <c r="P125" s="417"/>
      <c r="Q125" s="417"/>
      <c r="R125" s="179" t="s">
        <v>285</v>
      </c>
      <c r="S125" s="184">
        <v>0.4</v>
      </c>
      <c r="T125" s="18">
        <v>43864</v>
      </c>
      <c r="U125" s="18">
        <v>44180</v>
      </c>
      <c r="V125" s="412"/>
      <c r="W125" s="412"/>
      <c r="X125" s="412"/>
      <c r="Y125" s="413"/>
      <c r="Z125" s="680">
        <v>0.6</v>
      </c>
      <c r="AA125" s="693" t="s">
        <v>972</v>
      </c>
      <c r="AB125" s="690" t="s">
        <v>907</v>
      </c>
      <c r="AC125" s="690" t="str">
        <f t="shared" ref="AC125:AC129" si="4">IF(Z125&lt;1%,"Sin Iniciar",IF(Z125=100%,"Terminado","En gestión"))</f>
        <v>En gestión</v>
      </c>
      <c r="AD125" s="560"/>
      <c r="AE125" s="687"/>
      <c r="AF125" s="691"/>
      <c r="AG125" s="692"/>
    </row>
    <row r="126" spans="2:33" ht="127" customHeight="1" x14ac:dyDescent="0.2">
      <c r="B126" s="389"/>
      <c r="C126" s="391"/>
      <c r="D126" s="391"/>
      <c r="E126" s="391"/>
      <c r="F126" s="393"/>
      <c r="G126" s="395"/>
      <c r="H126" s="387"/>
      <c r="I126" s="387"/>
      <c r="J126" s="391"/>
      <c r="K126" s="391"/>
      <c r="L126" s="525"/>
      <c r="M126" s="525"/>
      <c r="N126" s="408"/>
      <c r="O126" s="404"/>
      <c r="P126" s="417"/>
      <c r="Q126" s="417"/>
      <c r="R126" s="179" t="s">
        <v>286</v>
      </c>
      <c r="S126" s="19">
        <v>0.4</v>
      </c>
      <c r="T126" s="18">
        <v>43864</v>
      </c>
      <c r="U126" s="18">
        <v>44180</v>
      </c>
      <c r="V126" s="412"/>
      <c r="W126" s="412"/>
      <c r="X126" s="412"/>
      <c r="Y126" s="413"/>
      <c r="Z126" s="680">
        <v>0.25</v>
      </c>
      <c r="AA126" s="693" t="s">
        <v>973</v>
      </c>
      <c r="AB126" s="690" t="s">
        <v>907</v>
      </c>
      <c r="AC126" s="690" t="str">
        <f t="shared" si="4"/>
        <v>En gestión</v>
      </c>
      <c r="AD126" s="560"/>
      <c r="AE126" s="687"/>
      <c r="AF126" s="691"/>
      <c r="AG126" s="692"/>
    </row>
    <row r="127" spans="2:33" ht="127" customHeight="1" x14ac:dyDescent="0.2">
      <c r="B127" s="389"/>
      <c r="C127" s="391"/>
      <c r="D127" s="391"/>
      <c r="E127" s="391"/>
      <c r="F127" s="393"/>
      <c r="G127" s="395"/>
      <c r="H127" s="387"/>
      <c r="I127" s="387"/>
      <c r="J127" s="391"/>
      <c r="K127" s="391"/>
      <c r="L127" s="414"/>
      <c r="M127" s="414"/>
      <c r="N127" s="408"/>
      <c r="O127" s="404"/>
      <c r="P127" s="417"/>
      <c r="Q127" s="417"/>
      <c r="R127" s="179" t="s">
        <v>287</v>
      </c>
      <c r="S127" s="19">
        <v>0.1</v>
      </c>
      <c r="T127" s="18">
        <v>43864</v>
      </c>
      <c r="U127" s="18">
        <v>44180</v>
      </c>
      <c r="V127" s="412"/>
      <c r="W127" s="412"/>
      <c r="X127" s="412"/>
      <c r="Y127" s="413"/>
      <c r="Z127" s="680">
        <v>0.7</v>
      </c>
      <c r="AA127" s="693" t="s">
        <v>974</v>
      </c>
      <c r="AB127" s="690" t="s">
        <v>907</v>
      </c>
      <c r="AC127" s="690" t="str">
        <f t="shared" si="4"/>
        <v>En gestión</v>
      </c>
      <c r="AD127" s="560"/>
      <c r="AE127" s="656"/>
      <c r="AF127" s="691"/>
      <c r="AG127" s="692"/>
    </row>
    <row r="128" spans="2:33" ht="127" customHeight="1" x14ac:dyDescent="0.2">
      <c r="B128" s="389" t="s">
        <v>279</v>
      </c>
      <c r="C128" s="180" t="s">
        <v>128</v>
      </c>
      <c r="D128" s="180" t="s">
        <v>242</v>
      </c>
      <c r="E128" s="180" t="s">
        <v>33</v>
      </c>
      <c r="F128" s="181"/>
      <c r="G128" s="182" t="s">
        <v>288</v>
      </c>
      <c r="H128" s="387" t="s">
        <v>163</v>
      </c>
      <c r="I128" s="387" t="s">
        <v>35</v>
      </c>
      <c r="J128" s="391" t="s">
        <v>35</v>
      </c>
      <c r="K128" s="391" t="s">
        <v>244</v>
      </c>
      <c r="L128" s="526" t="s">
        <v>282</v>
      </c>
      <c r="M128" s="526" t="s">
        <v>179</v>
      </c>
      <c r="N128" s="408" t="s">
        <v>289</v>
      </c>
      <c r="O128" s="404" t="s">
        <v>119</v>
      </c>
      <c r="P128" s="417">
        <f>MIN(T128:T132)</f>
        <v>43864</v>
      </c>
      <c r="Q128" s="417">
        <f>MAX(U128:U132)</f>
        <v>44180</v>
      </c>
      <c r="R128" s="179" t="s">
        <v>290</v>
      </c>
      <c r="S128" s="184">
        <v>0.2</v>
      </c>
      <c r="T128" s="18">
        <v>43864</v>
      </c>
      <c r="U128" s="18">
        <v>44104</v>
      </c>
      <c r="V128" s="412">
        <v>0.25</v>
      </c>
      <c r="W128" s="412">
        <v>0.5</v>
      </c>
      <c r="X128" s="412">
        <v>0.75</v>
      </c>
      <c r="Y128" s="413">
        <v>1</v>
      </c>
      <c r="Z128" s="680">
        <v>1</v>
      </c>
      <c r="AA128" s="693" t="s">
        <v>975</v>
      </c>
      <c r="AB128" s="690" t="s">
        <v>865</v>
      </c>
      <c r="AC128" s="690" t="str">
        <f t="shared" si="4"/>
        <v>Terminado</v>
      </c>
      <c r="AD128" s="560" t="s">
        <v>976</v>
      </c>
      <c r="AE128" s="645">
        <f>(Z128*S128)+(S129*Z129)+(S130*Z130)+(S131*Z131)+(S132*Z132)</f>
        <v>0.69000000000000006</v>
      </c>
      <c r="AF128" s="692" t="s">
        <v>907</v>
      </c>
      <c r="AG128" s="692" t="str">
        <f>IF(AE128&lt;1%,"Sin iniciar",IF(AE128=100%,"Terminada","En gestión"))</f>
        <v>En gestión</v>
      </c>
    </row>
    <row r="129" spans="2:33" ht="127" customHeight="1" x14ac:dyDescent="0.2">
      <c r="B129" s="389"/>
      <c r="C129" s="391" t="s">
        <v>128</v>
      </c>
      <c r="D129" s="391" t="s">
        <v>242</v>
      </c>
      <c r="E129" s="391" t="s">
        <v>33</v>
      </c>
      <c r="F129" s="393"/>
      <c r="G129" s="395" t="s">
        <v>288</v>
      </c>
      <c r="H129" s="387"/>
      <c r="I129" s="387"/>
      <c r="J129" s="391"/>
      <c r="K129" s="391"/>
      <c r="L129" s="414"/>
      <c r="M129" s="414"/>
      <c r="N129" s="408"/>
      <c r="O129" s="404"/>
      <c r="P129" s="417"/>
      <c r="Q129" s="417"/>
      <c r="R129" s="179" t="s">
        <v>291</v>
      </c>
      <c r="S129" s="184">
        <v>0.2</v>
      </c>
      <c r="T129" s="18">
        <v>43922</v>
      </c>
      <c r="U129" s="18">
        <v>44165</v>
      </c>
      <c r="V129" s="412"/>
      <c r="W129" s="412"/>
      <c r="X129" s="412"/>
      <c r="Y129" s="413"/>
      <c r="Z129" s="680">
        <v>0.5</v>
      </c>
      <c r="AA129" s="693" t="s">
        <v>977</v>
      </c>
      <c r="AB129" s="690" t="s">
        <v>907</v>
      </c>
      <c r="AC129" s="690" t="str">
        <f t="shared" si="4"/>
        <v>En gestión</v>
      </c>
      <c r="AD129" s="560"/>
      <c r="AE129" s="646"/>
      <c r="AF129" s="692"/>
      <c r="AG129" s="692"/>
    </row>
    <row r="130" spans="2:33" ht="127" customHeight="1" x14ac:dyDescent="0.2">
      <c r="B130" s="389"/>
      <c r="C130" s="391"/>
      <c r="D130" s="391" t="s">
        <v>242</v>
      </c>
      <c r="E130" s="391" t="s">
        <v>33</v>
      </c>
      <c r="F130" s="393"/>
      <c r="G130" s="395" t="s">
        <v>288</v>
      </c>
      <c r="H130" s="387"/>
      <c r="I130" s="387"/>
      <c r="J130" s="391"/>
      <c r="K130" s="391"/>
      <c r="L130" s="526" t="s">
        <v>845</v>
      </c>
      <c r="M130" s="526" t="s">
        <v>237</v>
      </c>
      <c r="N130" s="408"/>
      <c r="O130" s="404"/>
      <c r="P130" s="417"/>
      <c r="Q130" s="417"/>
      <c r="R130" s="179" t="s">
        <v>292</v>
      </c>
      <c r="S130" s="185">
        <v>0.2</v>
      </c>
      <c r="T130" s="18">
        <v>43864</v>
      </c>
      <c r="U130" s="18">
        <v>44180</v>
      </c>
      <c r="V130" s="412"/>
      <c r="W130" s="412"/>
      <c r="X130" s="412"/>
      <c r="Y130" s="413"/>
      <c r="Z130" s="680">
        <v>0.6</v>
      </c>
      <c r="AA130" s="693" t="s">
        <v>978</v>
      </c>
      <c r="AB130" s="690" t="s">
        <v>907</v>
      </c>
      <c r="AC130" s="690" t="str">
        <f>IF(Z130&lt;1%,"Sin Iniciar",IF(Z130=100%,"Terminado","En gestión"))</f>
        <v>En gestión</v>
      </c>
      <c r="AD130" s="560"/>
      <c r="AE130" s="646"/>
      <c r="AF130" s="692"/>
      <c r="AG130" s="692"/>
    </row>
    <row r="131" spans="2:33" ht="127" customHeight="1" x14ac:dyDescent="0.2">
      <c r="B131" s="389"/>
      <c r="C131" s="391"/>
      <c r="D131" s="391" t="s">
        <v>242</v>
      </c>
      <c r="E131" s="391" t="s">
        <v>33</v>
      </c>
      <c r="F131" s="393"/>
      <c r="G131" s="395" t="s">
        <v>288</v>
      </c>
      <c r="H131" s="387"/>
      <c r="I131" s="387"/>
      <c r="J131" s="391"/>
      <c r="K131" s="391"/>
      <c r="L131" s="525"/>
      <c r="M131" s="525"/>
      <c r="N131" s="408"/>
      <c r="O131" s="404"/>
      <c r="P131" s="417"/>
      <c r="Q131" s="417"/>
      <c r="R131" s="179" t="s">
        <v>293</v>
      </c>
      <c r="S131" s="185">
        <v>0.2</v>
      </c>
      <c r="T131" s="18">
        <v>43864</v>
      </c>
      <c r="U131" s="18">
        <v>44180</v>
      </c>
      <c r="V131" s="412"/>
      <c r="W131" s="412"/>
      <c r="X131" s="412"/>
      <c r="Y131" s="413"/>
      <c r="Z131" s="680">
        <v>0.6</v>
      </c>
      <c r="AA131" s="693" t="s">
        <v>979</v>
      </c>
      <c r="AB131" s="690" t="s">
        <v>907</v>
      </c>
      <c r="AC131" s="690" t="str">
        <f t="shared" ref="AC131:AC132" si="5">IF(Z131&lt;1%,"Sin Iniciar",IF(Z131=100%,"Terminado","En gestión"))</f>
        <v>En gestión</v>
      </c>
      <c r="AD131" s="560"/>
      <c r="AE131" s="646"/>
      <c r="AF131" s="692"/>
      <c r="AG131" s="692"/>
    </row>
    <row r="132" spans="2:33" ht="127" customHeight="1" x14ac:dyDescent="0.2">
      <c r="B132" s="389"/>
      <c r="C132" s="391"/>
      <c r="D132" s="391" t="s">
        <v>242</v>
      </c>
      <c r="E132" s="391" t="s">
        <v>33</v>
      </c>
      <c r="F132" s="393"/>
      <c r="G132" s="395" t="s">
        <v>288</v>
      </c>
      <c r="H132" s="387"/>
      <c r="I132" s="387"/>
      <c r="J132" s="391"/>
      <c r="K132" s="391"/>
      <c r="L132" s="414"/>
      <c r="M132" s="414"/>
      <c r="N132" s="408"/>
      <c r="O132" s="404"/>
      <c r="P132" s="417"/>
      <c r="Q132" s="417"/>
      <c r="R132" s="179" t="s">
        <v>294</v>
      </c>
      <c r="S132" s="185">
        <v>0.2</v>
      </c>
      <c r="T132" s="18">
        <v>43864</v>
      </c>
      <c r="U132" s="18">
        <v>44180</v>
      </c>
      <c r="V132" s="412"/>
      <c r="W132" s="412"/>
      <c r="X132" s="412"/>
      <c r="Y132" s="413"/>
      <c r="Z132" s="680">
        <v>0.75</v>
      </c>
      <c r="AA132" s="693" t="s">
        <v>980</v>
      </c>
      <c r="AB132" s="690" t="s">
        <v>907</v>
      </c>
      <c r="AC132" s="690" t="str">
        <f t="shared" si="5"/>
        <v>En gestión</v>
      </c>
      <c r="AD132" s="560"/>
      <c r="AE132" s="647"/>
      <c r="AF132" s="692"/>
      <c r="AG132" s="692"/>
    </row>
    <row r="133" spans="2:33" ht="127" customHeight="1" x14ac:dyDescent="0.2">
      <c r="B133" s="389" t="s">
        <v>279</v>
      </c>
      <c r="C133" s="391" t="s">
        <v>295</v>
      </c>
      <c r="D133" s="391" t="s">
        <v>296</v>
      </c>
      <c r="E133" s="391" t="s">
        <v>33</v>
      </c>
      <c r="F133" s="393"/>
      <c r="G133" s="395" t="s">
        <v>297</v>
      </c>
      <c r="H133" s="387" t="s">
        <v>163</v>
      </c>
      <c r="I133" s="387" t="s">
        <v>163</v>
      </c>
      <c r="J133" s="391" t="s">
        <v>163</v>
      </c>
      <c r="K133" s="391" t="s">
        <v>163</v>
      </c>
      <c r="L133" s="180" t="s">
        <v>282</v>
      </c>
      <c r="M133" s="526"/>
      <c r="N133" s="402" t="s">
        <v>298</v>
      </c>
      <c r="O133" s="404" t="s">
        <v>299</v>
      </c>
      <c r="P133" s="404">
        <v>43832</v>
      </c>
      <c r="Q133" s="404">
        <v>44180</v>
      </c>
      <c r="R133" s="183" t="s">
        <v>300</v>
      </c>
      <c r="S133" s="185">
        <v>0.5</v>
      </c>
      <c r="T133" s="20">
        <v>43832</v>
      </c>
      <c r="U133" s="20">
        <v>44012</v>
      </c>
      <c r="V133" s="412">
        <v>0.3</v>
      </c>
      <c r="W133" s="412">
        <v>0.6</v>
      </c>
      <c r="X133" s="412">
        <v>0.8</v>
      </c>
      <c r="Y133" s="413">
        <v>1</v>
      </c>
      <c r="Z133" s="680">
        <v>0.98</v>
      </c>
      <c r="AA133" s="693" t="s">
        <v>981</v>
      </c>
      <c r="AB133" s="690" t="s">
        <v>865</v>
      </c>
      <c r="AC133" s="690" t="str">
        <f>IF(Z133&lt;1%,"Sin Iniciar",IF(Z133=100%,"Terminado","En gestión"))</f>
        <v>En gestión</v>
      </c>
      <c r="AD133" s="560" t="s">
        <v>982</v>
      </c>
      <c r="AE133" s="644">
        <f>(Z133*S133)+(S134*Z134)</f>
        <v>0.86499999999999999</v>
      </c>
      <c r="AF133" s="692" t="s">
        <v>907</v>
      </c>
      <c r="AG133" s="692" t="str">
        <f>IF(AE133&lt;1%,"Sin iniciar",IF(AE133=100%,"Terminada","En gestión"))</f>
        <v>En gestión</v>
      </c>
    </row>
    <row r="134" spans="2:33" ht="127" customHeight="1" x14ac:dyDescent="0.2">
      <c r="B134" s="389"/>
      <c r="C134" s="391"/>
      <c r="D134" s="391"/>
      <c r="E134" s="391"/>
      <c r="F134" s="393"/>
      <c r="G134" s="395"/>
      <c r="H134" s="387"/>
      <c r="I134" s="387"/>
      <c r="J134" s="391"/>
      <c r="K134" s="391"/>
      <c r="L134" s="180" t="s">
        <v>845</v>
      </c>
      <c r="M134" s="414"/>
      <c r="N134" s="402"/>
      <c r="O134" s="404"/>
      <c r="P134" s="404"/>
      <c r="Q134" s="404"/>
      <c r="R134" s="183" t="s">
        <v>301</v>
      </c>
      <c r="S134" s="185">
        <v>0.5</v>
      </c>
      <c r="T134" s="20">
        <v>43941</v>
      </c>
      <c r="U134" s="20">
        <v>44180</v>
      </c>
      <c r="V134" s="412"/>
      <c r="W134" s="412"/>
      <c r="X134" s="412"/>
      <c r="Y134" s="413"/>
      <c r="Z134" s="680">
        <v>0.75</v>
      </c>
      <c r="AA134" s="693" t="s">
        <v>983</v>
      </c>
      <c r="AB134" s="690" t="s">
        <v>907</v>
      </c>
      <c r="AC134" s="690" t="str">
        <f t="shared" ref="AC134:AC137" si="6">IF(Z134&lt;1%,"Sin Iniciar",IF(Z134=100%,"Terminado","En gestión"))</f>
        <v>En gestión</v>
      </c>
      <c r="AD134" s="560"/>
      <c r="AE134" s="644"/>
      <c r="AF134" s="692"/>
      <c r="AG134" s="692"/>
    </row>
    <row r="135" spans="2:33" ht="127" customHeight="1" x14ac:dyDescent="0.2">
      <c r="B135" s="389" t="s">
        <v>279</v>
      </c>
      <c r="C135" s="391" t="s">
        <v>295</v>
      </c>
      <c r="D135" s="391" t="s">
        <v>296</v>
      </c>
      <c r="E135" s="391" t="s">
        <v>49</v>
      </c>
      <c r="F135" s="393">
        <v>1</v>
      </c>
      <c r="G135" s="395"/>
      <c r="H135" s="387" t="s">
        <v>163</v>
      </c>
      <c r="I135" s="387" t="s">
        <v>163</v>
      </c>
      <c r="J135" s="387" t="s">
        <v>163</v>
      </c>
      <c r="K135" s="387" t="s">
        <v>163</v>
      </c>
      <c r="L135" s="526" t="s">
        <v>282</v>
      </c>
      <c r="M135" s="526"/>
      <c r="N135" s="408" t="s">
        <v>302</v>
      </c>
      <c r="O135" s="402" t="s">
        <v>119</v>
      </c>
      <c r="P135" s="404">
        <v>43863</v>
      </c>
      <c r="Q135" s="404">
        <f>MAX(U135:U139)</f>
        <v>44058</v>
      </c>
      <c r="R135" s="183" t="s">
        <v>303</v>
      </c>
      <c r="S135" s="185">
        <v>0.3</v>
      </c>
      <c r="T135" s="20">
        <v>43863</v>
      </c>
      <c r="U135" s="20">
        <v>43951</v>
      </c>
      <c r="V135" s="412">
        <v>0.6</v>
      </c>
      <c r="W135" s="412">
        <v>1</v>
      </c>
      <c r="X135" s="412"/>
      <c r="Y135" s="413"/>
      <c r="Z135" s="658">
        <v>1</v>
      </c>
      <c r="AA135" s="693" t="s">
        <v>888</v>
      </c>
      <c r="AB135" s="690" t="s">
        <v>865</v>
      </c>
      <c r="AC135" s="690" t="str">
        <f t="shared" si="6"/>
        <v>Terminado</v>
      </c>
      <c r="AD135" s="560" t="s">
        <v>984</v>
      </c>
      <c r="AE135" s="694">
        <f>(Z135*S135)+(S136*Z136)+(Z137*S137)+(S138*Z138)+(Z139*S139)</f>
        <v>0.98</v>
      </c>
      <c r="AF135" s="692" t="s">
        <v>865</v>
      </c>
      <c r="AG135" s="692" t="str">
        <f>IF(AE135&lt;1%,"Sin iniciar",IF(AE135=100%,"Terminada","En gestión"))</f>
        <v>En gestión</v>
      </c>
    </row>
    <row r="136" spans="2:33" ht="127" customHeight="1" x14ac:dyDescent="0.2">
      <c r="B136" s="389"/>
      <c r="C136" s="391"/>
      <c r="D136" s="391"/>
      <c r="E136" s="391"/>
      <c r="F136" s="393"/>
      <c r="G136" s="395"/>
      <c r="H136" s="387"/>
      <c r="I136" s="387"/>
      <c r="J136" s="387"/>
      <c r="K136" s="387"/>
      <c r="L136" s="414"/>
      <c r="M136" s="414"/>
      <c r="N136" s="408"/>
      <c r="O136" s="402"/>
      <c r="P136" s="404"/>
      <c r="Q136" s="404"/>
      <c r="R136" s="183" t="s">
        <v>304</v>
      </c>
      <c r="S136" s="185">
        <v>0.3</v>
      </c>
      <c r="T136" s="20">
        <v>43863</v>
      </c>
      <c r="U136" s="20">
        <v>43951</v>
      </c>
      <c r="V136" s="412"/>
      <c r="W136" s="412"/>
      <c r="X136" s="412"/>
      <c r="Y136" s="413"/>
      <c r="Z136" s="658">
        <v>1</v>
      </c>
      <c r="AA136" s="693" t="s">
        <v>888</v>
      </c>
      <c r="AB136" s="690" t="s">
        <v>865</v>
      </c>
      <c r="AC136" s="690" t="str">
        <f t="shared" si="6"/>
        <v>Terminado</v>
      </c>
      <c r="AD136" s="560"/>
      <c r="AE136" s="687"/>
      <c r="AF136" s="692"/>
      <c r="AG136" s="692"/>
    </row>
    <row r="137" spans="2:33" ht="127" customHeight="1" x14ac:dyDescent="0.2">
      <c r="B137" s="389"/>
      <c r="C137" s="391"/>
      <c r="D137" s="391"/>
      <c r="E137" s="391"/>
      <c r="F137" s="393"/>
      <c r="G137" s="395"/>
      <c r="H137" s="387"/>
      <c r="I137" s="387"/>
      <c r="J137" s="387"/>
      <c r="K137" s="387"/>
      <c r="L137" s="526" t="s">
        <v>845</v>
      </c>
      <c r="M137" s="526"/>
      <c r="N137" s="408"/>
      <c r="O137" s="402"/>
      <c r="P137" s="404"/>
      <c r="Q137" s="404"/>
      <c r="R137" s="183" t="s">
        <v>305</v>
      </c>
      <c r="S137" s="185">
        <v>0.1</v>
      </c>
      <c r="T137" s="20">
        <v>43863</v>
      </c>
      <c r="U137" s="20">
        <v>43981</v>
      </c>
      <c r="V137" s="412"/>
      <c r="W137" s="412"/>
      <c r="X137" s="412"/>
      <c r="Y137" s="413"/>
      <c r="Z137" s="658">
        <v>1</v>
      </c>
      <c r="AA137" s="693" t="s">
        <v>888</v>
      </c>
      <c r="AB137" s="690" t="s">
        <v>865</v>
      </c>
      <c r="AC137" s="690" t="str">
        <f t="shared" si="6"/>
        <v>Terminado</v>
      </c>
      <c r="AD137" s="560"/>
      <c r="AE137" s="687"/>
      <c r="AF137" s="692"/>
      <c r="AG137" s="692"/>
    </row>
    <row r="138" spans="2:33" ht="127" customHeight="1" x14ac:dyDescent="0.2">
      <c r="B138" s="389"/>
      <c r="C138" s="391"/>
      <c r="D138" s="391"/>
      <c r="E138" s="391"/>
      <c r="F138" s="393"/>
      <c r="G138" s="395"/>
      <c r="H138" s="387"/>
      <c r="I138" s="387"/>
      <c r="J138" s="387"/>
      <c r="K138" s="387"/>
      <c r="L138" s="525"/>
      <c r="M138" s="525"/>
      <c r="N138" s="408"/>
      <c r="O138" s="402"/>
      <c r="P138" s="404"/>
      <c r="Q138" s="404"/>
      <c r="R138" s="183" t="s">
        <v>306</v>
      </c>
      <c r="S138" s="185">
        <v>0.1</v>
      </c>
      <c r="T138" s="20">
        <v>43955</v>
      </c>
      <c r="U138" s="20">
        <v>44027</v>
      </c>
      <c r="V138" s="412"/>
      <c r="W138" s="412"/>
      <c r="X138" s="412"/>
      <c r="Y138" s="413"/>
      <c r="Z138" s="680">
        <v>1</v>
      </c>
      <c r="AA138" s="693" t="s">
        <v>985</v>
      </c>
      <c r="AB138" s="690" t="s">
        <v>865</v>
      </c>
      <c r="AC138" s="690" t="str">
        <f>IF(Z138&lt;1%,"Sin Iniciar",IF(Z138=100%,"Terminado","En gestión"))</f>
        <v>Terminado</v>
      </c>
      <c r="AD138" s="560"/>
      <c r="AE138" s="687"/>
      <c r="AF138" s="692"/>
      <c r="AG138" s="692"/>
    </row>
    <row r="139" spans="2:33" ht="127" customHeight="1" x14ac:dyDescent="0.2">
      <c r="B139" s="389"/>
      <c r="C139" s="391"/>
      <c r="D139" s="391"/>
      <c r="E139" s="391"/>
      <c r="F139" s="393"/>
      <c r="G139" s="395"/>
      <c r="H139" s="387"/>
      <c r="I139" s="387"/>
      <c r="J139" s="387"/>
      <c r="K139" s="387"/>
      <c r="L139" s="414"/>
      <c r="M139" s="414"/>
      <c r="N139" s="408"/>
      <c r="O139" s="402"/>
      <c r="P139" s="404"/>
      <c r="Q139" s="404"/>
      <c r="R139" s="183" t="s">
        <v>307</v>
      </c>
      <c r="S139" s="185">
        <v>0.2</v>
      </c>
      <c r="T139" s="20">
        <v>44027</v>
      </c>
      <c r="U139" s="20">
        <v>44058</v>
      </c>
      <c r="V139" s="412"/>
      <c r="W139" s="412"/>
      <c r="X139" s="412"/>
      <c r="Y139" s="413"/>
      <c r="Z139" s="680">
        <v>0.9</v>
      </c>
      <c r="AA139" s="693" t="s">
        <v>986</v>
      </c>
      <c r="AB139" s="690" t="s">
        <v>865</v>
      </c>
      <c r="AC139" s="690" t="str">
        <f t="shared" ref="AC139:AC142" si="7">IF(Z139&lt;1%,"Sin Iniciar",IF(Z139=100%,"Terminado","En gestión"))</f>
        <v>En gestión</v>
      </c>
      <c r="AD139" s="560"/>
      <c r="AE139" s="656"/>
      <c r="AF139" s="692"/>
      <c r="AG139" s="692"/>
    </row>
    <row r="140" spans="2:33" ht="127" customHeight="1" x14ac:dyDescent="0.2">
      <c r="B140" s="389" t="s">
        <v>279</v>
      </c>
      <c r="C140" s="391" t="s">
        <v>184</v>
      </c>
      <c r="D140" s="391" t="s">
        <v>185</v>
      </c>
      <c r="E140" s="391" t="s">
        <v>33</v>
      </c>
      <c r="F140" s="393"/>
      <c r="G140" s="395" t="s">
        <v>308</v>
      </c>
      <c r="H140" s="387" t="s">
        <v>163</v>
      </c>
      <c r="I140" s="387" t="s">
        <v>163</v>
      </c>
      <c r="J140" s="387" t="s">
        <v>163</v>
      </c>
      <c r="K140" s="387" t="s">
        <v>163</v>
      </c>
      <c r="L140" s="526" t="s">
        <v>845</v>
      </c>
      <c r="M140" s="526" t="s">
        <v>260</v>
      </c>
      <c r="N140" s="402" t="s">
        <v>309</v>
      </c>
      <c r="O140" s="402" t="s">
        <v>119</v>
      </c>
      <c r="P140" s="407">
        <v>43832</v>
      </c>
      <c r="Q140" s="407">
        <v>44180</v>
      </c>
      <c r="R140" s="183" t="s">
        <v>310</v>
      </c>
      <c r="S140" s="185">
        <v>0.2</v>
      </c>
      <c r="T140" s="20">
        <v>43832</v>
      </c>
      <c r="U140" s="20">
        <v>43889</v>
      </c>
      <c r="V140" s="397">
        <v>0.2</v>
      </c>
      <c r="W140" s="398">
        <v>0.4</v>
      </c>
      <c r="X140" s="398">
        <v>0.8</v>
      </c>
      <c r="Y140" s="400">
        <v>1</v>
      </c>
      <c r="Z140" s="658">
        <v>1</v>
      </c>
      <c r="AA140" s="693" t="s">
        <v>888</v>
      </c>
      <c r="AB140" s="690" t="s">
        <v>865</v>
      </c>
      <c r="AC140" s="690" t="str">
        <f t="shared" si="7"/>
        <v>Terminado</v>
      </c>
      <c r="AD140" s="560" t="s">
        <v>987</v>
      </c>
      <c r="AE140" s="694">
        <f>(Z140*S140)+(S141*Z141)+(Z142*S142)</f>
        <v>0.65</v>
      </c>
      <c r="AF140" s="692" t="s">
        <v>907</v>
      </c>
      <c r="AG140" s="692" t="str">
        <f>IF(AE140&lt;1%,"Sin iniciar",IF(AE140=100%,"Terminada","En gestión"))</f>
        <v>En gestión</v>
      </c>
    </row>
    <row r="141" spans="2:33" ht="127" customHeight="1" x14ac:dyDescent="0.2">
      <c r="B141" s="389"/>
      <c r="C141" s="391"/>
      <c r="D141" s="391"/>
      <c r="E141" s="391"/>
      <c r="F141" s="393"/>
      <c r="G141" s="395"/>
      <c r="H141" s="387"/>
      <c r="I141" s="387"/>
      <c r="J141" s="387"/>
      <c r="K141" s="387"/>
      <c r="L141" s="525"/>
      <c r="M141" s="525"/>
      <c r="N141" s="402"/>
      <c r="O141" s="402"/>
      <c r="P141" s="407"/>
      <c r="Q141" s="407"/>
      <c r="R141" s="183" t="s">
        <v>311</v>
      </c>
      <c r="S141" s="185">
        <v>0.5</v>
      </c>
      <c r="T141" s="20">
        <v>43923</v>
      </c>
      <c r="U141" s="20">
        <v>44043</v>
      </c>
      <c r="V141" s="397"/>
      <c r="W141" s="398"/>
      <c r="X141" s="398"/>
      <c r="Y141" s="400"/>
      <c r="Z141" s="680">
        <v>0.9</v>
      </c>
      <c r="AA141" s="693" t="s">
        <v>988</v>
      </c>
      <c r="AB141" s="690" t="s">
        <v>865</v>
      </c>
      <c r="AC141" s="690" t="str">
        <f t="shared" si="7"/>
        <v>En gestión</v>
      </c>
      <c r="AD141" s="560"/>
      <c r="AE141" s="687"/>
      <c r="AF141" s="692"/>
      <c r="AG141" s="692"/>
    </row>
    <row r="142" spans="2:33" ht="127" customHeight="1" x14ac:dyDescent="0.2">
      <c r="B142" s="389"/>
      <c r="C142" s="391"/>
      <c r="D142" s="391"/>
      <c r="E142" s="391"/>
      <c r="F142" s="393"/>
      <c r="G142" s="395"/>
      <c r="H142" s="387"/>
      <c r="I142" s="387"/>
      <c r="J142" s="387"/>
      <c r="K142" s="387"/>
      <c r="L142" s="414"/>
      <c r="M142" s="414"/>
      <c r="N142" s="402"/>
      <c r="O142" s="402"/>
      <c r="P142" s="407"/>
      <c r="Q142" s="407"/>
      <c r="R142" s="183" t="s">
        <v>312</v>
      </c>
      <c r="S142" s="185">
        <v>0.3</v>
      </c>
      <c r="T142" s="20">
        <v>44046</v>
      </c>
      <c r="U142" s="20">
        <v>44180</v>
      </c>
      <c r="V142" s="397"/>
      <c r="W142" s="398"/>
      <c r="X142" s="398"/>
      <c r="Y142" s="400"/>
      <c r="Z142" s="680">
        <v>0</v>
      </c>
      <c r="AA142" s="695" t="s">
        <v>947</v>
      </c>
      <c r="AB142" s="690" t="s">
        <v>907</v>
      </c>
      <c r="AC142" s="690" t="str">
        <f t="shared" si="7"/>
        <v>Sin Iniciar</v>
      </c>
      <c r="AD142" s="560"/>
      <c r="AE142" s="656"/>
      <c r="AF142" s="692"/>
      <c r="AG142" s="692"/>
    </row>
    <row r="143" spans="2:33" ht="127" customHeight="1" x14ac:dyDescent="0.2">
      <c r="B143" s="389" t="s">
        <v>279</v>
      </c>
      <c r="C143" s="391" t="s">
        <v>295</v>
      </c>
      <c r="D143" s="391" t="s">
        <v>296</v>
      </c>
      <c r="E143" s="391" t="s">
        <v>33</v>
      </c>
      <c r="F143" s="393"/>
      <c r="G143" s="395" t="s">
        <v>313</v>
      </c>
      <c r="H143" s="387" t="s">
        <v>163</v>
      </c>
      <c r="I143" s="387" t="s">
        <v>163</v>
      </c>
      <c r="J143" s="387" t="s">
        <v>163</v>
      </c>
      <c r="K143" s="387" t="s">
        <v>163</v>
      </c>
      <c r="L143" s="526"/>
      <c r="M143" s="526"/>
      <c r="N143" s="402" t="s">
        <v>314</v>
      </c>
      <c r="O143" s="402" t="s">
        <v>119</v>
      </c>
      <c r="P143" s="407">
        <v>43864</v>
      </c>
      <c r="Q143" s="407">
        <v>44165</v>
      </c>
      <c r="R143" s="183" t="s">
        <v>315</v>
      </c>
      <c r="S143" s="185">
        <v>0.3</v>
      </c>
      <c r="T143" s="20">
        <v>43864</v>
      </c>
      <c r="U143" s="20">
        <v>44001</v>
      </c>
      <c r="V143" s="397">
        <v>0.3</v>
      </c>
      <c r="W143" s="398">
        <v>0.6</v>
      </c>
      <c r="X143" s="398">
        <v>0.8</v>
      </c>
      <c r="Y143" s="400">
        <v>1</v>
      </c>
      <c r="Z143" s="658">
        <v>1</v>
      </c>
      <c r="AA143" s="693" t="s">
        <v>888</v>
      </c>
      <c r="AB143" s="690" t="s">
        <v>865</v>
      </c>
      <c r="AC143" s="690" t="str">
        <f>IF(Z143&lt;1%,"Sin Iniciar",IF(Z143=100%,"Terminado","En gestión"))</f>
        <v>Terminado</v>
      </c>
      <c r="AD143" s="560" t="s">
        <v>989</v>
      </c>
      <c r="AE143" s="694">
        <f>(Z143*S143)+(S144*Z144)+(Z145*S145)</f>
        <v>1</v>
      </c>
      <c r="AF143" s="692" t="s">
        <v>907</v>
      </c>
      <c r="AG143" s="692" t="str">
        <f>IF(AE143&lt;1%,"Sin iniciar",IF(AE143=100%,"Terminada","En gestión"))</f>
        <v>Terminada</v>
      </c>
    </row>
    <row r="144" spans="2:33" ht="127" customHeight="1" x14ac:dyDescent="0.2">
      <c r="B144" s="389"/>
      <c r="C144" s="391"/>
      <c r="D144" s="391"/>
      <c r="E144" s="391"/>
      <c r="F144" s="393"/>
      <c r="G144" s="395"/>
      <c r="H144" s="387"/>
      <c r="I144" s="387"/>
      <c r="J144" s="387"/>
      <c r="K144" s="387"/>
      <c r="L144" s="525"/>
      <c r="M144" s="525"/>
      <c r="N144" s="402"/>
      <c r="O144" s="402"/>
      <c r="P144" s="407"/>
      <c r="Q144" s="407"/>
      <c r="R144" s="183" t="s">
        <v>316</v>
      </c>
      <c r="S144" s="185">
        <v>0.3</v>
      </c>
      <c r="T144" s="20">
        <v>43983</v>
      </c>
      <c r="U144" s="20">
        <v>44042</v>
      </c>
      <c r="V144" s="397"/>
      <c r="W144" s="398"/>
      <c r="X144" s="398"/>
      <c r="Y144" s="400"/>
      <c r="Z144" s="680">
        <v>1</v>
      </c>
      <c r="AA144" s="693" t="s">
        <v>990</v>
      </c>
      <c r="AB144" s="690" t="s">
        <v>865</v>
      </c>
      <c r="AC144" s="690" t="str">
        <f t="shared" ref="AC144:AC147" si="8">IF(Z144&lt;1%,"Sin Iniciar",IF(Z144=100%,"Terminado","En gestión"))</f>
        <v>Terminado</v>
      </c>
      <c r="AD144" s="560"/>
      <c r="AE144" s="687"/>
      <c r="AF144" s="692"/>
      <c r="AG144" s="692"/>
    </row>
    <row r="145" spans="2:33" ht="127" customHeight="1" x14ac:dyDescent="0.2">
      <c r="B145" s="389"/>
      <c r="C145" s="391"/>
      <c r="D145" s="391"/>
      <c r="E145" s="391"/>
      <c r="F145" s="393"/>
      <c r="G145" s="395"/>
      <c r="H145" s="387"/>
      <c r="I145" s="387"/>
      <c r="J145" s="387"/>
      <c r="K145" s="387"/>
      <c r="L145" s="414"/>
      <c r="M145" s="414"/>
      <c r="N145" s="402"/>
      <c r="O145" s="402"/>
      <c r="P145" s="407"/>
      <c r="Q145" s="407"/>
      <c r="R145" s="183" t="s">
        <v>317</v>
      </c>
      <c r="S145" s="185">
        <v>0.4</v>
      </c>
      <c r="T145" s="20">
        <v>44044</v>
      </c>
      <c r="U145" s="20">
        <v>44165</v>
      </c>
      <c r="V145" s="397"/>
      <c r="W145" s="398"/>
      <c r="X145" s="398"/>
      <c r="Y145" s="400"/>
      <c r="Z145" s="680">
        <v>1</v>
      </c>
      <c r="AA145" s="693" t="s">
        <v>991</v>
      </c>
      <c r="AB145" s="690" t="s">
        <v>907</v>
      </c>
      <c r="AC145" s="690" t="str">
        <f t="shared" si="8"/>
        <v>Terminado</v>
      </c>
      <c r="AD145" s="560"/>
      <c r="AE145" s="656"/>
      <c r="AF145" s="692"/>
      <c r="AG145" s="692"/>
    </row>
    <row r="146" spans="2:33" ht="127" customHeight="1" x14ac:dyDescent="0.2">
      <c r="B146" s="389" t="s">
        <v>279</v>
      </c>
      <c r="C146" s="391" t="s">
        <v>184</v>
      </c>
      <c r="D146" s="391" t="s">
        <v>185</v>
      </c>
      <c r="E146" s="391" t="s">
        <v>33</v>
      </c>
      <c r="F146" s="393"/>
      <c r="G146" s="395" t="s">
        <v>318</v>
      </c>
      <c r="H146" s="387" t="s">
        <v>163</v>
      </c>
      <c r="I146" s="387" t="s">
        <v>163</v>
      </c>
      <c r="J146" s="387" t="s">
        <v>163</v>
      </c>
      <c r="K146" s="391" t="s">
        <v>244</v>
      </c>
      <c r="L146" s="526" t="s">
        <v>845</v>
      </c>
      <c r="M146" s="526" t="s">
        <v>260</v>
      </c>
      <c r="N146" s="402" t="s">
        <v>319</v>
      </c>
      <c r="O146" s="402" t="s">
        <v>119</v>
      </c>
      <c r="P146" s="407">
        <v>43864</v>
      </c>
      <c r="Q146" s="407">
        <f>MAX(U146:U148)</f>
        <v>44196</v>
      </c>
      <c r="R146" s="183" t="s">
        <v>320</v>
      </c>
      <c r="S146" s="185">
        <v>0.2</v>
      </c>
      <c r="T146" s="20">
        <v>43864</v>
      </c>
      <c r="U146" s="20">
        <v>43921</v>
      </c>
      <c r="V146" s="397">
        <v>0.3</v>
      </c>
      <c r="W146" s="398">
        <v>0.6</v>
      </c>
      <c r="X146" s="398">
        <v>0.8</v>
      </c>
      <c r="Y146" s="400">
        <v>1</v>
      </c>
      <c r="Z146" s="658">
        <v>1</v>
      </c>
      <c r="AA146" s="693" t="s">
        <v>888</v>
      </c>
      <c r="AB146" s="690" t="s">
        <v>865</v>
      </c>
      <c r="AC146" s="690" t="str">
        <f t="shared" si="8"/>
        <v>Terminado</v>
      </c>
      <c r="AD146" s="560" t="s">
        <v>992</v>
      </c>
      <c r="AE146" s="694">
        <f>(Z146*S146)+(S147*Z147)+(Z148*S148)</f>
        <v>0.8</v>
      </c>
      <c r="AF146" s="692" t="s">
        <v>907</v>
      </c>
      <c r="AG146" s="692" t="str">
        <f>IF(AE146&lt;1%,"Sin iniciar",IF(AE146=100%,"Terminada","En gestión"))</f>
        <v>En gestión</v>
      </c>
    </row>
    <row r="147" spans="2:33" ht="127" customHeight="1" x14ac:dyDescent="0.2">
      <c r="B147" s="389"/>
      <c r="C147" s="391"/>
      <c r="D147" s="391"/>
      <c r="E147" s="391"/>
      <c r="F147" s="393"/>
      <c r="G147" s="395"/>
      <c r="H147" s="387"/>
      <c r="I147" s="387"/>
      <c r="J147" s="387"/>
      <c r="K147" s="391"/>
      <c r="L147" s="525"/>
      <c r="M147" s="525"/>
      <c r="N147" s="402"/>
      <c r="O147" s="402"/>
      <c r="P147" s="407"/>
      <c r="Q147" s="407"/>
      <c r="R147" s="183" t="s">
        <v>321</v>
      </c>
      <c r="S147" s="185">
        <v>0.4</v>
      </c>
      <c r="T147" s="20">
        <v>43864</v>
      </c>
      <c r="U147" s="20">
        <v>44196</v>
      </c>
      <c r="V147" s="397"/>
      <c r="W147" s="398"/>
      <c r="X147" s="398"/>
      <c r="Y147" s="400"/>
      <c r="Z147" s="680">
        <v>0.7</v>
      </c>
      <c r="AA147" s="693" t="s">
        <v>993</v>
      </c>
      <c r="AB147" s="690" t="s">
        <v>907</v>
      </c>
      <c r="AC147" s="690" t="str">
        <f t="shared" si="8"/>
        <v>En gestión</v>
      </c>
      <c r="AD147" s="560"/>
      <c r="AE147" s="687"/>
      <c r="AF147" s="692"/>
      <c r="AG147" s="692"/>
    </row>
    <row r="148" spans="2:33" ht="127" customHeight="1" x14ac:dyDescent="0.2">
      <c r="B148" s="389"/>
      <c r="C148" s="391"/>
      <c r="D148" s="391"/>
      <c r="E148" s="391"/>
      <c r="F148" s="393"/>
      <c r="G148" s="395"/>
      <c r="H148" s="387"/>
      <c r="I148" s="387"/>
      <c r="J148" s="387"/>
      <c r="K148" s="391"/>
      <c r="L148" s="414"/>
      <c r="M148" s="414"/>
      <c r="N148" s="402"/>
      <c r="O148" s="402"/>
      <c r="P148" s="407"/>
      <c r="Q148" s="407"/>
      <c r="R148" s="183" t="s">
        <v>322</v>
      </c>
      <c r="S148" s="185">
        <v>0.4</v>
      </c>
      <c r="T148" s="20">
        <v>43952</v>
      </c>
      <c r="U148" s="20">
        <v>44180</v>
      </c>
      <c r="V148" s="397"/>
      <c r="W148" s="398"/>
      <c r="X148" s="398"/>
      <c r="Y148" s="400"/>
      <c r="Z148" s="680">
        <v>0.8</v>
      </c>
      <c r="AA148" s="693" t="s">
        <v>994</v>
      </c>
      <c r="AB148" s="690" t="s">
        <v>907</v>
      </c>
      <c r="AC148" s="690" t="str">
        <f>IF(Z148&lt;1%,"Sin Iniciar",IF(Z148=100%,"Terminado","En gestión"))</f>
        <v>En gestión</v>
      </c>
      <c r="AD148" s="560"/>
      <c r="AE148" s="656"/>
      <c r="AF148" s="692"/>
      <c r="AG148" s="692"/>
    </row>
    <row r="149" spans="2:33" ht="127" customHeight="1" x14ac:dyDescent="0.2">
      <c r="B149" s="389" t="s">
        <v>279</v>
      </c>
      <c r="C149" s="391" t="s">
        <v>295</v>
      </c>
      <c r="D149" s="391" t="s">
        <v>296</v>
      </c>
      <c r="E149" s="391" t="s">
        <v>33</v>
      </c>
      <c r="F149" s="393" t="s">
        <v>35</v>
      </c>
      <c r="G149" s="395" t="s">
        <v>323</v>
      </c>
      <c r="H149" s="387" t="s">
        <v>163</v>
      </c>
      <c r="I149" s="387" t="s">
        <v>163</v>
      </c>
      <c r="J149" s="387" t="s">
        <v>163</v>
      </c>
      <c r="K149" s="387" t="s">
        <v>163</v>
      </c>
      <c r="L149" s="531"/>
      <c r="M149" s="531"/>
      <c r="N149" s="402" t="s">
        <v>324</v>
      </c>
      <c r="O149" s="404" t="s">
        <v>52</v>
      </c>
      <c r="P149" s="404">
        <v>43864</v>
      </c>
      <c r="Q149" s="404">
        <v>44180</v>
      </c>
      <c r="R149" s="183" t="s">
        <v>325</v>
      </c>
      <c r="S149" s="185">
        <v>0.2</v>
      </c>
      <c r="T149" s="20">
        <v>43864</v>
      </c>
      <c r="U149" s="20">
        <v>44008</v>
      </c>
      <c r="V149" s="397">
        <v>0.27</v>
      </c>
      <c r="W149" s="398">
        <v>0.55000000000000004</v>
      </c>
      <c r="X149" s="398">
        <v>0.8</v>
      </c>
      <c r="Y149" s="400">
        <v>1</v>
      </c>
      <c r="Z149" s="658">
        <v>1</v>
      </c>
      <c r="AA149" s="693" t="s">
        <v>888</v>
      </c>
      <c r="AB149" s="690" t="s">
        <v>865</v>
      </c>
      <c r="AC149" s="690" t="str">
        <f t="shared" ref="AC149:AC153" si="9">IF(Z149&lt;1%,"Sin Iniciar",IF(Z149=100%,"Terminado","En gestión"))</f>
        <v>Terminado</v>
      </c>
      <c r="AD149" s="560" t="s">
        <v>995</v>
      </c>
      <c r="AE149" s="694">
        <f>(Z149*S149)+(S150*Z150)+(Z151*S151)+(S152*Z152)+(Z153*S153)</f>
        <v>0.58000000000000007</v>
      </c>
      <c r="AF149" s="692" t="s">
        <v>907</v>
      </c>
      <c r="AG149" s="692" t="str">
        <f>IF(AE149&lt;1%,"Sin iniciar",IF(AE149=100%,"Terminada","En gestión"))</f>
        <v>En gestión</v>
      </c>
    </row>
    <row r="150" spans="2:33" ht="127" customHeight="1" x14ac:dyDescent="0.2">
      <c r="B150" s="389"/>
      <c r="C150" s="391"/>
      <c r="D150" s="391"/>
      <c r="E150" s="391"/>
      <c r="F150" s="393"/>
      <c r="G150" s="395"/>
      <c r="H150" s="387"/>
      <c r="I150" s="387"/>
      <c r="J150" s="387"/>
      <c r="K150" s="387"/>
      <c r="L150" s="532"/>
      <c r="M150" s="532"/>
      <c r="N150" s="402"/>
      <c r="O150" s="404"/>
      <c r="P150" s="404"/>
      <c r="Q150" s="404"/>
      <c r="R150" s="183" t="s">
        <v>326</v>
      </c>
      <c r="S150" s="185">
        <v>0.2</v>
      </c>
      <c r="T150" s="20">
        <v>43864</v>
      </c>
      <c r="U150" s="20">
        <v>44180</v>
      </c>
      <c r="V150" s="397"/>
      <c r="W150" s="398"/>
      <c r="X150" s="398"/>
      <c r="Y150" s="400"/>
      <c r="Z150" s="680">
        <v>0.75</v>
      </c>
      <c r="AA150" s="557" t="s">
        <v>996</v>
      </c>
      <c r="AB150" s="690" t="s">
        <v>907</v>
      </c>
      <c r="AC150" s="690" t="str">
        <f t="shared" si="9"/>
        <v>En gestión</v>
      </c>
      <c r="AD150" s="560"/>
      <c r="AE150" s="687"/>
      <c r="AF150" s="692"/>
      <c r="AG150" s="692"/>
    </row>
    <row r="151" spans="2:33" ht="127" customHeight="1" x14ac:dyDescent="0.2">
      <c r="B151" s="389"/>
      <c r="C151" s="391"/>
      <c r="D151" s="391"/>
      <c r="E151" s="391"/>
      <c r="F151" s="393"/>
      <c r="G151" s="395"/>
      <c r="H151" s="387"/>
      <c r="I151" s="387"/>
      <c r="J151" s="387"/>
      <c r="K151" s="387"/>
      <c r="L151" s="532"/>
      <c r="M151" s="532"/>
      <c r="N151" s="402"/>
      <c r="O151" s="404"/>
      <c r="P151" s="404"/>
      <c r="Q151" s="404"/>
      <c r="R151" s="179" t="s">
        <v>327</v>
      </c>
      <c r="S151" s="185">
        <v>0.2</v>
      </c>
      <c r="T151" s="20">
        <v>44020</v>
      </c>
      <c r="U151" s="20">
        <v>44134</v>
      </c>
      <c r="V151" s="397"/>
      <c r="W151" s="398"/>
      <c r="X151" s="398"/>
      <c r="Y151" s="400"/>
      <c r="Z151" s="680">
        <v>0.9</v>
      </c>
      <c r="AA151" s="693" t="s">
        <v>997</v>
      </c>
      <c r="AB151" s="690" t="s">
        <v>907</v>
      </c>
      <c r="AC151" s="690" t="str">
        <f t="shared" si="9"/>
        <v>En gestión</v>
      </c>
      <c r="AD151" s="560"/>
      <c r="AE151" s="687"/>
      <c r="AF151" s="692"/>
      <c r="AG151" s="692"/>
    </row>
    <row r="152" spans="2:33" ht="127" customHeight="1" x14ac:dyDescent="0.2">
      <c r="B152" s="389"/>
      <c r="C152" s="391"/>
      <c r="D152" s="391"/>
      <c r="E152" s="391"/>
      <c r="F152" s="393"/>
      <c r="G152" s="395"/>
      <c r="H152" s="387"/>
      <c r="I152" s="387"/>
      <c r="J152" s="387"/>
      <c r="K152" s="387"/>
      <c r="L152" s="532"/>
      <c r="M152" s="532"/>
      <c r="N152" s="402"/>
      <c r="O152" s="404"/>
      <c r="P152" s="404"/>
      <c r="Q152" s="404"/>
      <c r="R152" s="179" t="s">
        <v>328</v>
      </c>
      <c r="S152" s="185">
        <v>0.2</v>
      </c>
      <c r="T152" s="20">
        <v>44119</v>
      </c>
      <c r="U152" s="20">
        <v>44180</v>
      </c>
      <c r="V152" s="397"/>
      <c r="W152" s="398"/>
      <c r="X152" s="398"/>
      <c r="Y152" s="400"/>
      <c r="Z152" s="680">
        <v>0</v>
      </c>
      <c r="AA152" s="693" t="s">
        <v>998</v>
      </c>
      <c r="AB152" s="690" t="s">
        <v>876</v>
      </c>
      <c r="AC152" s="690" t="str">
        <f t="shared" si="9"/>
        <v>Sin Iniciar</v>
      </c>
      <c r="AD152" s="560"/>
      <c r="AE152" s="687"/>
      <c r="AF152" s="692"/>
      <c r="AG152" s="692"/>
    </row>
    <row r="153" spans="2:33" ht="127" customHeight="1" x14ac:dyDescent="0.2">
      <c r="B153" s="389"/>
      <c r="C153" s="391"/>
      <c r="D153" s="391"/>
      <c r="E153" s="391"/>
      <c r="F153" s="393"/>
      <c r="G153" s="395"/>
      <c r="H153" s="387"/>
      <c r="I153" s="387"/>
      <c r="J153" s="387"/>
      <c r="K153" s="387"/>
      <c r="L153" s="436"/>
      <c r="M153" s="436"/>
      <c r="N153" s="402"/>
      <c r="O153" s="404"/>
      <c r="P153" s="404"/>
      <c r="Q153" s="404"/>
      <c r="R153" s="179" t="s">
        <v>329</v>
      </c>
      <c r="S153" s="185">
        <v>0.2</v>
      </c>
      <c r="T153" s="20">
        <v>43864</v>
      </c>
      <c r="U153" s="20">
        <v>44165</v>
      </c>
      <c r="V153" s="397"/>
      <c r="W153" s="398"/>
      <c r="X153" s="398"/>
      <c r="Y153" s="400"/>
      <c r="Z153" s="680">
        <v>0.25</v>
      </c>
      <c r="AA153" s="693" t="s">
        <v>998</v>
      </c>
      <c r="AB153" s="690" t="s">
        <v>907</v>
      </c>
      <c r="AC153" s="690" t="str">
        <f t="shared" si="9"/>
        <v>En gestión</v>
      </c>
      <c r="AD153" s="560"/>
      <c r="AE153" s="656"/>
      <c r="AF153" s="692"/>
      <c r="AG153" s="692"/>
    </row>
    <row r="154" spans="2:33" ht="127" customHeight="1" x14ac:dyDescent="0.2">
      <c r="B154" s="389" t="s">
        <v>279</v>
      </c>
      <c r="C154" s="391" t="s">
        <v>42</v>
      </c>
      <c r="D154" s="391" t="s">
        <v>235</v>
      </c>
      <c r="E154" s="391" t="s">
        <v>49</v>
      </c>
      <c r="F154" s="393">
        <v>1</v>
      </c>
      <c r="G154" s="395" t="s">
        <v>35</v>
      </c>
      <c r="H154" s="387" t="s">
        <v>163</v>
      </c>
      <c r="I154" s="387" t="s">
        <v>163</v>
      </c>
      <c r="J154" s="387" t="s">
        <v>163</v>
      </c>
      <c r="K154" s="387" t="s">
        <v>163</v>
      </c>
      <c r="L154" s="531"/>
      <c r="M154" s="531"/>
      <c r="N154" s="402" t="s">
        <v>330</v>
      </c>
      <c r="O154" s="404" t="s">
        <v>52</v>
      </c>
      <c r="P154" s="404">
        <v>43837</v>
      </c>
      <c r="Q154" s="404">
        <v>44180</v>
      </c>
      <c r="R154" s="183" t="s">
        <v>331</v>
      </c>
      <c r="S154" s="185">
        <v>0.05</v>
      </c>
      <c r="T154" s="20">
        <v>43864</v>
      </c>
      <c r="U154" s="20">
        <v>43905</v>
      </c>
      <c r="V154" s="397">
        <v>0.12</v>
      </c>
      <c r="W154" s="398">
        <v>0.35</v>
      </c>
      <c r="X154" s="398">
        <v>0.75</v>
      </c>
      <c r="Y154" s="400">
        <v>1</v>
      </c>
      <c r="Z154" s="658">
        <v>1</v>
      </c>
      <c r="AA154" s="693" t="s">
        <v>888</v>
      </c>
      <c r="AB154" s="690" t="s">
        <v>865</v>
      </c>
      <c r="AC154" s="690" t="str">
        <f>IF(Z154&lt;1%,"Sin Iniciar",IF(Z154=100%,"Terminado","En gestión"))</f>
        <v>Terminado</v>
      </c>
      <c r="AD154" s="560" t="s">
        <v>999</v>
      </c>
      <c r="AE154" s="694">
        <f>(Z154*S154)+(S155*Z155)+(Z156*S156)+(S157*Z157)+(Z158*S158)</f>
        <v>0.48</v>
      </c>
      <c r="AF154" s="692" t="s">
        <v>907</v>
      </c>
      <c r="AG154" s="692" t="str">
        <f>IF(AE154&lt;1%,"Sin iniciar",IF(AE154=100%,"Terminada","En gestión"))</f>
        <v>En gestión</v>
      </c>
    </row>
    <row r="155" spans="2:33" ht="127" customHeight="1" x14ac:dyDescent="0.2">
      <c r="B155" s="389"/>
      <c r="C155" s="391"/>
      <c r="D155" s="391"/>
      <c r="E155" s="391"/>
      <c r="F155" s="393"/>
      <c r="G155" s="395"/>
      <c r="H155" s="387"/>
      <c r="I155" s="387"/>
      <c r="J155" s="387"/>
      <c r="K155" s="387"/>
      <c r="L155" s="532"/>
      <c r="M155" s="532"/>
      <c r="N155" s="402"/>
      <c r="O155" s="404"/>
      <c r="P155" s="404"/>
      <c r="Q155" s="404"/>
      <c r="R155" s="183" t="s">
        <v>332</v>
      </c>
      <c r="S155" s="185">
        <v>0.55000000000000004</v>
      </c>
      <c r="T155" s="20">
        <v>43906</v>
      </c>
      <c r="U155" s="20">
        <v>44180</v>
      </c>
      <c r="V155" s="397"/>
      <c r="W155" s="398"/>
      <c r="X155" s="398"/>
      <c r="Y155" s="400"/>
      <c r="Z155" s="680">
        <v>0.6</v>
      </c>
      <c r="AA155" s="693" t="s">
        <v>1000</v>
      </c>
      <c r="AB155" s="690" t="s">
        <v>907</v>
      </c>
      <c r="AC155" s="690" t="str">
        <f t="shared" ref="AC155" si="10">IF(Z155&lt;1%,"Sin Iniciar",IF(Z155=100%,"Terminado","En gestión"))</f>
        <v>En gestión</v>
      </c>
      <c r="AD155" s="560"/>
      <c r="AE155" s="687"/>
      <c r="AF155" s="692"/>
      <c r="AG155" s="692"/>
    </row>
    <row r="156" spans="2:33" ht="127" customHeight="1" x14ac:dyDescent="0.2">
      <c r="B156" s="389"/>
      <c r="C156" s="391"/>
      <c r="D156" s="391"/>
      <c r="E156" s="391"/>
      <c r="F156" s="393"/>
      <c r="G156" s="395"/>
      <c r="H156" s="387"/>
      <c r="I156" s="387"/>
      <c r="J156" s="387"/>
      <c r="K156" s="387"/>
      <c r="L156" s="532"/>
      <c r="M156" s="532"/>
      <c r="N156" s="402"/>
      <c r="O156" s="404"/>
      <c r="P156" s="404"/>
      <c r="Q156" s="404"/>
      <c r="R156" s="179" t="s">
        <v>333</v>
      </c>
      <c r="S156" s="185">
        <v>0.2</v>
      </c>
      <c r="T156" s="20">
        <v>43937</v>
      </c>
      <c r="U156" s="20">
        <v>44180</v>
      </c>
      <c r="V156" s="397"/>
      <c r="W156" s="398"/>
      <c r="X156" s="398"/>
      <c r="Y156" s="400"/>
      <c r="Z156" s="680">
        <v>0</v>
      </c>
      <c r="AA156" s="693" t="s">
        <v>1001</v>
      </c>
      <c r="AB156" s="690" t="s">
        <v>907</v>
      </c>
      <c r="AC156" s="690" t="str">
        <f>IF(Z156&lt;1%,"Sin Iniciar",IF(Z156=100%,"Terminado","En gestión"))</f>
        <v>Sin Iniciar</v>
      </c>
      <c r="AD156" s="560"/>
      <c r="AE156" s="687"/>
      <c r="AF156" s="692"/>
      <c r="AG156" s="692"/>
    </row>
    <row r="157" spans="2:33" ht="127" customHeight="1" x14ac:dyDescent="0.2">
      <c r="B157" s="389"/>
      <c r="C157" s="391"/>
      <c r="D157" s="391"/>
      <c r="E157" s="391"/>
      <c r="F157" s="393"/>
      <c r="G157" s="395"/>
      <c r="H157" s="387"/>
      <c r="I157" s="387"/>
      <c r="J157" s="387"/>
      <c r="K157" s="387"/>
      <c r="L157" s="532"/>
      <c r="M157" s="532"/>
      <c r="N157" s="402"/>
      <c r="O157" s="404"/>
      <c r="P157" s="404"/>
      <c r="Q157" s="404"/>
      <c r="R157" s="179" t="s">
        <v>334</v>
      </c>
      <c r="S157" s="185">
        <v>0.1</v>
      </c>
      <c r="T157" s="20">
        <v>43966</v>
      </c>
      <c r="U157" s="20">
        <v>44180</v>
      </c>
      <c r="V157" s="397"/>
      <c r="W157" s="398"/>
      <c r="X157" s="398"/>
      <c r="Y157" s="400"/>
      <c r="Z157" s="680">
        <v>0</v>
      </c>
      <c r="AA157" s="693" t="s">
        <v>1001</v>
      </c>
      <c r="AB157" s="690" t="s">
        <v>907</v>
      </c>
      <c r="AC157" s="690" t="str">
        <f t="shared" ref="AC157:AC161" si="11">IF(Z157&lt;1%,"Sin Iniciar",IF(Z157=100%,"Terminado","En gestión"))</f>
        <v>Sin Iniciar</v>
      </c>
      <c r="AD157" s="560"/>
      <c r="AE157" s="687"/>
      <c r="AF157" s="692"/>
      <c r="AG157" s="692"/>
    </row>
    <row r="158" spans="2:33" ht="127" customHeight="1" x14ac:dyDescent="0.2">
      <c r="B158" s="389"/>
      <c r="C158" s="391"/>
      <c r="D158" s="391"/>
      <c r="E158" s="391"/>
      <c r="F158" s="393"/>
      <c r="G158" s="395"/>
      <c r="H158" s="387"/>
      <c r="I158" s="387"/>
      <c r="J158" s="387"/>
      <c r="K158" s="387"/>
      <c r="L158" s="436"/>
      <c r="M158" s="436"/>
      <c r="N158" s="402"/>
      <c r="O158" s="404"/>
      <c r="P158" s="404"/>
      <c r="Q158" s="404"/>
      <c r="R158" s="179" t="s">
        <v>335</v>
      </c>
      <c r="S158" s="185">
        <v>0.1</v>
      </c>
      <c r="T158" s="20">
        <v>43936</v>
      </c>
      <c r="U158" s="20">
        <v>44180</v>
      </c>
      <c r="V158" s="397"/>
      <c r="W158" s="398"/>
      <c r="X158" s="398"/>
      <c r="Y158" s="400"/>
      <c r="Z158" s="680">
        <v>1</v>
      </c>
      <c r="AA158" s="693" t="s">
        <v>1002</v>
      </c>
      <c r="AB158" s="690" t="s">
        <v>907</v>
      </c>
      <c r="AC158" s="690" t="str">
        <f t="shared" si="11"/>
        <v>Terminado</v>
      </c>
      <c r="AD158" s="560"/>
      <c r="AE158" s="656"/>
      <c r="AF158" s="692"/>
      <c r="AG158" s="692"/>
    </row>
    <row r="159" spans="2:33" ht="127" customHeight="1" x14ac:dyDescent="0.2">
      <c r="B159" s="389" t="s">
        <v>279</v>
      </c>
      <c r="C159" s="391" t="s">
        <v>42</v>
      </c>
      <c r="D159" s="391" t="s">
        <v>235</v>
      </c>
      <c r="E159" s="391" t="s">
        <v>49</v>
      </c>
      <c r="F159" s="393">
        <v>0.7</v>
      </c>
      <c r="G159" s="395" t="s">
        <v>336</v>
      </c>
      <c r="H159" s="387" t="s">
        <v>163</v>
      </c>
      <c r="I159" s="387" t="s">
        <v>163</v>
      </c>
      <c r="J159" s="387" t="s">
        <v>163</v>
      </c>
      <c r="K159" s="387" t="s">
        <v>163</v>
      </c>
      <c r="L159" s="526" t="s">
        <v>837</v>
      </c>
      <c r="M159" s="526"/>
      <c r="N159" s="402" t="s">
        <v>337</v>
      </c>
      <c r="O159" s="404" t="s">
        <v>52</v>
      </c>
      <c r="P159" s="404">
        <v>43845</v>
      </c>
      <c r="Q159" s="404">
        <v>44104</v>
      </c>
      <c r="R159" s="183" t="s">
        <v>338</v>
      </c>
      <c r="S159" s="185">
        <v>0.2</v>
      </c>
      <c r="T159" s="20">
        <v>43845</v>
      </c>
      <c r="U159" s="20">
        <v>43936</v>
      </c>
      <c r="V159" s="397">
        <v>0.48</v>
      </c>
      <c r="W159" s="398">
        <v>0.82</v>
      </c>
      <c r="X159" s="398">
        <v>1</v>
      </c>
      <c r="Y159" s="400"/>
      <c r="Z159" s="658">
        <v>1</v>
      </c>
      <c r="AA159" s="693" t="s">
        <v>1003</v>
      </c>
      <c r="AB159" s="690" t="s">
        <v>865</v>
      </c>
      <c r="AC159" s="690" t="str">
        <f t="shared" si="11"/>
        <v>Terminado</v>
      </c>
      <c r="AD159" s="560" t="s">
        <v>1004</v>
      </c>
      <c r="AE159" s="694">
        <f>(Z159*S159)+(S160*Z160)+(Z161*S161)+(S162*Z162)+(Z163*S163)</f>
        <v>1</v>
      </c>
      <c r="AF159" s="692" t="s">
        <v>865</v>
      </c>
      <c r="AG159" s="692" t="str">
        <f>IF(AE159&lt;1%,"Sin iniciar",IF(AE159=100%,"Terminada","En gestión"))</f>
        <v>Terminada</v>
      </c>
    </row>
    <row r="160" spans="2:33" ht="127" customHeight="1" x14ac:dyDescent="0.2">
      <c r="B160" s="389"/>
      <c r="C160" s="391"/>
      <c r="D160" s="391"/>
      <c r="E160" s="391"/>
      <c r="F160" s="393"/>
      <c r="G160" s="395"/>
      <c r="H160" s="387"/>
      <c r="I160" s="387"/>
      <c r="J160" s="387"/>
      <c r="K160" s="387"/>
      <c r="L160" s="525"/>
      <c r="M160" s="525"/>
      <c r="N160" s="402"/>
      <c r="O160" s="404"/>
      <c r="P160" s="404"/>
      <c r="Q160" s="404"/>
      <c r="R160" s="183" t="s">
        <v>339</v>
      </c>
      <c r="S160" s="185">
        <v>0.1</v>
      </c>
      <c r="T160" s="20">
        <v>43845</v>
      </c>
      <c r="U160" s="20">
        <v>43936</v>
      </c>
      <c r="V160" s="397"/>
      <c r="W160" s="398"/>
      <c r="X160" s="398"/>
      <c r="Y160" s="400"/>
      <c r="Z160" s="658">
        <v>1</v>
      </c>
      <c r="AA160" s="693" t="s">
        <v>1005</v>
      </c>
      <c r="AB160" s="690" t="s">
        <v>865</v>
      </c>
      <c r="AC160" s="690" t="str">
        <f t="shared" si="11"/>
        <v>Terminado</v>
      </c>
      <c r="AD160" s="560"/>
      <c r="AE160" s="687"/>
      <c r="AF160" s="692"/>
      <c r="AG160" s="692"/>
    </row>
    <row r="161" spans="2:33" ht="127" customHeight="1" x14ac:dyDescent="0.2">
      <c r="B161" s="389"/>
      <c r="C161" s="391"/>
      <c r="D161" s="391"/>
      <c r="E161" s="391"/>
      <c r="F161" s="393"/>
      <c r="G161" s="395"/>
      <c r="H161" s="387"/>
      <c r="I161" s="387"/>
      <c r="J161" s="387"/>
      <c r="K161" s="387"/>
      <c r="L161" s="525"/>
      <c r="M161" s="525"/>
      <c r="N161" s="402"/>
      <c r="O161" s="404"/>
      <c r="P161" s="404"/>
      <c r="Q161" s="404"/>
      <c r="R161" s="183" t="s">
        <v>341</v>
      </c>
      <c r="S161" s="185">
        <v>0.3</v>
      </c>
      <c r="T161" s="20">
        <v>43845</v>
      </c>
      <c r="U161" s="20">
        <v>43997</v>
      </c>
      <c r="V161" s="397"/>
      <c r="W161" s="398"/>
      <c r="X161" s="398"/>
      <c r="Y161" s="400"/>
      <c r="Z161" s="658">
        <v>1</v>
      </c>
      <c r="AA161" s="693" t="s">
        <v>1006</v>
      </c>
      <c r="AB161" s="690" t="s">
        <v>865</v>
      </c>
      <c r="AC161" s="690" t="str">
        <f t="shared" si="11"/>
        <v>Terminado</v>
      </c>
      <c r="AD161" s="560"/>
      <c r="AE161" s="687"/>
      <c r="AF161" s="692"/>
      <c r="AG161" s="692"/>
    </row>
    <row r="162" spans="2:33" ht="127" customHeight="1" x14ac:dyDescent="0.2">
      <c r="B162" s="389"/>
      <c r="C162" s="391"/>
      <c r="D162" s="391"/>
      <c r="E162" s="391"/>
      <c r="F162" s="393"/>
      <c r="G162" s="395"/>
      <c r="H162" s="387"/>
      <c r="I162" s="387"/>
      <c r="J162" s="387"/>
      <c r="K162" s="387"/>
      <c r="L162" s="525"/>
      <c r="M162" s="525"/>
      <c r="N162" s="402"/>
      <c r="O162" s="404"/>
      <c r="P162" s="404"/>
      <c r="Q162" s="404"/>
      <c r="R162" s="183" t="s">
        <v>342</v>
      </c>
      <c r="S162" s="185">
        <v>0.1</v>
      </c>
      <c r="T162" s="20">
        <v>43966</v>
      </c>
      <c r="U162" s="20">
        <v>44104</v>
      </c>
      <c r="V162" s="397"/>
      <c r="W162" s="398"/>
      <c r="X162" s="398"/>
      <c r="Y162" s="400"/>
      <c r="Z162" s="658">
        <v>1</v>
      </c>
      <c r="AA162" s="693" t="s">
        <v>1007</v>
      </c>
      <c r="AB162" s="690" t="s">
        <v>865</v>
      </c>
      <c r="AC162" s="690" t="str">
        <f>IF(Z162&lt;1%,"Sin Iniciar",IF(Z162=100%,"Terminado","En gestión"))</f>
        <v>Terminado</v>
      </c>
      <c r="AD162" s="560"/>
      <c r="AE162" s="687"/>
      <c r="AF162" s="692"/>
      <c r="AG162" s="692"/>
    </row>
    <row r="163" spans="2:33" ht="127" customHeight="1" x14ac:dyDescent="0.2">
      <c r="B163" s="389"/>
      <c r="C163" s="391"/>
      <c r="D163" s="391"/>
      <c r="E163" s="391"/>
      <c r="F163" s="393"/>
      <c r="G163" s="395"/>
      <c r="H163" s="387"/>
      <c r="I163" s="387"/>
      <c r="J163" s="387"/>
      <c r="K163" s="387"/>
      <c r="L163" s="414"/>
      <c r="M163" s="414"/>
      <c r="N163" s="402"/>
      <c r="O163" s="404"/>
      <c r="P163" s="404"/>
      <c r="Q163" s="404"/>
      <c r="R163" s="179" t="s">
        <v>343</v>
      </c>
      <c r="S163" s="185">
        <v>0.3</v>
      </c>
      <c r="T163" s="20">
        <v>43845</v>
      </c>
      <c r="U163" s="20">
        <v>44104</v>
      </c>
      <c r="V163" s="397"/>
      <c r="W163" s="398"/>
      <c r="X163" s="398"/>
      <c r="Y163" s="400"/>
      <c r="Z163" s="658">
        <v>1</v>
      </c>
      <c r="AA163" s="693" t="s">
        <v>1008</v>
      </c>
      <c r="AB163" s="690" t="s">
        <v>865</v>
      </c>
      <c r="AC163" s="690" t="str">
        <f>IF(Z163&lt;1%,"Sin Iniciar",IF(Z163=100%,"Terminado","En gestión"))</f>
        <v>Terminado</v>
      </c>
      <c r="AD163" s="560"/>
      <c r="AE163" s="656"/>
      <c r="AF163" s="692"/>
      <c r="AG163" s="692"/>
    </row>
    <row r="164" spans="2:33" ht="127" customHeight="1" x14ac:dyDescent="0.2">
      <c r="B164" s="389" t="s">
        <v>279</v>
      </c>
      <c r="C164" s="391" t="s">
        <v>128</v>
      </c>
      <c r="D164" s="391" t="s">
        <v>242</v>
      </c>
      <c r="E164" s="391" t="s">
        <v>33</v>
      </c>
      <c r="F164" s="393">
        <v>0.3</v>
      </c>
      <c r="G164" s="395" t="s">
        <v>344</v>
      </c>
      <c r="H164" s="387" t="s">
        <v>163</v>
      </c>
      <c r="I164" s="387" t="s">
        <v>163</v>
      </c>
      <c r="J164" s="387" t="s">
        <v>163</v>
      </c>
      <c r="K164" s="387" t="s">
        <v>163</v>
      </c>
      <c r="L164" s="526" t="s">
        <v>282</v>
      </c>
      <c r="M164" s="531"/>
      <c r="N164" s="402" t="s">
        <v>345</v>
      </c>
      <c r="O164" s="404" t="s">
        <v>52</v>
      </c>
      <c r="P164" s="404">
        <f>MIN(T164:T165)</f>
        <v>43831</v>
      </c>
      <c r="Q164" s="404">
        <f>MAX(U164:U165)</f>
        <v>44180</v>
      </c>
      <c r="R164" s="183" t="s">
        <v>346</v>
      </c>
      <c r="S164" s="185">
        <v>0.5</v>
      </c>
      <c r="T164" s="20">
        <v>43831</v>
      </c>
      <c r="U164" s="20">
        <v>44180</v>
      </c>
      <c r="V164" s="397">
        <v>0.25</v>
      </c>
      <c r="W164" s="398">
        <v>0.5</v>
      </c>
      <c r="X164" s="398">
        <v>0.75</v>
      </c>
      <c r="Y164" s="400">
        <v>1</v>
      </c>
      <c r="Z164" s="680">
        <v>1</v>
      </c>
      <c r="AA164" s="693" t="s">
        <v>1009</v>
      </c>
      <c r="AB164" s="690" t="s">
        <v>907</v>
      </c>
      <c r="AC164" s="690" t="str">
        <f t="shared" ref="AC164:AC168" si="12">IF(Z164&lt;1%,"Sin Iniciar",IF(Z164=100%,"Terminado","En gestión"))</f>
        <v>Terminado</v>
      </c>
      <c r="AD164" s="560" t="s">
        <v>1010</v>
      </c>
      <c r="AE164" s="644">
        <f>(Z164*S164)+(S165*Z165)</f>
        <v>1</v>
      </c>
      <c r="AF164" s="692" t="s">
        <v>907</v>
      </c>
      <c r="AG164" s="692" t="str">
        <f>IF(AE164&lt;1%,"Sin iniciar",IF(AE164=100%,"Terminada","En gestión"))</f>
        <v>Terminada</v>
      </c>
    </row>
    <row r="165" spans="2:33" ht="127" customHeight="1" x14ac:dyDescent="0.2">
      <c r="B165" s="389"/>
      <c r="C165" s="391"/>
      <c r="D165" s="391"/>
      <c r="E165" s="391"/>
      <c r="F165" s="393"/>
      <c r="G165" s="395"/>
      <c r="H165" s="387"/>
      <c r="I165" s="387"/>
      <c r="J165" s="387"/>
      <c r="K165" s="387"/>
      <c r="L165" s="414"/>
      <c r="M165" s="436"/>
      <c r="N165" s="402"/>
      <c r="O165" s="404"/>
      <c r="P165" s="404"/>
      <c r="Q165" s="404"/>
      <c r="R165" s="183" t="s">
        <v>347</v>
      </c>
      <c r="S165" s="185">
        <v>0.5</v>
      </c>
      <c r="T165" s="20">
        <v>43831</v>
      </c>
      <c r="U165" s="20">
        <v>44180</v>
      </c>
      <c r="V165" s="397"/>
      <c r="W165" s="398"/>
      <c r="X165" s="398"/>
      <c r="Y165" s="400"/>
      <c r="Z165" s="680">
        <v>1</v>
      </c>
      <c r="AA165" s="693" t="s">
        <v>1011</v>
      </c>
      <c r="AB165" s="690" t="s">
        <v>907</v>
      </c>
      <c r="AC165" s="690" t="str">
        <f t="shared" si="12"/>
        <v>Terminado</v>
      </c>
      <c r="AD165" s="560"/>
      <c r="AE165" s="644"/>
      <c r="AF165" s="692"/>
      <c r="AG165" s="692"/>
    </row>
    <row r="166" spans="2:33" ht="127" customHeight="1" x14ac:dyDescent="0.2">
      <c r="B166" s="389" t="s">
        <v>279</v>
      </c>
      <c r="C166" s="391" t="s">
        <v>128</v>
      </c>
      <c r="D166" s="391" t="s">
        <v>242</v>
      </c>
      <c r="E166" s="391" t="s">
        <v>49</v>
      </c>
      <c r="F166" s="393">
        <v>1</v>
      </c>
      <c r="G166" s="395"/>
      <c r="H166" s="387" t="s">
        <v>163</v>
      </c>
      <c r="I166" s="387" t="s">
        <v>163</v>
      </c>
      <c r="J166" s="387" t="s">
        <v>163</v>
      </c>
      <c r="K166" s="387" t="s">
        <v>223</v>
      </c>
      <c r="L166" s="531" t="s">
        <v>340</v>
      </c>
      <c r="M166" s="531"/>
      <c r="N166" s="402" t="s">
        <v>348</v>
      </c>
      <c r="O166" s="404" t="s">
        <v>52</v>
      </c>
      <c r="P166" s="404">
        <v>43832</v>
      </c>
      <c r="Q166" s="404">
        <f>MAX(U166:U170)</f>
        <v>44180</v>
      </c>
      <c r="R166" s="21" t="s">
        <v>349</v>
      </c>
      <c r="S166" s="185">
        <v>0.2</v>
      </c>
      <c r="T166" s="20">
        <v>43831</v>
      </c>
      <c r="U166" s="20">
        <v>44058</v>
      </c>
      <c r="V166" s="397">
        <v>0.3</v>
      </c>
      <c r="W166" s="398">
        <v>0.5</v>
      </c>
      <c r="X166" s="398">
        <v>0.8</v>
      </c>
      <c r="Y166" s="400">
        <v>1</v>
      </c>
      <c r="Z166" s="680">
        <v>0.9</v>
      </c>
      <c r="AA166" s="693" t="s">
        <v>1012</v>
      </c>
      <c r="AB166" s="690" t="s">
        <v>865</v>
      </c>
      <c r="AC166" s="690" t="str">
        <f t="shared" si="12"/>
        <v>En gestión</v>
      </c>
      <c r="AD166" s="560" t="s">
        <v>1013</v>
      </c>
      <c r="AE166" s="694">
        <f>(Z166*S166)+(S167*Z167)+(Z168*S168)+(S169*Z169)+(Z170*S170)</f>
        <v>0.88000000000000012</v>
      </c>
      <c r="AF166" s="692" t="s">
        <v>907</v>
      </c>
      <c r="AG166" s="692" t="str">
        <f>IF(AE166&lt;1%,"Sin iniciar",IF(AE166=100%,"Terminada","En gestión"))</f>
        <v>En gestión</v>
      </c>
    </row>
    <row r="167" spans="2:33" ht="127" customHeight="1" x14ac:dyDescent="0.2">
      <c r="B167" s="389"/>
      <c r="C167" s="391"/>
      <c r="D167" s="391"/>
      <c r="E167" s="391"/>
      <c r="F167" s="393"/>
      <c r="G167" s="395"/>
      <c r="H167" s="387"/>
      <c r="I167" s="387"/>
      <c r="J167" s="387"/>
      <c r="K167" s="387"/>
      <c r="L167" s="532"/>
      <c r="M167" s="532"/>
      <c r="N167" s="402"/>
      <c r="O167" s="404"/>
      <c r="P167" s="404"/>
      <c r="Q167" s="404"/>
      <c r="R167" s="20" t="s">
        <v>350</v>
      </c>
      <c r="S167" s="185">
        <v>0.2</v>
      </c>
      <c r="T167" s="20">
        <v>43831</v>
      </c>
      <c r="U167" s="20">
        <v>44180</v>
      </c>
      <c r="V167" s="397"/>
      <c r="W167" s="398"/>
      <c r="X167" s="398"/>
      <c r="Y167" s="400"/>
      <c r="Z167" s="680">
        <v>0.9</v>
      </c>
      <c r="AA167" s="693" t="s">
        <v>1014</v>
      </c>
      <c r="AB167" s="690" t="s">
        <v>907</v>
      </c>
      <c r="AC167" s="690" t="str">
        <f t="shared" si="12"/>
        <v>En gestión</v>
      </c>
      <c r="AD167" s="560"/>
      <c r="AE167" s="687"/>
      <c r="AF167" s="692"/>
      <c r="AG167" s="692"/>
    </row>
    <row r="168" spans="2:33" ht="127" customHeight="1" x14ac:dyDescent="0.2">
      <c r="B168" s="389"/>
      <c r="C168" s="391"/>
      <c r="D168" s="391"/>
      <c r="E168" s="391"/>
      <c r="F168" s="393"/>
      <c r="G168" s="395"/>
      <c r="H168" s="387"/>
      <c r="I168" s="387"/>
      <c r="J168" s="387"/>
      <c r="K168" s="387"/>
      <c r="L168" s="532"/>
      <c r="M168" s="532"/>
      <c r="N168" s="402"/>
      <c r="O168" s="404"/>
      <c r="P168" s="404"/>
      <c r="Q168" s="404"/>
      <c r="R168" s="20" t="s">
        <v>351</v>
      </c>
      <c r="S168" s="185">
        <v>0.2</v>
      </c>
      <c r="T168" s="20">
        <v>43831</v>
      </c>
      <c r="U168" s="20">
        <v>44165</v>
      </c>
      <c r="V168" s="397"/>
      <c r="W168" s="398"/>
      <c r="X168" s="398"/>
      <c r="Y168" s="400"/>
      <c r="Z168" s="680">
        <v>0.9</v>
      </c>
      <c r="AA168" s="693" t="s">
        <v>1015</v>
      </c>
      <c r="AB168" s="690" t="s">
        <v>907</v>
      </c>
      <c r="AC168" s="690" t="str">
        <f t="shared" si="12"/>
        <v>En gestión</v>
      </c>
      <c r="AD168" s="560"/>
      <c r="AE168" s="687"/>
      <c r="AF168" s="692"/>
      <c r="AG168" s="692"/>
    </row>
    <row r="169" spans="2:33" ht="127" customHeight="1" x14ac:dyDescent="0.2">
      <c r="B169" s="389"/>
      <c r="C169" s="391"/>
      <c r="D169" s="391"/>
      <c r="E169" s="391"/>
      <c r="F169" s="393"/>
      <c r="G169" s="395"/>
      <c r="H169" s="387"/>
      <c r="I169" s="387"/>
      <c r="J169" s="387"/>
      <c r="K169" s="387"/>
      <c r="L169" s="532"/>
      <c r="M169" s="532"/>
      <c r="N169" s="402"/>
      <c r="O169" s="404"/>
      <c r="P169" s="404"/>
      <c r="Q169" s="404"/>
      <c r="R169" s="20" t="s">
        <v>352</v>
      </c>
      <c r="S169" s="185">
        <v>0.2</v>
      </c>
      <c r="T169" s="20">
        <v>43831</v>
      </c>
      <c r="U169" s="20">
        <v>44180</v>
      </c>
      <c r="V169" s="397"/>
      <c r="W169" s="398"/>
      <c r="X169" s="398"/>
      <c r="Y169" s="400"/>
      <c r="Z169" s="680">
        <v>0.7</v>
      </c>
      <c r="AA169" s="693" t="s">
        <v>1016</v>
      </c>
      <c r="AB169" s="690" t="s">
        <v>907</v>
      </c>
      <c r="AC169" s="690" t="str">
        <f>IF(Z169&lt;1%,"Sin Iniciar",IF(Z169=100%,"Terminado","En gestión"))</f>
        <v>En gestión</v>
      </c>
      <c r="AD169" s="560"/>
      <c r="AE169" s="687"/>
      <c r="AF169" s="692"/>
      <c r="AG169" s="692"/>
    </row>
    <row r="170" spans="2:33" ht="127" customHeight="1" x14ac:dyDescent="0.2">
      <c r="B170" s="389"/>
      <c r="C170" s="391"/>
      <c r="D170" s="391"/>
      <c r="E170" s="391"/>
      <c r="F170" s="393"/>
      <c r="G170" s="395"/>
      <c r="H170" s="387"/>
      <c r="I170" s="387"/>
      <c r="J170" s="387"/>
      <c r="K170" s="387"/>
      <c r="L170" s="436"/>
      <c r="M170" s="436"/>
      <c r="N170" s="402"/>
      <c r="O170" s="404"/>
      <c r="P170" s="404"/>
      <c r="Q170" s="404"/>
      <c r="R170" s="20" t="s">
        <v>353</v>
      </c>
      <c r="S170" s="185">
        <v>0.2</v>
      </c>
      <c r="T170" s="20">
        <v>43831</v>
      </c>
      <c r="U170" s="20">
        <v>44012</v>
      </c>
      <c r="V170" s="397"/>
      <c r="W170" s="398"/>
      <c r="X170" s="398"/>
      <c r="Y170" s="400"/>
      <c r="Z170" s="680">
        <v>1</v>
      </c>
      <c r="AA170" s="693" t="s">
        <v>888</v>
      </c>
      <c r="AB170" s="690" t="s">
        <v>865</v>
      </c>
      <c r="AC170" s="690" t="str">
        <f t="shared" ref="AC170:AC171" si="13">IF(Z170&lt;1%,"Sin Iniciar",IF(Z170=100%,"Terminado","En gestión"))</f>
        <v>Terminado</v>
      </c>
      <c r="AD170" s="560"/>
      <c r="AE170" s="656"/>
      <c r="AF170" s="692"/>
      <c r="AG170" s="692"/>
    </row>
    <row r="171" spans="2:33" ht="127" customHeight="1" x14ac:dyDescent="0.2">
      <c r="B171" s="389" t="s">
        <v>279</v>
      </c>
      <c r="C171" s="391" t="s">
        <v>128</v>
      </c>
      <c r="D171" s="391" t="s">
        <v>242</v>
      </c>
      <c r="E171" s="391" t="s">
        <v>33</v>
      </c>
      <c r="F171" s="393"/>
      <c r="G171" s="395" t="s">
        <v>354</v>
      </c>
      <c r="H171" s="387" t="s">
        <v>163</v>
      </c>
      <c r="I171" s="387" t="s">
        <v>163</v>
      </c>
      <c r="J171" s="387" t="s">
        <v>163</v>
      </c>
      <c r="K171" s="387" t="s">
        <v>163</v>
      </c>
      <c r="L171" s="526" t="s">
        <v>355</v>
      </c>
      <c r="M171" s="526"/>
      <c r="N171" s="402" t="s">
        <v>356</v>
      </c>
      <c r="O171" s="404" t="s">
        <v>52</v>
      </c>
      <c r="P171" s="404">
        <v>43845</v>
      </c>
      <c r="Q171" s="404">
        <v>44196</v>
      </c>
      <c r="R171" s="183" t="s">
        <v>357</v>
      </c>
      <c r="S171" s="185">
        <v>0.15</v>
      </c>
      <c r="T171" s="20">
        <v>43845</v>
      </c>
      <c r="U171" s="20">
        <v>43905</v>
      </c>
      <c r="V171" s="397">
        <v>0.15</v>
      </c>
      <c r="W171" s="398">
        <v>0.33</v>
      </c>
      <c r="X171" s="398">
        <v>0.66</v>
      </c>
      <c r="Y171" s="400">
        <v>1</v>
      </c>
      <c r="Z171" s="658">
        <v>1</v>
      </c>
      <c r="AA171" s="693" t="s">
        <v>888</v>
      </c>
      <c r="AB171" s="690" t="s">
        <v>865</v>
      </c>
      <c r="AC171" s="690" t="str">
        <f t="shared" si="13"/>
        <v>Terminado</v>
      </c>
      <c r="AD171" s="560" t="s">
        <v>1017</v>
      </c>
      <c r="AE171" s="694">
        <f>(Z171*S171)+(S172*Z172)+(Z173*S173)+(S174*Z174)+(Z175*S175)</f>
        <v>0.82499999999999996</v>
      </c>
      <c r="AF171" s="692" t="s">
        <v>907</v>
      </c>
      <c r="AG171" s="692" t="str">
        <f>IF(AE171&lt;1%,"Sin iniciar",IF(AE171=100%,"Terminada","En gestión"))</f>
        <v>En gestión</v>
      </c>
    </row>
    <row r="172" spans="2:33" ht="127" customHeight="1" x14ac:dyDescent="0.2">
      <c r="B172" s="389"/>
      <c r="C172" s="391"/>
      <c r="D172" s="391"/>
      <c r="E172" s="391"/>
      <c r="F172" s="393"/>
      <c r="G172" s="395"/>
      <c r="H172" s="387"/>
      <c r="I172" s="387"/>
      <c r="J172" s="387"/>
      <c r="K172" s="387"/>
      <c r="L172" s="525"/>
      <c r="M172" s="525"/>
      <c r="N172" s="402"/>
      <c r="O172" s="404"/>
      <c r="P172" s="404"/>
      <c r="Q172" s="404"/>
      <c r="R172" s="183" t="s">
        <v>358</v>
      </c>
      <c r="S172" s="185">
        <v>0.15</v>
      </c>
      <c r="T172" s="20">
        <v>43893</v>
      </c>
      <c r="U172" s="20">
        <v>44027</v>
      </c>
      <c r="V172" s="397"/>
      <c r="W172" s="398"/>
      <c r="X172" s="398"/>
      <c r="Y172" s="400"/>
      <c r="Z172" s="658">
        <v>1</v>
      </c>
      <c r="AA172" s="693" t="s">
        <v>888</v>
      </c>
      <c r="AB172" s="690" t="s">
        <v>865</v>
      </c>
      <c r="AC172" s="690" t="str">
        <f>IF(Z172&lt;1%,"Sin Iniciar",IF(Z172=100%,"Terminado","En gestión"))</f>
        <v>Terminado</v>
      </c>
      <c r="AD172" s="560"/>
      <c r="AE172" s="687"/>
      <c r="AF172" s="692"/>
      <c r="AG172" s="692"/>
    </row>
    <row r="173" spans="2:33" ht="208" customHeight="1" x14ac:dyDescent="0.2">
      <c r="B173" s="389"/>
      <c r="C173" s="391"/>
      <c r="D173" s="391"/>
      <c r="E173" s="391"/>
      <c r="F173" s="393"/>
      <c r="G173" s="395"/>
      <c r="H173" s="387"/>
      <c r="I173" s="387"/>
      <c r="J173" s="387"/>
      <c r="K173" s="387"/>
      <c r="L173" s="525"/>
      <c r="M173" s="525"/>
      <c r="N173" s="402"/>
      <c r="O173" s="404"/>
      <c r="P173" s="404"/>
      <c r="Q173" s="404"/>
      <c r="R173" s="179" t="s">
        <v>359</v>
      </c>
      <c r="S173" s="185">
        <v>0.3</v>
      </c>
      <c r="T173" s="20">
        <v>43893</v>
      </c>
      <c r="U173" s="20">
        <v>44165</v>
      </c>
      <c r="V173" s="397"/>
      <c r="W173" s="398"/>
      <c r="X173" s="398"/>
      <c r="Y173" s="400"/>
      <c r="Z173" s="658">
        <v>0.75</v>
      </c>
      <c r="AA173" s="693" t="s">
        <v>1018</v>
      </c>
      <c r="AB173" s="690" t="s">
        <v>907</v>
      </c>
      <c r="AC173" s="690" t="str">
        <f t="shared" ref="AC173" si="14">IF(Z173&lt;1%,"Sin Iniciar",IF(Z173=100%,"Terminado","En gestión"))</f>
        <v>En gestión</v>
      </c>
      <c r="AD173" s="560"/>
      <c r="AE173" s="687"/>
      <c r="AF173" s="692"/>
      <c r="AG173" s="692"/>
    </row>
    <row r="174" spans="2:33" ht="208" customHeight="1" x14ac:dyDescent="0.2">
      <c r="B174" s="389"/>
      <c r="C174" s="391"/>
      <c r="D174" s="391"/>
      <c r="E174" s="391"/>
      <c r="F174" s="393"/>
      <c r="G174" s="395"/>
      <c r="H174" s="387"/>
      <c r="I174" s="387"/>
      <c r="J174" s="387"/>
      <c r="K174" s="387"/>
      <c r="L174" s="525"/>
      <c r="M174" s="525"/>
      <c r="N174" s="402"/>
      <c r="O174" s="404"/>
      <c r="P174" s="404"/>
      <c r="Q174" s="404"/>
      <c r="R174" s="179" t="s">
        <v>360</v>
      </c>
      <c r="S174" s="185">
        <v>0.3</v>
      </c>
      <c r="T174" s="20">
        <v>43954</v>
      </c>
      <c r="U174" s="20">
        <v>44196</v>
      </c>
      <c r="V174" s="397"/>
      <c r="W174" s="398"/>
      <c r="X174" s="398"/>
      <c r="Y174" s="400"/>
      <c r="Z174" s="658">
        <v>0.75</v>
      </c>
      <c r="AA174" s="693" t="s">
        <v>1019</v>
      </c>
      <c r="AB174" s="690" t="s">
        <v>907</v>
      </c>
      <c r="AC174" s="690" t="str">
        <f>IF(Z174&lt;1%,"Sin Iniciar",IF(Z174=100%,"Terminado","En gestión"))</f>
        <v>En gestión</v>
      </c>
      <c r="AD174" s="560"/>
      <c r="AE174" s="687"/>
      <c r="AF174" s="692"/>
      <c r="AG174" s="692"/>
    </row>
    <row r="175" spans="2:33" ht="208" customHeight="1" thickBot="1" x14ac:dyDescent="0.25">
      <c r="B175" s="390"/>
      <c r="C175" s="392"/>
      <c r="D175" s="392"/>
      <c r="E175" s="392"/>
      <c r="F175" s="394"/>
      <c r="G175" s="396"/>
      <c r="H175" s="388"/>
      <c r="I175" s="388"/>
      <c r="J175" s="388"/>
      <c r="K175" s="388"/>
      <c r="L175" s="533"/>
      <c r="M175" s="533"/>
      <c r="N175" s="403"/>
      <c r="O175" s="405"/>
      <c r="P175" s="405"/>
      <c r="Q175" s="405"/>
      <c r="R175" s="186" t="s">
        <v>361</v>
      </c>
      <c r="S175" s="187">
        <v>0.1</v>
      </c>
      <c r="T175" s="85">
        <v>43954</v>
      </c>
      <c r="U175" s="85">
        <v>44196</v>
      </c>
      <c r="V175" s="406"/>
      <c r="W175" s="399"/>
      <c r="X175" s="399"/>
      <c r="Y175" s="401"/>
      <c r="Z175" s="665">
        <v>0.75</v>
      </c>
      <c r="AA175" s="805" t="s">
        <v>1020</v>
      </c>
      <c r="AB175" s="696" t="s">
        <v>907</v>
      </c>
      <c r="AC175" s="696" t="str">
        <f>IF(Z175&lt;1%,"Sin Iniciar",IF(Z175=100%,"Terminado","En gestión"))</f>
        <v>En gestión</v>
      </c>
      <c r="AD175" s="697"/>
      <c r="AE175" s="698"/>
      <c r="AF175" s="699"/>
      <c r="AG175" s="699"/>
    </row>
    <row r="176" spans="2:33" ht="127" customHeight="1" thickTop="1" x14ac:dyDescent="0.2">
      <c r="B176" s="382" t="s">
        <v>362</v>
      </c>
      <c r="C176" s="381" t="s">
        <v>256</v>
      </c>
      <c r="D176" s="379" t="s">
        <v>257</v>
      </c>
      <c r="E176" s="383" t="s">
        <v>33</v>
      </c>
      <c r="F176" s="385">
        <v>0.3</v>
      </c>
      <c r="G176" s="386" t="s">
        <v>363</v>
      </c>
      <c r="H176" s="379" t="s">
        <v>364</v>
      </c>
      <c r="I176" s="381" t="s">
        <v>35</v>
      </c>
      <c r="J176" s="381" t="s">
        <v>35</v>
      </c>
      <c r="K176" s="381" t="s">
        <v>35</v>
      </c>
      <c r="L176" s="534" t="s">
        <v>835</v>
      </c>
      <c r="M176" s="534" t="s">
        <v>237</v>
      </c>
      <c r="N176" s="379" t="s">
        <v>364</v>
      </c>
      <c r="O176" s="379" t="s">
        <v>52</v>
      </c>
      <c r="P176" s="380">
        <v>43831</v>
      </c>
      <c r="Q176" s="380">
        <f>MAX(U176:U180)</f>
        <v>44196</v>
      </c>
      <c r="R176" s="189" t="s">
        <v>365</v>
      </c>
      <c r="S176" s="83">
        <v>0.25</v>
      </c>
      <c r="T176" s="84">
        <v>43831</v>
      </c>
      <c r="U176" s="84">
        <v>44075</v>
      </c>
      <c r="V176" s="378">
        <v>0.2</v>
      </c>
      <c r="W176" s="378">
        <v>0.45</v>
      </c>
      <c r="X176" s="378">
        <v>0.6</v>
      </c>
      <c r="Y176" s="378">
        <v>1</v>
      </c>
      <c r="Z176" s="653">
        <v>1</v>
      </c>
      <c r="AA176" s="801" t="s">
        <v>888</v>
      </c>
      <c r="AB176" s="654" t="s">
        <v>865</v>
      </c>
      <c r="AC176" s="654" t="str">
        <f t="shared" ref="AC176:AC239" si="15">IF(Z176&lt;1%,"Sin Iniciar",IF(Z176=100%,"Terminado","En gestión"))</f>
        <v>Terminado</v>
      </c>
      <c r="AD176" s="655" t="s">
        <v>1021</v>
      </c>
      <c r="AE176" s="687">
        <f>(Z176*S176)+(S177*Z177)+(Z178*S178)+(S179*Z179)+(Z180*S180)</f>
        <v>0.80500000000000005</v>
      </c>
      <c r="AF176" s="657" t="s">
        <v>871</v>
      </c>
      <c r="AG176" s="670" t="str">
        <f>IF(AE176&lt;1%,"Sin iniciar",IF(AE176=100%,"Terminada","En gestión"))</f>
        <v>En gestión</v>
      </c>
    </row>
    <row r="177" spans="2:33" ht="127" customHeight="1" x14ac:dyDescent="0.2">
      <c r="B177" s="368"/>
      <c r="C177" s="364"/>
      <c r="D177" s="354"/>
      <c r="E177" s="384"/>
      <c r="F177" s="370"/>
      <c r="G177" s="372"/>
      <c r="H177" s="354"/>
      <c r="I177" s="364"/>
      <c r="J177" s="364"/>
      <c r="K177" s="364"/>
      <c r="L177" s="375"/>
      <c r="M177" s="375"/>
      <c r="N177" s="354"/>
      <c r="O177" s="354"/>
      <c r="P177" s="356"/>
      <c r="Q177" s="356"/>
      <c r="R177" s="190" t="s">
        <v>366</v>
      </c>
      <c r="S177" s="22">
        <v>0.2</v>
      </c>
      <c r="T177" s="23">
        <v>43878</v>
      </c>
      <c r="U177" s="23">
        <v>44098</v>
      </c>
      <c r="V177" s="358"/>
      <c r="W177" s="360"/>
      <c r="X177" s="360"/>
      <c r="Y177" s="360"/>
      <c r="Z177" s="658">
        <v>0.8</v>
      </c>
      <c r="AA177" s="663" t="s">
        <v>1022</v>
      </c>
      <c r="AB177" s="660" t="s">
        <v>865</v>
      </c>
      <c r="AC177" s="660" t="str">
        <f t="shared" si="15"/>
        <v>En gestión</v>
      </c>
      <c r="AD177" s="661"/>
      <c r="AE177" s="687"/>
      <c r="AF177" s="662"/>
      <c r="AG177" s="671"/>
    </row>
    <row r="178" spans="2:33" ht="127" customHeight="1" x14ac:dyDescent="0.2">
      <c r="B178" s="368"/>
      <c r="C178" s="364"/>
      <c r="D178" s="354"/>
      <c r="E178" s="384"/>
      <c r="F178" s="370"/>
      <c r="G178" s="372"/>
      <c r="H178" s="354"/>
      <c r="I178" s="364"/>
      <c r="J178" s="364"/>
      <c r="K178" s="364"/>
      <c r="L178" s="376"/>
      <c r="M178" s="375"/>
      <c r="N178" s="354"/>
      <c r="O178" s="354"/>
      <c r="P178" s="356"/>
      <c r="Q178" s="356"/>
      <c r="R178" s="190" t="s">
        <v>367</v>
      </c>
      <c r="S178" s="22">
        <v>0.2</v>
      </c>
      <c r="T178" s="23">
        <v>43922</v>
      </c>
      <c r="U178" s="23">
        <v>44135</v>
      </c>
      <c r="V178" s="358"/>
      <c r="W178" s="360"/>
      <c r="X178" s="360"/>
      <c r="Y178" s="360"/>
      <c r="Z178" s="658">
        <v>0.8</v>
      </c>
      <c r="AA178" s="663" t="s">
        <v>1023</v>
      </c>
      <c r="AB178" s="660" t="s">
        <v>907</v>
      </c>
      <c r="AC178" s="660" t="str">
        <f t="shared" si="15"/>
        <v>En gestión</v>
      </c>
      <c r="AD178" s="661"/>
      <c r="AE178" s="687"/>
      <c r="AF178" s="662"/>
      <c r="AG178" s="671"/>
    </row>
    <row r="179" spans="2:33" ht="127" customHeight="1" x14ac:dyDescent="0.2">
      <c r="B179" s="368"/>
      <c r="C179" s="364"/>
      <c r="D179" s="354"/>
      <c r="E179" s="384"/>
      <c r="F179" s="370"/>
      <c r="G179" s="372"/>
      <c r="H179" s="354"/>
      <c r="I179" s="364"/>
      <c r="J179" s="364"/>
      <c r="K179" s="364"/>
      <c r="L179" s="374" t="s">
        <v>836</v>
      </c>
      <c r="M179" s="375"/>
      <c r="N179" s="354"/>
      <c r="O179" s="354"/>
      <c r="P179" s="356"/>
      <c r="Q179" s="356"/>
      <c r="R179" s="190" t="s">
        <v>368</v>
      </c>
      <c r="S179" s="22">
        <v>0.2</v>
      </c>
      <c r="T179" s="23">
        <v>43878</v>
      </c>
      <c r="U179" s="23">
        <v>44165</v>
      </c>
      <c r="V179" s="358"/>
      <c r="W179" s="360"/>
      <c r="X179" s="360"/>
      <c r="Y179" s="360"/>
      <c r="Z179" s="658">
        <v>0.8</v>
      </c>
      <c r="AA179" s="663" t="s">
        <v>1024</v>
      </c>
      <c r="AB179" s="660" t="s">
        <v>907</v>
      </c>
      <c r="AC179" s="660" t="str">
        <f t="shared" si="15"/>
        <v>En gestión</v>
      </c>
      <c r="AD179" s="661"/>
      <c r="AE179" s="687"/>
      <c r="AF179" s="662"/>
      <c r="AG179" s="671"/>
    </row>
    <row r="180" spans="2:33" ht="127" customHeight="1" x14ac:dyDescent="0.2">
      <c r="B180" s="368"/>
      <c r="C180" s="364"/>
      <c r="D180" s="354"/>
      <c r="E180" s="384"/>
      <c r="F180" s="370"/>
      <c r="G180" s="372"/>
      <c r="H180" s="354"/>
      <c r="I180" s="364"/>
      <c r="J180" s="364"/>
      <c r="K180" s="364"/>
      <c r="L180" s="376"/>
      <c r="M180" s="376"/>
      <c r="N180" s="354"/>
      <c r="O180" s="354"/>
      <c r="P180" s="356"/>
      <c r="Q180" s="356"/>
      <c r="R180" s="190" t="s">
        <v>369</v>
      </c>
      <c r="S180" s="22">
        <v>0.15</v>
      </c>
      <c r="T180" s="23">
        <v>43922</v>
      </c>
      <c r="U180" s="23">
        <v>44196</v>
      </c>
      <c r="V180" s="358"/>
      <c r="W180" s="360"/>
      <c r="X180" s="360"/>
      <c r="Y180" s="360"/>
      <c r="Z180" s="658">
        <v>0.5</v>
      </c>
      <c r="AA180" s="663" t="s">
        <v>1025</v>
      </c>
      <c r="AB180" s="660" t="s">
        <v>907</v>
      </c>
      <c r="AC180" s="660" t="str">
        <f t="shared" si="15"/>
        <v>En gestión</v>
      </c>
      <c r="AD180" s="661"/>
      <c r="AE180" s="656"/>
      <c r="AF180" s="662"/>
      <c r="AG180" s="671"/>
    </row>
    <row r="181" spans="2:33" ht="127" customHeight="1" x14ac:dyDescent="0.2">
      <c r="B181" s="368" t="s">
        <v>362</v>
      </c>
      <c r="C181" s="364" t="s">
        <v>35</v>
      </c>
      <c r="D181" s="354"/>
      <c r="E181" s="354"/>
      <c r="F181" s="370"/>
      <c r="G181" s="372"/>
      <c r="H181" s="364" t="s">
        <v>35</v>
      </c>
      <c r="I181" s="364" t="s">
        <v>35</v>
      </c>
      <c r="J181" s="364" t="s">
        <v>35</v>
      </c>
      <c r="K181" s="364" t="s">
        <v>35</v>
      </c>
      <c r="L181" s="374" t="s">
        <v>837</v>
      </c>
      <c r="M181" s="374"/>
      <c r="N181" s="354" t="s">
        <v>370</v>
      </c>
      <c r="O181" s="354" t="s">
        <v>52</v>
      </c>
      <c r="P181" s="356">
        <v>43862</v>
      </c>
      <c r="Q181" s="356">
        <f>MAX(U181:U184)</f>
        <v>44196</v>
      </c>
      <c r="R181" s="190" t="s">
        <v>371</v>
      </c>
      <c r="S181" s="22">
        <v>0.2</v>
      </c>
      <c r="T181" s="23">
        <v>44013</v>
      </c>
      <c r="U181" s="23">
        <v>44040</v>
      </c>
      <c r="V181" s="358">
        <v>0</v>
      </c>
      <c r="W181" s="358">
        <v>0</v>
      </c>
      <c r="X181" s="362">
        <v>0.5</v>
      </c>
      <c r="Y181" s="362">
        <v>1</v>
      </c>
      <c r="Z181" s="658">
        <v>1</v>
      </c>
      <c r="AA181" s="663" t="s">
        <v>888</v>
      </c>
      <c r="AB181" s="660" t="s">
        <v>865</v>
      </c>
      <c r="AC181" s="660" t="str">
        <f t="shared" si="15"/>
        <v>Terminado</v>
      </c>
      <c r="AD181" s="661" t="s">
        <v>1026</v>
      </c>
      <c r="AE181" s="694">
        <f>(Z181*S181)+(S182*Z182)+(Z183*S183)+(S184*Z184)</f>
        <v>0.625</v>
      </c>
      <c r="AF181" s="671" t="s">
        <v>871</v>
      </c>
      <c r="AG181" s="671" t="str">
        <f>IF(AE181&lt;1%,"Sin iniciar",IF(AE181=100%,"Terminada","En gestión"))</f>
        <v>En gestión</v>
      </c>
    </row>
    <row r="182" spans="2:33" ht="127" customHeight="1" x14ac:dyDescent="0.2">
      <c r="B182" s="368"/>
      <c r="C182" s="364"/>
      <c r="D182" s="354"/>
      <c r="E182" s="354"/>
      <c r="F182" s="370"/>
      <c r="G182" s="372"/>
      <c r="H182" s="364"/>
      <c r="I182" s="364"/>
      <c r="J182" s="364"/>
      <c r="K182" s="364"/>
      <c r="L182" s="375"/>
      <c r="M182" s="375"/>
      <c r="N182" s="354"/>
      <c r="O182" s="354"/>
      <c r="P182" s="356"/>
      <c r="Q182" s="356"/>
      <c r="R182" s="190" t="s">
        <v>372</v>
      </c>
      <c r="S182" s="22">
        <v>0.3</v>
      </c>
      <c r="T182" s="23">
        <v>44044</v>
      </c>
      <c r="U182" s="23">
        <v>44102</v>
      </c>
      <c r="V182" s="360"/>
      <c r="W182" s="360"/>
      <c r="X182" s="363"/>
      <c r="Y182" s="363"/>
      <c r="Z182" s="658">
        <v>1</v>
      </c>
      <c r="AA182" s="663" t="s">
        <v>1027</v>
      </c>
      <c r="AB182" s="660" t="s">
        <v>865</v>
      </c>
      <c r="AC182" s="660" t="str">
        <f t="shared" si="15"/>
        <v>Terminado</v>
      </c>
      <c r="AD182" s="661"/>
      <c r="AE182" s="687"/>
      <c r="AF182" s="671"/>
      <c r="AG182" s="671"/>
    </row>
    <row r="183" spans="2:33" ht="127" customHeight="1" x14ac:dyDescent="0.2">
      <c r="B183" s="368"/>
      <c r="C183" s="364"/>
      <c r="D183" s="354"/>
      <c r="E183" s="354"/>
      <c r="F183" s="370"/>
      <c r="G183" s="372"/>
      <c r="H183" s="364"/>
      <c r="I183" s="364"/>
      <c r="J183" s="364"/>
      <c r="K183" s="364"/>
      <c r="L183" s="375"/>
      <c r="M183" s="375"/>
      <c r="N183" s="354"/>
      <c r="O183" s="354"/>
      <c r="P183" s="356"/>
      <c r="Q183" s="356"/>
      <c r="R183" s="190" t="s">
        <v>373</v>
      </c>
      <c r="S183" s="22">
        <v>0.25</v>
      </c>
      <c r="T183" s="23">
        <v>44075</v>
      </c>
      <c r="U183" s="23">
        <v>44102</v>
      </c>
      <c r="V183" s="360"/>
      <c r="W183" s="360"/>
      <c r="X183" s="363"/>
      <c r="Y183" s="363"/>
      <c r="Z183" s="658">
        <v>0.5</v>
      </c>
      <c r="AA183" s="663" t="s">
        <v>1028</v>
      </c>
      <c r="AB183" s="660" t="s">
        <v>865</v>
      </c>
      <c r="AC183" s="660" t="str">
        <f t="shared" si="15"/>
        <v>En gestión</v>
      </c>
      <c r="AD183" s="661"/>
      <c r="AE183" s="687"/>
      <c r="AF183" s="671"/>
      <c r="AG183" s="671"/>
    </row>
    <row r="184" spans="2:33" ht="127" customHeight="1" x14ac:dyDescent="0.2">
      <c r="B184" s="368"/>
      <c r="C184" s="364"/>
      <c r="D184" s="354"/>
      <c r="E184" s="354"/>
      <c r="F184" s="370"/>
      <c r="G184" s="372"/>
      <c r="H184" s="364"/>
      <c r="I184" s="364"/>
      <c r="J184" s="364"/>
      <c r="K184" s="364"/>
      <c r="L184" s="376"/>
      <c r="M184" s="376"/>
      <c r="N184" s="354"/>
      <c r="O184" s="354"/>
      <c r="P184" s="356"/>
      <c r="Q184" s="356"/>
      <c r="R184" s="190" t="s">
        <v>374</v>
      </c>
      <c r="S184" s="22">
        <v>0.25</v>
      </c>
      <c r="T184" s="23">
        <v>44105</v>
      </c>
      <c r="U184" s="23">
        <v>44196</v>
      </c>
      <c r="V184" s="360"/>
      <c r="W184" s="360"/>
      <c r="X184" s="363"/>
      <c r="Y184" s="363"/>
      <c r="Z184" s="658">
        <v>0</v>
      </c>
      <c r="AA184" s="663" t="s">
        <v>1029</v>
      </c>
      <c r="AB184" s="660" t="s">
        <v>876</v>
      </c>
      <c r="AC184" s="660" t="str">
        <f t="shared" si="15"/>
        <v>Sin Iniciar</v>
      </c>
      <c r="AD184" s="661"/>
      <c r="AE184" s="656"/>
      <c r="AF184" s="671"/>
      <c r="AG184" s="671"/>
    </row>
    <row r="185" spans="2:33" ht="127" customHeight="1" x14ac:dyDescent="0.2">
      <c r="B185" s="368" t="s">
        <v>362</v>
      </c>
      <c r="C185" s="364" t="s">
        <v>31</v>
      </c>
      <c r="D185" s="354" t="s">
        <v>32</v>
      </c>
      <c r="E185" s="354" t="s">
        <v>49</v>
      </c>
      <c r="F185" s="370">
        <v>7.0000000000000007E-2</v>
      </c>
      <c r="G185" s="372" t="s">
        <v>375</v>
      </c>
      <c r="H185" s="364" t="s">
        <v>35</v>
      </c>
      <c r="I185" s="364" t="s">
        <v>35</v>
      </c>
      <c r="J185" s="364" t="s">
        <v>35</v>
      </c>
      <c r="K185" s="364" t="s">
        <v>35</v>
      </c>
      <c r="L185" s="374"/>
      <c r="M185" s="374" t="s">
        <v>179</v>
      </c>
      <c r="N185" s="354" t="s">
        <v>376</v>
      </c>
      <c r="O185" s="354" t="s">
        <v>52</v>
      </c>
      <c r="P185" s="356">
        <v>43831</v>
      </c>
      <c r="Q185" s="356">
        <f>MAX(U185:U187)</f>
        <v>44196</v>
      </c>
      <c r="R185" s="188" t="s">
        <v>377</v>
      </c>
      <c r="S185" s="24">
        <v>0.3</v>
      </c>
      <c r="T185" s="25">
        <v>43831</v>
      </c>
      <c r="U185" s="25">
        <v>43980</v>
      </c>
      <c r="V185" s="358">
        <v>0.2</v>
      </c>
      <c r="W185" s="358">
        <v>0.4</v>
      </c>
      <c r="X185" s="358">
        <v>0.6</v>
      </c>
      <c r="Y185" s="358">
        <v>1</v>
      </c>
      <c r="Z185" s="658">
        <v>1</v>
      </c>
      <c r="AA185" s="663" t="s">
        <v>1030</v>
      </c>
      <c r="AB185" s="660" t="s">
        <v>865</v>
      </c>
      <c r="AC185" s="660" t="str">
        <f t="shared" si="15"/>
        <v>Terminado</v>
      </c>
      <c r="AD185" s="661" t="s">
        <v>1031</v>
      </c>
      <c r="AE185" s="694">
        <f>(Z185*S185)+(S186*Z186)+(Z187*S187)</f>
        <v>0.6</v>
      </c>
      <c r="AF185" s="671" t="s">
        <v>871</v>
      </c>
      <c r="AG185" s="671" t="str">
        <f>IF(AE185&lt;1%,"Sin iniciar",IF(AE185=100%,"Terminada","En gestión"))</f>
        <v>En gestión</v>
      </c>
    </row>
    <row r="186" spans="2:33" ht="127" customHeight="1" x14ac:dyDescent="0.2">
      <c r="B186" s="368"/>
      <c r="C186" s="364"/>
      <c r="D186" s="354"/>
      <c r="E186" s="354"/>
      <c r="F186" s="370"/>
      <c r="G186" s="372"/>
      <c r="H186" s="364"/>
      <c r="I186" s="364"/>
      <c r="J186" s="364"/>
      <c r="K186" s="364"/>
      <c r="L186" s="375"/>
      <c r="M186" s="375"/>
      <c r="N186" s="354"/>
      <c r="O186" s="354"/>
      <c r="P186" s="356"/>
      <c r="Q186" s="356"/>
      <c r="R186" s="188" t="s">
        <v>378</v>
      </c>
      <c r="S186" s="24">
        <v>0.3</v>
      </c>
      <c r="T186" s="25">
        <v>43922</v>
      </c>
      <c r="U186" s="25">
        <v>44104</v>
      </c>
      <c r="V186" s="360"/>
      <c r="W186" s="360"/>
      <c r="X186" s="360"/>
      <c r="Y186" s="360"/>
      <c r="Z186" s="658">
        <v>1</v>
      </c>
      <c r="AA186" s="663" t="s">
        <v>1032</v>
      </c>
      <c r="AB186" s="660" t="s">
        <v>865</v>
      </c>
      <c r="AC186" s="660" t="str">
        <f t="shared" si="15"/>
        <v>Terminado</v>
      </c>
      <c r="AD186" s="661"/>
      <c r="AE186" s="687"/>
      <c r="AF186" s="671"/>
      <c r="AG186" s="671"/>
    </row>
    <row r="187" spans="2:33" ht="127" customHeight="1" x14ac:dyDescent="0.2">
      <c r="B187" s="368"/>
      <c r="C187" s="364"/>
      <c r="D187" s="354"/>
      <c r="E187" s="354"/>
      <c r="F187" s="370"/>
      <c r="G187" s="372"/>
      <c r="H187" s="364"/>
      <c r="I187" s="364"/>
      <c r="J187" s="364"/>
      <c r="K187" s="364"/>
      <c r="L187" s="376"/>
      <c r="M187" s="376"/>
      <c r="N187" s="354"/>
      <c r="O187" s="354"/>
      <c r="P187" s="356"/>
      <c r="Q187" s="356"/>
      <c r="R187" s="188" t="s">
        <v>379</v>
      </c>
      <c r="S187" s="24">
        <v>0.4</v>
      </c>
      <c r="T187" s="25">
        <v>44046</v>
      </c>
      <c r="U187" s="25">
        <v>44196</v>
      </c>
      <c r="V187" s="360"/>
      <c r="W187" s="360"/>
      <c r="X187" s="360"/>
      <c r="Y187" s="360"/>
      <c r="Z187" s="658">
        <v>0</v>
      </c>
      <c r="AA187" s="663" t="s">
        <v>1033</v>
      </c>
      <c r="AB187" s="660" t="s">
        <v>907</v>
      </c>
      <c r="AC187" s="660" t="str">
        <f t="shared" si="15"/>
        <v>Sin Iniciar</v>
      </c>
      <c r="AD187" s="661"/>
      <c r="AE187" s="656"/>
      <c r="AF187" s="671"/>
      <c r="AG187" s="671"/>
    </row>
    <row r="188" spans="2:33" ht="127" customHeight="1" x14ac:dyDescent="0.2">
      <c r="B188" s="368" t="s">
        <v>362</v>
      </c>
      <c r="C188" s="364" t="s">
        <v>31</v>
      </c>
      <c r="D188" s="354" t="s">
        <v>32</v>
      </c>
      <c r="E188" s="354" t="s">
        <v>49</v>
      </c>
      <c r="F188" s="370">
        <v>7.0000000000000007E-2</v>
      </c>
      <c r="G188" s="372" t="s">
        <v>380</v>
      </c>
      <c r="H188" s="364" t="s">
        <v>35</v>
      </c>
      <c r="I188" s="364" t="s">
        <v>35</v>
      </c>
      <c r="J188" s="364" t="s">
        <v>35</v>
      </c>
      <c r="K188" s="364" t="s">
        <v>35</v>
      </c>
      <c r="L188" s="374" t="s">
        <v>841</v>
      </c>
      <c r="M188" s="374"/>
      <c r="N188" s="354" t="s">
        <v>381</v>
      </c>
      <c r="O188" s="354" t="s">
        <v>52</v>
      </c>
      <c r="P188" s="356">
        <v>43876</v>
      </c>
      <c r="Q188" s="356">
        <f>MAX(U188:U192)</f>
        <v>44196</v>
      </c>
      <c r="R188" s="190" t="s">
        <v>382</v>
      </c>
      <c r="S188" s="22">
        <v>0.3</v>
      </c>
      <c r="T188" s="23">
        <v>43876</v>
      </c>
      <c r="U188" s="23">
        <v>44180</v>
      </c>
      <c r="V188" s="358">
        <v>0.25</v>
      </c>
      <c r="W188" s="358">
        <v>0.4</v>
      </c>
      <c r="X188" s="358">
        <v>0.75</v>
      </c>
      <c r="Y188" s="358">
        <v>1</v>
      </c>
      <c r="Z188" s="658">
        <v>0.75</v>
      </c>
      <c r="AA188" s="663" t="s">
        <v>1034</v>
      </c>
      <c r="AB188" s="660" t="s">
        <v>907</v>
      </c>
      <c r="AC188" s="660" t="str">
        <f t="shared" si="15"/>
        <v>En gestión</v>
      </c>
      <c r="AD188" s="661" t="s">
        <v>1035</v>
      </c>
      <c r="AE188" s="694">
        <f>(Z188*S188)+(S189*Z189)+(Z190*S190)+(S191*Z191)+(Z192*S192)</f>
        <v>0.85</v>
      </c>
      <c r="AF188" s="671" t="s">
        <v>871</v>
      </c>
      <c r="AG188" s="671" t="str">
        <f>IF(AE188&lt;1%,"Sin iniciar",IF(AE188=100%,"Terminada","En gestión"))</f>
        <v>En gestión</v>
      </c>
    </row>
    <row r="189" spans="2:33" ht="127" customHeight="1" x14ac:dyDescent="0.2">
      <c r="B189" s="368"/>
      <c r="C189" s="364"/>
      <c r="D189" s="354"/>
      <c r="E189" s="354"/>
      <c r="F189" s="370"/>
      <c r="G189" s="372"/>
      <c r="H189" s="364"/>
      <c r="I189" s="364"/>
      <c r="J189" s="364"/>
      <c r="K189" s="364"/>
      <c r="L189" s="375"/>
      <c r="M189" s="375"/>
      <c r="N189" s="354"/>
      <c r="O189" s="354"/>
      <c r="P189" s="356"/>
      <c r="Q189" s="356"/>
      <c r="R189" s="190" t="s">
        <v>383</v>
      </c>
      <c r="S189" s="22">
        <v>0.25</v>
      </c>
      <c r="T189" s="23">
        <v>43881</v>
      </c>
      <c r="U189" s="23">
        <v>44089</v>
      </c>
      <c r="V189" s="360"/>
      <c r="W189" s="360"/>
      <c r="X189" s="360"/>
      <c r="Y189" s="360"/>
      <c r="Z189" s="658">
        <v>0.75</v>
      </c>
      <c r="AA189" s="663" t="s">
        <v>1036</v>
      </c>
      <c r="AB189" s="660" t="s">
        <v>865</v>
      </c>
      <c r="AC189" s="660" t="str">
        <f t="shared" si="15"/>
        <v>En gestión</v>
      </c>
      <c r="AD189" s="661"/>
      <c r="AE189" s="687"/>
      <c r="AF189" s="671"/>
      <c r="AG189" s="671"/>
    </row>
    <row r="190" spans="2:33" ht="127" customHeight="1" x14ac:dyDescent="0.2">
      <c r="B190" s="368"/>
      <c r="C190" s="364"/>
      <c r="D190" s="354"/>
      <c r="E190" s="354"/>
      <c r="F190" s="370"/>
      <c r="G190" s="372"/>
      <c r="H190" s="364"/>
      <c r="I190" s="364"/>
      <c r="J190" s="364"/>
      <c r="K190" s="364"/>
      <c r="L190" s="375"/>
      <c r="M190" s="375"/>
      <c r="N190" s="354"/>
      <c r="O190" s="354"/>
      <c r="P190" s="356"/>
      <c r="Q190" s="356"/>
      <c r="R190" s="190" t="s">
        <v>384</v>
      </c>
      <c r="S190" s="22">
        <v>0.25</v>
      </c>
      <c r="T190" s="23">
        <v>43876</v>
      </c>
      <c r="U190" s="23">
        <v>44180</v>
      </c>
      <c r="V190" s="360"/>
      <c r="W190" s="360"/>
      <c r="X190" s="360"/>
      <c r="Y190" s="360"/>
      <c r="Z190" s="658">
        <v>0.75</v>
      </c>
      <c r="AA190" s="663" t="s">
        <v>1037</v>
      </c>
      <c r="AB190" s="660" t="s">
        <v>907</v>
      </c>
      <c r="AC190" s="660" t="str">
        <f t="shared" si="15"/>
        <v>En gestión</v>
      </c>
      <c r="AD190" s="661"/>
      <c r="AE190" s="687"/>
      <c r="AF190" s="671"/>
      <c r="AG190" s="671"/>
    </row>
    <row r="191" spans="2:33" ht="127" customHeight="1" x14ac:dyDescent="0.2">
      <c r="B191" s="368"/>
      <c r="C191" s="364"/>
      <c r="D191" s="354"/>
      <c r="E191" s="354"/>
      <c r="F191" s="370"/>
      <c r="G191" s="372"/>
      <c r="H191" s="364"/>
      <c r="I191" s="364"/>
      <c r="J191" s="364"/>
      <c r="K191" s="364"/>
      <c r="L191" s="375"/>
      <c r="M191" s="375"/>
      <c r="N191" s="354"/>
      <c r="O191" s="354"/>
      <c r="P191" s="356"/>
      <c r="Q191" s="356"/>
      <c r="R191" s="190" t="s">
        <v>385</v>
      </c>
      <c r="S191" s="22">
        <v>0.2</v>
      </c>
      <c r="T191" s="23">
        <v>43831</v>
      </c>
      <c r="U191" s="23">
        <v>44193</v>
      </c>
      <c r="V191" s="360"/>
      <c r="W191" s="360"/>
      <c r="X191" s="360"/>
      <c r="Y191" s="360"/>
      <c r="Z191" s="658">
        <v>0.75</v>
      </c>
      <c r="AA191" s="663" t="s">
        <v>1038</v>
      </c>
      <c r="AB191" s="660" t="s">
        <v>907</v>
      </c>
      <c r="AC191" s="660" t="str">
        <f t="shared" si="15"/>
        <v>En gestión</v>
      </c>
      <c r="AD191" s="661"/>
      <c r="AE191" s="687"/>
      <c r="AF191" s="671"/>
      <c r="AG191" s="671"/>
    </row>
    <row r="192" spans="2:33" ht="127" customHeight="1" x14ac:dyDescent="0.2">
      <c r="B192" s="368"/>
      <c r="C192" s="364"/>
      <c r="D192" s="354"/>
      <c r="E192" s="354"/>
      <c r="F192" s="370"/>
      <c r="G192" s="372"/>
      <c r="H192" s="364"/>
      <c r="I192" s="364"/>
      <c r="J192" s="364"/>
      <c r="K192" s="364"/>
      <c r="L192" s="376"/>
      <c r="M192" s="376"/>
      <c r="N192" s="354"/>
      <c r="O192" s="354"/>
      <c r="P192" s="356"/>
      <c r="Q192" s="356"/>
      <c r="R192" s="190" t="s">
        <v>386</v>
      </c>
      <c r="S192" s="22">
        <v>0.2</v>
      </c>
      <c r="T192" s="23">
        <v>43922</v>
      </c>
      <c r="U192" s="23">
        <v>44196</v>
      </c>
      <c r="V192" s="360"/>
      <c r="W192" s="360"/>
      <c r="X192" s="360"/>
      <c r="Y192" s="360"/>
      <c r="Z192" s="658">
        <v>0.5</v>
      </c>
      <c r="AA192" s="663" t="s">
        <v>1039</v>
      </c>
      <c r="AB192" s="660" t="s">
        <v>907</v>
      </c>
      <c r="AC192" s="660" t="str">
        <f t="shared" si="15"/>
        <v>En gestión</v>
      </c>
      <c r="AD192" s="661"/>
      <c r="AE192" s="656"/>
      <c r="AF192" s="671"/>
      <c r="AG192" s="671"/>
    </row>
    <row r="193" spans="2:33" ht="127" customHeight="1" x14ac:dyDescent="0.2">
      <c r="B193" s="368" t="s">
        <v>362</v>
      </c>
      <c r="C193" s="364" t="s">
        <v>35</v>
      </c>
      <c r="D193" s="354"/>
      <c r="E193" s="354"/>
      <c r="F193" s="370"/>
      <c r="G193" s="372"/>
      <c r="H193" s="364" t="s">
        <v>35</v>
      </c>
      <c r="I193" s="364" t="s">
        <v>35</v>
      </c>
      <c r="J193" s="364" t="s">
        <v>35</v>
      </c>
      <c r="K193" s="364" t="s">
        <v>35</v>
      </c>
      <c r="L193" s="374"/>
      <c r="M193" s="374"/>
      <c r="N193" s="354" t="s">
        <v>848</v>
      </c>
      <c r="O193" s="354" t="s">
        <v>52</v>
      </c>
      <c r="P193" s="356">
        <v>43831</v>
      </c>
      <c r="Q193" s="356">
        <f>MAX(U193:U194)</f>
        <v>44134</v>
      </c>
      <c r="R193" s="190" t="s">
        <v>387</v>
      </c>
      <c r="S193" s="22">
        <v>0.5</v>
      </c>
      <c r="T193" s="23">
        <v>43831</v>
      </c>
      <c r="U193" s="23">
        <v>44043</v>
      </c>
      <c r="V193" s="358">
        <v>0.2</v>
      </c>
      <c r="W193" s="358">
        <v>0.4</v>
      </c>
      <c r="X193" s="358">
        <v>0.7</v>
      </c>
      <c r="Y193" s="358">
        <v>1</v>
      </c>
      <c r="Z193" s="658">
        <v>1</v>
      </c>
      <c r="AA193" s="663" t="s">
        <v>1040</v>
      </c>
      <c r="AB193" s="660" t="s">
        <v>865</v>
      </c>
      <c r="AC193" s="660" t="str">
        <f t="shared" si="15"/>
        <v>Terminado</v>
      </c>
      <c r="AD193" s="661" t="s">
        <v>1041</v>
      </c>
      <c r="AE193" s="644">
        <f>(Z193*S193)+(S194*Z194)</f>
        <v>0.92500000000000004</v>
      </c>
      <c r="AF193" s="671" t="s">
        <v>871</v>
      </c>
      <c r="AG193" s="671" t="str">
        <f>IF(AE193&lt;1%,"Sin iniciar",IF(AE193=100%,"Terminada","En gestión"))</f>
        <v>En gestión</v>
      </c>
    </row>
    <row r="194" spans="2:33" ht="127" customHeight="1" x14ac:dyDescent="0.2">
      <c r="B194" s="368"/>
      <c r="C194" s="364"/>
      <c r="D194" s="354"/>
      <c r="E194" s="354"/>
      <c r="F194" s="370"/>
      <c r="G194" s="372"/>
      <c r="H194" s="364"/>
      <c r="I194" s="364"/>
      <c r="J194" s="364"/>
      <c r="K194" s="364"/>
      <c r="L194" s="376"/>
      <c r="M194" s="376"/>
      <c r="N194" s="354"/>
      <c r="O194" s="354"/>
      <c r="P194" s="356"/>
      <c r="Q194" s="356"/>
      <c r="R194" s="190" t="s">
        <v>388</v>
      </c>
      <c r="S194" s="22">
        <v>0.5</v>
      </c>
      <c r="T194" s="23">
        <v>43983</v>
      </c>
      <c r="U194" s="23">
        <v>44134</v>
      </c>
      <c r="V194" s="360"/>
      <c r="W194" s="360"/>
      <c r="X194" s="360"/>
      <c r="Y194" s="360"/>
      <c r="Z194" s="658">
        <v>0.85</v>
      </c>
      <c r="AA194" s="663" t="s">
        <v>1042</v>
      </c>
      <c r="AB194" s="660" t="s">
        <v>907</v>
      </c>
      <c r="AC194" s="660" t="str">
        <f t="shared" si="15"/>
        <v>En gestión</v>
      </c>
      <c r="AD194" s="661"/>
      <c r="AE194" s="644"/>
      <c r="AF194" s="671"/>
      <c r="AG194" s="671"/>
    </row>
    <row r="195" spans="2:33" ht="127" customHeight="1" x14ac:dyDescent="0.2">
      <c r="B195" s="368" t="s">
        <v>362</v>
      </c>
      <c r="C195" s="364" t="s">
        <v>35</v>
      </c>
      <c r="D195" s="354"/>
      <c r="E195" s="354"/>
      <c r="F195" s="370"/>
      <c r="G195" s="372"/>
      <c r="H195" s="354" t="s">
        <v>820</v>
      </c>
      <c r="I195" s="364" t="s">
        <v>35</v>
      </c>
      <c r="J195" s="364" t="s">
        <v>35</v>
      </c>
      <c r="K195" s="364" t="s">
        <v>35</v>
      </c>
      <c r="L195" s="374" t="s">
        <v>204</v>
      </c>
      <c r="M195" s="374"/>
      <c r="N195" s="354" t="s">
        <v>389</v>
      </c>
      <c r="O195" s="354" t="s">
        <v>52</v>
      </c>
      <c r="P195" s="356">
        <v>43861</v>
      </c>
      <c r="Q195" s="356">
        <f>MAX(U195:U197)</f>
        <v>44196</v>
      </c>
      <c r="R195" s="188" t="s">
        <v>390</v>
      </c>
      <c r="S195" s="24">
        <v>0.2</v>
      </c>
      <c r="T195" s="25">
        <v>43861</v>
      </c>
      <c r="U195" s="25">
        <v>43891</v>
      </c>
      <c r="V195" s="358">
        <v>0.15</v>
      </c>
      <c r="W195" s="358">
        <v>0.46</v>
      </c>
      <c r="X195" s="358">
        <v>0.72</v>
      </c>
      <c r="Y195" s="358">
        <v>1</v>
      </c>
      <c r="Z195" s="658">
        <v>1</v>
      </c>
      <c r="AA195" s="663" t="s">
        <v>888</v>
      </c>
      <c r="AB195" s="660" t="s">
        <v>865</v>
      </c>
      <c r="AC195" s="660" t="str">
        <f t="shared" si="15"/>
        <v>Terminado</v>
      </c>
      <c r="AD195" s="661" t="s">
        <v>1043</v>
      </c>
      <c r="AE195" s="694">
        <f>(Z195*S195)+(S196*Z196)+(Z197*S197)</f>
        <v>0.77600000000000002</v>
      </c>
      <c r="AF195" s="671" t="s">
        <v>871</v>
      </c>
      <c r="AG195" s="671" t="str">
        <f>IF(AE195&lt;1%,"Sin iniciar",IF(AE195=100%,"Terminada","En gestión"))</f>
        <v>En gestión</v>
      </c>
    </row>
    <row r="196" spans="2:33" ht="127" customHeight="1" x14ac:dyDescent="0.2">
      <c r="B196" s="368"/>
      <c r="C196" s="364"/>
      <c r="D196" s="354"/>
      <c r="E196" s="354"/>
      <c r="F196" s="370"/>
      <c r="G196" s="372"/>
      <c r="H196" s="354"/>
      <c r="I196" s="364"/>
      <c r="J196" s="364"/>
      <c r="K196" s="364"/>
      <c r="L196" s="375"/>
      <c r="M196" s="375"/>
      <c r="N196" s="354"/>
      <c r="O196" s="354"/>
      <c r="P196" s="356"/>
      <c r="Q196" s="356"/>
      <c r="R196" s="188" t="s">
        <v>391</v>
      </c>
      <c r="S196" s="24">
        <v>0.4</v>
      </c>
      <c r="T196" s="25">
        <v>43891</v>
      </c>
      <c r="U196" s="25">
        <v>44196</v>
      </c>
      <c r="V196" s="360"/>
      <c r="W196" s="360"/>
      <c r="X196" s="360"/>
      <c r="Y196" s="360"/>
      <c r="Z196" s="658">
        <v>0.72</v>
      </c>
      <c r="AA196" s="663" t="s">
        <v>1044</v>
      </c>
      <c r="AB196" s="660" t="s">
        <v>907</v>
      </c>
      <c r="AC196" s="660" t="str">
        <f t="shared" si="15"/>
        <v>En gestión</v>
      </c>
      <c r="AD196" s="661"/>
      <c r="AE196" s="687"/>
      <c r="AF196" s="671"/>
      <c r="AG196" s="671"/>
    </row>
    <row r="197" spans="2:33" ht="127" customHeight="1" x14ac:dyDescent="0.2">
      <c r="B197" s="368"/>
      <c r="C197" s="364"/>
      <c r="D197" s="354"/>
      <c r="E197" s="354"/>
      <c r="F197" s="370"/>
      <c r="G197" s="372"/>
      <c r="H197" s="354"/>
      <c r="I197" s="364"/>
      <c r="J197" s="364"/>
      <c r="K197" s="364"/>
      <c r="L197" s="376"/>
      <c r="M197" s="376"/>
      <c r="N197" s="354"/>
      <c r="O197" s="354"/>
      <c r="P197" s="356"/>
      <c r="Q197" s="356"/>
      <c r="R197" s="188" t="s">
        <v>392</v>
      </c>
      <c r="S197" s="24">
        <v>0.4</v>
      </c>
      <c r="T197" s="25">
        <v>43891</v>
      </c>
      <c r="U197" s="25">
        <v>44196</v>
      </c>
      <c r="V197" s="360"/>
      <c r="W197" s="360"/>
      <c r="X197" s="360"/>
      <c r="Y197" s="360"/>
      <c r="Z197" s="658">
        <v>0.72</v>
      </c>
      <c r="AA197" s="663" t="s">
        <v>1045</v>
      </c>
      <c r="AB197" s="660" t="s">
        <v>907</v>
      </c>
      <c r="AC197" s="660" t="str">
        <f t="shared" si="15"/>
        <v>En gestión</v>
      </c>
      <c r="AD197" s="661"/>
      <c r="AE197" s="656"/>
      <c r="AF197" s="671"/>
      <c r="AG197" s="671"/>
    </row>
    <row r="198" spans="2:33" ht="127" customHeight="1" x14ac:dyDescent="0.2">
      <c r="B198" s="368" t="s">
        <v>362</v>
      </c>
      <c r="C198" s="364" t="s">
        <v>35</v>
      </c>
      <c r="D198" s="354"/>
      <c r="E198" s="354"/>
      <c r="F198" s="370"/>
      <c r="G198" s="372"/>
      <c r="H198" s="364" t="s">
        <v>35</v>
      </c>
      <c r="I198" s="364" t="s">
        <v>35</v>
      </c>
      <c r="J198" s="364" t="s">
        <v>35</v>
      </c>
      <c r="K198" s="364" t="s">
        <v>35</v>
      </c>
      <c r="L198" s="374"/>
      <c r="M198" s="374"/>
      <c r="N198" s="354" t="s">
        <v>847</v>
      </c>
      <c r="O198" s="354" t="s">
        <v>52</v>
      </c>
      <c r="P198" s="356">
        <v>43831</v>
      </c>
      <c r="Q198" s="356">
        <f>MAX(U198:U200)</f>
        <v>44196</v>
      </c>
      <c r="R198" s="188" t="s">
        <v>393</v>
      </c>
      <c r="S198" s="24">
        <v>0.5</v>
      </c>
      <c r="T198" s="25">
        <v>43831</v>
      </c>
      <c r="U198" s="25">
        <v>44012</v>
      </c>
      <c r="V198" s="358">
        <v>0.15</v>
      </c>
      <c r="W198" s="358">
        <v>0.4</v>
      </c>
      <c r="X198" s="358">
        <v>0.7</v>
      </c>
      <c r="Y198" s="358">
        <v>1</v>
      </c>
      <c r="Z198" s="658">
        <v>1</v>
      </c>
      <c r="AA198" s="663" t="s">
        <v>888</v>
      </c>
      <c r="AB198" s="660" t="s">
        <v>865</v>
      </c>
      <c r="AC198" s="660" t="str">
        <f t="shared" si="15"/>
        <v>Terminado</v>
      </c>
      <c r="AD198" s="661" t="s">
        <v>1046</v>
      </c>
      <c r="AE198" s="694">
        <f>(Z198*S198)+(S199*Z199)+(Z200*S200)</f>
        <v>0.75</v>
      </c>
      <c r="AF198" s="671" t="s">
        <v>871</v>
      </c>
      <c r="AG198" s="671" t="str">
        <f>IF(AE198&lt;1%,"Sin iniciar",IF(AE198=100%,"Terminada","En gestión"))</f>
        <v>En gestión</v>
      </c>
    </row>
    <row r="199" spans="2:33" ht="127" customHeight="1" x14ac:dyDescent="0.2">
      <c r="B199" s="368"/>
      <c r="C199" s="364"/>
      <c r="D199" s="354"/>
      <c r="E199" s="354"/>
      <c r="F199" s="370"/>
      <c r="G199" s="372"/>
      <c r="H199" s="364"/>
      <c r="I199" s="364"/>
      <c r="J199" s="364"/>
      <c r="K199" s="364"/>
      <c r="L199" s="375"/>
      <c r="M199" s="375"/>
      <c r="N199" s="354"/>
      <c r="O199" s="354"/>
      <c r="P199" s="356"/>
      <c r="Q199" s="356"/>
      <c r="R199" s="188" t="s">
        <v>394</v>
      </c>
      <c r="S199" s="24">
        <v>0.25</v>
      </c>
      <c r="T199" s="25">
        <v>44013</v>
      </c>
      <c r="U199" s="25">
        <v>44104</v>
      </c>
      <c r="V199" s="360"/>
      <c r="W199" s="360"/>
      <c r="X199" s="360"/>
      <c r="Y199" s="360"/>
      <c r="Z199" s="658">
        <v>1</v>
      </c>
      <c r="AA199" s="663" t="s">
        <v>1047</v>
      </c>
      <c r="AB199" s="660" t="s">
        <v>865</v>
      </c>
      <c r="AC199" s="660" t="str">
        <f t="shared" si="15"/>
        <v>Terminado</v>
      </c>
      <c r="AD199" s="661"/>
      <c r="AE199" s="687"/>
      <c r="AF199" s="671"/>
      <c r="AG199" s="671"/>
    </row>
    <row r="200" spans="2:33" ht="127" customHeight="1" x14ac:dyDescent="0.2">
      <c r="B200" s="368"/>
      <c r="C200" s="364"/>
      <c r="D200" s="354"/>
      <c r="E200" s="354"/>
      <c r="F200" s="370"/>
      <c r="G200" s="372"/>
      <c r="H200" s="364"/>
      <c r="I200" s="364"/>
      <c r="J200" s="364"/>
      <c r="K200" s="364"/>
      <c r="L200" s="376"/>
      <c r="M200" s="376"/>
      <c r="N200" s="354"/>
      <c r="O200" s="354"/>
      <c r="P200" s="356"/>
      <c r="Q200" s="356"/>
      <c r="R200" s="188" t="s">
        <v>395</v>
      </c>
      <c r="S200" s="24">
        <v>0.25</v>
      </c>
      <c r="T200" s="25">
        <v>44105</v>
      </c>
      <c r="U200" s="25">
        <v>44196</v>
      </c>
      <c r="V200" s="360"/>
      <c r="W200" s="360"/>
      <c r="X200" s="360"/>
      <c r="Y200" s="360"/>
      <c r="Z200" s="658">
        <v>0</v>
      </c>
      <c r="AA200" s="663" t="s">
        <v>1029</v>
      </c>
      <c r="AB200" s="660" t="s">
        <v>876</v>
      </c>
      <c r="AC200" s="660" t="str">
        <f t="shared" si="15"/>
        <v>Sin Iniciar</v>
      </c>
      <c r="AD200" s="661"/>
      <c r="AE200" s="656"/>
      <c r="AF200" s="671"/>
      <c r="AG200" s="671"/>
    </row>
    <row r="201" spans="2:33" ht="127" customHeight="1" x14ac:dyDescent="0.2">
      <c r="B201" s="368" t="s">
        <v>362</v>
      </c>
      <c r="C201" s="364" t="s">
        <v>35</v>
      </c>
      <c r="D201" s="354"/>
      <c r="E201" s="354"/>
      <c r="F201" s="370"/>
      <c r="G201" s="372"/>
      <c r="H201" s="364" t="s">
        <v>35</v>
      </c>
      <c r="I201" s="364" t="s">
        <v>35</v>
      </c>
      <c r="J201" s="364" t="s">
        <v>35</v>
      </c>
      <c r="K201" s="364" t="s">
        <v>35</v>
      </c>
      <c r="L201" s="374"/>
      <c r="M201" s="374" t="s">
        <v>179</v>
      </c>
      <c r="N201" s="354" t="s">
        <v>396</v>
      </c>
      <c r="O201" s="354" t="s">
        <v>52</v>
      </c>
      <c r="P201" s="356">
        <v>43831</v>
      </c>
      <c r="Q201" s="356">
        <f>MAX(U201:U203)</f>
        <v>44196</v>
      </c>
      <c r="R201" s="190" t="s">
        <v>397</v>
      </c>
      <c r="S201" s="22">
        <v>0.3</v>
      </c>
      <c r="T201" s="23">
        <v>43831</v>
      </c>
      <c r="U201" s="26">
        <v>43936</v>
      </c>
      <c r="V201" s="358">
        <v>0.2</v>
      </c>
      <c r="W201" s="358">
        <v>0.45</v>
      </c>
      <c r="X201" s="358">
        <v>0.6</v>
      </c>
      <c r="Y201" s="358">
        <v>1</v>
      </c>
      <c r="Z201" s="658">
        <v>1</v>
      </c>
      <c r="AA201" s="663" t="s">
        <v>1048</v>
      </c>
      <c r="AB201" s="660" t="s">
        <v>865</v>
      </c>
      <c r="AC201" s="660" t="str">
        <f t="shared" si="15"/>
        <v>Terminado</v>
      </c>
      <c r="AD201" s="661" t="s">
        <v>1049</v>
      </c>
      <c r="AE201" s="694">
        <f>(Z201*S201)+(S202*Z202)+(Z203*S203)</f>
        <v>0.6</v>
      </c>
      <c r="AF201" s="671" t="s">
        <v>871</v>
      </c>
      <c r="AG201" s="671" t="str">
        <f>IF(AE201&lt;1%,"Sin iniciar",IF(AE201=100%,"Terminada","En gestión"))</f>
        <v>En gestión</v>
      </c>
    </row>
    <row r="202" spans="2:33" ht="127" customHeight="1" x14ac:dyDescent="0.2">
      <c r="B202" s="368"/>
      <c r="C202" s="364"/>
      <c r="D202" s="354"/>
      <c r="E202" s="354"/>
      <c r="F202" s="370"/>
      <c r="G202" s="372"/>
      <c r="H202" s="364"/>
      <c r="I202" s="364"/>
      <c r="J202" s="364"/>
      <c r="K202" s="364"/>
      <c r="L202" s="375"/>
      <c r="M202" s="375"/>
      <c r="N202" s="354"/>
      <c r="O202" s="354"/>
      <c r="P202" s="356"/>
      <c r="Q202" s="356"/>
      <c r="R202" s="190" t="s">
        <v>398</v>
      </c>
      <c r="S202" s="22">
        <v>0.5</v>
      </c>
      <c r="T202" s="23">
        <v>43936</v>
      </c>
      <c r="U202" s="23">
        <v>44119</v>
      </c>
      <c r="V202" s="360"/>
      <c r="W202" s="360"/>
      <c r="X202" s="360"/>
      <c r="Y202" s="360"/>
      <c r="Z202" s="658">
        <v>0.6</v>
      </c>
      <c r="AA202" s="663" t="s">
        <v>1050</v>
      </c>
      <c r="AB202" s="660" t="s">
        <v>907</v>
      </c>
      <c r="AC202" s="660" t="str">
        <f t="shared" si="15"/>
        <v>En gestión</v>
      </c>
      <c r="AD202" s="661"/>
      <c r="AE202" s="687"/>
      <c r="AF202" s="671"/>
      <c r="AG202" s="671"/>
    </row>
    <row r="203" spans="2:33" ht="127" customHeight="1" x14ac:dyDescent="0.2">
      <c r="B203" s="368"/>
      <c r="C203" s="364"/>
      <c r="D203" s="354"/>
      <c r="E203" s="354"/>
      <c r="F203" s="370"/>
      <c r="G203" s="372"/>
      <c r="H203" s="364"/>
      <c r="I203" s="364"/>
      <c r="J203" s="364"/>
      <c r="K203" s="364"/>
      <c r="L203" s="376"/>
      <c r="M203" s="376"/>
      <c r="N203" s="354"/>
      <c r="O203" s="354"/>
      <c r="P203" s="356"/>
      <c r="Q203" s="356"/>
      <c r="R203" s="190" t="s">
        <v>399</v>
      </c>
      <c r="S203" s="22">
        <v>0.2</v>
      </c>
      <c r="T203" s="23">
        <v>44120</v>
      </c>
      <c r="U203" s="23">
        <v>44196</v>
      </c>
      <c r="V203" s="361"/>
      <c r="W203" s="361"/>
      <c r="X203" s="361"/>
      <c r="Y203" s="361"/>
      <c r="Z203" s="658">
        <v>0</v>
      </c>
      <c r="AA203" s="663" t="s">
        <v>1029</v>
      </c>
      <c r="AB203" s="660" t="s">
        <v>876</v>
      </c>
      <c r="AC203" s="660" t="str">
        <f t="shared" si="15"/>
        <v>Sin Iniciar</v>
      </c>
      <c r="AD203" s="661"/>
      <c r="AE203" s="656"/>
      <c r="AF203" s="671"/>
      <c r="AG203" s="671"/>
    </row>
    <row r="204" spans="2:33" ht="127" customHeight="1" x14ac:dyDescent="0.2">
      <c r="B204" s="368" t="s">
        <v>362</v>
      </c>
      <c r="C204" s="364" t="s">
        <v>35</v>
      </c>
      <c r="D204" s="354"/>
      <c r="E204" s="354"/>
      <c r="F204" s="370"/>
      <c r="G204" s="372"/>
      <c r="H204" s="364" t="s">
        <v>35</v>
      </c>
      <c r="I204" s="364" t="s">
        <v>35</v>
      </c>
      <c r="J204" s="364" t="s">
        <v>35</v>
      </c>
      <c r="K204" s="364" t="s">
        <v>35</v>
      </c>
      <c r="L204" s="374"/>
      <c r="M204" s="374"/>
      <c r="N204" s="354" t="s">
        <v>400</v>
      </c>
      <c r="O204" s="354" t="s">
        <v>52</v>
      </c>
      <c r="P204" s="356">
        <v>43831</v>
      </c>
      <c r="Q204" s="356">
        <f>MAX(U204:U206)</f>
        <v>44196</v>
      </c>
      <c r="R204" s="190" t="s">
        <v>401</v>
      </c>
      <c r="S204" s="22">
        <v>0.3</v>
      </c>
      <c r="T204" s="23">
        <v>43831</v>
      </c>
      <c r="U204" s="62">
        <v>44104</v>
      </c>
      <c r="V204" s="366">
        <v>0.1</v>
      </c>
      <c r="W204" s="366">
        <v>0.15</v>
      </c>
      <c r="X204" s="366">
        <v>0.5</v>
      </c>
      <c r="Y204" s="366">
        <v>1</v>
      </c>
      <c r="Z204" s="658">
        <v>0.9</v>
      </c>
      <c r="AA204" s="663" t="s">
        <v>1051</v>
      </c>
      <c r="AB204" s="660" t="s">
        <v>865</v>
      </c>
      <c r="AC204" s="660" t="str">
        <f t="shared" si="15"/>
        <v>En gestión</v>
      </c>
      <c r="AD204" s="661" t="s">
        <v>1052</v>
      </c>
      <c r="AE204" s="694">
        <f>(Z204*S204)+(S205*Z205)+(Z206*S206)</f>
        <v>0.57999999999999996</v>
      </c>
      <c r="AF204" s="671" t="s">
        <v>871</v>
      </c>
      <c r="AG204" s="671" t="str">
        <f>IF(AE204&lt;1%,"Sin iniciar",IF(AE204=100%,"Terminada","En gestión"))</f>
        <v>En gestión</v>
      </c>
    </row>
    <row r="205" spans="2:33" ht="127" customHeight="1" x14ac:dyDescent="0.2">
      <c r="B205" s="368"/>
      <c r="C205" s="364"/>
      <c r="D205" s="354"/>
      <c r="E205" s="354"/>
      <c r="F205" s="370"/>
      <c r="G205" s="372"/>
      <c r="H205" s="364"/>
      <c r="I205" s="364"/>
      <c r="J205" s="364"/>
      <c r="K205" s="364"/>
      <c r="L205" s="375"/>
      <c r="M205" s="375"/>
      <c r="N205" s="354"/>
      <c r="O205" s="354"/>
      <c r="P205" s="356"/>
      <c r="Q205" s="356"/>
      <c r="R205" s="190" t="s">
        <v>402</v>
      </c>
      <c r="S205" s="22">
        <v>0.3</v>
      </c>
      <c r="T205" s="23">
        <v>43920</v>
      </c>
      <c r="U205" s="62">
        <v>44196</v>
      </c>
      <c r="V205" s="367"/>
      <c r="W205" s="367"/>
      <c r="X205" s="367"/>
      <c r="Y205" s="367"/>
      <c r="Z205" s="658">
        <v>0.7</v>
      </c>
      <c r="AA205" s="663" t="s">
        <v>1053</v>
      </c>
      <c r="AB205" s="660" t="s">
        <v>907</v>
      </c>
      <c r="AC205" s="660" t="str">
        <f t="shared" si="15"/>
        <v>En gestión</v>
      </c>
      <c r="AD205" s="661"/>
      <c r="AE205" s="687"/>
      <c r="AF205" s="671"/>
      <c r="AG205" s="671"/>
    </row>
    <row r="206" spans="2:33" ht="127" customHeight="1" x14ac:dyDescent="0.2">
      <c r="B206" s="368"/>
      <c r="C206" s="364"/>
      <c r="D206" s="354"/>
      <c r="E206" s="354"/>
      <c r="F206" s="370"/>
      <c r="G206" s="372"/>
      <c r="H206" s="364"/>
      <c r="I206" s="364"/>
      <c r="J206" s="364"/>
      <c r="K206" s="364"/>
      <c r="L206" s="376"/>
      <c r="M206" s="376"/>
      <c r="N206" s="354"/>
      <c r="O206" s="354"/>
      <c r="P206" s="356"/>
      <c r="Q206" s="356"/>
      <c r="R206" s="190" t="s">
        <v>403</v>
      </c>
      <c r="S206" s="22">
        <v>0.4</v>
      </c>
      <c r="T206" s="23">
        <v>44012</v>
      </c>
      <c r="U206" s="62">
        <v>44196</v>
      </c>
      <c r="V206" s="367"/>
      <c r="W206" s="367"/>
      <c r="X206" s="367"/>
      <c r="Y206" s="367"/>
      <c r="Z206" s="658">
        <v>0.25</v>
      </c>
      <c r="AA206" s="663" t="s">
        <v>1054</v>
      </c>
      <c r="AB206" s="660" t="s">
        <v>907</v>
      </c>
      <c r="AC206" s="660" t="str">
        <f t="shared" si="15"/>
        <v>En gestión</v>
      </c>
      <c r="AD206" s="661"/>
      <c r="AE206" s="656"/>
      <c r="AF206" s="671"/>
      <c r="AG206" s="671"/>
    </row>
    <row r="207" spans="2:33" ht="127" customHeight="1" x14ac:dyDescent="0.2">
      <c r="B207" s="368" t="s">
        <v>362</v>
      </c>
      <c r="C207" s="364" t="s">
        <v>35</v>
      </c>
      <c r="D207" s="354"/>
      <c r="E207" s="354"/>
      <c r="F207" s="370"/>
      <c r="G207" s="372"/>
      <c r="H207" s="364" t="s">
        <v>35</v>
      </c>
      <c r="I207" s="364" t="s">
        <v>35</v>
      </c>
      <c r="J207" s="364" t="s">
        <v>35</v>
      </c>
      <c r="K207" s="364" t="s">
        <v>35</v>
      </c>
      <c r="L207" s="374" t="s">
        <v>178</v>
      </c>
      <c r="M207" s="374"/>
      <c r="N207" s="354" t="s">
        <v>404</v>
      </c>
      <c r="O207" s="354" t="s">
        <v>52</v>
      </c>
      <c r="P207" s="356">
        <v>43857</v>
      </c>
      <c r="Q207" s="356">
        <f>MAX(U207:U208)</f>
        <v>44196</v>
      </c>
      <c r="R207" s="190" t="s">
        <v>405</v>
      </c>
      <c r="S207" s="22">
        <v>0.25</v>
      </c>
      <c r="T207" s="23">
        <v>43857</v>
      </c>
      <c r="U207" s="26">
        <v>44012</v>
      </c>
      <c r="V207" s="358">
        <v>0.19</v>
      </c>
      <c r="W207" s="358">
        <v>0.3</v>
      </c>
      <c r="X207" s="358">
        <v>0.6</v>
      </c>
      <c r="Y207" s="358">
        <v>1</v>
      </c>
      <c r="Z207" s="658">
        <v>0.5</v>
      </c>
      <c r="AA207" s="663" t="s">
        <v>1055</v>
      </c>
      <c r="AB207" s="660" t="s">
        <v>865</v>
      </c>
      <c r="AC207" s="660" t="str">
        <f t="shared" si="15"/>
        <v>En gestión</v>
      </c>
      <c r="AD207" s="661" t="s">
        <v>1056</v>
      </c>
      <c r="AE207" s="644">
        <f>(Z207*S207)+(S208*Z208)</f>
        <v>0.42500000000000004</v>
      </c>
      <c r="AF207" s="671" t="s">
        <v>871</v>
      </c>
      <c r="AG207" s="671" t="str">
        <f>IF(AE207&lt;1%,"Sin iniciar",IF(AE207=100%,"Terminada","En gestión"))</f>
        <v>En gestión</v>
      </c>
    </row>
    <row r="208" spans="2:33" ht="127" customHeight="1" thickBot="1" x14ac:dyDescent="0.25">
      <c r="B208" s="369"/>
      <c r="C208" s="365"/>
      <c r="D208" s="355"/>
      <c r="E208" s="355"/>
      <c r="F208" s="371"/>
      <c r="G208" s="373"/>
      <c r="H208" s="365"/>
      <c r="I208" s="365"/>
      <c r="J208" s="365"/>
      <c r="K208" s="365"/>
      <c r="L208" s="377"/>
      <c r="M208" s="377"/>
      <c r="N208" s="355"/>
      <c r="O208" s="355"/>
      <c r="P208" s="357"/>
      <c r="Q208" s="357"/>
      <c r="R208" s="86" t="s">
        <v>406</v>
      </c>
      <c r="S208" s="87">
        <v>0.75</v>
      </c>
      <c r="T208" s="88">
        <v>43857</v>
      </c>
      <c r="U208" s="88">
        <v>44196</v>
      </c>
      <c r="V208" s="359"/>
      <c r="W208" s="359"/>
      <c r="X208" s="359"/>
      <c r="Y208" s="359"/>
      <c r="Z208" s="665">
        <v>0.4</v>
      </c>
      <c r="AA208" s="666" t="s">
        <v>1057</v>
      </c>
      <c r="AB208" s="667" t="s">
        <v>907</v>
      </c>
      <c r="AC208" s="667" t="str">
        <f t="shared" si="15"/>
        <v>En gestión</v>
      </c>
      <c r="AD208" s="673"/>
      <c r="AE208" s="651"/>
      <c r="AF208" s="674"/>
      <c r="AG208" s="674"/>
    </row>
    <row r="209" spans="2:33" ht="127" customHeight="1" thickTop="1" x14ac:dyDescent="0.2">
      <c r="B209" s="143" t="s">
        <v>407</v>
      </c>
      <c r="C209" s="160" t="s">
        <v>31</v>
      </c>
      <c r="D209" s="160" t="s">
        <v>408</v>
      </c>
      <c r="E209" s="160" t="s">
        <v>49</v>
      </c>
      <c r="F209" s="160">
        <v>0.05</v>
      </c>
      <c r="G209" s="169"/>
      <c r="H209" s="129" t="s">
        <v>35</v>
      </c>
      <c r="I209" s="129" t="s">
        <v>35</v>
      </c>
      <c r="J209" s="129" t="s">
        <v>35</v>
      </c>
      <c r="K209" s="129" t="s">
        <v>35</v>
      </c>
      <c r="L209" s="129" t="s">
        <v>839</v>
      </c>
      <c r="M209" s="129"/>
      <c r="N209" s="129" t="s">
        <v>409</v>
      </c>
      <c r="O209" s="144" t="s">
        <v>52</v>
      </c>
      <c r="P209" s="197">
        <v>44013</v>
      </c>
      <c r="Q209" s="197">
        <f>U209</f>
        <v>44180</v>
      </c>
      <c r="R209" s="171" t="s">
        <v>410</v>
      </c>
      <c r="S209" s="60">
        <v>1</v>
      </c>
      <c r="T209" s="61">
        <v>44013</v>
      </c>
      <c r="U209" s="61">
        <v>44180</v>
      </c>
      <c r="V209" s="142"/>
      <c r="W209" s="141"/>
      <c r="X209" s="141">
        <v>0.3</v>
      </c>
      <c r="Y209" s="142">
        <v>1</v>
      </c>
      <c r="Z209" s="653">
        <v>0.3</v>
      </c>
      <c r="AA209" s="804" t="s">
        <v>1058</v>
      </c>
      <c r="AB209" s="654" t="s">
        <v>907</v>
      </c>
      <c r="AC209" s="654" t="str">
        <f t="shared" si="15"/>
        <v>En gestión</v>
      </c>
      <c r="AD209" s="684" t="s">
        <v>1059</v>
      </c>
      <c r="AE209" s="700">
        <f>Z209*S209</f>
        <v>0.3</v>
      </c>
      <c r="AF209" s="701" t="s">
        <v>871</v>
      </c>
      <c r="AG209" s="701" t="str">
        <f>IF(AE209&lt;1%,"Sin iniciar",IF(AE209=100%,"Terminada","En gestión"))</f>
        <v>En gestión</v>
      </c>
    </row>
    <row r="210" spans="2:33" ht="127" customHeight="1" x14ac:dyDescent="0.2">
      <c r="B210" s="345" t="s">
        <v>407</v>
      </c>
      <c r="C210" s="347" t="s">
        <v>31</v>
      </c>
      <c r="D210" s="347" t="s">
        <v>408</v>
      </c>
      <c r="E210" s="347" t="s">
        <v>33</v>
      </c>
      <c r="F210" s="347"/>
      <c r="G210" s="349" t="s">
        <v>411</v>
      </c>
      <c r="H210" s="222" t="s">
        <v>35</v>
      </c>
      <c r="I210" s="222" t="s">
        <v>35</v>
      </c>
      <c r="J210" s="222" t="s">
        <v>35</v>
      </c>
      <c r="K210" s="222" t="s">
        <v>35</v>
      </c>
      <c r="L210" s="205"/>
      <c r="M210" s="205"/>
      <c r="N210" s="222" t="s">
        <v>412</v>
      </c>
      <c r="O210" s="224" t="s">
        <v>52</v>
      </c>
      <c r="P210" s="224">
        <v>43862</v>
      </c>
      <c r="Q210" s="224">
        <f>MAX(U210:U213)</f>
        <v>44180</v>
      </c>
      <c r="R210" s="137" t="s">
        <v>413</v>
      </c>
      <c r="S210" s="139">
        <v>0.25</v>
      </c>
      <c r="T210" s="4">
        <v>43862</v>
      </c>
      <c r="U210" s="4">
        <v>44012</v>
      </c>
      <c r="V210" s="343">
        <v>0.1</v>
      </c>
      <c r="W210" s="343">
        <v>0.15</v>
      </c>
      <c r="X210" s="343">
        <v>0.25</v>
      </c>
      <c r="Y210" s="341">
        <v>0.5</v>
      </c>
      <c r="Z210" s="658">
        <v>1</v>
      </c>
      <c r="AA210" s="693" t="s">
        <v>1060</v>
      </c>
      <c r="AB210" s="660" t="s">
        <v>865</v>
      </c>
      <c r="AC210" s="660" t="str">
        <f t="shared" si="15"/>
        <v>Terminado</v>
      </c>
      <c r="AD210" s="702" t="s">
        <v>1061</v>
      </c>
      <c r="AE210" s="694">
        <f>(Z210*S210)+(S211*Z211)+(Z212*S212)+(S213*Z213)</f>
        <v>0.77499999999999991</v>
      </c>
      <c r="AF210" s="583" t="s">
        <v>871</v>
      </c>
      <c r="AG210" s="583" t="str">
        <f>IF(AE210&lt;1%,"Sin iniciar",IF(AE210=100%,"Terminada","En gestión"))</f>
        <v>En gestión</v>
      </c>
    </row>
    <row r="211" spans="2:33" ht="127" customHeight="1" x14ac:dyDescent="0.2">
      <c r="B211" s="345"/>
      <c r="C211" s="347"/>
      <c r="D211" s="347"/>
      <c r="E211" s="347"/>
      <c r="F211" s="347"/>
      <c r="G211" s="349"/>
      <c r="H211" s="222"/>
      <c r="I211" s="222"/>
      <c r="J211" s="222"/>
      <c r="K211" s="222"/>
      <c r="L211" s="351"/>
      <c r="M211" s="351"/>
      <c r="N211" s="222"/>
      <c r="O211" s="224"/>
      <c r="P211" s="224"/>
      <c r="Q211" s="224"/>
      <c r="R211" s="137" t="s">
        <v>414</v>
      </c>
      <c r="S211" s="139">
        <v>0.25</v>
      </c>
      <c r="T211" s="4">
        <v>44013</v>
      </c>
      <c r="U211" s="4">
        <v>44104</v>
      </c>
      <c r="V211" s="343"/>
      <c r="W211" s="343"/>
      <c r="X211" s="343"/>
      <c r="Y211" s="341"/>
      <c r="Z211" s="658">
        <v>0.7</v>
      </c>
      <c r="AA211" s="693" t="s">
        <v>1062</v>
      </c>
      <c r="AB211" s="660" t="s">
        <v>865</v>
      </c>
      <c r="AC211" s="660" t="str">
        <f t="shared" si="15"/>
        <v>En gestión</v>
      </c>
      <c r="AD211" s="703"/>
      <c r="AE211" s="687"/>
      <c r="AF211" s="583"/>
      <c r="AG211" s="583"/>
    </row>
    <row r="212" spans="2:33" ht="127" customHeight="1" x14ac:dyDescent="0.2">
      <c r="B212" s="345"/>
      <c r="C212" s="347"/>
      <c r="D212" s="347"/>
      <c r="E212" s="347"/>
      <c r="F212" s="347"/>
      <c r="G212" s="349"/>
      <c r="H212" s="222"/>
      <c r="I212" s="222"/>
      <c r="J212" s="222"/>
      <c r="K212" s="222"/>
      <c r="L212" s="351"/>
      <c r="M212" s="351"/>
      <c r="N212" s="222"/>
      <c r="O212" s="224"/>
      <c r="P212" s="224"/>
      <c r="Q212" s="224"/>
      <c r="R212" s="137" t="s">
        <v>415</v>
      </c>
      <c r="S212" s="139">
        <v>0.25</v>
      </c>
      <c r="T212" s="4">
        <v>44105</v>
      </c>
      <c r="U212" s="4">
        <v>44180</v>
      </c>
      <c r="V212" s="343"/>
      <c r="W212" s="343"/>
      <c r="X212" s="343"/>
      <c r="Y212" s="341"/>
      <c r="Z212" s="658">
        <v>0.7</v>
      </c>
      <c r="AA212" s="693" t="s">
        <v>1063</v>
      </c>
      <c r="AB212" s="660" t="s">
        <v>876</v>
      </c>
      <c r="AC212" s="660" t="str">
        <f t="shared" si="15"/>
        <v>En gestión</v>
      </c>
      <c r="AD212" s="703"/>
      <c r="AE212" s="687"/>
      <c r="AF212" s="583"/>
      <c r="AG212" s="583"/>
    </row>
    <row r="213" spans="2:33" ht="127" customHeight="1" x14ac:dyDescent="0.2">
      <c r="B213" s="345"/>
      <c r="C213" s="347"/>
      <c r="D213" s="347"/>
      <c r="E213" s="347"/>
      <c r="F213" s="347"/>
      <c r="G213" s="349"/>
      <c r="H213" s="222"/>
      <c r="I213" s="222"/>
      <c r="J213" s="222"/>
      <c r="K213" s="222"/>
      <c r="L213" s="206"/>
      <c r="M213" s="206"/>
      <c r="N213" s="222"/>
      <c r="O213" s="224"/>
      <c r="P213" s="224"/>
      <c r="Q213" s="224"/>
      <c r="R213" s="135" t="s">
        <v>416</v>
      </c>
      <c r="S213" s="139">
        <v>0.25</v>
      </c>
      <c r="T213" s="4">
        <v>44013</v>
      </c>
      <c r="U213" s="4">
        <v>44180</v>
      </c>
      <c r="V213" s="343"/>
      <c r="W213" s="343"/>
      <c r="X213" s="343"/>
      <c r="Y213" s="341"/>
      <c r="Z213" s="658">
        <v>0.7</v>
      </c>
      <c r="AA213" s="693" t="s">
        <v>1064</v>
      </c>
      <c r="AB213" s="660" t="s">
        <v>907</v>
      </c>
      <c r="AC213" s="660" t="str">
        <f t="shared" si="15"/>
        <v>En gestión</v>
      </c>
      <c r="AD213" s="686"/>
      <c r="AE213" s="656"/>
      <c r="AF213" s="583"/>
      <c r="AG213" s="583"/>
    </row>
    <row r="214" spans="2:33" ht="127" customHeight="1" x14ac:dyDescent="0.2">
      <c r="B214" s="345" t="s">
        <v>407</v>
      </c>
      <c r="C214" s="347" t="s">
        <v>35</v>
      </c>
      <c r="D214" s="347"/>
      <c r="E214" s="347"/>
      <c r="F214" s="347"/>
      <c r="G214" s="349"/>
      <c r="H214" s="222" t="s">
        <v>35</v>
      </c>
      <c r="I214" s="222" t="s">
        <v>35</v>
      </c>
      <c r="J214" s="222" t="s">
        <v>35</v>
      </c>
      <c r="K214" s="222" t="s">
        <v>35</v>
      </c>
      <c r="L214" s="205"/>
      <c r="M214" s="205"/>
      <c r="N214" s="222" t="s">
        <v>417</v>
      </c>
      <c r="O214" s="224" t="s">
        <v>52</v>
      </c>
      <c r="P214" s="224">
        <v>43831</v>
      </c>
      <c r="Q214" s="224">
        <f>MAX(U214:U217)</f>
        <v>44196</v>
      </c>
      <c r="R214" s="27" t="s">
        <v>418</v>
      </c>
      <c r="S214" s="139">
        <v>0.15</v>
      </c>
      <c r="T214" s="5">
        <v>43831</v>
      </c>
      <c r="U214" s="5">
        <v>43981</v>
      </c>
      <c r="V214" s="341">
        <v>0.1</v>
      </c>
      <c r="W214" s="343">
        <v>0.35</v>
      </c>
      <c r="X214" s="343">
        <v>0.6</v>
      </c>
      <c r="Y214" s="341">
        <v>1</v>
      </c>
      <c r="Z214" s="658">
        <v>1</v>
      </c>
      <c r="AA214" s="693" t="s">
        <v>888</v>
      </c>
      <c r="AB214" s="660" t="s">
        <v>865</v>
      </c>
      <c r="AC214" s="660" t="str">
        <f t="shared" si="15"/>
        <v>Terminado</v>
      </c>
      <c r="AD214" s="560" t="s">
        <v>1065</v>
      </c>
      <c r="AE214" s="694">
        <f>(Z214*S214)+(S215*Z215)+(Z216*S216)+(S217*Z217)</f>
        <v>0.55249999999999999</v>
      </c>
      <c r="AF214" s="583" t="s">
        <v>871</v>
      </c>
      <c r="AG214" s="583" t="str">
        <f>IF(AE214&lt;1%,"Sin iniciar",IF(AE214=100%,"Terminada","En gestión"))</f>
        <v>En gestión</v>
      </c>
    </row>
    <row r="215" spans="2:33" ht="127" customHeight="1" x14ac:dyDescent="0.2">
      <c r="B215" s="345"/>
      <c r="C215" s="347"/>
      <c r="D215" s="347"/>
      <c r="E215" s="347"/>
      <c r="F215" s="347"/>
      <c r="G215" s="349"/>
      <c r="H215" s="222"/>
      <c r="I215" s="222"/>
      <c r="J215" s="222"/>
      <c r="K215" s="222"/>
      <c r="L215" s="351"/>
      <c r="M215" s="351"/>
      <c r="N215" s="222"/>
      <c r="O215" s="224"/>
      <c r="P215" s="224"/>
      <c r="Q215" s="224"/>
      <c r="R215" s="27" t="s">
        <v>419</v>
      </c>
      <c r="S215" s="139">
        <v>0.15</v>
      </c>
      <c r="T215" s="5">
        <v>43891</v>
      </c>
      <c r="U215" s="5">
        <v>44196</v>
      </c>
      <c r="V215" s="341"/>
      <c r="W215" s="343"/>
      <c r="X215" s="343"/>
      <c r="Y215" s="341"/>
      <c r="Z215" s="658">
        <v>0.35</v>
      </c>
      <c r="AA215" s="693" t="s">
        <v>1066</v>
      </c>
      <c r="AB215" s="660" t="s">
        <v>907</v>
      </c>
      <c r="AC215" s="660" t="str">
        <f t="shared" si="15"/>
        <v>En gestión</v>
      </c>
      <c r="AD215" s="560"/>
      <c r="AE215" s="687"/>
      <c r="AF215" s="583"/>
      <c r="AG215" s="583"/>
    </row>
    <row r="216" spans="2:33" ht="127" customHeight="1" x14ac:dyDescent="0.2">
      <c r="B216" s="345"/>
      <c r="C216" s="347"/>
      <c r="D216" s="347"/>
      <c r="E216" s="347"/>
      <c r="F216" s="347"/>
      <c r="G216" s="349"/>
      <c r="H216" s="222"/>
      <c r="I216" s="222"/>
      <c r="J216" s="222"/>
      <c r="K216" s="222"/>
      <c r="L216" s="351"/>
      <c r="M216" s="351"/>
      <c r="N216" s="222"/>
      <c r="O216" s="224"/>
      <c r="P216" s="224"/>
      <c r="Q216" s="224"/>
      <c r="R216" s="5" t="s">
        <v>420</v>
      </c>
      <c r="S216" s="139">
        <v>0.35</v>
      </c>
      <c r="T216" s="5">
        <v>43891</v>
      </c>
      <c r="U216" s="5">
        <v>44165</v>
      </c>
      <c r="V216" s="341"/>
      <c r="W216" s="343"/>
      <c r="X216" s="343"/>
      <c r="Y216" s="341"/>
      <c r="Z216" s="658">
        <v>1</v>
      </c>
      <c r="AA216" s="693" t="s">
        <v>1067</v>
      </c>
      <c r="AB216" s="660" t="s">
        <v>907</v>
      </c>
      <c r="AC216" s="660" t="str">
        <f t="shared" si="15"/>
        <v>Terminado</v>
      </c>
      <c r="AD216" s="560"/>
      <c r="AE216" s="687"/>
      <c r="AF216" s="583"/>
      <c r="AG216" s="583"/>
    </row>
    <row r="217" spans="2:33" ht="127" customHeight="1" x14ac:dyDescent="0.2">
      <c r="B217" s="345"/>
      <c r="C217" s="347"/>
      <c r="D217" s="347"/>
      <c r="E217" s="347"/>
      <c r="F217" s="347"/>
      <c r="G217" s="349"/>
      <c r="H217" s="222"/>
      <c r="I217" s="222"/>
      <c r="J217" s="222"/>
      <c r="K217" s="222"/>
      <c r="L217" s="206"/>
      <c r="M217" s="206"/>
      <c r="N217" s="222"/>
      <c r="O217" s="224"/>
      <c r="P217" s="224"/>
      <c r="Q217" s="224"/>
      <c r="R217" s="5" t="s">
        <v>421</v>
      </c>
      <c r="S217" s="139">
        <v>0.35</v>
      </c>
      <c r="T217" s="5">
        <v>44013</v>
      </c>
      <c r="U217" s="5">
        <v>44196</v>
      </c>
      <c r="V217" s="341"/>
      <c r="W217" s="343"/>
      <c r="X217" s="343"/>
      <c r="Y217" s="341"/>
      <c r="Z217" s="658">
        <v>0</v>
      </c>
      <c r="AA217" s="693" t="s">
        <v>1068</v>
      </c>
      <c r="AB217" s="660" t="s">
        <v>907</v>
      </c>
      <c r="AC217" s="660" t="str">
        <f t="shared" si="15"/>
        <v>Sin Iniciar</v>
      </c>
      <c r="AD217" s="560"/>
      <c r="AE217" s="656"/>
      <c r="AF217" s="583"/>
      <c r="AG217" s="583"/>
    </row>
    <row r="218" spans="2:33" ht="127" customHeight="1" x14ac:dyDescent="0.2">
      <c r="B218" s="345" t="s">
        <v>407</v>
      </c>
      <c r="C218" s="347" t="s">
        <v>35</v>
      </c>
      <c r="D218" s="347"/>
      <c r="E218" s="347"/>
      <c r="F218" s="347"/>
      <c r="G218" s="349"/>
      <c r="H218" s="222" t="s">
        <v>35</v>
      </c>
      <c r="I218" s="222" t="s">
        <v>35</v>
      </c>
      <c r="J218" s="222" t="s">
        <v>163</v>
      </c>
      <c r="K218" s="222" t="s">
        <v>163</v>
      </c>
      <c r="L218" s="205"/>
      <c r="M218" s="205"/>
      <c r="N218" s="222" t="s">
        <v>422</v>
      </c>
      <c r="O218" s="224" t="s">
        <v>52</v>
      </c>
      <c r="P218" s="224">
        <v>43831</v>
      </c>
      <c r="Q218" s="224">
        <f>MAX(U218:U219)</f>
        <v>44042</v>
      </c>
      <c r="R218" s="27" t="s">
        <v>423</v>
      </c>
      <c r="S218" s="139">
        <v>0.6</v>
      </c>
      <c r="T218" s="5">
        <v>43831</v>
      </c>
      <c r="U218" s="5">
        <v>43951</v>
      </c>
      <c r="V218" s="341">
        <v>0.5</v>
      </c>
      <c r="W218" s="343">
        <v>0.5</v>
      </c>
      <c r="X218" s="343">
        <v>0.5</v>
      </c>
      <c r="Y218" s="341">
        <v>1</v>
      </c>
      <c r="Z218" s="658">
        <v>1</v>
      </c>
      <c r="AA218" s="693" t="s">
        <v>888</v>
      </c>
      <c r="AB218" s="660" t="s">
        <v>865</v>
      </c>
      <c r="AC218" s="660" t="str">
        <f t="shared" si="15"/>
        <v>Terminado</v>
      </c>
      <c r="AD218" s="560" t="s">
        <v>1069</v>
      </c>
      <c r="AE218" s="644">
        <f>(Z218*S218)+(S219*Z219)</f>
        <v>0.99199999999999999</v>
      </c>
      <c r="AF218" s="583" t="s">
        <v>865</v>
      </c>
      <c r="AG218" s="583" t="str">
        <f>IF(AE218&lt;1%,"Sin iniciar",IF(AE218=100%,"Terminada","En gestión"))</f>
        <v>En gestión</v>
      </c>
    </row>
    <row r="219" spans="2:33" ht="127" customHeight="1" x14ac:dyDescent="0.2">
      <c r="B219" s="345"/>
      <c r="C219" s="347"/>
      <c r="D219" s="347"/>
      <c r="E219" s="347"/>
      <c r="F219" s="347"/>
      <c r="G219" s="349"/>
      <c r="H219" s="222"/>
      <c r="I219" s="222"/>
      <c r="J219" s="222"/>
      <c r="K219" s="222"/>
      <c r="L219" s="206"/>
      <c r="M219" s="206"/>
      <c r="N219" s="222"/>
      <c r="O219" s="224"/>
      <c r="P219" s="224"/>
      <c r="Q219" s="224"/>
      <c r="R219" s="135" t="s">
        <v>424</v>
      </c>
      <c r="S219" s="139">
        <v>0.4</v>
      </c>
      <c r="T219" s="5">
        <v>43891</v>
      </c>
      <c r="U219" s="5">
        <v>44042</v>
      </c>
      <c r="V219" s="341"/>
      <c r="W219" s="343"/>
      <c r="X219" s="343"/>
      <c r="Y219" s="341"/>
      <c r="Z219" s="658">
        <v>0.98</v>
      </c>
      <c r="AA219" s="693" t="s">
        <v>1070</v>
      </c>
      <c r="AB219" s="660" t="s">
        <v>865</v>
      </c>
      <c r="AC219" s="660" t="str">
        <f t="shared" si="15"/>
        <v>En gestión</v>
      </c>
      <c r="AD219" s="560"/>
      <c r="AE219" s="644"/>
      <c r="AF219" s="583"/>
      <c r="AG219" s="583"/>
    </row>
    <row r="220" spans="2:33" ht="127" customHeight="1" x14ac:dyDescent="0.2">
      <c r="B220" s="345" t="s">
        <v>407</v>
      </c>
      <c r="C220" s="347" t="s">
        <v>31</v>
      </c>
      <c r="D220" s="347" t="s">
        <v>32</v>
      </c>
      <c r="E220" s="347" t="s">
        <v>49</v>
      </c>
      <c r="F220" s="347">
        <v>0.02</v>
      </c>
      <c r="G220" s="349"/>
      <c r="H220" s="222" t="s">
        <v>35</v>
      </c>
      <c r="I220" s="222" t="s">
        <v>35</v>
      </c>
      <c r="J220" s="222" t="s">
        <v>35</v>
      </c>
      <c r="K220" s="222" t="s">
        <v>35</v>
      </c>
      <c r="L220" s="205"/>
      <c r="M220" s="205"/>
      <c r="N220" s="353" t="s">
        <v>425</v>
      </c>
      <c r="O220" s="224" t="s">
        <v>52</v>
      </c>
      <c r="P220" s="224">
        <v>43891</v>
      </c>
      <c r="Q220" s="224">
        <f>MAX(U220:U221)</f>
        <v>44165</v>
      </c>
      <c r="R220" s="135" t="s">
        <v>426</v>
      </c>
      <c r="S220" s="139">
        <v>0.4</v>
      </c>
      <c r="T220" s="5">
        <v>43891</v>
      </c>
      <c r="U220" s="5">
        <v>44165</v>
      </c>
      <c r="V220" s="341">
        <v>0.15</v>
      </c>
      <c r="W220" s="341">
        <v>0.3</v>
      </c>
      <c r="X220" s="341">
        <v>0.6</v>
      </c>
      <c r="Y220" s="341">
        <v>1</v>
      </c>
      <c r="Z220" s="658">
        <v>0.9</v>
      </c>
      <c r="AA220" s="693" t="s">
        <v>1071</v>
      </c>
      <c r="AB220" s="660" t="s">
        <v>907</v>
      </c>
      <c r="AC220" s="660" t="str">
        <f t="shared" si="15"/>
        <v>En gestión</v>
      </c>
      <c r="AD220" s="560" t="s">
        <v>1072</v>
      </c>
      <c r="AE220" s="644">
        <f>(Z220*S220)+(S221*Z221)</f>
        <v>0.96</v>
      </c>
      <c r="AF220" s="583" t="s">
        <v>871</v>
      </c>
      <c r="AG220" s="583" t="str">
        <f>IF(AE220&lt;1%,"Sin iniciar",IF(AE220=100%,"Terminada","En gestión"))</f>
        <v>En gestión</v>
      </c>
    </row>
    <row r="221" spans="2:33" ht="127" customHeight="1" x14ac:dyDescent="0.2">
      <c r="B221" s="345"/>
      <c r="C221" s="347"/>
      <c r="D221" s="347"/>
      <c r="E221" s="347"/>
      <c r="F221" s="347"/>
      <c r="G221" s="349"/>
      <c r="H221" s="222"/>
      <c r="I221" s="222"/>
      <c r="J221" s="222"/>
      <c r="K221" s="222"/>
      <c r="L221" s="206"/>
      <c r="M221" s="206"/>
      <c r="N221" s="353"/>
      <c r="O221" s="224"/>
      <c r="P221" s="224"/>
      <c r="Q221" s="224"/>
      <c r="R221" s="135" t="s">
        <v>427</v>
      </c>
      <c r="S221" s="139">
        <v>0.6</v>
      </c>
      <c r="T221" s="5">
        <v>43891</v>
      </c>
      <c r="U221" s="5">
        <v>44165</v>
      </c>
      <c r="V221" s="341"/>
      <c r="W221" s="341"/>
      <c r="X221" s="341"/>
      <c r="Y221" s="341"/>
      <c r="Z221" s="658">
        <v>1</v>
      </c>
      <c r="AA221" s="693" t="s">
        <v>1073</v>
      </c>
      <c r="AB221" s="660" t="s">
        <v>907</v>
      </c>
      <c r="AC221" s="660" t="str">
        <f t="shared" si="15"/>
        <v>Terminado</v>
      </c>
      <c r="AD221" s="560"/>
      <c r="AE221" s="644"/>
      <c r="AF221" s="583"/>
      <c r="AG221" s="583"/>
    </row>
    <row r="222" spans="2:33" ht="127" customHeight="1" x14ac:dyDescent="0.2">
      <c r="B222" s="345" t="s">
        <v>407</v>
      </c>
      <c r="C222" s="347" t="s">
        <v>31</v>
      </c>
      <c r="D222" s="347" t="s">
        <v>32</v>
      </c>
      <c r="E222" s="347" t="s">
        <v>49</v>
      </c>
      <c r="F222" s="347">
        <v>0.02</v>
      </c>
      <c r="G222" s="349"/>
      <c r="H222" s="222" t="s">
        <v>35</v>
      </c>
      <c r="I222" s="222" t="s">
        <v>35</v>
      </c>
      <c r="J222" s="222" t="s">
        <v>35</v>
      </c>
      <c r="K222" s="222" t="s">
        <v>35</v>
      </c>
      <c r="L222" s="205"/>
      <c r="M222" s="205"/>
      <c r="N222" s="353" t="s">
        <v>428</v>
      </c>
      <c r="O222" s="224" t="s">
        <v>52</v>
      </c>
      <c r="P222" s="224">
        <v>43952</v>
      </c>
      <c r="Q222" s="224">
        <f>MAX(U222:U224)</f>
        <v>44196</v>
      </c>
      <c r="R222" s="135" t="s">
        <v>429</v>
      </c>
      <c r="S222" s="139">
        <v>0.3</v>
      </c>
      <c r="T222" s="5">
        <v>43952</v>
      </c>
      <c r="U222" s="5">
        <v>44196</v>
      </c>
      <c r="V222" s="341">
        <v>0.15</v>
      </c>
      <c r="W222" s="341">
        <v>0.3</v>
      </c>
      <c r="X222" s="341">
        <v>0.6</v>
      </c>
      <c r="Y222" s="341">
        <v>1</v>
      </c>
      <c r="Z222" s="658">
        <v>0.6</v>
      </c>
      <c r="AA222" s="693" t="s">
        <v>1074</v>
      </c>
      <c r="AB222" s="660" t="s">
        <v>907</v>
      </c>
      <c r="AC222" s="660" t="str">
        <f t="shared" si="15"/>
        <v>En gestión</v>
      </c>
      <c r="AD222" s="560" t="s">
        <v>1075</v>
      </c>
      <c r="AE222" s="694">
        <f>(Z222*S222)+(S223*Z223)+(Z224*S224)</f>
        <v>0.42</v>
      </c>
      <c r="AF222" s="583" t="s">
        <v>871</v>
      </c>
      <c r="AG222" s="583" t="str">
        <f>IF(AE222&lt;1%,"Sin iniciar",IF(AE222=100%,"Terminada","En gestión"))</f>
        <v>En gestión</v>
      </c>
    </row>
    <row r="223" spans="2:33" ht="127" customHeight="1" x14ac:dyDescent="0.2">
      <c r="B223" s="345"/>
      <c r="C223" s="347"/>
      <c r="D223" s="347"/>
      <c r="E223" s="347"/>
      <c r="F223" s="347"/>
      <c r="G223" s="349"/>
      <c r="H223" s="222"/>
      <c r="I223" s="222"/>
      <c r="J223" s="222"/>
      <c r="K223" s="222"/>
      <c r="L223" s="351"/>
      <c r="M223" s="351"/>
      <c r="N223" s="353"/>
      <c r="O223" s="224"/>
      <c r="P223" s="224"/>
      <c r="Q223" s="224"/>
      <c r="R223" s="135" t="s">
        <v>430</v>
      </c>
      <c r="S223" s="139">
        <v>0.3</v>
      </c>
      <c r="T223" s="5">
        <v>43952</v>
      </c>
      <c r="U223" s="5">
        <v>44196</v>
      </c>
      <c r="V223" s="341"/>
      <c r="W223" s="341"/>
      <c r="X223" s="341"/>
      <c r="Y223" s="341"/>
      <c r="Z223" s="658">
        <v>0</v>
      </c>
      <c r="AA223" s="693" t="s">
        <v>1076</v>
      </c>
      <c r="AB223" s="660" t="s">
        <v>907</v>
      </c>
      <c r="AC223" s="660" t="str">
        <f t="shared" si="15"/>
        <v>Sin Iniciar</v>
      </c>
      <c r="AD223" s="560"/>
      <c r="AE223" s="687"/>
      <c r="AF223" s="583"/>
      <c r="AG223" s="583"/>
    </row>
    <row r="224" spans="2:33" ht="127" customHeight="1" x14ac:dyDescent="0.2">
      <c r="B224" s="345"/>
      <c r="C224" s="347"/>
      <c r="D224" s="347"/>
      <c r="E224" s="347"/>
      <c r="F224" s="347"/>
      <c r="G224" s="349"/>
      <c r="H224" s="222"/>
      <c r="I224" s="222"/>
      <c r="J224" s="222"/>
      <c r="K224" s="222"/>
      <c r="L224" s="206"/>
      <c r="M224" s="206"/>
      <c r="N224" s="353"/>
      <c r="O224" s="224"/>
      <c r="P224" s="224"/>
      <c r="Q224" s="224"/>
      <c r="R224" s="135" t="s">
        <v>431</v>
      </c>
      <c r="S224" s="139">
        <v>0.4</v>
      </c>
      <c r="T224" s="5">
        <v>43952</v>
      </c>
      <c r="U224" s="5">
        <v>44196</v>
      </c>
      <c r="V224" s="341"/>
      <c r="W224" s="341"/>
      <c r="X224" s="341"/>
      <c r="Y224" s="341"/>
      <c r="Z224" s="658">
        <v>0.6</v>
      </c>
      <c r="AA224" s="693" t="s">
        <v>1077</v>
      </c>
      <c r="AB224" s="660" t="s">
        <v>907</v>
      </c>
      <c r="AC224" s="660" t="str">
        <f t="shared" si="15"/>
        <v>En gestión</v>
      </c>
      <c r="AD224" s="560"/>
      <c r="AE224" s="656"/>
      <c r="AF224" s="583"/>
      <c r="AG224" s="583"/>
    </row>
    <row r="225" spans="2:33" ht="127" customHeight="1" x14ac:dyDescent="0.2">
      <c r="B225" s="345" t="s">
        <v>407</v>
      </c>
      <c r="C225" s="347" t="s">
        <v>31</v>
      </c>
      <c r="D225" s="347" t="s">
        <v>32</v>
      </c>
      <c r="E225" s="347" t="s">
        <v>49</v>
      </c>
      <c r="F225" s="347">
        <v>0.02</v>
      </c>
      <c r="G225" s="349"/>
      <c r="H225" s="222"/>
      <c r="I225" s="222"/>
      <c r="J225" s="222"/>
      <c r="K225" s="222"/>
      <c r="L225" s="205"/>
      <c r="M225" s="205"/>
      <c r="N225" s="353" t="s">
        <v>432</v>
      </c>
      <c r="O225" s="224" t="s">
        <v>52</v>
      </c>
      <c r="P225" s="224">
        <v>43983</v>
      </c>
      <c r="Q225" s="224">
        <f>MAX(U225:U228)</f>
        <v>44196</v>
      </c>
      <c r="R225" s="135" t="s">
        <v>433</v>
      </c>
      <c r="S225" s="139">
        <v>0.2</v>
      </c>
      <c r="T225" s="5">
        <v>43983</v>
      </c>
      <c r="U225" s="5">
        <v>44196</v>
      </c>
      <c r="V225" s="341">
        <v>0.15</v>
      </c>
      <c r="W225" s="341">
        <v>0.3</v>
      </c>
      <c r="X225" s="341">
        <v>0.6</v>
      </c>
      <c r="Y225" s="341">
        <v>1</v>
      </c>
      <c r="Z225" s="658">
        <v>0</v>
      </c>
      <c r="AA225" s="693" t="s">
        <v>1078</v>
      </c>
      <c r="AB225" s="660" t="s">
        <v>907</v>
      </c>
      <c r="AC225" s="660" t="str">
        <f t="shared" si="15"/>
        <v>Sin Iniciar</v>
      </c>
      <c r="AD225" s="560" t="s">
        <v>1079</v>
      </c>
      <c r="AE225" s="694">
        <f>(Z225*S225)+(S226*Z226)+(Z227*S227)+(S228*Z228)</f>
        <v>0.22499999999999998</v>
      </c>
      <c r="AF225" s="583" t="s">
        <v>871</v>
      </c>
      <c r="AG225" s="583" t="str">
        <f>IF(AE225&lt;1%,"Sin iniciar",IF(AE225=100%,"Terminada","En gestión"))</f>
        <v>En gestión</v>
      </c>
    </row>
    <row r="226" spans="2:33" ht="127" customHeight="1" x14ac:dyDescent="0.2">
      <c r="B226" s="345"/>
      <c r="C226" s="347"/>
      <c r="D226" s="347"/>
      <c r="E226" s="347"/>
      <c r="F226" s="347"/>
      <c r="G226" s="349"/>
      <c r="H226" s="222"/>
      <c r="I226" s="222"/>
      <c r="J226" s="222"/>
      <c r="K226" s="222"/>
      <c r="L226" s="351"/>
      <c r="M226" s="351"/>
      <c r="N226" s="353"/>
      <c r="O226" s="224"/>
      <c r="P226" s="224"/>
      <c r="Q226" s="224"/>
      <c r="R226" s="135" t="s">
        <v>434</v>
      </c>
      <c r="S226" s="139">
        <v>0.25</v>
      </c>
      <c r="T226" s="5">
        <v>43983</v>
      </c>
      <c r="U226" s="5">
        <v>44196</v>
      </c>
      <c r="V226" s="341"/>
      <c r="W226" s="341"/>
      <c r="X226" s="341"/>
      <c r="Y226" s="341"/>
      <c r="Z226" s="658">
        <v>0.6</v>
      </c>
      <c r="AA226" s="693" t="s">
        <v>1080</v>
      </c>
      <c r="AB226" s="660" t="s">
        <v>907</v>
      </c>
      <c r="AC226" s="660" t="str">
        <f t="shared" si="15"/>
        <v>En gestión</v>
      </c>
      <c r="AD226" s="560"/>
      <c r="AE226" s="687"/>
      <c r="AF226" s="583"/>
      <c r="AG226" s="583"/>
    </row>
    <row r="227" spans="2:33" ht="127" customHeight="1" x14ac:dyDescent="0.2">
      <c r="B227" s="345"/>
      <c r="C227" s="347"/>
      <c r="D227" s="347"/>
      <c r="E227" s="347"/>
      <c r="F227" s="347"/>
      <c r="G227" s="349"/>
      <c r="H227" s="222"/>
      <c r="I227" s="222"/>
      <c r="J227" s="222"/>
      <c r="K227" s="222"/>
      <c r="L227" s="351"/>
      <c r="M227" s="351"/>
      <c r="N227" s="353"/>
      <c r="O227" s="224"/>
      <c r="P227" s="224"/>
      <c r="Q227" s="224"/>
      <c r="R227" s="135" t="s">
        <v>435</v>
      </c>
      <c r="S227" s="139">
        <v>0.25</v>
      </c>
      <c r="T227" s="5">
        <v>43983</v>
      </c>
      <c r="U227" s="5">
        <v>44196</v>
      </c>
      <c r="V227" s="341"/>
      <c r="W227" s="341"/>
      <c r="X227" s="341"/>
      <c r="Y227" s="341"/>
      <c r="Z227" s="658">
        <v>0</v>
      </c>
      <c r="AA227" s="693" t="s">
        <v>1081</v>
      </c>
      <c r="AB227" s="660" t="s">
        <v>907</v>
      </c>
      <c r="AC227" s="660" t="str">
        <f t="shared" si="15"/>
        <v>Sin Iniciar</v>
      </c>
      <c r="AD227" s="560"/>
      <c r="AE227" s="687"/>
      <c r="AF227" s="583"/>
      <c r="AG227" s="583"/>
    </row>
    <row r="228" spans="2:33" ht="127" customHeight="1" x14ac:dyDescent="0.2">
      <c r="B228" s="345"/>
      <c r="C228" s="347"/>
      <c r="D228" s="347"/>
      <c r="E228" s="347"/>
      <c r="F228" s="347"/>
      <c r="G228" s="349"/>
      <c r="H228" s="222"/>
      <c r="I228" s="222"/>
      <c r="J228" s="222"/>
      <c r="K228" s="222"/>
      <c r="L228" s="206"/>
      <c r="M228" s="206"/>
      <c r="N228" s="353"/>
      <c r="O228" s="224"/>
      <c r="P228" s="224"/>
      <c r="Q228" s="224"/>
      <c r="R228" s="135" t="s">
        <v>436</v>
      </c>
      <c r="S228" s="139">
        <v>0.3</v>
      </c>
      <c r="T228" s="5">
        <v>43983</v>
      </c>
      <c r="U228" s="5">
        <v>44196</v>
      </c>
      <c r="V228" s="341"/>
      <c r="W228" s="341"/>
      <c r="X228" s="341"/>
      <c r="Y228" s="341"/>
      <c r="Z228" s="658">
        <v>0.25</v>
      </c>
      <c r="AA228" s="693" t="s">
        <v>1082</v>
      </c>
      <c r="AB228" s="660" t="s">
        <v>907</v>
      </c>
      <c r="AC228" s="660" t="str">
        <f t="shared" si="15"/>
        <v>En gestión</v>
      </c>
      <c r="AD228" s="560"/>
      <c r="AE228" s="656"/>
      <c r="AF228" s="583"/>
      <c r="AG228" s="583"/>
    </row>
    <row r="229" spans="2:33" ht="127" customHeight="1" x14ac:dyDescent="0.2">
      <c r="B229" s="345" t="s">
        <v>407</v>
      </c>
      <c r="C229" s="347" t="s">
        <v>295</v>
      </c>
      <c r="D229" s="347" t="s">
        <v>437</v>
      </c>
      <c r="E229" s="347" t="s">
        <v>33</v>
      </c>
      <c r="F229" s="347"/>
      <c r="G229" s="349" t="s">
        <v>438</v>
      </c>
      <c r="H229" s="222"/>
      <c r="I229" s="222"/>
      <c r="J229" s="222"/>
      <c r="K229" s="222"/>
      <c r="L229" s="205"/>
      <c r="M229" s="205"/>
      <c r="N229" s="222" t="s">
        <v>439</v>
      </c>
      <c r="O229" s="224" t="s">
        <v>52</v>
      </c>
      <c r="P229" s="224">
        <v>43922</v>
      </c>
      <c r="Q229" s="224">
        <f>MAX(U229:U231)</f>
        <v>44180</v>
      </c>
      <c r="R229" s="135" t="s">
        <v>440</v>
      </c>
      <c r="S229" s="139">
        <v>0.25</v>
      </c>
      <c r="T229" s="5">
        <v>43922</v>
      </c>
      <c r="U229" s="5">
        <v>44104</v>
      </c>
      <c r="V229" s="341">
        <v>0</v>
      </c>
      <c r="W229" s="343">
        <v>0.1</v>
      </c>
      <c r="X229" s="343">
        <v>0.45</v>
      </c>
      <c r="Y229" s="341">
        <v>1</v>
      </c>
      <c r="Z229" s="658">
        <v>0.2</v>
      </c>
      <c r="AA229" s="693" t="s">
        <v>1083</v>
      </c>
      <c r="AB229" s="660" t="s">
        <v>865</v>
      </c>
      <c r="AC229" s="660" t="str">
        <f t="shared" si="15"/>
        <v>En gestión</v>
      </c>
      <c r="AD229" s="560" t="s">
        <v>1084</v>
      </c>
      <c r="AE229" s="694">
        <f>(Z229*S229)+(S230*Z230)+(Z231*S231)</f>
        <v>0.125</v>
      </c>
      <c r="AF229" s="583" t="s">
        <v>871</v>
      </c>
      <c r="AG229" s="583" t="str">
        <f>IF(AE229&lt;1%,"Sin iniciar",IF(AE229=100%,"Terminada","En gestión"))</f>
        <v>En gestión</v>
      </c>
    </row>
    <row r="230" spans="2:33" ht="127" customHeight="1" x14ac:dyDescent="0.2">
      <c r="B230" s="345"/>
      <c r="C230" s="347"/>
      <c r="D230" s="347"/>
      <c r="E230" s="347"/>
      <c r="F230" s="347"/>
      <c r="G230" s="349"/>
      <c r="H230" s="222"/>
      <c r="I230" s="222"/>
      <c r="J230" s="222"/>
      <c r="K230" s="222"/>
      <c r="L230" s="351"/>
      <c r="M230" s="351"/>
      <c r="N230" s="222"/>
      <c r="O230" s="224"/>
      <c r="P230" s="224"/>
      <c r="Q230" s="224"/>
      <c r="R230" s="135" t="s">
        <v>441</v>
      </c>
      <c r="S230" s="139">
        <v>0.25</v>
      </c>
      <c r="T230" s="5">
        <v>44013</v>
      </c>
      <c r="U230" s="5">
        <v>44104</v>
      </c>
      <c r="V230" s="341"/>
      <c r="W230" s="343"/>
      <c r="X230" s="343"/>
      <c r="Y230" s="341"/>
      <c r="Z230" s="658">
        <v>0.2</v>
      </c>
      <c r="AA230" s="693" t="s">
        <v>1085</v>
      </c>
      <c r="AB230" s="660" t="s">
        <v>865</v>
      </c>
      <c r="AC230" s="660" t="str">
        <f t="shared" si="15"/>
        <v>En gestión</v>
      </c>
      <c r="AD230" s="560"/>
      <c r="AE230" s="687"/>
      <c r="AF230" s="583"/>
      <c r="AG230" s="583"/>
    </row>
    <row r="231" spans="2:33" ht="127" customHeight="1" x14ac:dyDescent="0.2">
      <c r="B231" s="345"/>
      <c r="C231" s="347"/>
      <c r="D231" s="347"/>
      <c r="E231" s="347"/>
      <c r="F231" s="347"/>
      <c r="G231" s="349"/>
      <c r="H231" s="222"/>
      <c r="I231" s="222"/>
      <c r="J231" s="222"/>
      <c r="K231" s="222"/>
      <c r="L231" s="206"/>
      <c r="M231" s="206"/>
      <c r="N231" s="222"/>
      <c r="O231" s="224"/>
      <c r="P231" s="224"/>
      <c r="Q231" s="224"/>
      <c r="R231" s="137" t="s">
        <v>442</v>
      </c>
      <c r="S231" s="139">
        <v>0.5</v>
      </c>
      <c r="T231" s="5">
        <v>44013</v>
      </c>
      <c r="U231" s="5">
        <v>44180</v>
      </c>
      <c r="V231" s="341"/>
      <c r="W231" s="343"/>
      <c r="X231" s="343"/>
      <c r="Y231" s="341"/>
      <c r="Z231" s="658">
        <v>0.05</v>
      </c>
      <c r="AA231" s="693" t="s">
        <v>1086</v>
      </c>
      <c r="AB231" s="660" t="s">
        <v>907</v>
      </c>
      <c r="AC231" s="660" t="str">
        <f t="shared" si="15"/>
        <v>En gestión</v>
      </c>
      <c r="AD231" s="560"/>
      <c r="AE231" s="656"/>
      <c r="AF231" s="583"/>
      <c r="AG231" s="583"/>
    </row>
    <row r="232" spans="2:33" ht="68" customHeight="1" x14ac:dyDescent="0.2">
      <c r="B232" s="345" t="s">
        <v>407</v>
      </c>
      <c r="C232" s="347" t="s">
        <v>31</v>
      </c>
      <c r="D232" s="347" t="s">
        <v>32</v>
      </c>
      <c r="E232" s="347" t="s">
        <v>33</v>
      </c>
      <c r="F232" s="347"/>
      <c r="G232" s="349" t="s">
        <v>443</v>
      </c>
      <c r="H232" s="222"/>
      <c r="I232" s="222"/>
      <c r="J232" s="222"/>
      <c r="K232" s="222"/>
      <c r="L232" s="205"/>
      <c r="M232" s="205"/>
      <c r="N232" s="222" t="s">
        <v>444</v>
      </c>
      <c r="O232" s="224" t="s">
        <v>52</v>
      </c>
      <c r="P232" s="224">
        <v>43831</v>
      </c>
      <c r="Q232" s="224">
        <f>MAX(U232:U235)</f>
        <v>43921</v>
      </c>
      <c r="R232" s="135" t="s">
        <v>445</v>
      </c>
      <c r="S232" s="139">
        <v>0.25</v>
      </c>
      <c r="T232" s="4">
        <v>43831</v>
      </c>
      <c r="U232" s="4">
        <v>43921</v>
      </c>
      <c r="V232" s="341">
        <v>1</v>
      </c>
      <c r="W232" s="343"/>
      <c r="X232" s="343"/>
      <c r="Y232" s="341"/>
      <c r="Z232" s="658">
        <v>1</v>
      </c>
      <c r="AA232" s="806" t="s">
        <v>1087</v>
      </c>
      <c r="AB232" s="660" t="s">
        <v>865</v>
      </c>
      <c r="AC232" s="660" t="str">
        <f t="shared" si="15"/>
        <v>Terminado</v>
      </c>
      <c r="AD232" s="560" t="s">
        <v>1087</v>
      </c>
      <c r="AE232" s="694">
        <f>(Z232*S232)+(S233*Z233)+(Z234*S234)+(S235*Z235)</f>
        <v>1</v>
      </c>
      <c r="AF232" s="583" t="s">
        <v>865</v>
      </c>
      <c r="AG232" s="583" t="str">
        <f>IF(AE232&lt;1%,"Sin iniciar",IF(AE232=100%,"Terminada","En gestión"))</f>
        <v>Terminada</v>
      </c>
    </row>
    <row r="233" spans="2:33" ht="68" customHeight="1" x14ac:dyDescent="0.2">
      <c r="B233" s="345"/>
      <c r="C233" s="347"/>
      <c r="D233" s="347"/>
      <c r="E233" s="347"/>
      <c r="F233" s="347"/>
      <c r="G233" s="349"/>
      <c r="H233" s="222"/>
      <c r="I233" s="222"/>
      <c r="J233" s="222"/>
      <c r="K233" s="222"/>
      <c r="L233" s="351"/>
      <c r="M233" s="351"/>
      <c r="N233" s="222"/>
      <c r="O233" s="224"/>
      <c r="P233" s="224"/>
      <c r="Q233" s="224"/>
      <c r="R233" s="135" t="s">
        <v>446</v>
      </c>
      <c r="S233" s="139">
        <v>0.25</v>
      </c>
      <c r="T233" s="4">
        <v>43831</v>
      </c>
      <c r="U233" s="4">
        <v>43921</v>
      </c>
      <c r="V233" s="341"/>
      <c r="W233" s="343"/>
      <c r="X233" s="343"/>
      <c r="Y233" s="341"/>
      <c r="Z233" s="658">
        <v>1</v>
      </c>
      <c r="AA233" s="806"/>
      <c r="AB233" s="660" t="s">
        <v>865</v>
      </c>
      <c r="AC233" s="660" t="str">
        <f t="shared" si="15"/>
        <v>Terminado</v>
      </c>
      <c r="AD233" s="560"/>
      <c r="AE233" s="687"/>
      <c r="AF233" s="583"/>
      <c r="AG233" s="583"/>
    </row>
    <row r="234" spans="2:33" ht="68" customHeight="1" x14ac:dyDescent="0.2">
      <c r="B234" s="345"/>
      <c r="C234" s="347"/>
      <c r="D234" s="347"/>
      <c r="E234" s="347"/>
      <c r="F234" s="347"/>
      <c r="G234" s="349"/>
      <c r="H234" s="222"/>
      <c r="I234" s="222"/>
      <c r="J234" s="222"/>
      <c r="K234" s="222"/>
      <c r="L234" s="351"/>
      <c r="M234" s="351"/>
      <c r="N234" s="222"/>
      <c r="O234" s="224"/>
      <c r="P234" s="224"/>
      <c r="Q234" s="224"/>
      <c r="R234" s="137" t="s">
        <v>447</v>
      </c>
      <c r="S234" s="139">
        <v>0.25</v>
      </c>
      <c r="T234" s="4">
        <v>43831</v>
      </c>
      <c r="U234" s="4">
        <v>43921</v>
      </c>
      <c r="V234" s="341"/>
      <c r="W234" s="343"/>
      <c r="X234" s="343"/>
      <c r="Y234" s="341"/>
      <c r="Z234" s="658">
        <v>1</v>
      </c>
      <c r="AA234" s="806"/>
      <c r="AB234" s="660" t="s">
        <v>865</v>
      </c>
      <c r="AC234" s="660" t="str">
        <f t="shared" si="15"/>
        <v>Terminado</v>
      </c>
      <c r="AD234" s="560"/>
      <c r="AE234" s="687"/>
      <c r="AF234" s="583"/>
      <c r="AG234" s="583"/>
    </row>
    <row r="235" spans="2:33" ht="68" customHeight="1" x14ac:dyDescent="0.2">
      <c r="B235" s="345"/>
      <c r="C235" s="347"/>
      <c r="D235" s="347"/>
      <c r="E235" s="347"/>
      <c r="F235" s="347"/>
      <c r="G235" s="349"/>
      <c r="H235" s="222"/>
      <c r="I235" s="222"/>
      <c r="J235" s="222"/>
      <c r="K235" s="222"/>
      <c r="L235" s="206"/>
      <c r="M235" s="206"/>
      <c r="N235" s="222"/>
      <c r="O235" s="224"/>
      <c r="P235" s="224"/>
      <c r="Q235" s="224"/>
      <c r="R235" s="137" t="s">
        <v>448</v>
      </c>
      <c r="S235" s="139">
        <v>0.25</v>
      </c>
      <c r="T235" s="4">
        <v>43831</v>
      </c>
      <c r="U235" s="4">
        <v>43921</v>
      </c>
      <c r="V235" s="341"/>
      <c r="W235" s="343"/>
      <c r="X235" s="343"/>
      <c r="Y235" s="341"/>
      <c r="Z235" s="658">
        <v>1</v>
      </c>
      <c r="AA235" s="806"/>
      <c r="AB235" s="660" t="s">
        <v>865</v>
      </c>
      <c r="AC235" s="660" t="str">
        <f t="shared" si="15"/>
        <v>Terminado</v>
      </c>
      <c r="AD235" s="560"/>
      <c r="AE235" s="656"/>
      <c r="AF235" s="583"/>
      <c r="AG235" s="583"/>
    </row>
    <row r="236" spans="2:33" ht="127" customHeight="1" x14ac:dyDescent="0.2">
      <c r="B236" s="345" t="s">
        <v>407</v>
      </c>
      <c r="C236" s="347" t="s">
        <v>256</v>
      </c>
      <c r="D236" s="347" t="s">
        <v>257</v>
      </c>
      <c r="E236" s="347" t="s">
        <v>33</v>
      </c>
      <c r="F236" s="347"/>
      <c r="G236" s="349" t="s">
        <v>449</v>
      </c>
      <c r="H236" s="222" t="s">
        <v>35</v>
      </c>
      <c r="I236" s="222" t="s">
        <v>35</v>
      </c>
      <c r="J236" s="222" t="s">
        <v>35</v>
      </c>
      <c r="K236" s="222" t="s">
        <v>35</v>
      </c>
      <c r="L236" s="205"/>
      <c r="M236" s="205"/>
      <c r="N236" s="222" t="s">
        <v>450</v>
      </c>
      <c r="O236" s="224" t="s">
        <v>52</v>
      </c>
      <c r="P236" s="224">
        <v>44013</v>
      </c>
      <c r="Q236" s="224">
        <f>MAX(U236:U237)</f>
        <v>44180</v>
      </c>
      <c r="R236" s="135" t="s">
        <v>451</v>
      </c>
      <c r="S236" s="139">
        <v>0.4</v>
      </c>
      <c r="T236" s="5">
        <v>44013</v>
      </c>
      <c r="U236" s="5">
        <v>44180</v>
      </c>
      <c r="V236" s="341"/>
      <c r="W236" s="343">
        <v>0</v>
      </c>
      <c r="X236" s="343">
        <v>0.4</v>
      </c>
      <c r="Y236" s="341">
        <v>1</v>
      </c>
      <c r="Z236" s="658">
        <v>0.1</v>
      </c>
      <c r="AA236" s="693" t="s">
        <v>1088</v>
      </c>
      <c r="AB236" s="660" t="s">
        <v>871</v>
      </c>
      <c r="AC236" s="660" t="str">
        <f t="shared" si="15"/>
        <v>En gestión</v>
      </c>
      <c r="AD236" s="560" t="s">
        <v>1089</v>
      </c>
      <c r="AE236" s="644">
        <f>(Z236*S236)+(S237*Z237)</f>
        <v>0.1</v>
      </c>
      <c r="AF236" s="583" t="s">
        <v>871</v>
      </c>
      <c r="AG236" s="583" t="str">
        <f>IF(AE236&lt;1%,"Sin iniciar",IF(AE236=100%,"Terminada","En gestión"))</f>
        <v>En gestión</v>
      </c>
    </row>
    <row r="237" spans="2:33" ht="127" customHeight="1" x14ac:dyDescent="0.2">
      <c r="B237" s="345"/>
      <c r="C237" s="347"/>
      <c r="D237" s="347"/>
      <c r="E237" s="347"/>
      <c r="F237" s="347"/>
      <c r="G237" s="349"/>
      <c r="H237" s="222"/>
      <c r="I237" s="222"/>
      <c r="J237" s="222"/>
      <c r="K237" s="222"/>
      <c r="L237" s="206"/>
      <c r="M237" s="206"/>
      <c r="N237" s="222"/>
      <c r="O237" s="224"/>
      <c r="P237" s="224"/>
      <c r="Q237" s="224"/>
      <c r="R237" s="135" t="s">
        <v>452</v>
      </c>
      <c r="S237" s="139">
        <v>0.6</v>
      </c>
      <c r="T237" s="5">
        <v>44105</v>
      </c>
      <c r="U237" s="5">
        <v>44180</v>
      </c>
      <c r="V237" s="341"/>
      <c r="W237" s="343"/>
      <c r="X237" s="343"/>
      <c r="Y237" s="341"/>
      <c r="Z237" s="658">
        <v>0.1</v>
      </c>
      <c r="AA237" s="693" t="s">
        <v>1090</v>
      </c>
      <c r="AB237" s="660" t="s">
        <v>876</v>
      </c>
      <c r="AC237" s="660" t="str">
        <f t="shared" si="15"/>
        <v>En gestión</v>
      </c>
      <c r="AD237" s="560"/>
      <c r="AE237" s="644"/>
      <c r="AF237" s="583"/>
      <c r="AG237" s="583"/>
    </row>
    <row r="238" spans="2:33" ht="127" customHeight="1" x14ac:dyDescent="0.2">
      <c r="B238" s="345" t="s">
        <v>407</v>
      </c>
      <c r="C238" s="347" t="s">
        <v>295</v>
      </c>
      <c r="D238" s="347" t="s">
        <v>437</v>
      </c>
      <c r="E238" s="347" t="s">
        <v>49</v>
      </c>
      <c r="F238" s="347">
        <v>0.01</v>
      </c>
      <c r="G238" s="349" t="s">
        <v>453</v>
      </c>
      <c r="H238" s="222"/>
      <c r="I238" s="222"/>
      <c r="J238" s="222"/>
      <c r="K238" s="222"/>
      <c r="L238" s="205" t="s">
        <v>844</v>
      </c>
      <c r="M238" s="205"/>
      <c r="N238" s="222" t="s">
        <v>454</v>
      </c>
      <c r="O238" s="224" t="s">
        <v>119</v>
      </c>
      <c r="P238" s="224">
        <v>43832</v>
      </c>
      <c r="Q238" s="224">
        <f>MAX(U238:U241)</f>
        <v>44196</v>
      </c>
      <c r="R238" s="135" t="s">
        <v>455</v>
      </c>
      <c r="S238" s="139">
        <v>0.3</v>
      </c>
      <c r="T238" s="5">
        <v>43832</v>
      </c>
      <c r="U238" s="5">
        <v>44196</v>
      </c>
      <c r="V238" s="341">
        <v>0.15</v>
      </c>
      <c r="W238" s="343">
        <v>0.5</v>
      </c>
      <c r="X238" s="343">
        <v>0.6</v>
      </c>
      <c r="Y238" s="341">
        <v>1</v>
      </c>
      <c r="Z238" s="658">
        <v>0</v>
      </c>
      <c r="AA238" s="693" t="s">
        <v>1091</v>
      </c>
      <c r="AB238" s="660" t="s">
        <v>907</v>
      </c>
      <c r="AC238" s="660" t="str">
        <f t="shared" si="15"/>
        <v>Sin Iniciar</v>
      </c>
      <c r="AD238" s="560" t="s">
        <v>1092</v>
      </c>
      <c r="AE238" s="694">
        <f>(Z238*S238)+(S239*Z239)+(Z240*S240)+(S241*Z241)</f>
        <v>0.36</v>
      </c>
      <c r="AF238" s="583" t="s">
        <v>871</v>
      </c>
      <c r="AG238" s="583" t="str">
        <f>IF(AE238&lt;1%,"Sin iniciar",IF(AE238=100%,"Terminada","En gestión"))</f>
        <v>En gestión</v>
      </c>
    </row>
    <row r="239" spans="2:33" ht="127" customHeight="1" x14ac:dyDescent="0.2">
      <c r="B239" s="345"/>
      <c r="C239" s="347"/>
      <c r="D239" s="347"/>
      <c r="E239" s="347"/>
      <c r="F239" s="347"/>
      <c r="G239" s="349"/>
      <c r="H239" s="222"/>
      <c r="I239" s="222"/>
      <c r="J239" s="222"/>
      <c r="K239" s="222"/>
      <c r="L239" s="351"/>
      <c r="M239" s="351"/>
      <c r="N239" s="222"/>
      <c r="O239" s="224"/>
      <c r="P239" s="224"/>
      <c r="Q239" s="224"/>
      <c r="R239" s="135" t="s">
        <v>456</v>
      </c>
      <c r="S239" s="139">
        <v>0.2</v>
      </c>
      <c r="T239" s="5">
        <v>43922</v>
      </c>
      <c r="U239" s="5">
        <v>44104</v>
      </c>
      <c r="V239" s="341"/>
      <c r="W239" s="343"/>
      <c r="X239" s="343"/>
      <c r="Y239" s="341"/>
      <c r="Z239" s="658">
        <v>0.9</v>
      </c>
      <c r="AA239" s="693" t="s">
        <v>1093</v>
      </c>
      <c r="AB239" s="660" t="s">
        <v>865</v>
      </c>
      <c r="AC239" s="660" t="str">
        <f t="shared" si="15"/>
        <v>En gestión</v>
      </c>
      <c r="AD239" s="560"/>
      <c r="AE239" s="687"/>
      <c r="AF239" s="583"/>
      <c r="AG239" s="583"/>
    </row>
    <row r="240" spans="2:33" ht="127" customHeight="1" x14ac:dyDescent="0.2">
      <c r="B240" s="345"/>
      <c r="C240" s="347"/>
      <c r="D240" s="347"/>
      <c r="E240" s="347"/>
      <c r="F240" s="347"/>
      <c r="G240" s="349"/>
      <c r="H240" s="222"/>
      <c r="I240" s="222"/>
      <c r="J240" s="222"/>
      <c r="K240" s="222"/>
      <c r="L240" s="351"/>
      <c r="M240" s="351"/>
      <c r="N240" s="222"/>
      <c r="O240" s="224"/>
      <c r="P240" s="224"/>
      <c r="Q240" s="224"/>
      <c r="R240" s="135" t="s">
        <v>457</v>
      </c>
      <c r="S240" s="139">
        <v>0.2</v>
      </c>
      <c r="T240" s="5">
        <v>44013</v>
      </c>
      <c r="U240" s="5">
        <v>44180</v>
      </c>
      <c r="V240" s="341"/>
      <c r="W240" s="343"/>
      <c r="X240" s="343"/>
      <c r="Y240" s="341"/>
      <c r="Z240" s="658">
        <v>0</v>
      </c>
      <c r="AA240" s="693" t="s">
        <v>1094</v>
      </c>
      <c r="AB240" s="660" t="s">
        <v>871</v>
      </c>
      <c r="AC240" s="660" t="str">
        <f t="shared" ref="AC240:AC303" si="16">IF(Z240&lt;1%,"Sin Iniciar",IF(Z240=100%,"Terminado","En gestión"))</f>
        <v>Sin Iniciar</v>
      </c>
      <c r="AD240" s="560"/>
      <c r="AE240" s="687"/>
      <c r="AF240" s="583"/>
      <c r="AG240" s="583"/>
    </row>
    <row r="241" spans="2:33" ht="229" customHeight="1" x14ac:dyDescent="0.2">
      <c r="B241" s="345"/>
      <c r="C241" s="347"/>
      <c r="D241" s="347"/>
      <c r="E241" s="347"/>
      <c r="F241" s="347"/>
      <c r="G241" s="349"/>
      <c r="H241" s="222"/>
      <c r="I241" s="222"/>
      <c r="J241" s="222"/>
      <c r="K241" s="222"/>
      <c r="L241" s="206"/>
      <c r="M241" s="206"/>
      <c r="N241" s="222"/>
      <c r="O241" s="224"/>
      <c r="P241" s="224"/>
      <c r="Q241" s="224"/>
      <c r="R241" s="137" t="s">
        <v>458</v>
      </c>
      <c r="S241" s="139">
        <v>0.3</v>
      </c>
      <c r="T241" s="5">
        <v>43832</v>
      </c>
      <c r="U241" s="5">
        <v>44180</v>
      </c>
      <c r="V241" s="341"/>
      <c r="W241" s="343"/>
      <c r="X241" s="343"/>
      <c r="Y241" s="341"/>
      <c r="Z241" s="658">
        <v>0.6</v>
      </c>
      <c r="AA241" s="693" t="s">
        <v>1095</v>
      </c>
      <c r="AB241" s="660" t="s">
        <v>907</v>
      </c>
      <c r="AC241" s="660" t="str">
        <f t="shared" si="16"/>
        <v>En gestión</v>
      </c>
      <c r="AD241" s="560"/>
      <c r="AE241" s="656"/>
      <c r="AF241" s="583"/>
      <c r="AG241" s="583"/>
    </row>
    <row r="242" spans="2:33" ht="127" customHeight="1" x14ac:dyDescent="0.2">
      <c r="B242" s="345" t="s">
        <v>407</v>
      </c>
      <c r="C242" s="347" t="s">
        <v>295</v>
      </c>
      <c r="D242" s="347" t="s">
        <v>437</v>
      </c>
      <c r="E242" s="347" t="s">
        <v>49</v>
      </c>
      <c r="F242" s="347">
        <v>0.01</v>
      </c>
      <c r="G242" s="349" t="s">
        <v>459</v>
      </c>
      <c r="H242" s="222" t="s">
        <v>35</v>
      </c>
      <c r="I242" s="222" t="s">
        <v>35</v>
      </c>
      <c r="J242" s="222" t="s">
        <v>35</v>
      </c>
      <c r="K242" s="222" t="s">
        <v>35</v>
      </c>
      <c r="L242" s="205"/>
      <c r="M242" s="205"/>
      <c r="N242" s="222" t="s">
        <v>460</v>
      </c>
      <c r="O242" s="224" t="s">
        <v>69</v>
      </c>
      <c r="P242" s="224">
        <v>43891</v>
      </c>
      <c r="Q242" s="224">
        <f>MAX(U242:U243)</f>
        <v>44180</v>
      </c>
      <c r="R242" s="137" t="s">
        <v>461</v>
      </c>
      <c r="S242" s="139">
        <v>0.5</v>
      </c>
      <c r="T242" s="5">
        <v>43891</v>
      </c>
      <c r="U242" s="5">
        <v>44180</v>
      </c>
      <c r="V242" s="341">
        <v>0.25</v>
      </c>
      <c r="W242" s="343">
        <v>0.5</v>
      </c>
      <c r="X242" s="343">
        <v>0.75</v>
      </c>
      <c r="Y242" s="341">
        <v>1</v>
      </c>
      <c r="Z242" s="658">
        <v>0.75</v>
      </c>
      <c r="AA242" s="693" t="s">
        <v>1096</v>
      </c>
      <c r="AB242" s="660" t="s">
        <v>907</v>
      </c>
      <c r="AC242" s="660" t="str">
        <f t="shared" si="16"/>
        <v>En gestión</v>
      </c>
      <c r="AD242" s="560" t="s">
        <v>1097</v>
      </c>
      <c r="AE242" s="644">
        <f>(Z242*S242)+(S243*Z243)</f>
        <v>0.75</v>
      </c>
      <c r="AF242" s="583" t="s">
        <v>871</v>
      </c>
      <c r="AG242" s="583" t="str">
        <f>IF(AE242&lt;1%,"Sin iniciar",IF(AE242=100%,"Terminada","En gestión"))</f>
        <v>En gestión</v>
      </c>
    </row>
    <row r="243" spans="2:33" ht="127" customHeight="1" x14ac:dyDescent="0.2">
      <c r="B243" s="345"/>
      <c r="C243" s="347"/>
      <c r="D243" s="347"/>
      <c r="E243" s="347"/>
      <c r="F243" s="347"/>
      <c r="G243" s="349"/>
      <c r="H243" s="222"/>
      <c r="I243" s="222"/>
      <c r="J243" s="222"/>
      <c r="K243" s="222"/>
      <c r="L243" s="206"/>
      <c r="M243" s="206"/>
      <c r="N243" s="222"/>
      <c r="O243" s="224"/>
      <c r="P243" s="224"/>
      <c r="Q243" s="224"/>
      <c r="R243" s="137" t="s">
        <v>462</v>
      </c>
      <c r="S243" s="139">
        <v>0.5</v>
      </c>
      <c r="T243" s="5">
        <v>44013</v>
      </c>
      <c r="U243" s="5">
        <v>44180</v>
      </c>
      <c r="V243" s="341"/>
      <c r="W243" s="343"/>
      <c r="X243" s="343"/>
      <c r="Y243" s="341"/>
      <c r="Z243" s="658">
        <v>0.75</v>
      </c>
      <c r="AA243" s="693" t="s">
        <v>1098</v>
      </c>
      <c r="AB243" s="660" t="s">
        <v>871</v>
      </c>
      <c r="AC243" s="660" t="str">
        <f t="shared" si="16"/>
        <v>En gestión</v>
      </c>
      <c r="AD243" s="560"/>
      <c r="AE243" s="644"/>
      <c r="AF243" s="583"/>
      <c r="AG243" s="583"/>
    </row>
    <row r="244" spans="2:33" ht="61" customHeight="1" x14ac:dyDescent="0.2">
      <c r="B244" s="345" t="s">
        <v>407</v>
      </c>
      <c r="C244" s="347" t="s">
        <v>295</v>
      </c>
      <c r="D244" s="347" t="s">
        <v>437</v>
      </c>
      <c r="E244" s="347" t="s">
        <v>49</v>
      </c>
      <c r="F244" s="347">
        <v>0.01</v>
      </c>
      <c r="G244" s="349" t="s">
        <v>463</v>
      </c>
      <c r="H244" s="222" t="s">
        <v>35</v>
      </c>
      <c r="I244" s="222" t="s">
        <v>35</v>
      </c>
      <c r="J244" s="222" t="s">
        <v>35</v>
      </c>
      <c r="K244" s="222" t="s">
        <v>35</v>
      </c>
      <c r="L244" s="205"/>
      <c r="M244" s="205"/>
      <c r="N244" s="222" t="s">
        <v>464</v>
      </c>
      <c r="O244" s="224" t="s">
        <v>52</v>
      </c>
      <c r="P244" s="224">
        <v>43832</v>
      </c>
      <c r="Q244" s="224">
        <f>MAX(U244:U248)</f>
        <v>44012</v>
      </c>
      <c r="R244" s="135" t="s">
        <v>465</v>
      </c>
      <c r="S244" s="139">
        <v>0.5</v>
      </c>
      <c r="T244" s="5">
        <v>43832</v>
      </c>
      <c r="U244" s="5">
        <v>43920</v>
      </c>
      <c r="V244" s="341">
        <v>0.6</v>
      </c>
      <c r="W244" s="343">
        <v>1</v>
      </c>
      <c r="X244" s="343"/>
      <c r="Y244" s="343"/>
      <c r="Z244" s="658">
        <v>1</v>
      </c>
      <c r="AA244" s="807" t="s">
        <v>1099</v>
      </c>
      <c r="AB244" s="660" t="s">
        <v>865</v>
      </c>
      <c r="AC244" s="660" t="str">
        <f t="shared" si="16"/>
        <v>Terminado</v>
      </c>
      <c r="AD244" s="560" t="s">
        <v>1099</v>
      </c>
      <c r="AE244" s="694">
        <f>(Z244*S244)+(S245*Z245)+(Z246*S246)+(S247*Z247)+(Z248*S248)</f>
        <v>1</v>
      </c>
      <c r="AF244" s="583" t="s">
        <v>865</v>
      </c>
      <c r="AG244" s="583" t="str">
        <f>IF(AE244&lt;1%,"Sin iniciar",IF(AE244=100%,"Terminada","En gestión"))</f>
        <v>Terminada</v>
      </c>
    </row>
    <row r="245" spans="2:33" ht="61" customHeight="1" x14ac:dyDescent="0.2">
      <c r="B245" s="345"/>
      <c r="C245" s="347"/>
      <c r="D245" s="347"/>
      <c r="E245" s="347"/>
      <c r="F245" s="347"/>
      <c r="G245" s="349"/>
      <c r="H245" s="222"/>
      <c r="I245" s="222"/>
      <c r="J245" s="222"/>
      <c r="K245" s="222"/>
      <c r="L245" s="351"/>
      <c r="M245" s="351"/>
      <c r="N245" s="222"/>
      <c r="O245" s="224"/>
      <c r="P245" s="224"/>
      <c r="Q245" s="224"/>
      <c r="R245" s="135" t="s">
        <v>466</v>
      </c>
      <c r="S245" s="139">
        <v>0.1</v>
      </c>
      <c r="T245" s="5">
        <v>43832</v>
      </c>
      <c r="U245" s="5">
        <v>43920</v>
      </c>
      <c r="V245" s="341"/>
      <c r="W245" s="343"/>
      <c r="X245" s="343"/>
      <c r="Y245" s="343"/>
      <c r="Z245" s="658">
        <v>1</v>
      </c>
      <c r="AA245" s="808"/>
      <c r="AB245" s="660" t="s">
        <v>865</v>
      </c>
      <c r="AC245" s="660" t="str">
        <f t="shared" si="16"/>
        <v>Terminado</v>
      </c>
      <c r="AD245" s="560"/>
      <c r="AE245" s="687"/>
      <c r="AF245" s="583"/>
      <c r="AG245" s="583"/>
    </row>
    <row r="246" spans="2:33" ht="61" customHeight="1" x14ac:dyDescent="0.2">
      <c r="B246" s="345"/>
      <c r="C246" s="347"/>
      <c r="D246" s="347"/>
      <c r="E246" s="347"/>
      <c r="F246" s="347"/>
      <c r="G246" s="349"/>
      <c r="H246" s="222"/>
      <c r="I246" s="222"/>
      <c r="J246" s="222"/>
      <c r="K246" s="222"/>
      <c r="L246" s="351"/>
      <c r="M246" s="351"/>
      <c r="N246" s="222"/>
      <c r="O246" s="224"/>
      <c r="P246" s="224"/>
      <c r="Q246" s="224"/>
      <c r="R246" s="137" t="s">
        <v>467</v>
      </c>
      <c r="S246" s="139">
        <v>0.15</v>
      </c>
      <c r="T246" s="5">
        <v>43922</v>
      </c>
      <c r="U246" s="5">
        <v>44012</v>
      </c>
      <c r="V246" s="341"/>
      <c r="W246" s="343"/>
      <c r="X246" s="343"/>
      <c r="Y246" s="343"/>
      <c r="Z246" s="658">
        <v>1</v>
      </c>
      <c r="AA246" s="808"/>
      <c r="AB246" s="660" t="s">
        <v>865</v>
      </c>
      <c r="AC246" s="660" t="str">
        <f t="shared" si="16"/>
        <v>Terminado</v>
      </c>
      <c r="AD246" s="560"/>
      <c r="AE246" s="687"/>
      <c r="AF246" s="583"/>
      <c r="AG246" s="583"/>
    </row>
    <row r="247" spans="2:33" ht="61" customHeight="1" x14ac:dyDescent="0.2">
      <c r="B247" s="345"/>
      <c r="C247" s="347"/>
      <c r="D247" s="347"/>
      <c r="E247" s="347"/>
      <c r="F247" s="347"/>
      <c r="G247" s="349"/>
      <c r="H247" s="222"/>
      <c r="I247" s="222"/>
      <c r="J247" s="222"/>
      <c r="K247" s="222"/>
      <c r="L247" s="351"/>
      <c r="M247" s="351"/>
      <c r="N247" s="222"/>
      <c r="O247" s="224"/>
      <c r="P247" s="224"/>
      <c r="Q247" s="224"/>
      <c r="R247" s="137" t="s">
        <v>468</v>
      </c>
      <c r="S247" s="139">
        <v>0.1</v>
      </c>
      <c r="T247" s="5">
        <v>43922</v>
      </c>
      <c r="U247" s="5">
        <v>44012</v>
      </c>
      <c r="V247" s="341"/>
      <c r="W247" s="343"/>
      <c r="X247" s="343"/>
      <c r="Y247" s="343"/>
      <c r="Z247" s="658">
        <v>1</v>
      </c>
      <c r="AA247" s="808"/>
      <c r="AB247" s="660" t="s">
        <v>865</v>
      </c>
      <c r="AC247" s="660" t="str">
        <f t="shared" si="16"/>
        <v>Terminado</v>
      </c>
      <c r="AD247" s="560"/>
      <c r="AE247" s="687"/>
      <c r="AF247" s="583"/>
      <c r="AG247" s="583"/>
    </row>
    <row r="248" spans="2:33" ht="61" customHeight="1" x14ac:dyDescent="0.2">
      <c r="B248" s="345"/>
      <c r="C248" s="347"/>
      <c r="D248" s="347"/>
      <c r="E248" s="347"/>
      <c r="F248" s="347"/>
      <c r="G248" s="349"/>
      <c r="H248" s="222"/>
      <c r="I248" s="222"/>
      <c r="J248" s="222"/>
      <c r="K248" s="222"/>
      <c r="L248" s="206"/>
      <c r="M248" s="206"/>
      <c r="N248" s="222"/>
      <c r="O248" s="224"/>
      <c r="P248" s="224"/>
      <c r="Q248" s="224"/>
      <c r="R248" s="137" t="s">
        <v>469</v>
      </c>
      <c r="S248" s="139">
        <v>0.15</v>
      </c>
      <c r="T248" s="5">
        <v>43922</v>
      </c>
      <c r="U248" s="5">
        <v>44012</v>
      </c>
      <c r="V248" s="341"/>
      <c r="W248" s="343"/>
      <c r="X248" s="343"/>
      <c r="Y248" s="343"/>
      <c r="Z248" s="658">
        <v>1</v>
      </c>
      <c r="AA248" s="809"/>
      <c r="AB248" s="660" t="s">
        <v>865</v>
      </c>
      <c r="AC248" s="660" t="str">
        <f t="shared" si="16"/>
        <v>Terminado</v>
      </c>
      <c r="AD248" s="560"/>
      <c r="AE248" s="656"/>
      <c r="AF248" s="583"/>
      <c r="AG248" s="583"/>
    </row>
    <row r="249" spans="2:33" ht="127" customHeight="1" x14ac:dyDescent="0.2">
      <c r="B249" s="345" t="s">
        <v>407</v>
      </c>
      <c r="C249" s="347" t="s">
        <v>295</v>
      </c>
      <c r="D249" s="347" t="s">
        <v>437</v>
      </c>
      <c r="E249" s="347" t="s">
        <v>49</v>
      </c>
      <c r="F249" s="347">
        <v>0.01</v>
      </c>
      <c r="G249" s="349" t="s">
        <v>470</v>
      </c>
      <c r="H249" s="222" t="s">
        <v>35</v>
      </c>
      <c r="I249" s="222" t="s">
        <v>35</v>
      </c>
      <c r="J249" s="222" t="s">
        <v>35</v>
      </c>
      <c r="K249" s="222" t="s">
        <v>35</v>
      </c>
      <c r="L249" s="205"/>
      <c r="M249" s="205"/>
      <c r="N249" s="222" t="s">
        <v>471</v>
      </c>
      <c r="O249" s="224" t="s">
        <v>69</v>
      </c>
      <c r="P249" s="224">
        <v>43832</v>
      </c>
      <c r="Q249" s="224">
        <f>MAX(U249:U252)</f>
        <v>44180</v>
      </c>
      <c r="R249" s="135" t="s">
        <v>472</v>
      </c>
      <c r="S249" s="139">
        <v>0.25</v>
      </c>
      <c r="T249" s="5">
        <v>43832</v>
      </c>
      <c r="U249" s="5">
        <v>44180</v>
      </c>
      <c r="V249" s="341">
        <v>0.25</v>
      </c>
      <c r="W249" s="343">
        <v>0.3</v>
      </c>
      <c r="X249" s="343">
        <v>0.7</v>
      </c>
      <c r="Y249" s="343">
        <v>1</v>
      </c>
      <c r="Z249" s="658">
        <v>0</v>
      </c>
      <c r="AA249" s="693" t="s">
        <v>1100</v>
      </c>
      <c r="AB249" s="660" t="s">
        <v>907</v>
      </c>
      <c r="AC249" s="660" t="str">
        <f t="shared" si="16"/>
        <v>Sin Iniciar</v>
      </c>
      <c r="AD249" s="560" t="s">
        <v>1101</v>
      </c>
      <c r="AE249" s="694">
        <f>(Z249*S249)+(S250*Z250)+(Z251*S251)+(S252*Z252)</f>
        <v>0.125</v>
      </c>
      <c r="AF249" s="583" t="s">
        <v>871</v>
      </c>
      <c r="AG249" s="583" t="str">
        <f>IF(AE249&lt;1%,"Sin iniciar",IF(AE249=100%,"Terminada","En gestión"))</f>
        <v>En gestión</v>
      </c>
    </row>
    <row r="250" spans="2:33" ht="127" customHeight="1" x14ac:dyDescent="0.2">
      <c r="B250" s="345"/>
      <c r="C250" s="347"/>
      <c r="D250" s="347"/>
      <c r="E250" s="347"/>
      <c r="F250" s="347"/>
      <c r="G250" s="349"/>
      <c r="H250" s="222"/>
      <c r="I250" s="222"/>
      <c r="J250" s="222"/>
      <c r="K250" s="222"/>
      <c r="L250" s="351"/>
      <c r="M250" s="351"/>
      <c r="N250" s="222"/>
      <c r="O250" s="224"/>
      <c r="P250" s="224"/>
      <c r="Q250" s="224"/>
      <c r="R250" s="135" t="s">
        <v>473</v>
      </c>
      <c r="S250" s="139">
        <v>0.25</v>
      </c>
      <c r="T250" s="5">
        <v>43922</v>
      </c>
      <c r="U250" s="5">
        <v>44104</v>
      </c>
      <c r="V250" s="341"/>
      <c r="W250" s="343"/>
      <c r="X250" s="343"/>
      <c r="Y250" s="343"/>
      <c r="Z250" s="658">
        <v>0.5</v>
      </c>
      <c r="AA250" s="693" t="s">
        <v>1102</v>
      </c>
      <c r="AB250" s="660" t="s">
        <v>865</v>
      </c>
      <c r="AC250" s="660" t="str">
        <f t="shared" si="16"/>
        <v>En gestión</v>
      </c>
      <c r="AD250" s="560"/>
      <c r="AE250" s="687"/>
      <c r="AF250" s="583"/>
      <c r="AG250" s="583"/>
    </row>
    <row r="251" spans="2:33" ht="127" customHeight="1" x14ac:dyDescent="0.2">
      <c r="B251" s="345"/>
      <c r="C251" s="347"/>
      <c r="D251" s="347"/>
      <c r="E251" s="347"/>
      <c r="F251" s="347"/>
      <c r="G251" s="349"/>
      <c r="H251" s="222"/>
      <c r="I251" s="222"/>
      <c r="J251" s="222"/>
      <c r="K251" s="222"/>
      <c r="L251" s="351"/>
      <c r="M251" s="351"/>
      <c r="N251" s="222"/>
      <c r="O251" s="224"/>
      <c r="P251" s="224"/>
      <c r="Q251" s="224"/>
      <c r="R251" s="137" t="s">
        <v>474</v>
      </c>
      <c r="S251" s="139">
        <v>0.25</v>
      </c>
      <c r="T251" s="5">
        <v>44013</v>
      </c>
      <c r="U251" s="5">
        <v>44165</v>
      </c>
      <c r="V251" s="341"/>
      <c r="W251" s="343"/>
      <c r="X251" s="343"/>
      <c r="Y251" s="343"/>
      <c r="Z251" s="658">
        <v>0</v>
      </c>
      <c r="AA251" s="693" t="s">
        <v>1103</v>
      </c>
      <c r="AB251" s="660" t="s">
        <v>871</v>
      </c>
      <c r="AC251" s="660" t="str">
        <f t="shared" si="16"/>
        <v>Sin Iniciar</v>
      </c>
      <c r="AD251" s="560"/>
      <c r="AE251" s="687"/>
      <c r="AF251" s="583"/>
      <c r="AG251" s="583"/>
    </row>
    <row r="252" spans="2:33" ht="127" customHeight="1" thickBot="1" x14ac:dyDescent="0.25">
      <c r="B252" s="346"/>
      <c r="C252" s="348"/>
      <c r="D252" s="348"/>
      <c r="E252" s="348"/>
      <c r="F252" s="348"/>
      <c r="G252" s="350"/>
      <c r="H252" s="223"/>
      <c r="I252" s="223"/>
      <c r="J252" s="223"/>
      <c r="K252" s="223"/>
      <c r="L252" s="352"/>
      <c r="M252" s="352"/>
      <c r="N252" s="223"/>
      <c r="O252" s="225"/>
      <c r="P252" s="225"/>
      <c r="Q252" s="225"/>
      <c r="R252" s="138" t="s">
        <v>475</v>
      </c>
      <c r="S252" s="140">
        <v>0.25</v>
      </c>
      <c r="T252" s="66">
        <v>44105</v>
      </c>
      <c r="U252" s="66">
        <v>44180</v>
      </c>
      <c r="V252" s="342"/>
      <c r="W252" s="344"/>
      <c r="X252" s="344"/>
      <c r="Y252" s="344"/>
      <c r="Z252" s="665">
        <v>0</v>
      </c>
      <c r="AA252" s="805" t="s">
        <v>1103</v>
      </c>
      <c r="AB252" s="667" t="s">
        <v>876</v>
      </c>
      <c r="AC252" s="667" t="str">
        <f t="shared" si="16"/>
        <v>Sin Iniciar</v>
      </c>
      <c r="AD252" s="697"/>
      <c r="AE252" s="698"/>
      <c r="AF252" s="633"/>
      <c r="AG252" s="633"/>
    </row>
    <row r="253" spans="2:33" ht="212" customHeight="1" thickTop="1" x14ac:dyDescent="0.2">
      <c r="B253" s="339" t="s">
        <v>476</v>
      </c>
      <c r="C253" s="301" t="s">
        <v>31</v>
      </c>
      <c r="D253" s="301" t="s">
        <v>32</v>
      </c>
      <c r="E253" s="301" t="s">
        <v>49</v>
      </c>
      <c r="F253" s="303">
        <v>0.25</v>
      </c>
      <c r="G253" s="340"/>
      <c r="H253" s="255" t="s">
        <v>35</v>
      </c>
      <c r="I253" s="255" t="s">
        <v>35</v>
      </c>
      <c r="J253" s="255" t="s">
        <v>35</v>
      </c>
      <c r="K253" s="255" t="s">
        <v>35</v>
      </c>
      <c r="L253" s="130" t="s">
        <v>835</v>
      </c>
      <c r="M253" s="530" t="s">
        <v>237</v>
      </c>
      <c r="N253" s="338" t="s">
        <v>477</v>
      </c>
      <c r="O253" s="256" t="s">
        <v>69</v>
      </c>
      <c r="P253" s="256">
        <v>43863</v>
      </c>
      <c r="Q253" s="256">
        <f>MAX(U253:U254)</f>
        <v>44196</v>
      </c>
      <c r="R253" s="192" t="s">
        <v>478</v>
      </c>
      <c r="S253" s="158">
        <v>0.6</v>
      </c>
      <c r="T253" s="74">
        <v>43863</v>
      </c>
      <c r="U253" s="74">
        <v>44196</v>
      </c>
      <c r="V253" s="336">
        <v>0.25</v>
      </c>
      <c r="W253" s="337">
        <v>0.5</v>
      </c>
      <c r="X253" s="337">
        <v>0.75</v>
      </c>
      <c r="Y253" s="336">
        <v>1</v>
      </c>
      <c r="Z253" s="704">
        <v>0.75</v>
      </c>
      <c r="AA253" s="705" t="s">
        <v>1104</v>
      </c>
      <c r="AB253" s="654" t="s">
        <v>871</v>
      </c>
      <c r="AC253" s="654" t="str">
        <f t="shared" si="16"/>
        <v>En gestión</v>
      </c>
      <c r="AD253" s="706" t="s">
        <v>1105</v>
      </c>
      <c r="AE253" s="656">
        <f>(Z253*S253)+(S254*Z254)</f>
        <v>0.75</v>
      </c>
      <c r="AF253" s="670" t="s">
        <v>907</v>
      </c>
      <c r="AG253" s="670" t="str">
        <f>IF(AE253&lt;1%,"Sin iniciar",IF(AE253=100%,"Terminada","En gestión"))</f>
        <v>En gestión</v>
      </c>
    </row>
    <row r="254" spans="2:33" ht="127" customHeight="1" x14ac:dyDescent="0.2">
      <c r="B254" s="331"/>
      <c r="C254" s="292"/>
      <c r="D254" s="292"/>
      <c r="E254" s="292"/>
      <c r="F254" s="296"/>
      <c r="G254" s="333"/>
      <c r="H254" s="253"/>
      <c r="I254" s="253"/>
      <c r="J254" s="253"/>
      <c r="K254" s="253"/>
      <c r="L254" s="146" t="s">
        <v>836</v>
      </c>
      <c r="M254" s="259"/>
      <c r="N254" s="335"/>
      <c r="O254" s="257"/>
      <c r="P254" s="257"/>
      <c r="Q254" s="257"/>
      <c r="R254" s="148" t="s">
        <v>479</v>
      </c>
      <c r="S254" s="152">
        <v>0.4</v>
      </c>
      <c r="T254" s="17">
        <v>43863</v>
      </c>
      <c r="U254" s="17">
        <v>44196</v>
      </c>
      <c r="V254" s="327"/>
      <c r="W254" s="329"/>
      <c r="X254" s="329"/>
      <c r="Y254" s="327"/>
      <c r="Z254" s="707">
        <v>0.75</v>
      </c>
      <c r="AA254" s="810" t="s">
        <v>1106</v>
      </c>
      <c r="AB254" s="660" t="s">
        <v>871</v>
      </c>
      <c r="AC254" s="660" t="str">
        <f t="shared" si="16"/>
        <v>En gestión</v>
      </c>
      <c r="AD254" s="708"/>
      <c r="AE254" s="644"/>
      <c r="AF254" s="671"/>
      <c r="AG254" s="671"/>
    </row>
    <row r="255" spans="2:33" ht="127" customHeight="1" x14ac:dyDescent="0.2">
      <c r="B255" s="331" t="s">
        <v>476</v>
      </c>
      <c r="C255" s="292" t="s">
        <v>31</v>
      </c>
      <c r="D255" s="292" t="s">
        <v>32</v>
      </c>
      <c r="E255" s="292" t="s">
        <v>49</v>
      </c>
      <c r="F255" s="296">
        <v>0.05</v>
      </c>
      <c r="G255" s="333"/>
      <c r="H255" s="253" t="s">
        <v>35</v>
      </c>
      <c r="I255" s="253" t="s">
        <v>35</v>
      </c>
      <c r="J255" s="253" t="s">
        <v>35</v>
      </c>
      <c r="K255" s="253" t="s">
        <v>35</v>
      </c>
      <c r="L255" s="527"/>
      <c r="M255" s="527"/>
      <c r="N255" s="335" t="s">
        <v>480</v>
      </c>
      <c r="O255" s="257" t="s">
        <v>69</v>
      </c>
      <c r="P255" s="257">
        <v>43922</v>
      </c>
      <c r="Q255" s="257">
        <f>MAX(U255:U257)</f>
        <v>44196</v>
      </c>
      <c r="R255" s="148" t="s">
        <v>481</v>
      </c>
      <c r="S255" s="152">
        <v>0.5</v>
      </c>
      <c r="T255" s="17">
        <v>43922</v>
      </c>
      <c r="U255" s="17">
        <v>44196</v>
      </c>
      <c r="V255" s="327">
        <v>0.05</v>
      </c>
      <c r="W255" s="329">
        <v>0.3</v>
      </c>
      <c r="X255" s="329">
        <v>0.65</v>
      </c>
      <c r="Y255" s="327">
        <v>1</v>
      </c>
      <c r="Z255" s="707">
        <v>0.65</v>
      </c>
      <c r="AA255" s="557" t="s">
        <v>1107</v>
      </c>
      <c r="AB255" s="660" t="s">
        <v>871</v>
      </c>
      <c r="AC255" s="660" t="str">
        <f t="shared" si="16"/>
        <v>En gestión</v>
      </c>
      <c r="AD255" s="708" t="s">
        <v>1108</v>
      </c>
      <c r="AE255" s="694">
        <f>(Z255*S255)+(S256*Z256)+(Z257*S257)</f>
        <v>0.65</v>
      </c>
      <c r="AF255" s="671" t="s">
        <v>907</v>
      </c>
      <c r="AG255" s="671" t="str">
        <f>IF(AE255&lt;1%,"Sin iniciar",IF(AE255=100%,"Terminada","En gestión"))</f>
        <v>En gestión</v>
      </c>
    </row>
    <row r="256" spans="2:33" ht="127" customHeight="1" x14ac:dyDescent="0.2">
      <c r="B256" s="331"/>
      <c r="C256" s="292"/>
      <c r="D256" s="292"/>
      <c r="E256" s="292"/>
      <c r="F256" s="296"/>
      <c r="G256" s="333"/>
      <c r="H256" s="253"/>
      <c r="I256" s="253"/>
      <c r="J256" s="253"/>
      <c r="K256" s="253"/>
      <c r="L256" s="529"/>
      <c r="M256" s="529"/>
      <c r="N256" s="335"/>
      <c r="O256" s="257"/>
      <c r="P256" s="257"/>
      <c r="Q256" s="257"/>
      <c r="R256" s="148" t="s">
        <v>482</v>
      </c>
      <c r="S256" s="152">
        <v>0.25</v>
      </c>
      <c r="T256" s="17">
        <v>43832</v>
      </c>
      <c r="U256" s="17">
        <v>44196</v>
      </c>
      <c r="V256" s="327"/>
      <c r="W256" s="329"/>
      <c r="X256" s="329"/>
      <c r="Y256" s="327"/>
      <c r="Z256" s="707">
        <v>0.65</v>
      </c>
      <c r="AA256" s="557" t="s">
        <v>1109</v>
      </c>
      <c r="AB256" s="660" t="s">
        <v>871</v>
      </c>
      <c r="AC256" s="660" t="str">
        <f t="shared" si="16"/>
        <v>En gestión</v>
      </c>
      <c r="AD256" s="708"/>
      <c r="AE256" s="687"/>
      <c r="AF256" s="671"/>
      <c r="AG256" s="671"/>
    </row>
    <row r="257" spans="2:33" ht="127" customHeight="1" x14ac:dyDescent="0.2">
      <c r="B257" s="331"/>
      <c r="C257" s="292"/>
      <c r="D257" s="292"/>
      <c r="E257" s="292"/>
      <c r="F257" s="296"/>
      <c r="G257" s="333"/>
      <c r="H257" s="253"/>
      <c r="I257" s="253"/>
      <c r="J257" s="253"/>
      <c r="K257" s="253"/>
      <c r="L257" s="259"/>
      <c r="M257" s="259"/>
      <c r="N257" s="335"/>
      <c r="O257" s="257"/>
      <c r="P257" s="257"/>
      <c r="Q257" s="257"/>
      <c r="R257" s="148" t="s">
        <v>483</v>
      </c>
      <c r="S257" s="152">
        <v>0.25</v>
      </c>
      <c r="T257" s="17">
        <v>43922</v>
      </c>
      <c r="U257" s="17">
        <v>44196</v>
      </c>
      <c r="V257" s="327"/>
      <c r="W257" s="329"/>
      <c r="X257" s="329"/>
      <c r="Y257" s="327"/>
      <c r="Z257" s="707">
        <v>0.65</v>
      </c>
      <c r="AA257" s="557" t="s">
        <v>1110</v>
      </c>
      <c r="AB257" s="660" t="s">
        <v>871</v>
      </c>
      <c r="AC257" s="660" t="str">
        <f t="shared" si="16"/>
        <v>En gestión</v>
      </c>
      <c r="AD257" s="708"/>
      <c r="AE257" s="656"/>
      <c r="AF257" s="671"/>
      <c r="AG257" s="671"/>
    </row>
    <row r="258" spans="2:33" ht="127" customHeight="1" x14ac:dyDescent="0.2">
      <c r="B258" s="193" t="s">
        <v>476</v>
      </c>
      <c r="C258" s="150" t="s">
        <v>35</v>
      </c>
      <c r="D258" s="150"/>
      <c r="E258" s="150"/>
      <c r="F258" s="194"/>
      <c r="G258" s="195"/>
      <c r="H258" s="145" t="s">
        <v>35</v>
      </c>
      <c r="I258" s="145" t="s">
        <v>35</v>
      </c>
      <c r="J258" s="145" t="s">
        <v>35</v>
      </c>
      <c r="K258" s="145" t="s">
        <v>35</v>
      </c>
      <c r="L258" s="146"/>
      <c r="M258" s="146"/>
      <c r="N258" s="145" t="s">
        <v>484</v>
      </c>
      <c r="O258" s="151" t="s">
        <v>69</v>
      </c>
      <c r="P258" s="151">
        <v>43863</v>
      </c>
      <c r="Q258" s="151">
        <f>U258</f>
        <v>44196</v>
      </c>
      <c r="R258" s="151" t="s">
        <v>485</v>
      </c>
      <c r="S258" s="152">
        <v>1</v>
      </c>
      <c r="T258" s="17">
        <v>43863</v>
      </c>
      <c r="U258" s="17">
        <v>44196</v>
      </c>
      <c r="V258" s="152">
        <v>0.1</v>
      </c>
      <c r="W258" s="168">
        <v>0.3</v>
      </c>
      <c r="X258" s="168">
        <v>0.6</v>
      </c>
      <c r="Y258" s="152">
        <v>1</v>
      </c>
      <c r="Z258" s="707">
        <v>0.6</v>
      </c>
      <c r="AA258" s="557" t="s">
        <v>1111</v>
      </c>
      <c r="AB258" s="660" t="s">
        <v>871</v>
      </c>
      <c r="AC258" s="660" t="str">
        <f t="shared" si="16"/>
        <v>En gestión</v>
      </c>
      <c r="AD258" s="681" t="s">
        <v>1112</v>
      </c>
      <c r="AE258" s="678">
        <f>Z258*S258</f>
        <v>0.6</v>
      </c>
      <c r="AF258" s="709" t="s">
        <v>907</v>
      </c>
      <c r="AG258" s="709" t="str">
        <f>IF(AE258&lt;1%,"Sin iniciar",IF(AE258=100%,"Terminada","En gestión"))</f>
        <v>En gestión</v>
      </c>
    </row>
    <row r="259" spans="2:33" ht="127" customHeight="1" x14ac:dyDescent="0.2">
      <c r="B259" s="331" t="s">
        <v>476</v>
      </c>
      <c r="C259" s="292" t="s">
        <v>42</v>
      </c>
      <c r="D259" s="292" t="s">
        <v>46</v>
      </c>
      <c r="E259" s="292" t="s">
        <v>49</v>
      </c>
      <c r="F259" s="296">
        <v>0.1</v>
      </c>
      <c r="G259" s="333"/>
      <c r="H259" s="253" t="s">
        <v>35</v>
      </c>
      <c r="I259" s="253" t="s">
        <v>35</v>
      </c>
      <c r="J259" s="253" t="s">
        <v>35</v>
      </c>
      <c r="K259" s="253" t="s">
        <v>35</v>
      </c>
      <c r="L259" s="527"/>
      <c r="M259" s="527" t="s">
        <v>260</v>
      </c>
      <c r="N259" s="253" t="s">
        <v>486</v>
      </c>
      <c r="O259" s="257" t="s">
        <v>52</v>
      </c>
      <c r="P259" s="257">
        <v>43863</v>
      </c>
      <c r="Q259" s="257">
        <f>MAX(U259:U261)</f>
        <v>44165</v>
      </c>
      <c r="R259" s="148" t="s">
        <v>487</v>
      </c>
      <c r="S259" s="153">
        <v>0.3</v>
      </c>
      <c r="T259" s="17">
        <v>43863</v>
      </c>
      <c r="U259" s="17">
        <v>44165</v>
      </c>
      <c r="V259" s="327">
        <v>0.1</v>
      </c>
      <c r="W259" s="329">
        <v>0.2</v>
      </c>
      <c r="X259" s="329">
        <v>0.5</v>
      </c>
      <c r="Y259" s="327">
        <v>1</v>
      </c>
      <c r="Z259" s="707">
        <v>0.5</v>
      </c>
      <c r="AA259" s="557" t="s">
        <v>1113</v>
      </c>
      <c r="AB259" s="660" t="s">
        <v>871</v>
      </c>
      <c r="AC259" s="660" t="str">
        <f t="shared" si="16"/>
        <v>En gestión</v>
      </c>
      <c r="AD259" s="710" t="s">
        <v>1114</v>
      </c>
      <c r="AE259" s="694">
        <f>(Z259*S259)+(S260*Z260)+(Z261*S261)</f>
        <v>0.5</v>
      </c>
      <c r="AF259" s="671" t="s">
        <v>907</v>
      </c>
      <c r="AG259" s="671" t="str">
        <f>IF(AE259&lt;1%,"Sin iniciar",IF(AE259=100%,"Terminada","En gestión"))</f>
        <v>En gestión</v>
      </c>
    </row>
    <row r="260" spans="2:33" ht="127" customHeight="1" x14ac:dyDescent="0.2">
      <c r="B260" s="331"/>
      <c r="C260" s="292"/>
      <c r="D260" s="292"/>
      <c r="E260" s="292"/>
      <c r="F260" s="296"/>
      <c r="G260" s="333"/>
      <c r="H260" s="253"/>
      <c r="I260" s="253"/>
      <c r="J260" s="253"/>
      <c r="K260" s="253"/>
      <c r="L260" s="529"/>
      <c r="M260" s="529"/>
      <c r="N260" s="253"/>
      <c r="O260" s="257"/>
      <c r="P260" s="257"/>
      <c r="Q260" s="257"/>
      <c r="R260" s="148" t="s">
        <v>488</v>
      </c>
      <c r="S260" s="153">
        <v>0.2</v>
      </c>
      <c r="T260" s="17">
        <v>43863</v>
      </c>
      <c r="U260" s="17">
        <v>44165</v>
      </c>
      <c r="V260" s="327"/>
      <c r="W260" s="329"/>
      <c r="X260" s="329"/>
      <c r="Y260" s="327"/>
      <c r="Z260" s="707">
        <v>0.5</v>
      </c>
      <c r="AA260" s="810" t="s">
        <v>1115</v>
      </c>
      <c r="AB260" s="660" t="s">
        <v>871</v>
      </c>
      <c r="AC260" s="660" t="str">
        <f t="shared" si="16"/>
        <v>En gestión</v>
      </c>
      <c r="AD260" s="710"/>
      <c r="AE260" s="687"/>
      <c r="AF260" s="671"/>
      <c r="AG260" s="671"/>
    </row>
    <row r="261" spans="2:33" ht="127" customHeight="1" x14ac:dyDescent="0.2">
      <c r="B261" s="331"/>
      <c r="C261" s="292"/>
      <c r="D261" s="292"/>
      <c r="E261" s="292"/>
      <c r="F261" s="296"/>
      <c r="G261" s="333"/>
      <c r="H261" s="253"/>
      <c r="I261" s="253"/>
      <c r="J261" s="253"/>
      <c r="K261" s="253"/>
      <c r="L261" s="259"/>
      <c r="M261" s="259"/>
      <c r="N261" s="253"/>
      <c r="O261" s="257"/>
      <c r="P261" s="257"/>
      <c r="Q261" s="257"/>
      <c r="R261" s="148" t="s">
        <v>489</v>
      </c>
      <c r="S261" s="153">
        <v>0.5</v>
      </c>
      <c r="T261" s="17">
        <v>43863</v>
      </c>
      <c r="U261" s="17">
        <v>44165</v>
      </c>
      <c r="V261" s="327"/>
      <c r="W261" s="329"/>
      <c r="X261" s="329"/>
      <c r="Y261" s="327"/>
      <c r="Z261" s="707">
        <v>0.5</v>
      </c>
      <c r="AA261" s="557" t="s">
        <v>1116</v>
      </c>
      <c r="AB261" s="660" t="s">
        <v>871</v>
      </c>
      <c r="AC261" s="660" t="str">
        <f t="shared" si="16"/>
        <v>En gestión</v>
      </c>
      <c r="AD261" s="710"/>
      <c r="AE261" s="656"/>
      <c r="AF261" s="671"/>
      <c r="AG261" s="671"/>
    </row>
    <row r="262" spans="2:33" ht="127" customHeight="1" x14ac:dyDescent="0.2">
      <c r="B262" s="331" t="s">
        <v>476</v>
      </c>
      <c r="C262" s="292" t="s">
        <v>35</v>
      </c>
      <c r="D262" s="292"/>
      <c r="E262" s="292"/>
      <c r="F262" s="296"/>
      <c r="G262" s="333"/>
      <c r="H262" s="253" t="s">
        <v>35</v>
      </c>
      <c r="I262" s="253" t="s">
        <v>35</v>
      </c>
      <c r="J262" s="253" t="s">
        <v>35</v>
      </c>
      <c r="K262" s="253" t="s">
        <v>35</v>
      </c>
      <c r="L262" s="527"/>
      <c r="M262" s="527"/>
      <c r="N262" s="253" t="s">
        <v>490</v>
      </c>
      <c r="O262" s="257" t="s">
        <v>52</v>
      </c>
      <c r="P262" s="257">
        <v>43863</v>
      </c>
      <c r="Q262" s="257">
        <f>MAX(U262:U263)</f>
        <v>44196</v>
      </c>
      <c r="R262" s="202" t="s">
        <v>491</v>
      </c>
      <c r="S262" s="153">
        <v>0.5</v>
      </c>
      <c r="T262" s="17">
        <v>43863</v>
      </c>
      <c r="U262" s="17">
        <v>44196</v>
      </c>
      <c r="V262" s="327">
        <v>0.1</v>
      </c>
      <c r="W262" s="329">
        <v>0.35</v>
      </c>
      <c r="X262" s="329">
        <v>0.6</v>
      </c>
      <c r="Y262" s="327">
        <v>1</v>
      </c>
      <c r="Z262" s="707">
        <v>0.6</v>
      </c>
      <c r="AA262" s="810" t="s">
        <v>1117</v>
      </c>
      <c r="AB262" s="660" t="s">
        <v>871</v>
      </c>
      <c r="AC262" s="660" t="str">
        <f t="shared" si="16"/>
        <v>En gestión</v>
      </c>
      <c r="AD262" s="710" t="s">
        <v>1118</v>
      </c>
      <c r="AE262" s="644">
        <f>(Z262*S262)+(S263*Z263)</f>
        <v>0.6</v>
      </c>
      <c r="AF262" s="671" t="s">
        <v>907</v>
      </c>
      <c r="AG262" s="671" t="str">
        <f>IF(AE262&lt;1%,"Sin iniciar",IF(AE262=100%,"Terminada","En gestión"))</f>
        <v>En gestión</v>
      </c>
    </row>
    <row r="263" spans="2:33" ht="127" customHeight="1" x14ac:dyDescent="0.2">
      <c r="B263" s="331"/>
      <c r="C263" s="292"/>
      <c r="D263" s="292"/>
      <c r="E263" s="292"/>
      <c r="F263" s="296"/>
      <c r="G263" s="333"/>
      <c r="H263" s="253"/>
      <c r="I263" s="253"/>
      <c r="J263" s="253"/>
      <c r="K263" s="253"/>
      <c r="L263" s="259"/>
      <c r="M263" s="259"/>
      <c r="N263" s="253"/>
      <c r="O263" s="257"/>
      <c r="P263" s="257"/>
      <c r="Q263" s="257"/>
      <c r="R263" s="202" t="s">
        <v>492</v>
      </c>
      <c r="S263" s="153">
        <v>0.5</v>
      </c>
      <c r="T263" s="17">
        <v>43863</v>
      </c>
      <c r="U263" s="17">
        <v>44196</v>
      </c>
      <c r="V263" s="327"/>
      <c r="W263" s="329"/>
      <c r="X263" s="329"/>
      <c r="Y263" s="327"/>
      <c r="Z263" s="707">
        <v>0.6</v>
      </c>
      <c r="AA263" s="557" t="s">
        <v>1119</v>
      </c>
      <c r="AB263" s="660" t="s">
        <v>871</v>
      </c>
      <c r="AC263" s="660" t="str">
        <f t="shared" si="16"/>
        <v>En gestión</v>
      </c>
      <c r="AD263" s="710"/>
      <c r="AE263" s="644"/>
      <c r="AF263" s="671"/>
      <c r="AG263" s="671"/>
    </row>
    <row r="264" spans="2:33" ht="127" customHeight="1" x14ac:dyDescent="0.2">
      <c r="B264" s="193" t="s">
        <v>476</v>
      </c>
      <c r="C264" s="150" t="s">
        <v>35</v>
      </c>
      <c r="D264" s="150"/>
      <c r="E264" s="150"/>
      <c r="F264" s="194"/>
      <c r="G264" s="195"/>
      <c r="H264" s="145" t="s">
        <v>35</v>
      </c>
      <c r="I264" s="145" t="s">
        <v>35</v>
      </c>
      <c r="J264" s="145" t="s">
        <v>35</v>
      </c>
      <c r="K264" s="145" t="s">
        <v>35</v>
      </c>
      <c r="L264" s="146"/>
      <c r="M264" s="146"/>
      <c r="N264" s="145" t="s">
        <v>493</v>
      </c>
      <c r="O264" s="151" t="s">
        <v>494</v>
      </c>
      <c r="P264" s="151">
        <v>43863</v>
      </c>
      <c r="Q264" s="151">
        <f>U264</f>
        <v>44196</v>
      </c>
      <c r="R264" s="202" t="s">
        <v>495</v>
      </c>
      <c r="S264" s="152">
        <v>1</v>
      </c>
      <c r="T264" s="17">
        <v>43863</v>
      </c>
      <c r="U264" s="17">
        <v>44196</v>
      </c>
      <c r="V264" s="152">
        <v>0.25</v>
      </c>
      <c r="W264" s="168">
        <v>0.5</v>
      </c>
      <c r="X264" s="168">
        <v>0.75</v>
      </c>
      <c r="Y264" s="152">
        <v>1</v>
      </c>
      <c r="Z264" s="707">
        <v>0.75</v>
      </c>
      <c r="AA264" s="810" t="s">
        <v>1120</v>
      </c>
      <c r="AB264" s="660" t="s">
        <v>871</v>
      </c>
      <c r="AC264" s="660" t="str">
        <f t="shared" si="16"/>
        <v>En gestión</v>
      </c>
      <c r="AD264" s="693" t="s">
        <v>1121</v>
      </c>
      <c r="AE264" s="678">
        <f>S264*Z264</f>
        <v>0.75</v>
      </c>
      <c r="AF264" s="709" t="s">
        <v>907</v>
      </c>
      <c r="AG264" s="709" t="str">
        <f>IF(AE264&lt;1%,"Sin iniciar",IF(AE264=100%,"Terminada","En gestión"))</f>
        <v>En gestión</v>
      </c>
    </row>
    <row r="265" spans="2:33" ht="127" customHeight="1" x14ac:dyDescent="0.2">
      <c r="B265" s="331" t="s">
        <v>476</v>
      </c>
      <c r="C265" s="292" t="s">
        <v>128</v>
      </c>
      <c r="D265" s="292" t="s">
        <v>496</v>
      </c>
      <c r="E265" s="292" t="s">
        <v>49</v>
      </c>
      <c r="F265" s="296">
        <v>0.25</v>
      </c>
      <c r="G265" s="333"/>
      <c r="H265" s="253" t="s">
        <v>35</v>
      </c>
      <c r="I265" s="253" t="s">
        <v>35</v>
      </c>
      <c r="J265" s="253" t="s">
        <v>35</v>
      </c>
      <c r="K265" s="253" t="s">
        <v>35</v>
      </c>
      <c r="L265" s="527"/>
      <c r="M265" s="527"/>
      <c r="N265" s="253" t="s">
        <v>497</v>
      </c>
      <c r="O265" s="257" t="s">
        <v>494</v>
      </c>
      <c r="P265" s="257">
        <v>43863</v>
      </c>
      <c r="Q265" s="216">
        <f>MAX(U265:U266)</f>
        <v>44196</v>
      </c>
      <c r="R265" s="150" t="s">
        <v>498</v>
      </c>
      <c r="S265" s="152">
        <v>0.6</v>
      </c>
      <c r="T265" s="17">
        <v>43863</v>
      </c>
      <c r="U265" s="8">
        <v>44196</v>
      </c>
      <c r="V265" s="327">
        <v>0.25</v>
      </c>
      <c r="W265" s="329">
        <v>0.5</v>
      </c>
      <c r="X265" s="329">
        <v>0.75</v>
      </c>
      <c r="Y265" s="327">
        <v>1</v>
      </c>
      <c r="Z265" s="707">
        <v>0.75</v>
      </c>
      <c r="AA265" s="557" t="s">
        <v>1122</v>
      </c>
      <c r="AB265" s="660" t="s">
        <v>871</v>
      </c>
      <c r="AC265" s="660" t="str">
        <f t="shared" si="16"/>
        <v>En gestión</v>
      </c>
      <c r="AD265" s="710" t="s">
        <v>1123</v>
      </c>
      <c r="AE265" s="644">
        <f>(Z265*S265)+(S266*Z266)</f>
        <v>0.75</v>
      </c>
      <c r="AF265" s="671" t="s">
        <v>907</v>
      </c>
      <c r="AG265" s="671" t="str">
        <f>IF(AE265&lt;1%,"Sin iniciar",IF(AE265=100%,"Terminada","En gestión"))</f>
        <v>En gestión</v>
      </c>
    </row>
    <row r="266" spans="2:33" ht="127" customHeight="1" x14ac:dyDescent="0.2">
      <c r="B266" s="331"/>
      <c r="C266" s="292"/>
      <c r="D266" s="292"/>
      <c r="E266" s="292"/>
      <c r="F266" s="296"/>
      <c r="G266" s="333"/>
      <c r="H266" s="253"/>
      <c r="I266" s="253"/>
      <c r="J266" s="253"/>
      <c r="K266" s="253"/>
      <c r="L266" s="259"/>
      <c r="M266" s="259"/>
      <c r="N266" s="253"/>
      <c r="O266" s="257"/>
      <c r="P266" s="257"/>
      <c r="Q266" s="216"/>
      <c r="R266" s="150" t="s">
        <v>499</v>
      </c>
      <c r="S266" s="152">
        <v>0.4</v>
      </c>
      <c r="T266" s="28">
        <v>43863</v>
      </c>
      <c r="U266" s="8">
        <v>44196</v>
      </c>
      <c r="V266" s="327"/>
      <c r="W266" s="329"/>
      <c r="X266" s="329"/>
      <c r="Y266" s="327"/>
      <c r="Z266" s="707">
        <v>0.75</v>
      </c>
      <c r="AA266" s="557" t="s">
        <v>1124</v>
      </c>
      <c r="AB266" s="660" t="s">
        <v>871</v>
      </c>
      <c r="AC266" s="660" t="str">
        <f t="shared" si="16"/>
        <v>En gestión</v>
      </c>
      <c r="AD266" s="710"/>
      <c r="AE266" s="644"/>
      <c r="AF266" s="671"/>
      <c r="AG266" s="671"/>
    </row>
    <row r="267" spans="2:33" ht="127" customHeight="1" x14ac:dyDescent="0.2">
      <c r="B267" s="331" t="s">
        <v>476</v>
      </c>
      <c r="C267" s="292" t="s">
        <v>35</v>
      </c>
      <c r="D267" s="292"/>
      <c r="E267" s="292"/>
      <c r="F267" s="296"/>
      <c r="G267" s="333"/>
      <c r="H267" s="253" t="s">
        <v>35</v>
      </c>
      <c r="I267" s="253" t="s">
        <v>35</v>
      </c>
      <c r="J267" s="253" t="s">
        <v>35</v>
      </c>
      <c r="K267" s="253" t="s">
        <v>35</v>
      </c>
      <c r="L267" s="527"/>
      <c r="M267" s="527"/>
      <c r="N267" s="253" t="s">
        <v>500</v>
      </c>
      <c r="O267" s="257" t="s">
        <v>494</v>
      </c>
      <c r="P267" s="325">
        <v>43863</v>
      </c>
      <c r="Q267" s="216">
        <f>MAX(U267:U268)</f>
        <v>44165</v>
      </c>
      <c r="R267" s="150" t="s">
        <v>501</v>
      </c>
      <c r="S267" s="152">
        <v>0.6</v>
      </c>
      <c r="T267" s="28">
        <v>43863</v>
      </c>
      <c r="U267" s="8">
        <v>44165</v>
      </c>
      <c r="V267" s="327">
        <v>0.25</v>
      </c>
      <c r="W267" s="329">
        <v>0.5</v>
      </c>
      <c r="X267" s="329">
        <v>0.75</v>
      </c>
      <c r="Y267" s="327">
        <v>1</v>
      </c>
      <c r="Z267" s="707">
        <v>0.75</v>
      </c>
      <c r="AA267" s="557" t="s">
        <v>1125</v>
      </c>
      <c r="AB267" s="660" t="s">
        <v>871</v>
      </c>
      <c r="AC267" s="660" t="str">
        <f t="shared" si="16"/>
        <v>En gestión</v>
      </c>
      <c r="AD267" s="710" t="s">
        <v>1126</v>
      </c>
      <c r="AE267" s="644">
        <f>(Z267*S267)+(S268*Z268)</f>
        <v>0.75</v>
      </c>
      <c r="AF267" s="671" t="s">
        <v>907</v>
      </c>
      <c r="AG267" s="671" t="str">
        <f>IF(AE267&lt;1%,"Sin iniciar",IF(AE267=100%,"Terminada","En gestión"))</f>
        <v>En gestión</v>
      </c>
    </row>
    <row r="268" spans="2:33" ht="127" customHeight="1" x14ac:dyDescent="0.2">
      <c r="B268" s="331"/>
      <c r="C268" s="292"/>
      <c r="D268" s="292"/>
      <c r="E268" s="292"/>
      <c r="F268" s="296"/>
      <c r="G268" s="333"/>
      <c r="H268" s="253"/>
      <c r="I268" s="253"/>
      <c r="J268" s="253"/>
      <c r="K268" s="253"/>
      <c r="L268" s="259"/>
      <c r="M268" s="259"/>
      <c r="N268" s="253"/>
      <c r="O268" s="257"/>
      <c r="P268" s="325"/>
      <c r="Q268" s="216"/>
      <c r="R268" s="150" t="s">
        <v>502</v>
      </c>
      <c r="S268" s="152">
        <v>0.4</v>
      </c>
      <c r="T268" s="28">
        <v>43863</v>
      </c>
      <c r="U268" s="8">
        <v>44165</v>
      </c>
      <c r="V268" s="327"/>
      <c r="W268" s="329"/>
      <c r="X268" s="329"/>
      <c r="Y268" s="327"/>
      <c r="Z268" s="707">
        <v>0.75</v>
      </c>
      <c r="AA268" s="557" t="s">
        <v>1127</v>
      </c>
      <c r="AB268" s="660" t="s">
        <v>871</v>
      </c>
      <c r="AC268" s="660" t="str">
        <f t="shared" si="16"/>
        <v>En gestión</v>
      </c>
      <c r="AD268" s="710"/>
      <c r="AE268" s="644"/>
      <c r="AF268" s="671"/>
      <c r="AG268" s="671"/>
    </row>
    <row r="269" spans="2:33" ht="127" customHeight="1" x14ac:dyDescent="0.2">
      <c r="B269" s="331" t="s">
        <v>476</v>
      </c>
      <c r="C269" s="292" t="s">
        <v>35</v>
      </c>
      <c r="D269" s="292"/>
      <c r="E269" s="292"/>
      <c r="F269" s="296"/>
      <c r="G269" s="333"/>
      <c r="H269" s="253" t="s">
        <v>35</v>
      </c>
      <c r="I269" s="253" t="s">
        <v>35</v>
      </c>
      <c r="J269" s="253" t="s">
        <v>35</v>
      </c>
      <c r="K269" s="253" t="s">
        <v>35</v>
      </c>
      <c r="L269" s="527"/>
      <c r="M269" s="527"/>
      <c r="N269" s="253" t="s">
        <v>503</v>
      </c>
      <c r="O269" s="257" t="s">
        <v>494</v>
      </c>
      <c r="P269" s="325">
        <v>43863</v>
      </c>
      <c r="Q269" s="216">
        <f>MAX(U269:U270)</f>
        <v>44165</v>
      </c>
      <c r="R269" s="150" t="s">
        <v>504</v>
      </c>
      <c r="S269" s="152">
        <v>0.6</v>
      </c>
      <c r="T269" s="28">
        <v>43863</v>
      </c>
      <c r="U269" s="8">
        <v>44165</v>
      </c>
      <c r="V269" s="327">
        <v>0.25</v>
      </c>
      <c r="W269" s="329">
        <v>0.5</v>
      </c>
      <c r="X269" s="329">
        <v>0.75</v>
      </c>
      <c r="Y269" s="327">
        <v>1</v>
      </c>
      <c r="Z269" s="707">
        <v>0.75</v>
      </c>
      <c r="AA269" s="557" t="s">
        <v>1128</v>
      </c>
      <c r="AB269" s="660" t="s">
        <v>871</v>
      </c>
      <c r="AC269" s="660" t="str">
        <f t="shared" si="16"/>
        <v>En gestión</v>
      </c>
      <c r="AD269" s="710" t="s">
        <v>1129</v>
      </c>
      <c r="AE269" s="644">
        <f>(Z269*S269)+(S270*Z270)</f>
        <v>0.75</v>
      </c>
      <c r="AF269" s="671" t="s">
        <v>907</v>
      </c>
      <c r="AG269" s="671" t="str">
        <f>IF(AE269&lt;1%,"Sin iniciar",IF(AE269=100%,"Terminada","En gestión"))</f>
        <v>En gestión</v>
      </c>
    </row>
    <row r="270" spans="2:33" ht="127" customHeight="1" x14ac:dyDescent="0.2">
      <c r="B270" s="331"/>
      <c r="C270" s="292"/>
      <c r="D270" s="292"/>
      <c r="E270" s="292"/>
      <c r="F270" s="296"/>
      <c r="G270" s="333"/>
      <c r="H270" s="253"/>
      <c r="I270" s="253"/>
      <c r="J270" s="253"/>
      <c r="K270" s="253"/>
      <c r="L270" s="259"/>
      <c r="M270" s="259"/>
      <c r="N270" s="253"/>
      <c r="O270" s="257"/>
      <c r="P270" s="325"/>
      <c r="Q270" s="216"/>
      <c r="R270" s="150" t="s">
        <v>505</v>
      </c>
      <c r="S270" s="152">
        <v>0.4</v>
      </c>
      <c r="T270" s="28">
        <v>43863</v>
      </c>
      <c r="U270" s="8">
        <v>44165</v>
      </c>
      <c r="V270" s="327"/>
      <c r="W270" s="329"/>
      <c r="X270" s="329"/>
      <c r="Y270" s="327"/>
      <c r="Z270" s="707">
        <v>0.75</v>
      </c>
      <c r="AA270" s="557" t="s">
        <v>1130</v>
      </c>
      <c r="AB270" s="660" t="s">
        <v>871</v>
      </c>
      <c r="AC270" s="660" t="str">
        <f t="shared" si="16"/>
        <v>En gestión</v>
      </c>
      <c r="AD270" s="710"/>
      <c r="AE270" s="644"/>
      <c r="AF270" s="671"/>
      <c r="AG270" s="671"/>
    </row>
    <row r="271" spans="2:33" ht="127" customHeight="1" x14ac:dyDescent="0.2">
      <c r="B271" s="193" t="s">
        <v>476</v>
      </c>
      <c r="C271" s="150" t="s">
        <v>35</v>
      </c>
      <c r="D271" s="150"/>
      <c r="E271" s="150"/>
      <c r="F271" s="194"/>
      <c r="G271" s="195"/>
      <c r="H271" s="145" t="s">
        <v>147</v>
      </c>
      <c r="I271" s="145" t="s">
        <v>35</v>
      </c>
      <c r="J271" s="145" t="s">
        <v>35</v>
      </c>
      <c r="K271" s="145" t="s">
        <v>35</v>
      </c>
      <c r="L271" s="146" t="s">
        <v>836</v>
      </c>
      <c r="M271" s="146"/>
      <c r="N271" s="145" t="s">
        <v>506</v>
      </c>
      <c r="O271" s="151" t="s">
        <v>507</v>
      </c>
      <c r="P271" s="196">
        <v>43863</v>
      </c>
      <c r="Q271" s="29">
        <f>U271</f>
        <v>44165</v>
      </c>
      <c r="R271" s="150" t="s">
        <v>508</v>
      </c>
      <c r="S271" s="152">
        <v>1</v>
      </c>
      <c r="T271" s="28">
        <v>43863</v>
      </c>
      <c r="U271" s="8">
        <v>44165</v>
      </c>
      <c r="V271" s="152">
        <v>0.2</v>
      </c>
      <c r="W271" s="168">
        <v>0.5</v>
      </c>
      <c r="X271" s="168">
        <v>0.8</v>
      </c>
      <c r="Y271" s="152">
        <v>1</v>
      </c>
      <c r="Z271" s="707">
        <v>0.8</v>
      </c>
      <c r="AA271" s="557" t="s">
        <v>1131</v>
      </c>
      <c r="AB271" s="660" t="s">
        <v>871</v>
      </c>
      <c r="AC271" s="660" t="str">
        <f t="shared" si="16"/>
        <v>En gestión</v>
      </c>
      <c r="AD271" s="681" t="s">
        <v>1132</v>
      </c>
      <c r="AE271" s="678">
        <f>S271*Z271</f>
        <v>0.8</v>
      </c>
      <c r="AF271" s="709" t="s">
        <v>907</v>
      </c>
      <c r="AG271" s="709" t="str">
        <f>IF(AE271&lt;1%,"Sin iniciar",IF(AE271=100%,"Terminada","En gestión"))</f>
        <v>En gestión</v>
      </c>
    </row>
    <row r="272" spans="2:33" ht="127" customHeight="1" x14ac:dyDescent="0.2">
      <c r="B272" s="331" t="s">
        <v>476</v>
      </c>
      <c r="C272" s="292" t="s">
        <v>35</v>
      </c>
      <c r="D272" s="292"/>
      <c r="E272" s="292"/>
      <c r="F272" s="296"/>
      <c r="G272" s="333"/>
      <c r="H272" s="253" t="s">
        <v>35</v>
      </c>
      <c r="I272" s="253" t="s">
        <v>35</v>
      </c>
      <c r="J272" s="253" t="s">
        <v>35</v>
      </c>
      <c r="K272" s="253" t="s">
        <v>35</v>
      </c>
      <c r="L272" s="527" t="s">
        <v>836</v>
      </c>
      <c r="M272" s="527"/>
      <c r="N272" s="253" t="s">
        <v>509</v>
      </c>
      <c r="O272" s="257" t="s">
        <v>52</v>
      </c>
      <c r="P272" s="325">
        <v>43892</v>
      </c>
      <c r="Q272" s="216">
        <f>MAX(U272:U273)</f>
        <v>44195</v>
      </c>
      <c r="R272" s="150" t="s">
        <v>510</v>
      </c>
      <c r="S272" s="152">
        <v>0.5</v>
      </c>
      <c r="T272" s="28">
        <v>43892</v>
      </c>
      <c r="U272" s="8">
        <v>44104</v>
      </c>
      <c r="V272" s="327">
        <v>0.1</v>
      </c>
      <c r="W272" s="329">
        <v>0.3</v>
      </c>
      <c r="X272" s="329">
        <v>0.65</v>
      </c>
      <c r="Y272" s="327">
        <v>1</v>
      </c>
      <c r="Z272" s="707">
        <v>1</v>
      </c>
      <c r="AA272" s="557" t="s">
        <v>1133</v>
      </c>
      <c r="AB272" s="660" t="s">
        <v>865</v>
      </c>
      <c r="AC272" s="660" t="str">
        <f t="shared" si="16"/>
        <v>Terminado</v>
      </c>
      <c r="AD272" s="702" t="s">
        <v>1134</v>
      </c>
      <c r="AE272" s="644">
        <f>(Z272*S272)+(S273*Z273)</f>
        <v>0.82499999999999996</v>
      </c>
      <c r="AF272" s="671" t="s">
        <v>907</v>
      </c>
      <c r="AG272" s="671" t="str">
        <f>IF(AE272&lt;1%,"Sin iniciar",IF(AE272=100%,"Terminada","En gestión"))</f>
        <v>En gestión</v>
      </c>
    </row>
    <row r="273" spans="2:33" ht="127" customHeight="1" thickBot="1" x14ac:dyDescent="0.25">
      <c r="B273" s="332"/>
      <c r="C273" s="293"/>
      <c r="D273" s="293"/>
      <c r="E273" s="293"/>
      <c r="F273" s="297"/>
      <c r="G273" s="334"/>
      <c r="H273" s="254"/>
      <c r="I273" s="254"/>
      <c r="J273" s="254"/>
      <c r="K273" s="254"/>
      <c r="L273" s="528"/>
      <c r="M273" s="528"/>
      <c r="N273" s="254"/>
      <c r="O273" s="324"/>
      <c r="P273" s="326"/>
      <c r="Q273" s="217"/>
      <c r="R273" s="133" t="s">
        <v>511</v>
      </c>
      <c r="S273" s="167">
        <v>0.5</v>
      </c>
      <c r="T273" s="90">
        <v>43892</v>
      </c>
      <c r="U273" s="70">
        <v>44195</v>
      </c>
      <c r="V273" s="328"/>
      <c r="W273" s="330"/>
      <c r="X273" s="330"/>
      <c r="Y273" s="328"/>
      <c r="Z273" s="711">
        <v>0.65</v>
      </c>
      <c r="AA273" s="811" t="s">
        <v>1135</v>
      </c>
      <c r="AB273" s="667" t="s">
        <v>871</v>
      </c>
      <c r="AC273" s="667" t="str">
        <f t="shared" si="16"/>
        <v>En gestión</v>
      </c>
      <c r="AD273" s="712"/>
      <c r="AE273" s="651"/>
      <c r="AF273" s="674"/>
      <c r="AG273" s="674"/>
    </row>
    <row r="274" spans="2:33" ht="59" customHeight="1" thickTop="1" x14ac:dyDescent="0.2">
      <c r="B274" s="273" t="s">
        <v>512</v>
      </c>
      <c r="C274" s="215" t="s">
        <v>36</v>
      </c>
      <c r="D274" s="215" t="s">
        <v>37</v>
      </c>
      <c r="E274" s="215" t="s">
        <v>33</v>
      </c>
      <c r="F274" s="274"/>
      <c r="G274" s="275" t="s">
        <v>513</v>
      </c>
      <c r="H274" s="206" t="s">
        <v>35</v>
      </c>
      <c r="I274" s="206" t="s">
        <v>35</v>
      </c>
      <c r="J274" s="206" t="s">
        <v>35</v>
      </c>
      <c r="K274" s="206" t="s">
        <v>35</v>
      </c>
      <c r="L274" s="523" t="s">
        <v>178</v>
      </c>
      <c r="M274" s="523"/>
      <c r="N274" s="215" t="s">
        <v>514</v>
      </c>
      <c r="O274" s="272" t="s">
        <v>515</v>
      </c>
      <c r="P274" s="271">
        <v>43877</v>
      </c>
      <c r="Q274" s="271">
        <f>MAX(U274:U277)</f>
        <v>43920</v>
      </c>
      <c r="R274" s="144" t="s">
        <v>516</v>
      </c>
      <c r="S274" s="142">
        <v>0.2</v>
      </c>
      <c r="T274" s="89">
        <v>43877</v>
      </c>
      <c r="U274" s="89">
        <v>43891</v>
      </c>
      <c r="V274" s="323" t="s">
        <v>55</v>
      </c>
      <c r="W274" s="323"/>
      <c r="X274" s="323"/>
      <c r="Y274" s="323"/>
      <c r="Z274" s="653">
        <v>1</v>
      </c>
      <c r="AA274" s="812" t="s">
        <v>1136</v>
      </c>
      <c r="AB274" s="654" t="s">
        <v>865</v>
      </c>
      <c r="AC274" s="654" t="str">
        <f t="shared" si="16"/>
        <v>Terminado</v>
      </c>
      <c r="AD274" s="794" t="s">
        <v>1136</v>
      </c>
      <c r="AE274" s="687">
        <f>(Z274*S274)+(S275*Z275)+(Z276*S276)+(S277*Z277)</f>
        <v>1</v>
      </c>
      <c r="AF274" s="676" t="s">
        <v>865</v>
      </c>
      <c r="AG274" s="676" t="str">
        <f>IF(AE274&lt;1%,"Sin iniciar",IF(AE274=100%,"Terminada","En gestión"))</f>
        <v>Terminada</v>
      </c>
    </row>
    <row r="275" spans="2:33" ht="59" customHeight="1" x14ac:dyDescent="0.2">
      <c r="B275" s="226"/>
      <c r="C275" s="220"/>
      <c r="D275" s="220"/>
      <c r="E275" s="220"/>
      <c r="F275" s="228"/>
      <c r="G275" s="230"/>
      <c r="H275" s="222"/>
      <c r="I275" s="222"/>
      <c r="J275" s="222"/>
      <c r="K275" s="222"/>
      <c r="L275" s="351"/>
      <c r="M275" s="351"/>
      <c r="N275" s="220"/>
      <c r="O275" s="232"/>
      <c r="P275" s="224"/>
      <c r="Q275" s="224"/>
      <c r="R275" s="137" t="s">
        <v>517</v>
      </c>
      <c r="S275" s="139">
        <v>0.25</v>
      </c>
      <c r="T275" s="5">
        <v>43877</v>
      </c>
      <c r="U275" s="5">
        <v>43889</v>
      </c>
      <c r="V275" s="321"/>
      <c r="W275" s="321"/>
      <c r="X275" s="321"/>
      <c r="Y275" s="321"/>
      <c r="Z275" s="658">
        <v>1</v>
      </c>
      <c r="AA275" s="813"/>
      <c r="AB275" s="660" t="s">
        <v>865</v>
      </c>
      <c r="AC275" s="660" t="str">
        <f t="shared" si="16"/>
        <v>Terminado</v>
      </c>
      <c r="AD275" s="792"/>
      <c r="AE275" s="687"/>
      <c r="AF275" s="562"/>
      <c r="AG275" s="562"/>
    </row>
    <row r="276" spans="2:33" ht="59" customHeight="1" x14ac:dyDescent="0.2">
      <c r="B276" s="226"/>
      <c r="C276" s="220"/>
      <c r="D276" s="220"/>
      <c r="E276" s="220"/>
      <c r="F276" s="228"/>
      <c r="G276" s="230"/>
      <c r="H276" s="222"/>
      <c r="I276" s="222"/>
      <c r="J276" s="222"/>
      <c r="K276" s="222"/>
      <c r="L276" s="351"/>
      <c r="M276" s="351"/>
      <c r="N276" s="220"/>
      <c r="O276" s="232"/>
      <c r="P276" s="224"/>
      <c r="Q276" s="224"/>
      <c r="R276" s="137" t="s">
        <v>518</v>
      </c>
      <c r="S276" s="139">
        <v>0.25</v>
      </c>
      <c r="T276" s="5">
        <v>43864</v>
      </c>
      <c r="U276" s="5">
        <v>43920</v>
      </c>
      <c r="V276" s="321"/>
      <c r="W276" s="321"/>
      <c r="X276" s="321"/>
      <c r="Y276" s="321"/>
      <c r="Z276" s="658">
        <v>1</v>
      </c>
      <c r="AA276" s="813"/>
      <c r="AB276" s="660" t="s">
        <v>865</v>
      </c>
      <c r="AC276" s="660" t="str">
        <f t="shared" si="16"/>
        <v>Terminado</v>
      </c>
      <c r="AD276" s="792"/>
      <c r="AE276" s="687"/>
      <c r="AF276" s="562"/>
      <c r="AG276" s="562"/>
    </row>
    <row r="277" spans="2:33" ht="59" customHeight="1" x14ac:dyDescent="0.2">
      <c r="B277" s="226"/>
      <c r="C277" s="220"/>
      <c r="D277" s="220"/>
      <c r="E277" s="220"/>
      <c r="F277" s="228"/>
      <c r="G277" s="230"/>
      <c r="H277" s="222"/>
      <c r="I277" s="222"/>
      <c r="J277" s="222"/>
      <c r="K277" s="222"/>
      <c r="L277" s="206"/>
      <c r="M277" s="206"/>
      <c r="N277" s="220"/>
      <c r="O277" s="232"/>
      <c r="P277" s="224"/>
      <c r="Q277" s="224"/>
      <c r="R277" s="137" t="s">
        <v>519</v>
      </c>
      <c r="S277" s="139">
        <v>0.3</v>
      </c>
      <c r="T277" s="5">
        <v>43863</v>
      </c>
      <c r="U277" s="5">
        <v>43908</v>
      </c>
      <c r="V277" s="321"/>
      <c r="W277" s="321"/>
      <c r="X277" s="321"/>
      <c r="Y277" s="321"/>
      <c r="Z277" s="658">
        <v>1</v>
      </c>
      <c r="AA277" s="814"/>
      <c r="AB277" s="660" t="s">
        <v>865</v>
      </c>
      <c r="AC277" s="660" t="str">
        <f t="shared" si="16"/>
        <v>Terminado</v>
      </c>
      <c r="AD277" s="793"/>
      <c r="AE277" s="656"/>
      <c r="AF277" s="562"/>
      <c r="AG277" s="562"/>
    </row>
    <row r="278" spans="2:33" ht="60" customHeight="1" x14ac:dyDescent="0.2">
      <c r="B278" s="226" t="s">
        <v>512</v>
      </c>
      <c r="C278" s="220" t="s">
        <v>36</v>
      </c>
      <c r="D278" s="220" t="s">
        <v>37</v>
      </c>
      <c r="E278" s="220" t="s">
        <v>33</v>
      </c>
      <c r="F278" s="228"/>
      <c r="G278" s="230" t="s">
        <v>520</v>
      </c>
      <c r="H278" s="232" t="s">
        <v>35</v>
      </c>
      <c r="I278" s="232" t="s">
        <v>35</v>
      </c>
      <c r="J278" s="232" t="s">
        <v>35</v>
      </c>
      <c r="K278" s="232" t="s">
        <v>35</v>
      </c>
      <c r="L278" s="316"/>
      <c r="M278" s="316"/>
      <c r="N278" s="276" t="s">
        <v>521</v>
      </c>
      <c r="O278" s="232" t="s">
        <v>522</v>
      </c>
      <c r="P278" s="224">
        <v>43891</v>
      </c>
      <c r="Q278" s="224">
        <f>MAX(U278:U281)</f>
        <v>44000</v>
      </c>
      <c r="R278" s="135" t="s">
        <v>523</v>
      </c>
      <c r="S278" s="139">
        <v>0.2</v>
      </c>
      <c r="T278" s="5">
        <v>43891</v>
      </c>
      <c r="U278" s="5">
        <v>43924</v>
      </c>
      <c r="V278" s="320">
        <v>0.2</v>
      </c>
      <c r="W278" s="320">
        <v>1</v>
      </c>
      <c r="X278" s="321"/>
      <c r="Y278" s="321"/>
      <c r="Z278" s="658">
        <v>1</v>
      </c>
      <c r="AA278" s="815" t="s">
        <v>1136</v>
      </c>
      <c r="AB278" s="660" t="s">
        <v>865</v>
      </c>
      <c r="AC278" s="660" t="str">
        <f t="shared" si="16"/>
        <v>Terminado</v>
      </c>
      <c r="AD278" s="791" t="s">
        <v>1136</v>
      </c>
      <c r="AE278" s="694">
        <f>(Z278*S278)+(S279*Z279)+(Z280*S280)+(S281*Z281)</f>
        <v>1</v>
      </c>
      <c r="AF278" s="562" t="s">
        <v>865</v>
      </c>
      <c r="AG278" s="562" t="str">
        <f>IF(AE278&lt;1%,"Sin iniciar",IF(AE278=100%,"Terminada","En gestión"))</f>
        <v>Terminada</v>
      </c>
    </row>
    <row r="279" spans="2:33" ht="60" customHeight="1" x14ac:dyDescent="0.2">
      <c r="B279" s="226"/>
      <c r="C279" s="220"/>
      <c r="D279" s="220"/>
      <c r="E279" s="220"/>
      <c r="F279" s="228"/>
      <c r="G279" s="230"/>
      <c r="H279" s="232"/>
      <c r="I279" s="232"/>
      <c r="J279" s="232"/>
      <c r="K279" s="232"/>
      <c r="L279" s="317"/>
      <c r="M279" s="317"/>
      <c r="N279" s="276"/>
      <c r="O279" s="232"/>
      <c r="P279" s="224"/>
      <c r="Q279" s="224"/>
      <c r="R279" s="135" t="s">
        <v>524</v>
      </c>
      <c r="S279" s="139">
        <v>0.4</v>
      </c>
      <c r="T279" s="5">
        <v>43927</v>
      </c>
      <c r="U279" s="5">
        <v>43969</v>
      </c>
      <c r="V279" s="320"/>
      <c r="W279" s="320"/>
      <c r="X279" s="321"/>
      <c r="Y279" s="321"/>
      <c r="Z279" s="658">
        <v>1</v>
      </c>
      <c r="AA279" s="813"/>
      <c r="AB279" s="660" t="s">
        <v>865</v>
      </c>
      <c r="AC279" s="660" t="str">
        <f t="shared" si="16"/>
        <v>Terminado</v>
      </c>
      <c r="AD279" s="792"/>
      <c r="AE279" s="687"/>
      <c r="AF279" s="562"/>
      <c r="AG279" s="562"/>
    </row>
    <row r="280" spans="2:33" ht="60" customHeight="1" x14ac:dyDescent="0.2">
      <c r="B280" s="226"/>
      <c r="C280" s="220"/>
      <c r="D280" s="220"/>
      <c r="E280" s="220"/>
      <c r="F280" s="228"/>
      <c r="G280" s="230"/>
      <c r="H280" s="232"/>
      <c r="I280" s="232"/>
      <c r="J280" s="232"/>
      <c r="K280" s="232"/>
      <c r="L280" s="317"/>
      <c r="M280" s="317"/>
      <c r="N280" s="276"/>
      <c r="O280" s="232"/>
      <c r="P280" s="224"/>
      <c r="Q280" s="224"/>
      <c r="R280" s="137" t="s">
        <v>525</v>
      </c>
      <c r="S280" s="139">
        <v>0.2</v>
      </c>
      <c r="T280" s="5">
        <v>43971</v>
      </c>
      <c r="U280" s="5">
        <v>43980</v>
      </c>
      <c r="V280" s="320"/>
      <c r="W280" s="320"/>
      <c r="X280" s="321"/>
      <c r="Y280" s="321"/>
      <c r="Z280" s="658">
        <v>1</v>
      </c>
      <c r="AA280" s="813"/>
      <c r="AB280" s="660" t="s">
        <v>865</v>
      </c>
      <c r="AC280" s="660" t="str">
        <f t="shared" si="16"/>
        <v>Terminado</v>
      </c>
      <c r="AD280" s="792"/>
      <c r="AE280" s="687"/>
      <c r="AF280" s="562"/>
      <c r="AG280" s="562"/>
    </row>
    <row r="281" spans="2:33" ht="60" customHeight="1" x14ac:dyDescent="0.2">
      <c r="B281" s="226"/>
      <c r="C281" s="220"/>
      <c r="D281" s="220"/>
      <c r="E281" s="220"/>
      <c r="F281" s="228"/>
      <c r="G281" s="230"/>
      <c r="H281" s="232"/>
      <c r="I281" s="232"/>
      <c r="J281" s="232"/>
      <c r="K281" s="232"/>
      <c r="L281" s="272"/>
      <c r="M281" s="272"/>
      <c r="N281" s="276"/>
      <c r="O281" s="232"/>
      <c r="P281" s="224"/>
      <c r="Q281" s="224"/>
      <c r="R281" s="137" t="s">
        <v>526</v>
      </c>
      <c r="S281" s="139">
        <v>0.2</v>
      </c>
      <c r="T281" s="5">
        <v>43983</v>
      </c>
      <c r="U281" s="5">
        <v>44000</v>
      </c>
      <c r="V281" s="320"/>
      <c r="W281" s="320"/>
      <c r="X281" s="321"/>
      <c r="Y281" s="321"/>
      <c r="Z281" s="658">
        <v>1</v>
      </c>
      <c r="AA281" s="814"/>
      <c r="AB281" s="660" t="s">
        <v>865</v>
      </c>
      <c r="AC281" s="660" t="str">
        <f t="shared" si="16"/>
        <v>Terminado</v>
      </c>
      <c r="AD281" s="793"/>
      <c r="AE281" s="656"/>
      <c r="AF281" s="562"/>
      <c r="AG281" s="562"/>
    </row>
    <row r="282" spans="2:33" ht="127" customHeight="1" x14ac:dyDescent="0.2">
      <c r="B282" s="226" t="s">
        <v>512</v>
      </c>
      <c r="C282" s="220" t="s">
        <v>31</v>
      </c>
      <c r="D282" s="220" t="s">
        <v>32</v>
      </c>
      <c r="E282" s="220" t="s">
        <v>33</v>
      </c>
      <c r="F282" s="228"/>
      <c r="G282" s="230" t="s">
        <v>527</v>
      </c>
      <c r="H282" s="232" t="s">
        <v>35</v>
      </c>
      <c r="I282" s="232" t="s">
        <v>35</v>
      </c>
      <c r="J282" s="232" t="s">
        <v>35</v>
      </c>
      <c r="K282" s="232" t="s">
        <v>35</v>
      </c>
      <c r="L282" s="316"/>
      <c r="M282" s="316"/>
      <c r="N282" s="220" t="s">
        <v>528</v>
      </c>
      <c r="O282" s="232" t="s">
        <v>69</v>
      </c>
      <c r="P282" s="322">
        <v>43891</v>
      </c>
      <c r="Q282" s="322">
        <f>MAX(U282:U284)</f>
        <v>44166</v>
      </c>
      <c r="R282" s="30" t="s">
        <v>529</v>
      </c>
      <c r="S282" s="30">
        <v>0.4</v>
      </c>
      <c r="T282" s="31">
        <v>43891</v>
      </c>
      <c r="U282" s="31">
        <v>44075</v>
      </c>
      <c r="V282" s="320">
        <v>0.1</v>
      </c>
      <c r="W282" s="320">
        <v>0.5</v>
      </c>
      <c r="X282" s="320">
        <v>0.75</v>
      </c>
      <c r="Y282" s="277">
        <v>1</v>
      </c>
      <c r="Z282" s="658">
        <v>1</v>
      </c>
      <c r="AA282" s="663" t="s">
        <v>1137</v>
      </c>
      <c r="AB282" s="660" t="s">
        <v>865</v>
      </c>
      <c r="AC282" s="660" t="str">
        <f t="shared" si="16"/>
        <v>Terminado</v>
      </c>
      <c r="AD282" s="661" t="s">
        <v>1138</v>
      </c>
      <c r="AE282" s="694">
        <f>(Z282*S282)+(S283*Z283)+(Z284*S284)</f>
        <v>1</v>
      </c>
      <c r="AF282" s="562" t="s">
        <v>907</v>
      </c>
      <c r="AG282" s="562" t="str">
        <f>IF(AE282&lt;1%,"Sin iniciar",IF(AE282=100%,"Terminada","En gestión"))</f>
        <v>Terminada</v>
      </c>
    </row>
    <row r="283" spans="2:33" ht="127" customHeight="1" x14ac:dyDescent="0.2">
      <c r="B283" s="226"/>
      <c r="C283" s="220"/>
      <c r="D283" s="220"/>
      <c r="E283" s="220"/>
      <c r="F283" s="228"/>
      <c r="G283" s="230"/>
      <c r="H283" s="232"/>
      <c r="I283" s="232"/>
      <c r="J283" s="232"/>
      <c r="K283" s="232"/>
      <c r="L283" s="317"/>
      <c r="M283" s="317"/>
      <c r="N283" s="220"/>
      <c r="O283" s="232"/>
      <c r="P283" s="322"/>
      <c r="Q283" s="322"/>
      <c r="R283" s="30" t="s">
        <v>530</v>
      </c>
      <c r="S283" s="30">
        <v>0.3</v>
      </c>
      <c r="T283" s="31">
        <v>43891</v>
      </c>
      <c r="U283" s="31">
        <v>44075</v>
      </c>
      <c r="V283" s="321"/>
      <c r="W283" s="321"/>
      <c r="X283" s="321"/>
      <c r="Y283" s="277"/>
      <c r="Z283" s="658">
        <v>1</v>
      </c>
      <c r="AA283" s="663" t="s">
        <v>1139</v>
      </c>
      <c r="AB283" s="660" t="s">
        <v>865</v>
      </c>
      <c r="AC283" s="660" t="str">
        <f t="shared" si="16"/>
        <v>Terminado</v>
      </c>
      <c r="AD283" s="661"/>
      <c r="AE283" s="687"/>
      <c r="AF283" s="562"/>
      <c r="AG283" s="562"/>
    </row>
    <row r="284" spans="2:33" ht="127" customHeight="1" x14ac:dyDescent="0.2">
      <c r="B284" s="226"/>
      <c r="C284" s="220"/>
      <c r="D284" s="220"/>
      <c r="E284" s="220"/>
      <c r="F284" s="228"/>
      <c r="G284" s="230"/>
      <c r="H284" s="232"/>
      <c r="I284" s="232"/>
      <c r="J284" s="232"/>
      <c r="K284" s="232"/>
      <c r="L284" s="272"/>
      <c r="M284" s="272"/>
      <c r="N284" s="220"/>
      <c r="O284" s="232"/>
      <c r="P284" s="322"/>
      <c r="Q284" s="322"/>
      <c r="R284" s="30" t="s">
        <v>531</v>
      </c>
      <c r="S284" s="30">
        <v>0.3</v>
      </c>
      <c r="T284" s="31">
        <v>43983</v>
      </c>
      <c r="U284" s="31">
        <v>44166</v>
      </c>
      <c r="V284" s="321"/>
      <c r="W284" s="321"/>
      <c r="X284" s="321"/>
      <c r="Y284" s="277"/>
      <c r="Z284" s="658">
        <v>1</v>
      </c>
      <c r="AA284" s="663" t="s">
        <v>1140</v>
      </c>
      <c r="AB284" s="660" t="s">
        <v>871</v>
      </c>
      <c r="AC284" s="660" t="str">
        <f t="shared" si="16"/>
        <v>Terminado</v>
      </c>
      <c r="AD284" s="661"/>
      <c r="AE284" s="656"/>
      <c r="AF284" s="562"/>
      <c r="AG284" s="562"/>
    </row>
    <row r="285" spans="2:33" ht="127" customHeight="1" x14ac:dyDescent="0.2">
      <c r="B285" s="226" t="s">
        <v>512</v>
      </c>
      <c r="C285" s="220" t="s">
        <v>36</v>
      </c>
      <c r="D285" s="220" t="s">
        <v>37</v>
      </c>
      <c r="E285" s="220" t="s">
        <v>33</v>
      </c>
      <c r="F285" s="228"/>
      <c r="G285" s="230" t="s">
        <v>532</v>
      </c>
      <c r="H285" s="232" t="s">
        <v>35</v>
      </c>
      <c r="I285" s="232" t="s">
        <v>35</v>
      </c>
      <c r="J285" s="232" t="s">
        <v>35</v>
      </c>
      <c r="K285" s="232" t="s">
        <v>35</v>
      </c>
      <c r="L285" s="316"/>
      <c r="M285" s="316"/>
      <c r="N285" s="220" t="s">
        <v>533</v>
      </c>
      <c r="O285" s="220" t="s">
        <v>119</v>
      </c>
      <c r="P285" s="224">
        <v>43876</v>
      </c>
      <c r="Q285" s="224">
        <f>MAX(U285:U288)</f>
        <v>44104</v>
      </c>
      <c r="R285" s="135" t="s">
        <v>534</v>
      </c>
      <c r="S285" s="139">
        <v>0.25</v>
      </c>
      <c r="T285" s="5">
        <v>43876</v>
      </c>
      <c r="U285" s="5">
        <v>44104</v>
      </c>
      <c r="V285" s="277">
        <v>0.3</v>
      </c>
      <c r="W285" s="277">
        <v>0.6</v>
      </c>
      <c r="X285" s="277">
        <v>1</v>
      </c>
      <c r="Y285" s="277"/>
      <c r="Z285" s="713">
        <v>1</v>
      </c>
      <c r="AA285" s="663" t="s">
        <v>1141</v>
      </c>
      <c r="AB285" s="660" t="s">
        <v>865</v>
      </c>
      <c r="AC285" s="660" t="str">
        <f t="shared" si="16"/>
        <v>Terminado</v>
      </c>
      <c r="AD285" s="714" t="s">
        <v>1142</v>
      </c>
      <c r="AE285" s="694">
        <f>(Z285*S285)+(S286*Z286)+(Z287*S287)+(S288*Z288)</f>
        <v>1</v>
      </c>
      <c r="AF285" s="562" t="s">
        <v>865</v>
      </c>
      <c r="AG285" s="562" t="str">
        <f>IF(AE285&lt;1%,"Sin iniciar",IF(AE285=100%,"Terminada","En gestión"))</f>
        <v>Terminada</v>
      </c>
    </row>
    <row r="286" spans="2:33" ht="127" customHeight="1" x14ac:dyDescent="0.2">
      <c r="B286" s="226"/>
      <c r="C286" s="220"/>
      <c r="D286" s="220"/>
      <c r="E286" s="220"/>
      <c r="F286" s="228"/>
      <c r="G286" s="230"/>
      <c r="H286" s="232"/>
      <c r="I286" s="232"/>
      <c r="J286" s="232"/>
      <c r="K286" s="232"/>
      <c r="L286" s="317"/>
      <c r="M286" s="317"/>
      <c r="N286" s="220"/>
      <c r="O286" s="220"/>
      <c r="P286" s="224"/>
      <c r="Q286" s="224"/>
      <c r="R286" s="135" t="s">
        <v>535</v>
      </c>
      <c r="S286" s="139">
        <v>0.25</v>
      </c>
      <c r="T286" s="5">
        <v>43876</v>
      </c>
      <c r="U286" s="5">
        <v>44104</v>
      </c>
      <c r="V286" s="277"/>
      <c r="W286" s="277"/>
      <c r="X286" s="277"/>
      <c r="Y286" s="277"/>
      <c r="Z286" s="713">
        <v>1</v>
      </c>
      <c r="AA286" s="663" t="s">
        <v>1143</v>
      </c>
      <c r="AB286" s="660" t="s">
        <v>865</v>
      </c>
      <c r="AC286" s="660" t="str">
        <f t="shared" si="16"/>
        <v>Terminado</v>
      </c>
      <c r="AD286" s="715"/>
      <c r="AE286" s="687"/>
      <c r="AF286" s="562"/>
      <c r="AG286" s="562"/>
    </row>
    <row r="287" spans="2:33" ht="127" customHeight="1" x14ac:dyDescent="0.2">
      <c r="B287" s="226"/>
      <c r="C287" s="220"/>
      <c r="D287" s="220"/>
      <c r="E287" s="220"/>
      <c r="F287" s="228"/>
      <c r="G287" s="230"/>
      <c r="H287" s="232"/>
      <c r="I287" s="232"/>
      <c r="J287" s="232"/>
      <c r="K287" s="232"/>
      <c r="L287" s="317"/>
      <c r="M287" s="317"/>
      <c r="N287" s="220"/>
      <c r="O287" s="220"/>
      <c r="P287" s="224"/>
      <c r="Q287" s="224"/>
      <c r="R287" s="135" t="s">
        <v>536</v>
      </c>
      <c r="S287" s="139">
        <v>0.25</v>
      </c>
      <c r="T287" s="5">
        <v>43876</v>
      </c>
      <c r="U287" s="5">
        <v>44104</v>
      </c>
      <c r="V287" s="277"/>
      <c r="W287" s="277"/>
      <c r="X287" s="277"/>
      <c r="Y287" s="277"/>
      <c r="Z287" s="713">
        <v>1</v>
      </c>
      <c r="AA287" s="663" t="s">
        <v>1143</v>
      </c>
      <c r="AB287" s="660" t="s">
        <v>865</v>
      </c>
      <c r="AC287" s="660" t="str">
        <f t="shared" si="16"/>
        <v>Terminado</v>
      </c>
      <c r="AD287" s="715"/>
      <c r="AE287" s="687"/>
      <c r="AF287" s="562"/>
      <c r="AG287" s="562"/>
    </row>
    <row r="288" spans="2:33" ht="127" customHeight="1" x14ac:dyDescent="0.2">
      <c r="B288" s="226"/>
      <c r="C288" s="220"/>
      <c r="D288" s="220"/>
      <c r="E288" s="220"/>
      <c r="F288" s="228"/>
      <c r="G288" s="230"/>
      <c r="H288" s="232"/>
      <c r="I288" s="232"/>
      <c r="J288" s="232"/>
      <c r="K288" s="232"/>
      <c r="L288" s="272"/>
      <c r="M288" s="272"/>
      <c r="N288" s="220"/>
      <c r="O288" s="220"/>
      <c r="P288" s="224"/>
      <c r="Q288" s="224"/>
      <c r="R288" s="135" t="s">
        <v>537</v>
      </c>
      <c r="S288" s="139">
        <v>0.25</v>
      </c>
      <c r="T288" s="5">
        <v>43876</v>
      </c>
      <c r="U288" s="5">
        <v>44104</v>
      </c>
      <c r="V288" s="277"/>
      <c r="W288" s="277"/>
      <c r="X288" s="277"/>
      <c r="Y288" s="277"/>
      <c r="Z288" s="713">
        <v>1</v>
      </c>
      <c r="AA288" s="663" t="s">
        <v>1144</v>
      </c>
      <c r="AB288" s="660" t="s">
        <v>865</v>
      </c>
      <c r="AC288" s="660" t="str">
        <f t="shared" si="16"/>
        <v>Terminado</v>
      </c>
      <c r="AD288" s="655"/>
      <c r="AE288" s="656"/>
      <c r="AF288" s="562"/>
      <c r="AG288" s="562"/>
    </row>
    <row r="289" spans="2:33" ht="127" customHeight="1" x14ac:dyDescent="0.2">
      <c r="B289" s="226" t="s">
        <v>512</v>
      </c>
      <c r="C289" s="220" t="s">
        <v>31</v>
      </c>
      <c r="D289" s="220" t="s">
        <v>32</v>
      </c>
      <c r="E289" s="220" t="s">
        <v>33</v>
      </c>
      <c r="F289" s="228"/>
      <c r="G289" s="230" t="s">
        <v>538</v>
      </c>
      <c r="H289" s="232" t="s">
        <v>35</v>
      </c>
      <c r="I289" s="232" t="s">
        <v>35</v>
      </c>
      <c r="J289" s="232" t="s">
        <v>35</v>
      </c>
      <c r="K289" s="232" t="s">
        <v>35</v>
      </c>
      <c r="L289" s="316"/>
      <c r="M289" s="316"/>
      <c r="N289" s="220" t="s">
        <v>539</v>
      </c>
      <c r="O289" s="220" t="s">
        <v>52</v>
      </c>
      <c r="P289" s="224">
        <v>43922</v>
      </c>
      <c r="Q289" s="224">
        <f>MAX(U289:U292)</f>
        <v>44195</v>
      </c>
      <c r="R289" s="135" t="s">
        <v>540</v>
      </c>
      <c r="S289" s="139">
        <v>0.1</v>
      </c>
      <c r="T289" s="5">
        <v>43922</v>
      </c>
      <c r="U289" s="5">
        <v>43981</v>
      </c>
      <c r="V289" s="277">
        <v>0</v>
      </c>
      <c r="W289" s="277">
        <v>0.3</v>
      </c>
      <c r="X289" s="277">
        <v>0.7</v>
      </c>
      <c r="Y289" s="277">
        <v>1</v>
      </c>
      <c r="Z289" s="713">
        <v>1</v>
      </c>
      <c r="AA289" s="663" t="s">
        <v>888</v>
      </c>
      <c r="AB289" s="660" t="s">
        <v>865</v>
      </c>
      <c r="AC289" s="660" t="str">
        <f t="shared" si="16"/>
        <v>Terminado</v>
      </c>
      <c r="AD289" s="661" t="s">
        <v>1145</v>
      </c>
      <c r="AE289" s="694">
        <f>(Z289*S289)+(S290*Z290)+(Z291*S291)+(S292*Z292)</f>
        <v>0.65000000000000013</v>
      </c>
      <c r="AF289" s="562" t="s">
        <v>907</v>
      </c>
      <c r="AG289" s="562" t="str">
        <f>IF(AE289&lt;1%,"Sin iniciar",IF(AE289=100%,"Terminada","En gestión"))</f>
        <v>En gestión</v>
      </c>
    </row>
    <row r="290" spans="2:33" ht="127" customHeight="1" x14ac:dyDescent="0.2">
      <c r="B290" s="226"/>
      <c r="C290" s="220"/>
      <c r="D290" s="220"/>
      <c r="E290" s="220"/>
      <c r="F290" s="228"/>
      <c r="G290" s="230"/>
      <c r="H290" s="232"/>
      <c r="I290" s="232"/>
      <c r="J290" s="232"/>
      <c r="K290" s="232"/>
      <c r="L290" s="317"/>
      <c r="M290" s="317"/>
      <c r="N290" s="220"/>
      <c r="O290" s="220"/>
      <c r="P290" s="224"/>
      <c r="Q290" s="224"/>
      <c r="R290" s="135" t="s">
        <v>541</v>
      </c>
      <c r="S290" s="139">
        <v>0.2</v>
      </c>
      <c r="T290" s="5">
        <v>43983</v>
      </c>
      <c r="U290" s="5">
        <v>44042</v>
      </c>
      <c r="V290" s="277"/>
      <c r="W290" s="277"/>
      <c r="X290" s="277"/>
      <c r="Y290" s="277"/>
      <c r="Z290" s="713">
        <v>1</v>
      </c>
      <c r="AA290" s="557" t="s">
        <v>1146</v>
      </c>
      <c r="AB290" s="660" t="s">
        <v>865</v>
      </c>
      <c r="AC290" s="660" t="str">
        <f t="shared" si="16"/>
        <v>Terminado</v>
      </c>
      <c r="AD290" s="661"/>
      <c r="AE290" s="687"/>
      <c r="AF290" s="562"/>
      <c r="AG290" s="562"/>
    </row>
    <row r="291" spans="2:33" ht="127" customHeight="1" x14ac:dyDescent="0.2">
      <c r="B291" s="226"/>
      <c r="C291" s="220"/>
      <c r="D291" s="220"/>
      <c r="E291" s="220"/>
      <c r="F291" s="228"/>
      <c r="G291" s="230"/>
      <c r="H291" s="232"/>
      <c r="I291" s="232"/>
      <c r="J291" s="232"/>
      <c r="K291" s="232"/>
      <c r="L291" s="317"/>
      <c r="M291" s="317"/>
      <c r="N291" s="220"/>
      <c r="O291" s="220"/>
      <c r="P291" s="224"/>
      <c r="Q291" s="224"/>
      <c r="R291" s="137" t="s">
        <v>542</v>
      </c>
      <c r="S291" s="139">
        <v>0.3</v>
      </c>
      <c r="T291" s="5">
        <v>44044</v>
      </c>
      <c r="U291" s="5">
        <v>44134</v>
      </c>
      <c r="V291" s="277"/>
      <c r="W291" s="277"/>
      <c r="X291" s="277"/>
      <c r="Y291" s="277"/>
      <c r="Z291" s="713">
        <v>0.9</v>
      </c>
      <c r="AA291" s="557" t="s">
        <v>1147</v>
      </c>
      <c r="AB291" s="660" t="s">
        <v>871</v>
      </c>
      <c r="AC291" s="660" t="str">
        <f t="shared" si="16"/>
        <v>En gestión</v>
      </c>
      <c r="AD291" s="661"/>
      <c r="AE291" s="687"/>
      <c r="AF291" s="562"/>
      <c r="AG291" s="562"/>
    </row>
    <row r="292" spans="2:33" ht="127" customHeight="1" x14ac:dyDescent="0.2">
      <c r="B292" s="226"/>
      <c r="C292" s="220"/>
      <c r="D292" s="220"/>
      <c r="E292" s="220"/>
      <c r="F292" s="228"/>
      <c r="G292" s="230"/>
      <c r="H292" s="232"/>
      <c r="I292" s="232"/>
      <c r="J292" s="232"/>
      <c r="K292" s="232"/>
      <c r="L292" s="272"/>
      <c r="M292" s="272"/>
      <c r="N292" s="220"/>
      <c r="O292" s="220"/>
      <c r="P292" s="224"/>
      <c r="Q292" s="224"/>
      <c r="R292" s="137" t="s">
        <v>543</v>
      </c>
      <c r="S292" s="139">
        <v>0.4</v>
      </c>
      <c r="T292" s="5">
        <v>44075</v>
      </c>
      <c r="U292" s="5">
        <v>44195</v>
      </c>
      <c r="V292" s="277"/>
      <c r="W292" s="277"/>
      <c r="X292" s="277"/>
      <c r="Y292" s="277"/>
      <c r="Z292" s="713">
        <v>0.2</v>
      </c>
      <c r="AA292" s="663" t="s">
        <v>1148</v>
      </c>
      <c r="AB292" s="660" t="s">
        <v>871</v>
      </c>
      <c r="AC292" s="660" t="str">
        <f t="shared" si="16"/>
        <v>En gestión</v>
      </c>
      <c r="AD292" s="661"/>
      <c r="AE292" s="656"/>
      <c r="AF292" s="562"/>
      <c r="AG292" s="562"/>
    </row>
    <row r="293" spans="2:33" ht="127" customHeight="1" x14ac:dyDescent="0.2">
      <c r="B293" s="226" t="s">
        <v>512</v>
      </c>
      <c r="C293" s="220" t="s">
        <v>31</v>
      </c>
      <c r="D293" s="220" t="s">
        <v>32</v>
      </c>
      <c r="E293" s="220" t="s">
        <v>33</v>
      </c>
      <c r="F293" s="228"/>
      <c r="G293" s="230" t="s">
        <v>544</v>
      </c>
      <c r="H293" s="232" t="s">
        <v>35</v>
      </c>
      <c r="I293" s="232" t="s">
        <v>35</v>
      </c>
      <c r="J293" s="232" t="s">
        <v>35</v>
      </c>
      <c r="K293" s="232" t="s">
        <v>35</v>
      </c>
      <c r="L293" s="316"/>
      <c r="M293" s="316"/>
      <c r="N293" s="220" t="s">
        <v>545</v>
      </c>
      <c r="O293" s="220" t="s">
        <v>69</v>
      </c>
      <c r="P293" s="224">
        <v>43907</v>
      </c>
      <c r="Q293" s="224">
        <f>MAX(U293:U295)</f>
        <v>44186</v>
      </c>
      <c r="R293" s="135" t="s">
        <v>546</v>
      </c>
      <c r="S293" s="139">
        <v>0.1</v>
      </c>
      <c r="T293" s="5">
        <v>43907</v>
      </c>
      <c r="U293" s="5">
        <v>43938</v>
      </c>
      <c r="V293" s="277">
        <v>0.05</v>
      </c>
      <c r="W293" s="277">
        <v>0.5</v>
      </c>
      <c r="X293" s="277">
        <v>0.7</v>
      </c>
      <c r="Y293" s="277">
        <v>1</v>
      </c>
      <c r="Z293" s="713">
        <v>1</v>
      </c>
      <c r="AA293" s="663" t="s">
        <v>888</v>
      </c>
      <c r="AB293" s="660" t="s">
        <v>865</v>
      </c>
      <c r="AC293" s="660" t="str">
        <f t="shared" si="16"/>
        <v>Terminado</v>
      </c>
      <c r="AD293" s="661" t="s">
        <v>1149</v>
      </c>
      <c r="AE293" s="694">
        <f>(Z293*S293)+(S294*Z294)+(Z295*S295)</f>
        <v>0.70750000000000002</v>
      </c>
      <c r="AF293" s="562" t="s">
        <v>907</v>
      </c>
      <c r="AG293" s="562" t="str">
        <f>IF(AE293&lt;1%,"Sin iniciar",IF(AE293=100%,"Terminada","En gestión"))</f>
        <v>En gestión</v>
      </c>
    </row>
    <row r="294" spans="2:33" ht="127" customHeight="1" x14ac:dyDescent="0.2">
      <c r="B294" s="226"/>
      <c r="C294" s="220"/>
      <c r="D294" s="220"/>
      <c r="E294" s="220"/>
      <c r="F294" s="228"/>
      <c r="G294" s="230"/>
      <c r="H294" s="232"/>
      <c r="I294" s="232"/>
      <c r="J294" s="232"/>
      <c r="K294" s="232"/>
      <c r="L294" s="317"/>
      <c r="M294" s="317"/>
      <c r="N294" s="220"/>
      <c r="O294" s="220"/>
      <c r="P294" s="224"/>
      <c r="Q294" s="224"/>
      <c r="R294" s="135" t="s">
        <v>547</v>
      </c>
      <c r="S294" s="139">
        <v>0.25</v>
      </c>
      <c r="T294" s="5">
        <v>43941</v>
      </c>
      <c r="U294" s="5">
        <v>44043</v>
      </c>
      <c r="V294" s="277"/>
      <c r="W294" s="277"/>
      <c r="X294" s="277"/>
      <c r="Y294" s="277"/>
      <c r="Z294" s="713">
        <v>1</v>
      </c>
      <c r="AA294" s="663" t="s">
        <v>1150</v>
      </c>
      <c r="AB294" s="660" t="s">
        <v>865</v>
      </c>
      <c r="AC294" s="660" t="str">
        <f t="shared" si="16"/>
        <v>Terminado</v>
      </c>
      <c r="AD294" s="661"/>
      <c r="AE294" s="687"/>
      <c r="AF294" s="562"/>
      <c r="AG294" s="562"/>
    </row>
    <row r="295" spans="2:33" ht="127" customHeight="1" x14ac:dyDescent="0.2">
      <c r="B295" s="226"/>
      <c r="C295" s="220"/>
      <c r="D295" s="220"/>
      <c r="E295" s="220"/>
      <c r="F295" s="228"/>
      <c r="G295" s="230"/>
      <c r="H295" s="232"/>
      <c r="I295" s="232"/>
      <c r="J295" s="232"/>
      <c r="K295" s="232"/>
      <c r="L295" s="272"/>
      <c r="M295" s="272"/>
      <c r="N295" s="220"/>
      <c r="O295" s="220"/>
      <c r="P295" s="224"/>
      <c r="Q295" s="224"/>
      <c r="R295" s="135" t="s">
        <v>548</v>
      </c>
      <c r="S295" s="139">
        <v>0.65</v>
      </c>
      <c r="T295" s="5">
        <v>44046</v>
      </c>
      <c r="U295" s="5">
        <v>44186</v>
      </c>
      <c r="V295" s="277"/>
      <c r="W295" s="277"/>
      <c r="X295" s="277"/>
      <c r="Y295" s="277"/>
      <c r="Z295" s="713">
        <v>0.55000000000000004</v>
      </c>
      <c r="AA295" s="663" t="s">
        <v>1151</v>
      </c>
      <c r="AB295" s="660" t="s">
        <v>871</v>
      </c>
      <c r="AC295" s="660" t="str">
        <f t="shared" si="16"/>
        <v>En gestión</v>
      </c>
      <c r="AD295" s="661"/>
      <c r="AE295" s="656"/>
      <c r="AF295" s="562"/>
      <c r="AG295" s="562"/>
    </row>
    <row r="296" spans="2:33" ht="127" customHeight="1" x14ac:dyDescent="0.2">
      <c r="B296" s="226" t="s">
        <v>512</v>
      </c>
      <c r="C296" s="220" t="s">
        <v>31</v>
      </c>
      <c r="D296" s="220" t="s">
        <v>32</v>
      </c>
      <c r="E296" s="220" t="s">
        <v>33</v>
      </c>
      <c r="F296" s="228"/>
      <c r="G296" s="230" t="s">
        <v>544</v>
      </c>
      <c r="H296" s="232" t="s">
        <v>35</v>
      </c>
      <c r="I296" s="232" t="s">
        <v>35</v>
      </c>
      <c r="J296" s="232" t="s">
        <v>35</v>
      </c>
      <c r="K296" s="232" t="s">
        <v>35</v>
      </c>
      <c r="L296" s="316"/>
      <c r="M296" s="316"/>
      <c r="N296" s="220" t="s">
        <v>549</v>
      </c>
      <c r="O296" s="220" t="s">
        <v>69</v>
      </c>
      <c r="P296" s="224">
        <v>43878</v>
      </c>
      <c r="Q296" s="224">
        <f>MAX(U296:U298)</f>
        <v>44186</v>
      </c>
      <c r="R296" s="135" t="s">
        <v>546</v>
      </c>
      <c r="S296" s="139">
        <v>0.1</v>
      </c>
      <c r="T296" s="5">
        <v>43878</v>
      </c>
      <c r="U296" s="5">
        <v>43903</v>
      </c>
      <c r="V296" s="277">
        <v>0.2</v>
      </c>
      <c r="W296" s="277">
        <v>0.45</v>
      </c>
      <c r="X296" s="277">
        <v>0.7</v>
      </c>
      <c r="Y296" s="277">
        <v>1</v>
      </c>
      <c r="Z296" s="713">
        <v>1</v>
      </c>
      <c r="AA296" s="663" t="s">
        <v>888</v>
      </c>
      <c r="AB296" s="660" t="s">
        <v>865</v>
      </c>
      <c r="AC296" s="660" t="str">
        <f t="shared" si="16"/>
        <v>Terminado</v>
      </c>
      <c r="AD296" s="661" t="s">
        <v>1152</v>
      </c>
      <c r="AE296" s="694">
        <f>(Z296*S296)+(S297*Z297)+(Z298*S298)</f>
        <v>0.70750000000000002</v>
      </c>
      <c r="AF296" s="562" t="s">
        <v>907</v>
      </c>
      <c r="AG296" s="562" t="str">
        <f>IF(AE296&lt;1%,"Sin iniciar",IF(AE296=100%,"Terminada","En gestión"))</f>
        <v>En gestión</v>
      </c>
    </row>
    <row r="297" spans="2:33" ht="127" customHeight="1" x14ac:dyDescent="0.2">
      <c r="B297" s="226"/>
      <c r="C297" s="220"/>
      <c r="D297" s="220"/>
      <c r="E297" s="220"/>
      <c r="F297" s="228"/>
      <c r="G297" s="230"/>
      <c r="H297" s="232"/>
      <c r="I297" s="232"/>
      <c r="J297" s="232"/>
      <c r="K297" s="232"/>
      <c r="L297" s="317"/>
      <c r="M297" s="317"/>
      <c r="N297" s="220"/>
      <c r="O297" s="220"/>
      <c r="P297" s="224"/>
      <c r="Q297" s="224"/>
      <c r="R297" s="135" t="s">
        <v>547</v>
      </c>
      <c r="S297" s="139">
        <v>0.25</v>
      </c>
      <c r="T297" s="5">
        <v>43906</v>
      </c>
      <c r="U297" s="5">
        <v>44043</v>
      </c>
      <c r="V297" s="277"/>
      <c r="W297" s="277"/>
      <c r="X297" s="277"/>
      <c r="Y297" s="277"/>
      <c r="Z297" s="713">
        <v>1</v>
      </c>
      <c r="AA297" s="816" t="s">
        <v>1153</v>
      </c>
      <c r="AB297" s="660" t="s">
        <v>865</v>
      </c>
      <c r="AC297" s="660" t="str">
        <f t="shared" si="16"/>
        <v>Terminado</v>
      </c>
      <c r="AD297" s="661"/>
      <c r="AE297" s="687"/>
      <c r="AF297" s="562"/>
      <c r="AG297" s="562"/>
    </row>
    <row r="298" spans="2:33" ht="127" customHeight="1" x14ac:dyDescent="0.2">
      <c r="B298" s="226"/>
      <c r="C298" s="220"/>
      <c r="D298" s="220"/>
      <c r="E298" s="220"/>
      <c r="F298" s="228"/>
      <c r="G298" s="230"/>
      <c r="H298" s="232"/>
      <c r="I298" s="232"/>
      <c r="J298" s="232"/>
      <c r="K298" s="232"/>
      <c r="L298" s="272"/>
      <c r="M298" s="272"/>
      <c r="N298" s="220"/>
      <c r="O298" s="220"/>
      <c r="P298" s="224"/>
      <c r="Q298" s="224"/>
      <c r="R298" s="135" t="s">
        <v>550</v>
      </c>
      <c r="S298" s="139">
        <v>0.65</v>
      </c>
      <c r="T298" s="5">
        <v>44046</v>
      </c>
      <c r="U298" s="5">
        <v>44186</v>
      </c>
      <c r="V298" s="277"/>
      <c r="W298" s="277"/>
      <c r="X298" s="277"/>
      <c r="Y298" s="277"/>
      <c r="Z298" s="713">
        <v>0.55000000000000004</v>
      </c>
      <c r="AA298" s="810" t="s">
        <v>1154</v>
      </c>
      <c r="AB298" s="660" t="s">
        <v>871</v>
      </c>
      <c r="AC298" s="660" t="str">
        <f t="shared" si="16"/>
        <v>En gestión</v>
      </c>
      <c r="AD298" s="661"/>
      <c r="AE298" s="656"/>
      <c r="AF298" s="562"/>
      <c r="AG298" s="562"/>
    </row>
    <row r="299" spans="2:33" ht="127" customHeight="1" x14ac:dyDescent="0.2">
      <c r="B299" s="226" t="s">
        <v>512</v>
      </c>
      <c r="C299" s="220" t="s">
        <v>31</v>
      </c>
      <c r="D299" s="220" t="s">
        <v>32</v>
      </c>
      <c r="E299" s="220" t="s">
        <v>33</v>
      </c>
      <c r="F299" s="228"/>
      <c r="G299" s="230" t="s">
        <v>544</v>
      </c>
      <c r="H299" s="232" t="s">
        <v>35</v>
      </c>
      <c r="I299" s="232" t="s">
        <v>35</v>
      </c>
      <c r="J299" s="232" t="s">
        <v>35</v>
      </c>
      <c r="K299" s="232" t="s">
        <v>35</v>
      </c>
      <c r="L299" s="316"/>
      <c r="M299" s="316"/>
      <c r="N299" s="220" t="s">
        <v>551</v>
      </c>
      <c r="O299" s="220" t="s">
        <v>69</v>
      </c>
      <c r="P299" s="224">
        <v>43878</v>
      </c>
      <c r="Q299" s="224">
        <f>MAX(U299:U301)</f>
        <v>44186</v>
      </c>
      <c r="R299" s="135" t="s">
        <v>546</v>
      </c>
      <c r="S299" s="139">
        <v>0.1</v>
      </c>
      <c r="T299" s="5">
        <v>43878</v>
      </c>
      <c r="U299" s="5">
        <v>43903</v>
      </c>
      <c r="V299" s="277">
        <v>0.2</v>
      </c>
      <c r="W299" s="277">
        <v>0.45</v>
      </c>
      <c r="X299" s="277">
        <v>0.7</v>
      </c>
      <c r="Y299" s="277">
        <v>1</v>
      </c>
      <c r="Z299" s="713">
        <v>1</v>
      </c>
      <c r="AA299" s="816" t="s">
        <v>888</v>
      </c>
      <c r="AB299" s="660" t="s">
        <v>865</v>
      </c>
      <c r="AC299" s="660" t="str">
        <f t="shared" si="16"/>
        <v>Terminado</v>
      </c>
      <c r="AD299" s="661" t="s">
        <v>1155</v>
      </c>
      <c r="AE299" s="694">
        <f>(Z299*S299)+(S300*Z300)+(Z301*S301)</f>
        <v>0.70750000000000002</v>
      </c>
      <c r="AF299" s="562" t="s">
        <v>907</v>
      </c>
      <c r="AG299" s="562" t="str">
        <f>IF(AE299&lt;1%,"Sin iniciar",IF(AE299=100%,"Terminada","En gestión"))</f>
        <v>En gestión</v>
      </c>
    </row>
    <row r="300" spans="2:33" ht="127" customHeight="1" x14ac:dyDescent="0.2">
      <c r="B300" s="226"/>
      <c r="C300" s="220"/>
      <c r="D300" s="220"/>
      <c r="E300" s="220"/>
      <c r="F300" s="228"/>
      <c r="G300" s="230"/>
      <c r="H300" s="232"/>
      <c r="I300" s="232"/>
      <c r="J300" s="232"/>
      <c r="K300" s="232"/>
      <c r="L300" s="317"/>
      <c r="M300" s="317"/>
      <c r="N300" s="220"/>
      <c r="O300" s="220"/>
      <c r="P300" s="224"/>
      <c r="Q300" s="224"/>
      <c r="R300" s="135" t="s">
        <v>547</v>
      </c>
      <c r="S300" s="139">
        <v>0.25</v>
      </c>
      <c r="T300" s="5">
        <v>43906</v>
      </c>
      <c r="U300" s="5">
        <v>44043</v>
      </c>
      <c r="V300" s="277"/>
      <c r="W300" s="277"/>
      <c r="X300" s="277"/>
      <c r="Y300" s="277"/>
      <c r="Z300" s="713">
        <v>1</v>
      </c>
      <c r="AA300" s="816" t="s">
        <v>1156</v>
      </c>
      <c r="AB300" s="660" t="s">
        <v>865</v>
      </c>
      <c r="AC300" s="660" t="str">
        <f t="shared" si="16"/>
        <v>Terminado</v>
      </c>
      <c r="AD300" s="661"/>
      <c r="AE300" s="687"/>
      <c r="AF300" s="562"/>
      <c r="AG300" s="562"/>
    </row>
    <row r="301" spans="2:33" ht="127" customHeight="1" x14ac:dyDescent="0.2">
      <c r="B301" s="226"/>
      <c r="C301" s="220"/>
      <c r="D301" s="220"/>
      <c r="E301" s="220"/>
      <c r="F301" s="228"/>
      <c r="G301" s="230"/>
      <c r="H301" s="232"/>
      <c r="I301" s="232"/>
      <c r="J301" s="232"/>
      <c r="K301" s="232"/>
      <c r="L301" s="272"/>
      <c r="M301" s="272"/>
      <c r="N301" s="220"/>
      <c r="O301" s="220"/>
      <c r="P301" s="224"/>
      <c r="Q301" s="224"/>
      <c r="R301" s="191" t="s">
        <v>550</v>
      </c>
      <c r="S301" s="139">
        <v>0.65</v>
      </c>
      <c r="T301" s="5">
        <v>44046</v>
      </c>
      <c r="U301" s="5">
        <v>44186</v>
      </c>
      <c r="V301" s="277"/>
      <c r="W301" s="277"/>
      <c r="X301" s="277"/>
      <c r="Y301" s="277"/>
      <c r="Z301" s="713">
        <v>0.55000000000000004</v>
      </c>
      <c r="AA301" s="810" t="s">
        <v>1157</v>
      </c>
      <c r="AB301" s="660" t="s">
        <v>871</v>
      </c>
      <c r="AC301" s="660" t="str">
        <f t="shared" si="16"/>
        <v>En gestión</v>
      </c>
      <c r="AD301" s="661"/>
      <c r="AE301" s="656"/>
      <c r="AF301" s="562"/>
      <c r="AG301" s="562"/>
    </row>
    <row r="302" spans="2:33" ht="127" customHeight="1" x14ac:dyDescent="0.2">
      <c r="B302" s="226" t="s">
        <v>512</v>
      </c>
      <c r="C302" s="220" t="s">
        <v>31</v>
      </c>
      <c r="D302" s="220" t="s">
        <v>32</v>
      </c>
      <c r="E302" s="220" t="s">
        <v>33</v>
      </c>
      <c r="F302" s="228"/>
      <c r="G302" s="230" t="s">
        <v>544</v>
      </c>
      <c r="H302" s="232" t="s">
        <v>35</v>
      </c>
      <c r="I302" s="232" t="s">
        <v>35</v>
      </c>
      <c r="J302" s="232" t="s">
        <v>35</v>
      </c>
      <c r="K302" s="232" t="s">
        <v>35</v>
      </c>
      <c r="L302" s="316"/>
      <c r="M302" s="316"/>
      <c r="N302" s="220" t="s">
        <v>552</v>
      </c>
      <c r="O302" s="220" t="s">
        <v>69</v>
      </c>
      <c r="P302" s="224">
        <v>43878</v>
      </c>
      <c r="Q302" s="224">
        <f>MAX(U302:U303)</f>
        <v>44186</v>
      </c>
      <c r="R302" s="135" t="s">
        <v>553</v>
      </c>
      <c r="S302" s="139">
        <v>0.5</v>
      </c>
      <c r="T302" s="5">
        <v>43878</v>
      </c>
      <c r="U302" s="5">
        <v>44186</v>
      </c>
      <c r="V302" s="277">
        <v>0.25</v>
      </c>
      <c r="W302" s="277">
        <v>0.5</v>
      </c>
      <c r="X302" s="277">
        <v>0.75</v>
      </c>
      <c r="Y302" s="277">
        <v>1</v>
      </c>
      <c r="Z302" s="713">
        <v>0.9</v>
      </c>
      <c r="AA302" s="810" t="s">
        <v>1158</v>
      </c>
      <c r="AB302" s="660" t="s">
        <v>871</v>
      </c>
      <c r="AC302" s="660" t="str">
        <f t="shared" si="16"/>
        <v>En gestión</v>
      </c>
      <c r="AD302" s="716" t="s">
        <v>1159</v>
      </c>
      <c r="AE302" s="644">
        <f>(Z302*S302)+(S303*Z303)</f>
        <v>0.75</v>
      </c>
      <c r="AF302" s="562" t="s">
        <v>907</v>
      </c>
      <c r="AG302" s="562" t="str">
        <f>IF(AE302&lt;1%,"Sin iniciar",IF(AE302=100%,"Terminada","En gestión"))</f>
        <v>En gestión</v>
      </c>
    </row>
    <row r="303" spans="2:33" ht="127" customHeight="1" x14ac:dyDescent="0.2">
      <c r="B303" s="226"/>
      <c r="C303" s="220"/>
      <c r="D303" s="220"/>
      <c r="E303" s="220"/>
      <c r="F303" s="228"/>
      <c r="G303" s="230"/>
      <c r="H303" s="232"/>
      <c r="I303" s="232"/>
      <c r="J303" s="232"/>
      <c r="K303" s="232"/>
      <c r="L303" s="272"/>
      <c r="M303" s="272"/>
      <c r="N303" s="220"/>
      <c r="O303" s="220"/>
      <c r="P303" s="224"/>
      <c r="Q303" s="224"/>
      <c r="R303" s="135" t="s">
        <v>554</v>
      </c>
      <c r="S303" s="139">
        <v>0.5</v>
      </c>
      <c r="T303" s="5">
        <v>43878</v>
      </c>
      <c r="U303" s="5">
        <v>44186</v>
      </c>
      <c r="V303" s="277"/>
      <c r="W303" s="277"/>
      <c r="X303" s="277"/>
      <c r="Y303" s="277"/>
      <c r="Z303" s="713">
        <v>0.6</v>
      </c>
      <c r="AA303" s="810" t="s">
        <v>1160</v>
      </c>
      <c r="AB303" s="660" t="s">
        <v>871</v>
      </c>
      <c r="AC303" s="660" t="str">
        <f t="shared" si="16"/>
        <v>En gestión</v>
      </c>
      <c r="AD303" s="716" t="s">
        <v>1161</v>
      </c>
      <c r="AE303" s="644"/>
      <c r="AF303" s="562"/>
      <c r="AG303" s="562"/>
    </row>
    <row r="304" spans="2:33" ht="81" customHeight="1" x14ac:dyDescent="0.2">
      <c r="B304" s="226" t="s">
        <v>512</v>
      </c>
      <c r="C304" s="220" t="s">
        <v>36</v>
      </c>
      <c r="D304" s="220" t="s">
        <v>37</v>
      </c>
      <c r="E304" s="220" t="s">
        <v>33</v>
      </c>
      <c r="F304" s="228"/>
      <c r="G304" s="230" t="s">
        <v>555</v>
      </c>
      <c r="H304" s="232" t="s">
        <v>35</v>
      </c>
      <c r="I304" s="232" t="s">
        <v>35</v>
      </c>
      <c r="J304" s="232" t="s">
        <v>35</v>
      </c>
      <c r="K304" s="232" t="s">
        <v>35</v>
      </c>
      <c r="L304" s="316"/>
      <c r="M304" s="316"/>
      <c r="N304" s="222" t="s">
        <v>556</v>
      </c>
      <c r="O304" s="220" t="s">
        <v>69</v>
      </c>
      <c r="P304" s="224">
        <v>43832</v>
      </c>
      <c r="Q304" s="224">
        <f>MAX(U304:U306)</f>
        <v>44012</v>
      </c>
      <c r="R304" s="135" t="s">
        <v>557</v>
      </c>
      <c r="S304" s="139">
        <v>0.35</v>
      </c>
      <c r="T304" s="5">
        <v>43832</v>
      </c>
      <c r="U304" s="5">
        <v>43905</v>
      </c>
      <c r="V304" s="277">
        <v>0.61</v>
      </c>
      <c r="W304" s="277">
        <v>1</v>
      </c>
      <c r="X304" s="277"/>
      <c r="Y304" s="277"/>
      <c r="Z304" s="713">
        <v>1</v>
      </c>
      <c r="AA304" s="817" t="s">
        <v>1136</v>
      </c>
      <c r="AB304" s="660" t="s">
        <v>865</v>
      </c>
      <c r="AC304" s="660" t="str">
        <f t="shared" ref="AC304:AC336" si="17">IF(Z304&lt;1%,"Sin Iniciar",IF(Z304=100%,"Terminado","En gestión"))</f>
        <v>Terminado</v>
      </c>
      <c r="AD304" s="714" t="s">
        <v>1136</v>
      </c>
      <c r="AE304" s="694">
        <f>(Z304*S304)+(S305*Z305)+(Z306*S306)</f>
        <v>1</v>
      </c>
      <c r="AF304" s="562" t="s">
        <v>865</v>
      </c>
      <c r="AG304" s="562" t="str">
        <f>IF(AE304&lt;1%,"Sin iniciar",IF(AE304=100%,"Terminada","En gestión"))</f>
        <v>Terminada</v>
      </c>
    </row>
    <row r="305" spans="2:33" ht="81" customHeight="1" x14ac:dyDescent="0.2">
      <c r="B305" s="226"/>
      <c r="C305" s="220"/>
      <c r="D305" s="220"/>
      <c r="E305" s="220"/>
      <c r="F305" s="228"/>
      <c r="G305" s="230"/>
      <c r="H305" s="232"/>
      <c r="I305" s="232"/>
      <c r="J305" s="232"/>
      <c r="K305" s="232"/>
      <c r="L305" s="317"/>
      <c r="M305" s="317"/>
      <c r="N305" s="222"/>
      <c r="O305" s="220"/>
      <c r="P305" s="224"/>
      <c r="Q305" s="224"/>
      <c r="R305" s="135" t="s">
        <v>558</v>
      </c>
      <c r="S305" s="139">
        <v>0.35</v>
      </c>
      <c r="T305" s="5">
        <v>43832</v>
      </c>
      <c r="U305" s="5">
        <v>43936</v>
      </c>
      <c r="V305" s="277"/>
      <c r="W305" s="277"/>
      <c r="X305" s="277"/>
      <c r="Y305" s="277"/>
      <c r="Z305" s="713">
        <v>1</v>
      </c>
      <c r="AA305" s="818"/>
      <c r="AB305" s="660" t="s">
        <v>865</v>
      </c>
      <c r="AC305" s="660" t="str">
        <f t="shared" si="17"/>
        <v>Terminado</v>
      </c>
      <c r="AD305" s="715"/>
      <c r="AE305" s="687"/>
      <c r="AF305" s="562"/>
      <c r="AG305" s="562"/>
    </row>
    <row r="306" spans="2:33" ht="81" customHeight="1" x14ac:dyDescent="0.2">
      <c r="B306" s="226"/>
      <c r="C306" s="220"/>
      <c r="D306" s="220"/>
      <c r="E306" s="220"/>
      <c r="F306" s="228"/>
      <c r="G306" s="230"/>
      <c r="H306" s="232"/>
      <c r="I306" s="232"/>
      <c r="J306" s="232"/>
      <c r="K306" s="232"/>
      <c r="L306" s="272"/>
      <c r="M306" s="272"/>
      <c r="N306" s="222"/>
      <c r="O306" s="220"/>
      <c r="P306" s="224"/>
      <c r="Q306" s="224"/>
      <c r="R306" s="137" t="s">
        <v>559</v>
      </c>
      <c r="S306" s="139">
        <v>0.3</v>
      </c>
      <c r="T306" s="5">
        <v>43937</v>
      </c>
      <c r="U306" s="5">
        <v>44012</v>
      </c>
      <c r="V306" s="277"/>
      <c r="W306" s="277"/>
      <c r="X306" s="277"/>
      <c r="Y306" s="277"/>
      <c r="Z306" s="713">
        <v>1</v>
      </c>
      <c r="AA306" s="819"/>
      <c r="AB306" s="660" t="s">
        <v>865</v>
      </c>
      <c r="AC306" s="660" t="str">
        <f t="shared" si="17"/>
        <v>Terminado</v>
      </c>
      <c r="AD306" s="655"/>
      <c r="AE306" s="656"/>
      <c r="AF306" s="562"/>
      <c r="AG306" s="562"/>
    </row>
    <row r="307" spans="2:33" ht="59" customHeight="1" x14ac:dyDescent="0.2">
      <c r="B307" s="226" t="s">
        <v>512</v>
      </c>
      <c r="C307" s="220" t="s">
        <v>295</v>
      </c>
      <c r="D307" s="220" t="s">
        <v>437</v>
      </c>
      <c r="E307" s="220" t="s">
        <v>49</v>
      </c>
      <c r="F307" s="228">
        <v>0.33</v>
      </c>
      <c r="G307" s="230" t="s">
        <v>560</v>
      </c>
      <c r="H307" s="232" t="s">
        <v>35</v>
      </c>
      <c r="I307" s="232" t="s">
        <v>35</v>
      </c>
      <c r="J307" s="232" t="s">
        <v>35</v>
      </c>
      <c r="K307" s="232" t="s">
        <v>35</v>
      </c>
      <c r="L307" s="316"/>
      <c r="M307" s="316"/>
      <c r="N307" s="220" t="s">
        <v>561</v>
      </c>
      <c r="O307" s="220" t="s">
        <v>69</v>
      </c>
      <c r="P307" s="319">
        <v>43832</v>
      </c>
      <c r="Q307" s="224">
        <f>MAX(U307:U309)</f>
        <v>44012</v>
      </c>
      <c r="R307" s="135" t="s">
        <v>562</v>
      </c>
      <c r="S307" s="139">
        <v>0.4</v>
      </c>
      <c r="T307" s="5">
        <v>43832</v>
      </c>
      <c r="U307" s="5">
        <v>43936</v>
      </c>
      <c r="V307" s="277">
        <v>0.3</v>
      </c>
      <c r="W307" s="277">
        <v>1</v>
      </c>
      <c r="X307" s="277"/>
      <c r="Y307" s="277"/>
      <c r="Z307" s="713">
        <v>1</v>
      </c>
      <c r="AA307" s="817" t="s">
        <v>1136</v>
      </c>
      <c r="AB307" s="660" t="s">
        <v>865</v>
      </c>
      <c r="AC307" s="660" t="str">
        <f t="shared" si="17"/>
        <v>Terminado</v>
      </c>
      <c r="AD307" s="714" t="s">
        <v>1136</v>
      </c>
      <c r="AE307" s="694">
        <f>(Z307*S307)+(S308*Z308)+(Z309*S309)</f>
        <v>1</v>
      </c>
      <c r="AF307" s="562" t="s">
        <v>865</v>
      </c>
      <c r="AG307" s="562" t="str">
        <f>IF(AE307&lt;1%,"Sin iniciar",IF(AE307=100%,"Terminada","En gestión"))</f>
        <v>Terminada</v>
      </c>
    </row>
    <row r="308" spans="2:33" ht="59" customHeight="1" x14ac:dyDescent="0.2">
      <c r="B308" s="226"/>
      <c r="C308" s="220"/>
      <c r="D308" s="220"/>
      <c r="E308" s="220"/>
      <c r="F308" s="228"/>
      <c r="G308" s="230"/>
      <c r="H308" s="232"/>
      <c r="I308" s="232"/>
      <c r="J308" s="232"/>
      <c r="K308" s="232"/>
      <c r="L308" s="317"/>
      <c r="M308" s="317"/>
      <c r="N308" s="220"/>
      <c r="O308" s="220"/>
      <c r="P308" s="319"/>
      <c r="Q308" s="224"/>
      <c r="R308" s="135" t="s">
        <v>563</v>
      </c>
      <c r="S308" s="139">
        <v>0.3</v>
      </c>
      <c r="T308" s="5">
        <v>43937</v>
      </c>
      <c r="U308" s="5">
        <v>43967</v>
      </c>
      <c r="V308" s="277"/>
      <c r="W308" s="277"/>
      <c r="X308" s="277"/>
      <c r="Y308" s="277"/>
      <c r="Z308" s="713">
        <v>1</v>
      </c>
      <c r="AA308" s="818"/>
      <c r="AB308" s="660" t="s">
        <v>865</v>
      </c>
      <c r="AC308" s="660" t="str">
        <f t="shared" si="17"/>
        <v>Terminado</v>
      </c>
      <c r="AD308" s="715"/>
      <c r="AE308" s="687"/>
      <c r="AF308" s="562"/>
      <c r="AG308" s="562"/>
    </row>
    <row r="309" spans="2:33" ht="59" customHeight="1" x14ac:dyDescent="0.2">
      <c r="B309" s="226"/>
      <c r="C309" s="220"/>
      <c r="D309" s="220"/>
      <c r="E309" s="220"/>
      <c r="F309" s="228"/>
      <c r="G309" s="230"/>
      <c r="H309" s="232"/>
      <c r="I309" s="232"/>
      <c r="J309" s="232"/>
      <c r="K309" s="232"/>
      <c r="L309" s="272"/>
      <c r="M309" s="272"/>
      <c r="N309" s="220"/>
      <c r="O309" s="220"/>
      <c r="P309" s="319"/>
      <c r="Q309" s="224"/>
      <c r="R309" s="137" t="s">
        <v>564</v>
      </c>
      <c r="S309" s="139">
        <v>0.3</v>
      </c>
      <c r="T309" s="5">
        <v>43968</v>
      </c>
      <c r="U309" s="5">
        <v>44012</v>
      </c>
      <c r="V309" s="277"/>
      <c r="W309" s="277"/>
      <c r="X309" s="277"/>
      <c r="Y309" s="277"/>
      <c r="Z309" s="713">
        <v>1</v>
      </c>
      <c r="AA309" s="819"/>
      <c r="AB309" s="660" t="s">
        <v>865</v>
      </c>
      <c r="AC309" s="660" t="str">
        <f t="shared" si="17"/>
        <v>Terminado</v>
      </c>
      <c r="AD309" s="655"/>
      <c r="AE309" s="656"/>
      <c r="AF309" s="562"/>
      <c r="AG309" s="562"/>
    </row>
    <row r="310" spans="2:33" ht="127" customHeight="1" x14ac:dyDescent="0.2">
      <c r="B310" s="226" t="s">
        <v>512</v>
      </c>
      <c r="C310" s="220" t="s">
        <v>31</v>
      </c>
      <c r="D310" s="220" t="s">
        <v>32</v>
      </c>
      <c r="E310" s="220" t="s">
        <v>33</v>
      </c>
      <c r="F310" s="228"/>
      <c r="G310" s="230" t="s">
        <v>544</v>
      </c>
      <c r="H310" s="232" t="s">
        <v>35</v>
      </c>
      <c r="I310" s="232" t="s">
        <v>35</v>
      </c>
      <c r="J310" s="232" t="s">
        <v>35</v>
      </c>
      <c r="K310" s="232" t="s">
        <v>35</v>
      </c>
      <c r="L310" s="316"/>
      <c r="M310" s="316"/>
      <c r="N310" s="220" t="s">
        <v>565</v>
      </c>
      <c r="O310" s="220" t="s">
        <v>52</v>
      </c>
      <c r="P310" s="224">
        <v>43862</v>
      </c>
      <c r="Q310" s="224">
        <f>MAX(U310:U313)</f>
        <v>44071</v>
      </c>
      <c r="R310" s="135" t="s">
        <v>566</v>
      </c>
      <c r="S310" s="139">
        <v>0.2</v>
      </c>
      <c r="T310" s="5">
        <v>43862</v>
      </c>
      <c r="U310" s="5">
        <v>43920</v>
      </c>
      <c r="V310" s="277">
        <v>0.2</v>
      </c>
      <c r="W310" s="277">
        <v>0.6</v>
      </c>
      <c r="X310" s="277">
        <v>1</v>
      </c>
      <c r="Y310" s="277"/>
      <c r="Z310" s="713">
        <v>1</v>
      </c>
      <c r="AA310" s="663" t="s">
        <v>888</v>
      </c>
      <c r="AB310" s="660" t="s">
        <v>865</v>
      </c>
      <c r="AC310" s="660" t="str">
        <f t="shared" si="17"/>
        <v>Terminado</v>
      </c>
      <c r="AD310" s="661" t="s">
        <v>1162</v>
      </c>
      <c r="AE310" s="694">
        <f>(Z310*S310)+(S311*Z311)+(Z312*S312)+(S313*Z313)</f>
        <v>1</v>
      </c>
      <c r="AF310" s="562" t="s">
        <v>865</v>
      </c>
      <c r="AG310" s="562" t="str">
        <f>IF(AE310&lt;1%,"Sin iniciar",IF(AE310=100%,"Terminada","En gestión"))</f>
        <v>Terminada</v>
      </c>
    </row>
    <row r="311" spans="2:33" ht="127" customHeight="1" x14ac:dyDescent="0.2">
      <c r="B311" s="226"/>
      <c r="C311" s="220"/>
      <c r="D311" s="220"/>
      <c r="E311" s="220"/>
      <c r="F311" s="228"/>
      <c r="G311" s="230"/>
      <c r="H311" s="232"/>
      <c r="I311" s="232"/>
      <c r="J311" s="232"/>
      <c r="K311" s="232"/>
      <c r="L311" s="317"/>
      <c r="M311" s="317"/>
      <c r="N311" s="220"/>
      <c r="O311" s="220"/>
      <c r="P311" s="224"/>
      <c r="Q311" s="224"/>
      <c r="R311" s="135" t="s">
        <v>567</v>
      </c>
      <c r="S311" s="139">
        <v>0.3</v>
      </c>
      <c r="T311" s="5">
        <v>43922</v>
      </c>
      <c r="U311" s="5">
        <v>44012</v>
      </c>
      <c r="V311" s="277"/>
      <c r="W311" s="277"/>
      <c r="X311" s="277"/>
      <c r="Y311" s="277"/>
      <c r="Z311" s="713">
        <v>1</v>
      </c>
      <c r="AA311" s="663" t="s">
        <v>888</v>
      </c>
      <c r="AB311" s="660" t="s">
        <v>865</v>
      </c>
      <c r="AC311" s="660" t="str">
        <f t="shared" si="17"/>
        <v>Terminado</v>
      </c>
      <c r="AD311" s="661"/>
      <c r="AE311" s="687"/>
      <c r="AF311" s="562"/>
      <c r="AG311" s="562"/>
    </row>
    <row r="312" spans="2:33" ht="127" customHeight="1" x14ac:dyDescent="0.2">
      <c r="B312" s="226"/>
      <c r="C312" s="220"/>
      <c r="D312" s="220"/>
      <c r="E312" s="220"/>
      <c r="F312" s="228"/>
      <c r="G312" s="230"/>
      <c r="H312" s="232"/>
      <c r="I312" s="232"/>
      <c r="J312" s="232"/>
      <c r="K312" s="232"/>
      <c r="L312" s="317"/>
      <c r="M312" s="317"/>
      <c r="N312" s="220"/>
      <c r="O312" s="220"/>
      <c r="P312" s="224"/>
      <c r="Q312" s="224"/>
      <c r="R312" s="135" t="s">
        <v>568</v>
      </c>
      <c r="S312" s="139">
        <v>0.3</v>
      </c>
      <c r="T312" s="5">
        <v>43983</v>
      </c>
      <c r="U312" s="5">
        <v>44042</v>
      </c>
      <c r="V312" s="277"/>
      <c r="W312" s="277"/>
      <c r="X312" s="277"/>
      <c r="Y312" s="277"/>
      <c r="Z312" s="713">
        <v>1</v>
      </c>
      <c r="AA312" s="663" t="s">
        <v>1163</v>
      </c>
      <c r="AB312" s="660" t="s">
        <v>865</v>
      </c>
      <c r="AC312" s="660" t="str">
        <f t="shared" si="17"/>
        <v>Terminado</v>
      </c>
      <c r="AD312" s="661"/>
      <c r="AE312" s="687"/>
      <c r="AF312" s="562"/>
      <c r="AG312" s="562"/>
    </row>
    <row r="313" spans="2:33" ht="127" customHeight="1" x14ac:dyDescent="0.2">
      <c r="B313" s="226"/>
      <c r="C313" s="220"/>
      <c r="D313" s="220"/>
      <c r="E313" s="220"/>
      <c r="F313" s="228"/>
      <c r="G313" s="230"/>
      <c r="H313" s="232"/>
      <c r="I313" s="232"/>
      <c r="J313" s="232"/>
      <c r="K313" s="232"/>
      <c r="L313" s="272"/>
      <c r="M313" s="272"/>
      <c r="N313" s="220"/>
      <c r="O313" s="220"/>
      <c r="P313" s="224"/>
      <c r="Q313" s="224"/>
      <c r="R313" s="137" t="s">
        <v>569</v>
      </c>
      <c r="S313" s="139">
        <v>0.2</v>
      </c>
      <c r="T313" s="5">
        <v>44044</v>
      </c>
      <c r="U313" s="5">
        <v>44071</v>
      </c>
      <c r="V313" s="277"/>
      <c r="W313" s="277"/>
      <c r="X313" s="277"/>
      <c r="Y313" s="277"/>
      <c r="Z313" s="713">
        <v>1</v>
      </c>
      <c r="AA313" s="663" t="s">
        <v>1164</v>
      </c>
      <c r="AB313" s="660" t="s">
        <v>865</v>
      </c>
      <c r="AC313" s="660" t="str">
        <f t="shared" si="17"/>
        <v>Terminado</v>
      </c>
      <c r="AD313" s="661"/>
      <c r="AE313" s="656"/>
      <c r="AF313" s="562"/>
      <c r="AG313" s="562"/>
    </row>
    <row r="314" spans="2:33" ht="127" customHeight="1" x14ac:dyDescent="0.2">
      <c r="B314" s="226" t="s">
        <v>512</v>
      </c>
      <c r="C314" s="220" t="s">
        <v>31</v>
      </c>
      <c r="D314" s="220" t="s">
        <v>32</v>
      </c>
      <c r="E314" s="220" t="s">
        <v>33</v>
      </c>
      <c r="F314" s="228"/>
      <c r="G314" s="230" t="s">
        <v>544</v>
      </c>
      <c r="H314" s="232" t="s">
        <v>35</v>
      </c>
      <c r="I314" s="232" t="s">
        <v>35</v>
      </c>
      <c r="J314" s="232" t="s">
        <v>35</v>
      </c>
      <c r="K314" s="232" t="s">
        <v>35</v>
      </c>
      <c r="L314" s="316"/>
      <c r="M314" s="316"/>
      <c r="N314" s="220" t="s">
        <v>570</v>
      </c>
      <c r="O314" s="220" t="s">
        <v>52</v>
      </c>
      <c r="P314" s="224">
        <v>43862</v>
      </c>
      <c r="Q314" s="224">
        <f>MAX(U314:U317)</f>
        <v>44165</v>
      </c>
      <c r="R314" s="135" t="s">
        <v>566</v>
      </c>
      <c r="S314" s="139">
        <v>0.2</v>
      </c>
      <c r="T314" s="5">
        <v>43862</v>
      </c>
      <c r="U314" s="5">
        <v>43920</v>
      </c>
      <c r="V314" s="277">
        <v>0.2</v>
      </c>
      <c r="W314" s="277">
        <v>0.5</v>
      </c>
      <c r="X314" s="277">
        <v>0.9</v>
      </c>
      <c r="Y314" s="277">
        <v>1</v>
      </c>
      <c r="Z314" s="713">
        <v>1</v>
      </c>
      <c r="AA314" s="820" t="s">
        <v>888</v>
      </c>
      <c r="AB314" s="660" t="s">
        <v>865</v>
      </c>
      <c r="AC314" s="660" t="str">
        <f t="shared" si="17"/>
        <v>Terminado</v>
      </c>
      <c r="AD314" s="661" t="s">
        <v>1165</v>
      </c>
      <c r="AE314" s="694">
        <f>(Z314*S314)+(S315*Z315)+(Z316*S316)+(S317*Z317)</f>
        <v>0.84000000000000008</v>
      </c>
      <c r="AF314" s="562" t="s">
        <v>907</v>
      </c>
      <c r="AG314" s="562" t="str">
        <f>IF(AE314&lt;1%,"Sin iniciar",IF(AE314=100%,"Terminada","En gestión"))</f>
        <v>En gestión</v>
      </c>
    </row>
    <row r="315" spans="2:33" ht="127" customHeight="1" x14ac:dyDescent="0.2">
      <c r="B315" s="226"/>
      <c r="C315" s="220"/>
      <c r="D315" s="220"/>
      <c r="E315" s="220"/>
      <c r="F315" s="228"/>
      <c r="G315" s="230"/>
      <c r="H315" s="232"/>
      <c r="I315" s="232"/>
      <c r="J315" s="232"/>
      <c r="K315" s="232"/>
      <c r="L315" s="317"/>
      <c r="M315" s="317"/>
      <c r="N315" s="220"/>
      <c r="O315" s="220"/>
      <c r="P315" s="224"/>
      <c r="Q315" s="224"/>
      <c r="R315" s="135" t="s">
        <v>571</v>
      </c>
      <c r="S315" s="139">
        <v>0.3</v>
      </c>
      <c r="T315" s="5">
        <v>43922</v>
      </c>
      <c r="U315" s="5">
        <v>44012</v>
      </c>
      <c r="V315" s="277"/>
      <c r="W315" s="277"/>
      <c r="X315" s="277"/>
      <c r="Y315" s="277"/>
      <c r="Z315" s="713">
        <v>1</v>
      </c>
      <c r="AA315" s="820" t="s">
        <v>888</v>
      </c>
      <c r="AB315" s="660" t="s">
        <v>865</v>
      </c>
      <c r="AC315" s="660" t="str">
        <f t="shared" si="17"/>
        <v>Terminado</v>
      </c>
      <c r="AD315" s="661"/>
      <c r="AE315" s="687"/>
      <c r="AF315" s="562"/>
      <c r="AG315" s="562"/>
    </row>
    <row r="316" spans="2:33" ht="127" customHeight="1" x14ac:dyDescent="0.2">
      <c r="B316" s="226"/>
      <c r="C316" s="220"/>
      <c r="D316" s="220"/>
      <c r="E316" s="220"/>
      <c r="F316" s="228"/>
      <c r="G316" s="230"/>
      <c r="H316" s="232"/>
      <c r="I316" s="232"/>
      <c r="J316" s="232"/>
      <c r="K316" s="232"/>
      <c r="L316" s="317"/>
      <c r="M316" s="317"/>
      <c r="N316" s="220"/>
      <c r="O316" s="220"/>
      <c r="P316" s="224"/>
      <c r="Q316" s="224"/>
      <c r="R316" s="135" t="s">
        <v>568</v>
      </c>
      <c r="S316" s="139">
        <v>0.3</v>
      </c>
      <c r="T316" s="5">
        <v>44013</v>
      </c>
      <c r="U316" s="5">
        <v>44042</v>
      </c>
      <c r="V316" s="277"/>
      <c r="W316" s="277"/>
      <c r="X316" s="277"/>
      <c r="Y316" s="277"/>
      <c r="Z316" s="713">
        <v>1</v>
      </c>
      <c r="AA316" s="817" t="s">
        <v>1166</v>
      </c>
      <c r="AB316" s="660" t="s">
        <v>865</v>
      </c>
      <c r="AC316" s="660" t="str">
        <f t="shared" si="17"/>
        <v>Terminado</v>
      </c>
      <c r="AD316" s="661"/>
      <c r="AE316" s="687"/>
      <c r="AF316" s="562"/>
      <c r="AG316" s="562"/>
    </row>
    <row r="317" spans="2:33" ht="127" customHeight="1" x14ac:dyDescent="0.2">
      <c r="B317" s="226"/>
      <c r="C317" s="220"/>
      <c r="D317" s="220"/>
      <c r="E317" s="220"/>
      <c r="F317" s="228"/>
      <c r="G317" s="230"/>
      <c r="H317" s="232"/>
      <c r="I317" s="232"/>
      <c r="J317" s="232"/>
      <c r="K317" s="232"/>
      <c r="L317" s="272"/>
      <c r="M317" s="272"/>
      <c r="N317" s="220"/>
      <c r="O317" s="220"/>
      <c r="P317" s="224"/>
      <c r="Q317" s="224"/>
      <c r="R317" s="137" t="s">
        <v>572</v>
      </c>
      <c r="S317" s="139">
        <v>0.2</v>
      </c>
      <c r="T317" s="5">
        <v>44075</v>
      </c>
      <c r="U317" s="5">
        <v>44165</v>
      </c>
      <c r="V317" s="277"/>
      <c r="W317" s="277"/>
      <c r="X317" s="277"/>
      <c r="Y317" s="277"/>
      <c r="Z317" s="713">
        <v>0.2</v>
      </c>
      <c r="AA317" s="819"/>
      <c r="AB317" s="660" t="s">
        <v>871</v>
      </c>
      <c r="AC317" s="660" t="str">
        <f t="shared" si="17"/>
        <v>En gestión</v>
      </c>
      <c r="AD317" s="661"/>
      <c r="AE317" s="656"/>
      <c r="AF317" s="562"/>
      <c r="AG317" s="562"/>
    </row>
    <row r="318" spans="2:33" ht="127" customHeight="1" x14ac:dyDescent="0.2">
      <c r="B318" s="226" t="s">
        <v>512</v>
      </c>
      <c r="C318" s="220" t="s">
        <v>31</v>
      </c>
      <c r="D318" s="220" t="s">
        <v>32</v>
      </c>
      <c r="E318" s="220" t="s">
        <v>33</v>
      </c>
      <c r="F318" s="228"/>
      <c r="G318" s="230" t="s">
        <v>544</v>
      </c>
      <c r="H318" s="232" t="s">
        <v>35</v>
      </c>
      <c r="I318" s="232" t="s">
        <v>35</v>
      </c>
      <c r="J318" s="232" t="s">
        <v>35</v>
      </c>
      <c r="K318" s="232" t="s">
        <v>35</v>
      </c>
      <c r="L318" s="316"/>
      <c r="M318" s="316"/>
      <c r="N318" s="220" t="s">
        <v>573</v>
      </c>
      <c r="O318" s="220" t="s">
        <v>69</v>
      </c>
      <c r="P318" s="224">
        <v>43878</v>
      </c>
      <c r="Q318" s="224">
        <v>44180</v>
      </c>
      <c r="R318" s="135" t="s">
        <v>546</v>
      </c>
      <c r="S318" s="139">
        <v>0.1</v>
      </c>
      <c r="T318" s="32">
        <v>44013</v>
      </c>
      <c r="U318" s="32">
        <v>44042</v>
      </c>
      <c r="V318" s="277"/>
      <c r="W318" s="312"/>
      <c r="X318" s="314">
        <v>0.4</v>
      </c>
      <c r="Y318" s="314">
        <v>1</v>
      </c>
      <c r="Z318" s="713">
        <v>1</v>
      </c>
      <c r="AA318" s="663" t="s">
        <v>1167</v>
      </c>
      <c r="AB318" s="660" t="s">
        <v>865</v>
      </c>
      <c r="AC318" s="660" t="str">
        <f t="shared" si="17"/>
        <v>Terminado</v>
      </c>
      <c r="AD318" s="661" t="s">
        <v>1168</v>
      </c>
      <c r="AE318" s="694">
        <f>(Z318*S318)+(S319*Z319)+(Z320*S320)+(S321*Z321)</f>
        <v>0.32500000000000001</v>
      </c>
      <c r="AF318" s="562" t="s">
        <v>907</v>
      </c>
      <c r="AG318" s="562" t="str">
        <f>IF(AE318&lt;1%,"Sin iniciar",IF(AE318=100%,"Terminada","En gestión"))</f>
        <v>En gestión</v>
      </c>
    </row>
    <row r="319" spans="2:33" ht="127" customHeight="1" x14ac:dyDescent="0.2">
      <c r="B319" s="226"/>
      <c r="C319" s="220"/>
      <c r="D319" s="220"/>
      <c r="E319" s="220"/>
      <c r="F319" s="228"/>
      <c r="G319" s="230"/>
      <c r="H319" s="232"/>
      <c r="I319" s="232"/>
      <c r="J319" s="232"/>
      <c r="K319" s="232"/>
      <c r="L319" s="317"/>
      <c r="M319" s="317"/>
      <c r="N319" s="220"/>
      <c r="O319" s="220"/>
      <c r="P319" s="224"/>
      <c r="Q319" s="224"/>
      <c r="R319" s="135" t="s">
        <v>547</v>
      </c>
      <c r="S319" s="139">
        <v>0.25</v>
      </c>
      <c r="T319" s="32">
        <v>44044</v>
      </c>
      <c r="U319" s="32">
        <v>44104</v>
      </c>
      <c r="V319" s="277"/>
      <c r="W319" s="312"/>
      <c r="X319" s="314"/>
      <c r="Y319" s="314"/>
      <c r="Z319" s="713">
        <v>0.6</v>
      </c>
      <c r="AA319" s="663" t="s">
        <v>1169</v>
      </c>
      <c r="AB319" s="660" t="s">
        <v>865</v>
      </c>
      <c r="AC319" s="660" t="str">
        <f t="shared" si="17"/>
        <v>En gestión</v>
      </c>
      <c r="AD319" s="661"/>
      <c r="AE319" s="687"/>
      <c r="AF319" s="562"/>
      <c r="AG319" s="562"/>
    </row>
    <row r="320" spans="2:33" ht="127" customHeight="1" x14ac:dyDescent="0.2">
      <c r="B320" s="226"/>
      <c r="C320" s="220"/>
      <c r="D320" s="220"/>
      <c r="E320" s="220"/>
      <c r="F320" s="228"/>
      <c r="G320" s="230"/>
      <c r="H320" s="232"/>
      <c r="I320" s="232"/>
      <c r="J320" s="232"/>
      <c r="K320" s="232"/>
      <c r="L320" s="317"/>
      <c r="M320" s="317"/>
      <c r="N320" s="220"/>
      <c r="O320" s="220"/>
      <c r="P320" s="224"/>
      <c r="Q320" s="224"/>
      <c r="R320" s="135" t="s">
        <v>550</v>
      </c>
      <c r="S320" s="139">
        <v>0.25</v>
      </c>
      <c r="T320" s="32">
        <v>44075</v>
      </c>
      <c r="U320" s="32">
        <v>44165</v>
      </c>
      <c r="V320" s="277"/>
      <c r="W320" s="312"/>
      <c r="X320" s="314"/>
      <c r="Y320" s="314"/>
      <c r="Z320" s="713">
        <v>0.3</v>
      </c>
      <c r="AA320" s="663" t="s">
        <v>1170</v>
      </c>
      <c r="AB320" s="660" t="s">
        <v>871</v>
      </c>
      <c r="AC320" s="660" t="str">
        <f t="shared" si="17"/>
        <v>En gestión</v>
      </c>
      <c r="AD320" s="661"/>
      <c r="AE320" s="687"/>
      <c r="AF320" s="562"/>
      <c r="AG320" s="562"/>
    </row>
    <row r="321" spans="2:33" ht="127" customHeight="1" thickBot="1" x14ac:dyDescent="0.25">
      <c r="B321" s="227"/>
      <c r="C321" s="221"/>
      <c r="D321" s="221"/>
      <c r="E321" s="221"/>
      <c r="F321" s="229"/>
      <c r="G321" s="231"/>
      <c r="H321" s="233"/>
      <c r="I321" s="233"/>
      <c r="J321" s="233"/>
      <c r="K321" s="233"/>
      <c r="L321" s="318"/>
      <c r="M321" s="318"/>
      <c r="N321" s="221"/>
      <c r="O321" s="221"/>
      <c r="P321" s="225"/>
      <c r="Q321" s="225"/>
      <c r="R321" s="138" t="s">
        <v>574</v>
      </c>
      <c r="S321" s="140">
        <v>0.4</v>
      </c>
      <c r="T321" s="92">
        <v>44105</v>
      </c>
      <c r="U321" s="92">
        <v>44180</v>
      </c>
      <c r="V321" s="278"/>
      <c r="W321" s="313"/>
      <c r="X321" s="315"/>
      <c r="Y321" s="315"/>
      <c r="Z321" s="717">
        <v>0</v>
      </c>
      <c r="AA321" s="666" t="s">
        <v>1171</v>
      </c>
      <c r="AB321" s="667" t="s">
        <v>876</v>
      </c>
      <c r="AC321" s="667" t="str">
        <f t="shared" si="17"/>
        <v>Sin Iniciar</v>
      </c>
      <c r="AD321" s="673"/>
      <c r="AE321" s="698"/>
      <c r="AF321" s="606"/>
      <c r="AG321" s="606"/>
    </row>
    <row r="322" spans="2:33" ht="127" customHeight="1" thickTop="1" x14ac:dyDescent="0.2">
      <c r="B322" s="302" t="s">
        <v>575</v>
      </c>
      <c r="C322" s="288" t="s">
        <v>184</v>
      </c>
      <c r="D322" s="288" t="s">
        <v>185</v>
      </c>
      <c r="E322" s="288" t="s">
        <v>33</v>
      </c>
      <c r="F322" s="311"/>
      <c r="G322" s="304" t="s">
        <v>576</v>
      </c>
      <c r="H322" s="288" t="s">
        <v>172</v>
      </c>
      <c r="I322" s="260" t="s">
        <v>163</v>
      </c>
      <c r="J322" s="260" t="s">
        <v>163</v>
      </c>
      <c r="K322" s="307" t="s">
        <v>164</v>
      </c>
      <c r="L322" s="309"/>
      <c r="M322" s="309"/>
      <c r="N322" s="288" t="s">
        <v>577</v>
      </c>
      <c r="O322" s="288" t="s">
        <v>52</v>
      </c>
      <c r="P322" s="306">
        <v>43845</v>
      </c>
      <c r="Q322" s="306">
        <f>MAX(U322:U323)</f>
        <v>44196</v>
      </c>
      <c r="R322" s="166" t="s">
        <v>578</v>
      </c>
      <c r="S322" s="164">
        <v>0.2</v>
      </c>
      <c r="T322" s="91">
        <v>43845</v>
      </c>
      <c r="U322" s="91">
        <v>44196</v>
      </c>
      <c r="V322" s="287">
        <v>0.8</v>
      </c>
      <c r="W322" s="287">
        <v>0.8</v>
      </c>
      <c r="X322" s="287">
        <v>0.8</v>
      </c>
      <c r="Y322" s="287">
        <v>0.8</v>
      </c>
      <c r="Z322" s="653">
        <v>1</v>
      </c>
      <c r="AA322" s="801" t="s">
        <v>888</v>
      </c>
      <c r="AB322" s="654" t="s">
        <v>871</v>
      </c>
      <c r="AC322" s="654" t="str">
        <f t="shared" si="17"/>
        <v>Terminado</v>
      </c>
      <c r="AD322" s="715" t="s">
        <v>1172</v>
      </c>
      <c r="AE322" s="656">
        <f>(Z322*S322)+(S323*Z323)</f>
        <v>0.8</v>
      </c>
      <c r="AF322" s="670" t="s">
        <v>907</v>
      </c>
      <c r="AG322" s="670" t="str">
        <f>IF(AE322&lt;1%,"Sin iniciar",IF(AE322=100%,"Terminada","En gestión"))</f>
        <v>En gestión</v>
      </c>
    </row>
    <row r="323" spans="2:33" ht="127" customHeight="1" x14ac:dyDescent="0.2">
      <c r="B323" s="294"/>
      <c r="C323" s="245"/>
      <c r="D323" s="245"/>
      <c r="E323" s="245"/>
      <c r="F323" s="305"/>
      <c r="G323" s="298"/>
      <c r="H323" s="245"/>
      <c r="I323" s="261"/>
      <c r="J323" s="261"/>
      <c r="K323" s="308"/>
      <c r="L323" s="310"/>
      <c r="M323" s="310"/>
      <c r="N323" s="245"/>
      <c r="O323" s="245"/>
      <c r="P323" s="240"/>
      <c r="Q323" s="240"/>
      <c r="R323" s="163" t="s">
        <v>579</v>
      </c>
      <c r="S323" s="165">
        <v>0.8</v>
      </c>
      <c r="T323" s="33">
        <v>43845</v>
      </c>
      <c r="U323" s="33">
        <v>44196</v>
      </c>
      <c r="V323" s="283"/>
      <c r="W323" s="283"/>
      <c r="X323" s="283"/>
      <c r="Y323" s="283"/>
      <c r="Z323" s="658">
        <v>0.75</v>
      </c>
      <c r="AA323" s="663" t="s">
        <v>1173</v>
      </c>
      <c r="AB323" s="660" t="s">
        <v>871</v>
      </c>
      <c r="AC323" s="660" t="str">
        <f t="shared" si="17"/>
        <v>En gestión</v>
      </c>
      <c r="AD323" s="655"/>
      <c r="AE323" s="644"/>
      <c r="AF323" s="671"/>
      <c r="AG323" s="671"/>
    </row>
    <row r="324" spans="2:33" ht="127" customHeight="1" x14ac:dyDescent="0.2">
      <c r="B324" s="294" t="s">
        <v>575</v>
      </c>
      <c r="C324" s="245" t="s">
        <v>42</v>
      </c>
      <c r="D324" s="245" t="s">
        <v>46</v>
      </c>
      <c r="E324" s="245" t="s">
        <v>33</v>
      </c>
      <c r="F324" s="305"/>
      <c r="G324" s="298" t="s">
        <v>580</v>
      </c>
      <c r="H324" s="245" t="s">
        <v>194</v>
      </c>
      <c r="I324" s="261" t="s">
        <v>35</v>
      </c>
      <c r="J324" s="261" t="s">
        <v>35</v>
      </c>
      <c r="K324" s="292" t="s">
        <v>244</v>
      </c>
      <c r="L324" s="535"/>
      <c r="M324" s="535"/>
      <c r="N324" s="245" t="s">
        <v>581</v>
      </c>
      <c r="O324" s="245" t="s">
        <v>69</v>
      </c>
      <c r="P324" s="240">
        <v>43831</v>
      </c>
      <c r="Q324" s="240">
        <f>MAX(U324:U325)</f>
        <v>44165</v>
      </c>
      <c r="R324" s="163" t="s">
        <v>582</v>
      </c>
      <c r="S324" s="165">
        <v>0.2</v>
      </c>
      <c r="T324" s="33">
        <v>43831</v>
      </c>
      <c r="U324" s="33">
        <v>43889</v>
      </c>
      <c r="V324" s="283">
        <v>0.2</v>
      </c>
      <c r="W324" s="283">
        <v>0.5</v>
      </c>
      <c r="X324" s="283">
        <v>0.8</v>
      </c>
      <c r="Y324" s="283">
        <v>1</v>
      </c>
      <c r="Z324" s="658">
        <v>1</v>
      </c>
      <c r="AA324" s="663" t="s">
        <v>888</v>
      </c>
      <c r="AB324" s="660" t="s">
        <v>865</v>
      </c>
      <c r="AC324" s="660" t="str">
        <f t="shared" si="17"/>
        <v>Terminado</v>
      </c>
      <c r="AD324" s="714" t="s">
        <v>1174</v>
      </c>
      <c r="AE324" s="644">
        <f>(Z324*S324)+(S325*Z325)</f>
        <v>0.76</v>
      </c>
      <c r="AF324" s="671" t="s">
        <v>907</v>
      </c>
      <c r="AG324" s="671" t="str">
        <f>IF(AE324&lt;1%,"Sin iniciar",IF(AE324=100%,"Terminada","En gestión"))</f>
        <v>En gestión</v>
      </c>
    </row>
    <row r="325" spans="2:33" ht="127" customHeight="1" x14ac:dyDescent="0.2">
      <c r="B325" s="294"/>
      <c r="C325" s="245"/>
      <c r="D325" s="245"/>
      <c r="E325" s="245"/>
      <c r="F325" s="305"/>
      <c r="G325" s="298"/>
      <c r="H325" s="245"/>
      <c r="I325" s="261"/>
      <c r="J325" s="261"/>
      <c r="K325" s="292"/>
      <c r="L325" s="310"/>
      <c r="M325" s="310"/>
      <c r="N325" s="245"/>
      <c r="O325" s="245"/>
      <c r="P325" s="240"/>
      <c r="Q325" s="240"/>
      <c r="R325" s="163" t="s">
        <v>583</v>
      </c>
      <c r="S325" s="165">
        <v>0.8</v>
      </c>
      <c r="T325" s="33">
        <v>43862</v>
      </c>
      <c r="U325" s="33">
        <v>44165</v>
      </c>
      <c r="V325" s="283"/>
      <c r="W325" s="283"/>
      <c r="X325" s="283"/>
      <c r="Y325" s="283"/>
      <c r="Z325" s="658">
        <v>0.7</v>
      </c>
      <c r="AA325" s="663" t="s">
        <v>1175</v>
      </c>
      <c r="AB325" s="660" t="s">
        <v>871</v>
      </c>
      <c r="AC325" s="660" t="str">
        <f t="shared" si="17"/>
        <v>En gestión</v>
      </c>
      <c r="AD325" s="655"/>
      <c r="AE325" s="644"/>
      <c r="AF325" s="671"/>
      <c r="AG325" s="671"/>
    </row>
    <row r="326" spans="2:33" ht="127" customHeight="1" thickBot="1" x14ac:dyDescent="0.25">
      <c r="B326" s="199" t="s">
        <v>575</v>
      </c>
      <c r="C326" s="198" t="s">
        <v>35</v>
      </c>
      <c r="D326" s="198"/>
      <c r="E326" s="198" t="s">
        <v>35</v>
      </c>
      <c r="F326" s="93"/>
      <c r="G326" s="200"/>
      <c r="H326" s="198" t="s">
        <v>147</v>
      </c>
      <c r="I326" s="177" t="s">
        <v>163</v>
      </c>
      <c r="J326" s="177" t="s">
        <v>163</v>
      </c>
      <c r="K326" s="132" t="s">
        <v>584</v>
      </c>
      <c r="L326" s="159"/>
      <c r="M326" s="159"/>
      <c r="N326" s="198" t="s">
        <v>585</v>
      </c>
      <c r="O326" s="198" t="s">
        <v>69</v>
      </c>
      <c r="P326" s="174">
        <v>43862</v>
      </c>
      <c r="Q326" s="174">
        <f>U326</f>
        <v>44165</v>
      </c>
      <c r="R326" s="174" t="s">
        <v>586</v>
      </c>
      <c r="S326" s="176">
        <v>1</v>
      </c>
      <c r="T326" s="94">
        <v>43862</v>
      </c>
      <c r="U326" s="94">
        <v>44165</v>
      </c>
      <c r="V326" s="201"/>
      <c r="W326" s="201">
        <v>0.5</v>
      </c>
      <c r="X326" s="201"/>
      <c r="Y326" s="201">
        <v>1</v>
      </c>
      <c r="Z326" s="665">
        <v>0.5</v>
      </c>
      <c r="AA326" s="666" t="s">
        <v>1176</v>
      </c>
      <c r="AB326" s="667" t="s">
        <v>871</v>
      </c>
      <c r="AC326" s="667" t="str">
        <f t="shared" si="17"/>
        <v>En gestión</v>
      </c>
      <c r="AD326" s="672" t="s">
        <v>1176</v>
      </c>
      <c r="AE326" s="718">
        <f>Z326*S326</f>
        <v>0.5</v>
      </c>
      <c r="AF326" s="719" t="s">
        <v>907</v>
      </c>
      <c r="AG326" s="719" t="str">
        <f>IF(AE326&lt;1%,"Sin iniciar",IF(AE326=100%,"Terminada","En gestión"))</f>
        <v>En gestión</v>
      </c>
    </row>
    <row r="327" spans="2:33" ht="127" customHeight="1" thickTop="1" x14ac:dyDescent="0.2">
      <c r="B327" s="273" t="s">
        <v>587</v>
      </c>
      <c r="C327" s="215" t="s">
        <v>112</v>
      </c>
      <c r="D327" s="215" t="s">
        <v>113</v>
      </c>
      <c r="E327" s="215" t="s">
        <v>33</v>
      </c>
      <c r="F327" s="274"/>
      <c r="G327" s="275" t="s">
        <v>588</v>
      </c>
      <c r="H327" s="215" t="s">
        <v>147</v>
      </c>
      <c r="I327" s="272" t="s">
        <v>163</v>
      </c>
      <c r="J327" s="272" t="s">
        <v>163</v>
      </c>
      <c r="K327" s="215" t="s">
        <v>35</v>
      </c>
      <c r="L327" s="536"/>
      <c r="M327" s="536"/>
      <c r="N327" s="215" t="s">
        <v>589</v>
      </c>
      <c r="O327" s="215" t="s">
        <v>166</v>
      </c>
      <c r="P327" s="204">
        <v>43845</v>
      </c>
      <c r="Q327" s="204">
        <f>MAX(U327:U329)</f>
        <v>44180</v>
      </c>
      <c r="R327" s="129" t="s">
        <v>590</v>
      </c>
      <c r="S327" s="60">
        <v>0.1</v>
      </c>
      <c r="T327" s="61">
        <v>43845</v>
      </c>
      <c r="U327" s="61">
        <v>43921</v>
      </c>
      <c r="V327" s="282">
        <v>0.1</v>
      </c>
      <c r="W327" s="282">
        <v>0.3</v>
      </c>
      <c r="X327" s="282">
        <v>0.6</v>
      </c>
      <c r="Y327" s="282">
        <v>1</v>
      </c>
      <c r="Z327" s="720">
        <v>1</v>
      </c>
      <c r="AA327" s="821" t="s">
        <v>888</v>
      </c>
      <c r="AB327" s="721" t="s">
        <v>865</v>
      </c>
      <c r="AC327" s="721" t="str">
        <f t="shared" si="17"/>
        <v>Terminado</v>
      </c>
      <c r="AD327" s="722" t="s">
        <v>1076</v>
      </c>
      <c r="AE327" s="687">
        <f>(Z327*S327)+(S328*Z328)+(Z329*S329)</f>
        <v>0.9</v>
      </c>
      <c r="AF327" s="723" t="s">
        <v>907</v>
      </c>
      <c r="AG327" s="723" t="str">
        <f>IF(AE327&lt;1%,"Sin iniciar",IF(AE327=100%,"Terminada","En gestión"))</f>
        <v>En gestión</v>
      </c>
    </row>
    <row r="328" spans="2:33" ht="127" customHeight="1" x14ac:dyDescent="0.2">
      <c r="B328" s="226"/>
      <c r="C328" s="220"/>
      <c r="D328" s="220"/>
      <c r="E328" s="220"/>
      <c r="F328" s="228"/>
      <c r="G328" s="230"/>
      <c r="H328" s="220"/>
      <c r="I328" s="232"/>
      <c r="J328" s="232"/>
      <c r="K328" s="220"/>
      <c r="L328" s="317"/>
      <c r="M328" s="317"/>
      <c r="N328" s="220"/>
      <c r="O328" s="220"/>
      <c r="P328" s="279"/>
      <c r="Q328" s="279"/>
      <c r="R328" s="135" t="s">
        <v>591</v>
      </c>
      <c r="S328" s="3">
        <v>0.8</v>
      </c>
      <c r="T328" s="4">
        <v>43922</v>
      </c>
      <c r="U328" s="4">
        <v>44135</v>
      </c>
      <c r="V328" s="277"/>
      <c r="W328" s="277"/>
      <c r="X328" s="277"/>
      <c r="Y328" s="277"/>
      <c r="Z328" s="724">
        <v>1</v>
      </c>
      <c r="AA328" s="822" t="s">
        <v>888</v>
      </c>
      <c r="AB328" s="725" t="s">
        <v>871</v>
      </c>
      <c r="AC328" s="725" t="str">
        <f t="shared" si="17"/>
        <v>Terminado</v>
      </c>
      <c r="AD328" s="722"/>
      <c r="AE328" s="687"/>
      <c r="AF328" s="726"/>
      <c r="AG328" s="726"/>
    </row>
    <row r="329" spans="2:33" ht="127" customHeight="1" x14ac:dyDescent="0.2">
      <c r="B329" s="226"/>
      <c r="C329" s="220"/>
      <c r="D329" s="220"/>
      <c r="E329" s="220"/>
      <c r="F329" s="228"/>
      <c r="G329" s="230"/>
      <c r="H329" s="220"/>
      <c r="I329" s="232"/>
      <c r="J329" s="232"/>
      <c r="K329" s="220"/>
      <c r="L329" s="272"/>
      <c r="M329" s="272"/>
      <c r="N329" s="220"/>
      <c r="O329" s="220"/>
      <c r="P329" s="279"/>
      <c r="Q329" s="279"/>
      <c r="R329" s="135" t="s">
        <v>592</v>
      </c>
      <c r="S329" s="3">
        <v>0.1</v>
      </c>
      <c r="T329" s="4">
        <v>44136</v>
      </c>
      <c r="U329" s="4">
        <v>44180</v>
      </c>
      <c r="V329" s="277"/>
      <c r="W329" s="277"/>
      <c r="X329" s="277"/>
      <c r="Y329" s="277"/>
      <c r="Z329" s="724">
        <v>0</v>
      </c>
      <c r="AA329" s="822" t="s">
        <v>1076</v>
      </c>
      <c r="AB329" s="725" t="s">
        <v>876</v>
      </c>
      <c r="AC329" s="725" t="str">
        <f t="shared" si="17"/>
        <v>Sin Iniciar</v>
      </c>
      <c r="AD329" s="727"/>
      <c r="AE329" s="656"/>
      <c r="AF329" s="726"/>
      <c r="AG329" s="726"/>
    </row>
    <row r="330" spans="2:33" ht="127" customHeight="1" x14ac:dyDescent="0.2">
      <c r="B330" s="226" t="s">
        <v>587</v>
      </c>
      <c r="C330" s="220" t="s">
        <v>229</v>
      </c>
      <c r="D330" s="220" t="s">
        <v>200</v>
      </c>
      <c r="E330" s="220" t="s">
        <v>49</v>
      </c>
      <c r="F330" s="228">
        <v>7.0000000000000007E-2</v>
      </c>
      <c r="G330" s="230" t="s">
        <v>593</v>
      </c>
      <c r="H330" s="220" t="s">
        <v>194</v>
      </c>
      <c r="I330" s="232" t="s">
        <v>163</v>
      </c>
      <c r="J330" s="232" t="s">
        <v>163</v>
      </c>
      <c r="K330" s="220" t="s">
        <v>244</v>
      </c>
      <c r="L330" s="213"/>
      <c r="M330" s="213" t="s">
        <v>260</v>
      </c>
      <c r="N330" s="220" t="s">
        <v>594</v>
      </c>
      <c r="O330" s="220" t="s">
        <v>166</v>
      </c>
      <c r="P330" s="279">
        <v>43845</v>
      </c>
      <c r="Q330" s="279">
        <f>MAX(U330:U331)</f>
        <v>44165</v>
      </c>
      <c r="R330" s="135" t="s">
        <v>595</v>
      </c>
      <c r="S330" s="3">
        <v>0.1</v>
      </c>
      <c r="T330" s="4">
        <v>43845</v>
      </c>
      <c r="U330" s="4">
        <v>43921</v>
      </c>
      <c r="V330" s="277">
        <v>0.1</v>
      </c>
      <c r="W330" s="277">
        <v>0.3</v>
      </c>
      <c r="X330" s="277">
        <v>0.6</v>
      </c>
      <c r="Y330" s="277">
        <v>1</v>
      </c>
      <c r="Z330" s="724">
        <v>1</v>
      </c>
      <c r="AA330" s="822" t="s">
        <v>888</v>
      </c>
      <c r="AB330" s="725" t="s">
        <v>865</v>
      </c>
      <c r="AC330" s="725" t="str">
        <f t="shared" si="17"/>
        <v>Terminado</v>
      </c>
      <c r="AD330" s="728" t="s">
        <v>1177</v>
      </c>
      <c r="AE330" s="644">
        <f>(Z330*S330)+(S331*Z331)</f>
        <v>0.64</v>
      </c>
      <c r="AF330" s="726" t="s">
        <v>907</v>
      </c>
      <c r="AG330" s="726" t="str">
        <f>IF(AE330&lt;1%,"Sin iniciar",IF(AE330=100%,"Terminada","En gestión"))</f>
        <v>En gestión</v>
      </c>
    </row>
    <row r="331" spans="2:33" ht="127" customHeight="1" x14ac:dyDescent="0.2">
      <c r="B331" s="226"/>
      <c r="C331" s="220"/>
      <c r="D331" s="220"/>
      <c r="E331" s="220"/>
      <c r="F331" s="228"/>
      <c r="G331" s="230"/>
      <c r="H331" s="220"/>
      <c r="I331" s="232"/>
      <c r="J331" s="232"/>
      <c r="K331" s="220"/>
      <c r="L331" s="215"/>
      <c r="M331" s="215"/>
      <c r="N331" s="220"/>
      <c r="O331" s="220"/>
      <c r="P331" s="279"/>
      <c r="Q331" s="279"/>
      <c r="R331" s="135" t="s">
        <v>596</v>
      </c>
      <c r="S331" s="3">
        <v>0.9</v>
      </c>
      <c r="T331" s="4">
        <v>43922</v>
      </c>
      <c r="U331" s="4">
        <v>44165</v>
      </c>
      <c r="V331" s="277"/>
      <c r="W331" s="277"/>
      <c r="X331" s="277"/>
      <c r="Y331" s="277"/>
      <c r="Z331" s="724">
        <v>0.6</v>
      </c>
      <c r="AA331" s="822" t="s">
        <v>1178</v>
      </c>
      <c r="AB331" s="725" t="s">
        <v>871</v>
      </c>
      <c r="AC331" s="725" t="str">
        <f t="shared" si="17"/>
        <v>En gestión</v>
      </c>
      <c r="AD331" s="727"/>
      <c r="AE331" s="644"/>
      <c r="AF331" s="726"/>
      <c r="AG331" s="726"/>
    </row>
    <row r="332" spans="2:33" ht="127" customHeight="1" x14ac:dyDescent="0.2">
      <c r="B332" s="226" t="s">
        <v>587</v>
      </c>
      <c r="C332" s="220" t="s">
        <v>31</v>
      </c>
      <c r="D332" s="220" t="s">
        <v>597</v>
      </c>
      <c r="E332" s="220" t="s">
        <v>33</v>
      </c>
      <c r="F332" s="228"/>
      <c r="G332" s="230" t="s">
        <v>598</v>
      </c>
      <c r="H332" s="232" t="s">
        <v>35</v>
      </c>
      <c r="I332" s="232" t="s">
        <v>163</v>
      </c>
      <c r="J332" s="220" t="s">
        <v>599</v>
      </c>
      <c r="K332" s="220" t="s">
        <v>35</v>
      </c>
      <c r="L332" s="213"/>
      <c r="M332" s="213"/>
      <c r="N332" s="220" t="s">
        <v>600</v>
      </c>
      <c r="O332" s="220" t="s">
        <v>166</v>
      </c>
      <c r="P332" s="224">
        <v>43845</v>
      </c>
      <c r="Q332" s="224">
        <f>MAX(U332:U336)</f>
        <v>44180</v>
      </c>
      <c r="R332" s="135" t="s">
        <v>601</v>
      </c>
      <c r="S332" s="3">
        <v>0.22</v>
      </c>
      <c r="T332" s="5">
        <v>43845</v>
      </c>
      <c r="U332" s="5">
        <v>43889</v>
      </c>
      <c r="V332" s="277">
        <v>0.44</v>
      </c>
      <c r="W332" s="277">
        <v>0.88</v>
      </c>
      <c r="X332" s="277">
        <v>0.9</v>
      </c>
      <c r="Y332" s="277">
        <v>1</v>
      </c>
      <c r="Z332" s="724">
        <v>1</v>
      </c>
      <c r="AA332" s="822" t="s">
        <v>888</v>
      </c>
      <c r="AB332" s="725" t="s">
        <v>865</v>
      </c>
      <c r="AC332" s="725" t="str">
        <f t="shared" si="17"/>
        <v>Terminado</v>
      </c>
      <c r="AD332" s="728" t="s">
        <v>1179</v>
      </c>
      <c r="AE332" s="729">
        <f>(Z332*S332)+(S333*Z333)+(Z334*S334)+(S335*Z335)+(S336*Z336)</f>
        <v>0.88719999999999999</v>
      </c>
      <c r="AF332" s="726" t="s">
        <v>907</v>
      </c>
      <c r="AG332" s="726" t="str">
        <f>IF(AE332&lt;1%,"Sin iniciar",IF(AE332=100%,"Terminada","En gestión"))</f>
        <v>En gestión</v>
      </c>
    </row>
    <row r="333" spans="2:33" ht="127" customHeight="1" x14ac:dyDescent="0.2">
      <c r="B333" s="226"/>
      <c r="C333" s="220"/>
      <c r="D333" s="220"/>
      <c r="E333" s="220"/>
      <c r="F333" s="228"/>
      <c r="G333" s="230"/>
      <c r="H333" s="232"/>
      <c r="I333" s="232"/>
      <c r="J333" s="220"/>
      <c r="K333" s="220"/>
      <c r="L333" s="214"/>
      <c r="M333" s="214"/>
      <c r="N333" s="220"/>
      <c r="O333" s="220"/>
      <c r="P333" s="224"/>
      <c r="Q333" s="224"/>
      <c r="R333" s="135" t="s">
        <v>602</v>
      </c>
      <c r="S333" s="3">
        <v>0.22</v>
      </c>
      <c r="T333" s="5">
        <v>43891</v>
      </c>
      <c r="U333" s="5">
        <v>43921</v>
      </c>
      <c r="V333" s="277"/>
      <c r="W333" s="277"/>
      <c r="X333" s="277"/>
      <c r="Y333" s="277"/>
      <c r="Z333" s="724">
        <v>1</v>
      </c>
      <c r="AA333" s="822" t="s">
        <v>888</v>
      </c>
      <c r="AB333" s="725" t="s">
        <v>865</v>
      </c>
      <c r="AC333" s="725" t="str">
        <f t="shared" si="17"/>
        <v>Terminado</v>
      </c>
      <c r="AD333" s="722" t="s">
        <v>1161</v>
      </c>
      <c r="AE333" s="730"/>
      <c r="AF333" s="726"/>
      <c r="AG333" s="726"/>
    </row>
    <row r="334" spans="2:33" ht="127" customHeight="1" x14ac:dyDescent="0.2">
      <c r="B334" s="226"/>
      <c r="C334" s="220"/>
      <c r="D334" s="220"/>
      <c r="E334" s="220"/>
      <c r="F334" s="228"/>
      <c r="G334" s="230"/>
      <c r="H334" s="232"/>
      <c r="I334" s="232"/>
      <c r="J334" s="220"/>
      <c r="K334" s="220"/>
      <c r="L334" s="214"/>
      <c r="M334" s="214"/>
      <c r="N334" s="220"/>
      <c r="O334" s="220"/>
      <c r="P334" s="224"/>
      <c r="Q334" s="224"/>
      <c r="R334" s="135" t="s">
        <v>603</v>
      </c>
      <c r="S334" s="3">
        <v>0.22</v>
      </c>
      <c r="T334" s="5">
        <v>43922</v>
      </c>
      <c r="U334" s="5">
        <v>43951</v>
      </c>
      <c r="V334" s="277"/>
      <c r="W334" s="277"/>
      <c r="X334" s="277"/>
      <c r="Y334" s="277"/>
      <c r="Z334" s="724">
        <v>1</v>
      </c>
      <c r="AA334" s="822" t="s">
        <v>888</v>
      </c>
      <c r="AB334" s="725" t="s">
        <v>865</v>
      </c>
      <c r="AC334" s="725" t="str">
        <f t="shared" si="17"/>
        <v>Terminado</v>
      </c>
      <c r="AD334" s="722" t="s">
        <v>1161</v>
      </c>
      <c r="AE334" s="730"/>
      <c r="AF334" s="726"/>
      <c r="AG334" s="726"/>
    </row>
    <row r="335" spans="2:33" ht="127" customHeight="1" x14ac:dyDescent="0.2">
      <c r="B335" s="226"/>
      <c r="C335" s="220"/>
      <c r="D335" s="220"/>
      <c r="E335" s="220"/>
      <c r="F335" s="228"/>
      <c r="G335" s="230"/>
      <c r="H335" s="232"/>
      <c r="I335" s="232"/>
      <c r="J335" s="220"/>
      <c r="K335" s="220"/>
      <c r="L335" s="214"/>
      <c r="M335" s="214"/>
      <c r="N335" s="220"/>
      <c r="O335" s="220"/>
      <c r="P335" s="224"/>
      <c r="Q335" s="224"/>
      <c r="R335" s="135" t="s">
        <v>604</v>
      </c>
      <c r="S335" s="3">
        <v>0.22</v>
      </c>
      <c r="T335" s="5">
        <v>43952</v>
      </c>
      <c r="U335" s="5">
        <v>43982</v>
      </c>
      <c r="V335" s="277"/>
      <c r="W335" s="277"/>
      <c r="X335" s="277"/>
      <c r="Y335" s="277"/>
      <c r="Z335" s="724">
        <v>1</v>
      </c>
      <c r="AA335" s="822" t="s">
        <v>888</v>
      </c>
      <c r="AB335" s="725" t="s">
        <v>865</v>
      </c>
      <c r="AC335" s="725" t="str">
        <f t="shared" si="17"/>
        <v>Terminado</v>
      </c>
      <c r="AD335" s="722" t="s">
        <v>1161</v>
      </c>
      <c r="AE335" s="730"/>
      <c r="AF335" s="726"/>
      <c r="AG335" s="726"/>
    </row>
    <row r="336" spans="2:33" ht="127" customHeight="1" thickBot="1" x14ac:dyDescent="0.25">
      <c r="B336" s="227"/>
      <c r="C336" s="221"/>
      <c r="D336" s="221"/>
      <c r="E336" s="221"/>
      <c r="F336" s="229"/>
      <c r="G336" s="231"/>
      <c r="H336" s="233"/>
      <c r="I336" s="233"/>
      <c r="J336" s="221"/>
      <c r="K336" s="221"/>
      <c r="L336" s="537"/>
      <c r="M336" s="537"/>
      <c r="N336" s="221"/>
      <c r="O336" s="221"/>
      <c r="P336" s="225"/>
      <c r="Q336" s="225"/>
      <c r="R336" s="136" t="s">
        <v>605</v>
      </c>
      <c r="S336" s="97">
        <v>0.12</v>
      </c>
      <c r="T336" s="66">
        <v>43983</v>
      </c>
      <c r="U336" s="66">
        <v>44180</v>
      </c>
      <c r="V336" s="278"/>
      <c r="W336" s="278"/>
      <c r="X336" s="278"/>
      <c r="Y336" s="278"/>
      <c r="Z336" s="731">
        <v>0.06</v>
      </c>
      <c r="AA336" s="823" t="s">
        <v>1180</v>
      </c>
      <c r="AB336" s="732" t="s">
        <v>871</v>
      </c>
      <c r="AC336" s="732" t="str">
        <f t="shared" si="17"/>
        <v>En gestión</v>
      </c>
      <c r="AD336" s="733" t="s">
        <v>1161</v>
      </c>
      <c r="AE336" s="734"/>
      <c r="AF336" s="735"/>
      <c r="AG336" s="735"/>
    </row>
    <row r="337" spans="2:33" ht="127" customHeight="1" thickTop="1" x14ac:dyDescent="0.2">
      <c r="B337" s="302" t="s">
        <v>606</v>
      </c>
      <c r="C337" s="288" t="s">
        <v>184</v>
      </c>
      <c r="D337" s="288" t="s">
        <v>185</v>
      </c>
      <c r="E337" s="288" t="s">
        <v>33</v>
      </c>
      <c r="F337" s="303"/>
      <c r="G337" s="304" t="s">
        <v>607</v>
      </c>
      <c r="H337" s="260" t="s">
        <v>35</v>
      </c>
      <c r="I337" s="260" t="s">
        <v>163</v>
      </c>
      <c r="J337" s="288" t="s">
        <v>35</v>
      </c>
      <c r="K337" s="301" t="s">
        <v>244</v>
      </c>
      <c r="L337" s="538"/>
      <c r="M337" s="538"/>
      <c r="N337" s="288" t="s">
        <v>608</v>
      </c>
      <c r="O337" s="288" t="s">
        <v>166</v>
      </c>
      <c r="P337" s="289">
        <v>43862</v>
      </c>
      <c r="Q337" s="289">
        <f>MAX(U337:U339)</f>
        <v>44187</v>
      </c>
      <c r="R337" s="156" t="s">
        <v>609</v>
      </c>
      <c r="S337" s="95">
        <v>0.3</v>
      </c>
      <c r="T337" s="96">
        <v>43862</v>
      </c>
      <c r="U337" s="96">
        <v>44167</v>
      </c>
      <c r="V337" s="287">
        <v>0.1</v>
      </c>
      <c r="W337" s="287">
        <v>0.4</v>
      </c>
      <c r="X337" s="287">
        <v>0.7</v>
      </c>
      <c r="Y337" s="287">
        <v>1</v>
      </c>
      <c r="Z337" s="653">
        <v>0.7</v>
      </c>
      <c r="AA337" s="801" t="s">
        <v>1181</v>
      </c>
      <c r="AB337" s="654" t="s">
        <v>907</v>
      </c>
      <c r="AC337" s="654" t="str">
        <f>IF(Z337&lt;1%,"Sin Iniciar",IF(Z337=100%,"Terminado","En gestión"))</f>
        <v>En gestión</v>
      </c>
      <c r="AD337" s="655" t="s">
        <v>1182</v>
      </c>
      <c r="AE337" s="687">
        <f>(Z337*S337)+(S338*Z338)+(Z339*S339)</f>
        <v>0.45999999999999996</v>
      </c>
      <c r="AF337" s="736" t="s">
        <v>907</v>
      </c>
      <c r="AG337" s="736" t="str">
        <f>IF(AE337&lt;1%,"Sin iniciar",IF(AE337=100%,"Terminada","En gestión"))</f>
        <v>En gestión</v>
      </c>
    </row>
    <row r="338" spans="2:33" ht="127" customHeight="1" x14ac:dyDescent="0.2">
      <c r="B338" s="294"/>
      <c r="C338" s="245"/>
      <c r="D338" s="245"/>
      <c r="E338" s="245"/>
      <c r="F338" s="296"/>
      <c r="G338" s="298"/>
      <c r="H338" s="261"/>
      <c r="I338" s="261"/>
      <c r="J338" s="245"/>
      <c r="K338" s="292"/>
      <c r="L338" s="486"/>
      <c r="M338" s="486"/>
      <c r="N338" s="245"/>
      <c r="O338" s="245"/>
      <c r="P338" s="290"/>
      <c r="Q338" s="290"/>
      <c r="R338" s="145" t="s">
        <v>610</v>
      </c>
      <c r="S338" s="34">
        <v>0.2</v>
      </c>
      <c r="T338" s="35">
        <v>43896</v>
      </c>
      <c r="U338" s="35">
        <v>44167</v>
      </c>
      <c r="V338" s="283"/>
      <c r="W338" s="283"/>
      <c r="X338" s="283"/>
      <c r="Y338" s="283"/>
      <c r="Z338" s="658">
        <v>0.5</v>
      </c>
      <c r="AA338" s="663" t="s">
        <v>1183</v>
      </c>
      <c r="AB338" s="660" t="s">
        <v>907</v>
      </c>
      <c r="AC338" s="660" t="str">
        <f>IF(Z338&lt;1%,"Sin Iniciar",IF(Z338=100%,"Terminado","En gestión"))</f>
        <v>En gestión</v>
      </c>
      <c r="AD338" s="661"/>
      <c r="AE338" s="687"/>
      <c r="AF338" s="737"/>
      <c r="AG338" s="737"/>
    </row>
    <row r="339" spans="2:33" ht="127" customHeight="1" x14ac:dyDescent="0.2">
      <c r="B339" s="294"/>
      <c r="C339" s="245"/>
      <c r="D339" s="245"/>
      <c r="E339" s="245"/>
      <c r="F339" s="296"/>
      <c r="G339" s="298"/>
      <c r="H339" s="261"/>
      <c r="I339" s="261"/>
      <c r="J339" s="245"/>
      <c r="K339" s="292"/>
      <c r="L339" s="487"/>
      <c r="M339" s="487"/>
      <c r="N339" s="245"/>
      <c r="O339" s="245"/>
      <c r="P339" s="290"/>
      <c r="Q339" s="290"/>
      <c r="R339" s="145" t="s">
        <v>611</v>
      </c>
      <c r="S339" s="34">
        <v>0.5</v>
      </c>
      <c r="T339" s="35">
        <v>43923</v>
      </c>
      <c r="U339" s="35">
        <v>44187</v>
      </c>
      <c r="V339" s="283"/>
      <c r="W339" s="283"/>
      <c r="X339" s="283"/>
      <c r="Y339" s="283"/>
      <c r="Z339" s="658">
        <v>0.3</v>
      </c>
      <c r="AA339" s="663" t="s">
        <v>1184</v>
      </c>
      <c r="AB339" s="660" t="s">
        <v>907</v>
      </c>
      <c r="AC339" s="660" t="str">
        <f t="shared" ref="AC339:AC359" si="18">IF(Z339&lt;1%,"Sin Iniciar",IF(Z339=100%,"Terminado","En gestión"))</f>
        <v>En gestión</v>
      </c>
      <c r="AD339" s="661"/>
      <c r="AE339" s="656"/>
      <c r="AF339" s="737"/>
      <c r="AG339" s="737"/>
    </row>
    <row r="340" spans="2:33" ht="127" customHeight="1" x14ac:dyDescent="0.2">
      <c r="B340" s="294" t="s">
        <v>606</v>
      </c>
      <c r="C340" s="245" t="s">
        <v>215</v>
      </c>
      <c r="D340" s="245" t="s">
        <v>185</v>
      </c>
      <c r="E340" s="245" t="s">
        <v>33</v>
      </c>
      <c r="F340" s="296"/>
      <c r="G340" s="298" t="s">
        <v>612</v>
      </c>
      <c r="H340" s="261" t="s">
        <v>35</v>
      </c>
      <c r="I340" s="261" t="s">
        <v>163</v>
      </c>
      <c r="J340" s="245" t="s">
        <v>35</v>
      </c>
      <c r="K340" s="292" t="s">
        <v>244</v>
      </c>
      <c r="L340" s="485"/>
      <c r="M340" s="485"/>
      <c r="N340" s="245" t="s">
        <v>613</v>
      </c>
      <c r="O340" s="245" t="s">
        <v>166</v>
      </c>
      <c r="P340" s="300">
        <v>43864</v>
      </c>
      <c r="Q340" s="300">
        <f>MAX(U340:U343)</f>
        <v>44183</v>
      </c>
      <c r="R340" s="145" t="s">
        <v>614</v>
      </c>
      <c r="S340" s="36">
        <v>0.2</v>
      </c>
      <c r="T340" s="37">
        <v>43864</v>
      </c>
      <c r="U340" s="37">
        <v>43889</v>
      </c>
      <c r="V340" s="283">
        <v>0.1</v>
      </c>
      <c r="W340" s="283">
        <v>0.3</v>
      </c>
      <c r="X340" s="283">
        <v>0.6</v>
      </c>
      <c r="Y340" s="283">
        <v>1</v>
      </c>
      <c r="Z340" s="658">
        <v>1</v>
      </c>
      <c r="AA340" s="663" t="s">
        <v>1185</v>
      </c>
      <c r="AB340" s="660" t="s">
        <v>865</v>
      </c>
      <c r="AC340" s="660" t="str">
        <f t="shared" si="18"/>
        <v>Terminado</v>
      </c>
      <c r="AD340" s="714" t="s">
        <v>1186</v>
      </c>
      <c r="AE340" s="694">
        <f>(Z340*S340)+(S341*Z341)+(Z342*S342)+(S343*Z343)</f>
        <v>0.90999999999999992</v>
      </c>
      <c r="AF340" s="737" t="s">
        <v>907</v>
      </c>
      <c r="AG340" s="737" t="str">
        <f>IF(AE340&lt;1%,"Sin iniciar",IF(AE340=100%,"Terminada","En gestión"))</f>
        <v>En gestión</v>
      </c>
    </row>
    <row r="341" spans="2:33" ht="127" customHeight="1" x14ac:dyDescent="0.2">
      <c r="B341" s="294"/>
      <c r="C341" s="245"/>
      <c r="D341" s="245"/>
      <c r="E341" s="245"/>
      <c r="F341" s="296"/>
      <c r="G341" s="298"/>
      <c r="H341" s="261"/>
      <c r="I341" s="261"/>
      <c r="J341" s="245"/>
      <c r="K341" s="292"/>
      <c r="L341" s="486"/>
      <c r="M341" s="486"/>
      <c r="N341" s="245"/>
      <c r="O341" s="245"/>
      <c r="P341" s="300"/>
      <c r="Q341" s="300"/>
      <c r="R341" s="145" t="s">
        <v>615</v>
      </c>
      <c r="S341" s="36">
        <v>0.2</v>
      </c>
      <c r="T341" s="37">
        <v>43892</v>
      </c>
      <c r="U341" s="37">
        <v>43945</v>
      </c>
      <c r="V341" s="283"/>
      <c r="W341" s="283"/>
      <c r="X341" s="283"/>
      <c r="Y341" s="283"/>
      <c r="Z341" s="658">
        <v>1</v>
      </c>
      <c r="AA341" s="663" t="s">
        <v>1185</v>
      </c>
      <c r="AB341" s="660" t="s">
        <v>865</v>
      </c>
      <c r="AC341" s="660" t="str">
        <f t="shared" si="18"/>
        <v>Terminado</v>
      </c>
      <c r="AD341" s="715"/>
      <c r="AE341" s="687"/>
      <c r="AF341" s="737"/>
      <c r="AG341" s="737"/>
    </row>
    <row r="342" spans="2:33" ht="127" customHeight="1" x14ac:dyDescent="0.2">
      <c r="B342" s="294"/>
      <c r="C342" s="245"/>
      <c r="D342" s="245"/>
      <c r="E342" s="245"/>
      <c r="F342" s="296"/>
      <c r="G342" s="298"/>
      <c r="H342" s="261"/>
      <c r="I342" s="261"/>
      <c r="J342" s="245"/>
      <c r="K342" s="292"/>
      <c r="L342" s="486"/>
      <c r="M342" s="486"/>
      <c r="N342" s="245"/>
      <c r="O342" s="245"/>
      <c r="P342" s="300"/>
      <c r="Q342" s="300"/>
      <c r="R342" s="145" t="s">
        <v>616</v>
      </c>
      <c r="S342" s="36">
        <v>0.3</v>
      </c>
      <c r="T342" s="37">
        <v>43948</v>
      </c>
      <c r="U342" s="37">
        <v>44029</v>
      </c>
      <c r="V342" s="283"/>
      <c r="W342" s="283"/>
      <c r="X342" s="283"/>
      <c r="Y342" s="283"/>
      <c r="Z342" s="658">
        <v>1</v>
      </c>
      <c r="AA342" s="663" t="s">
        <v>1187</v>
      </c>
      <c r="AB342" s="660" t="s">
        <v>865</v>
      </c>
      <c r="AC342" s="660" t="str">
        <f t="shared" si="18"/>
        <v>Terminado</v>
      </c>
      <c r="AD342" s="715"/>
      <c r="AE342" s="687"/>
      <c r="AF342" s="737"/>
      <c r="AG342" s="737"/>
    </row>
    <row r="343" spans="2:33" ht="127" customHeight="1" x14ac:dyDescent="0.2">
      <c r="B343" s="294"/>
      <c r="C343" s="245"/>
      <c r="D343" s="245"/>
      <c r="E343" s="245"/>
      <c r="F343" s="296"/>
      <c r="G343" s="298"/>
      <c r="H343" s="261"/>
      <c r="I343" s="261"/>
      <c r="J343" s="245"/>
      <c r="K343" s="292"/>
      <c r="L343" s="487"/>
      <c r="M343" s="487"/>
      <c r="N343" s="245"/>
      <c r="O343" s="245"/>
      <c r="P343" s="300"/>
      <c r="Q343" s="300"/>
      <c r="R343" s="145" t="s">
        <v>617</v>
      </c>
      <c r="S343" s="36">
        <v>0.3</v>
      </c>
      <c r="T343" s="37">
        <v>44075</v>
      </c>
      <c r="U343" s="37">
        <v>44183</v>
      </c>
      <c r="V343" s="283"/>
      <c r="W343" s="283"/>
      <c r="X343" s="283"/>
      <c r="Y343" s="283"/>
      <c r="Z343" s="658">
        <v>0.7</v>
      </c>
      <c r="AA343" s="663" t="s">
        <v>1188</v>
      </c>
      <c r="AB343" s="660" t="s">
        <v>871</v>
      </c>
      <c r="AC343" s="660" t="str">
        <f t="shared" si="18"/>
        <v>En gestión</v>
      </c>
      <c r="AD343" s="655"/>
      <c r="AE343" s="656"/>
      <c r="AF343" s="737"/>
      <c r="AG343" s="737"/>
    </row>
    <row r="344" spans="2:33" ht="127" customHeight="1" x14ac:dyDescent="0.2">
      <c r="B344" s="294" t="s">
        <v>606</v>
      </c>
      <c r="C344" s="245" t="s">
        <v>31</v>
      </c>
      <c r="D344" s="245" t="s">
        <v>618</v>
      </c>
      <c r="E344" s="245" t="s">
        <v>49</v>
      </c>
      <c r="F344" s="296">
        <v>0.249</v>
      </c>
      <c r="G344" s="298" t="s">
        <v>619</v>
      </c>
      <c r="H344" s="261" t="s">
        <v>35</v>
      </c>
      <c r="I344" s="261" t="s">
        <v>35</v>
      </c>
      <c r="J344" s="245" t="s">
        <v>35</v>
      </c>
      <c r="K344" s="292" t="s">
        <v>244</v>
      </c>
      <c r="L344" s="485"/>
      <c r="M344" s="485" t="s">
        <v>260</v>
      </c>
      <c r="N344" s="253" t="s">
        <v>620</v>
      </c>
      <c r="O344" s="245" t="s">
        <v>52</v>
      </c>
      <c r="P344" s="285">
        <v>43836</v>
      </c>
      <c r="Q344" s="285">
        <f>MAX(U344:U347)</f>
        <v>44196</v>
      </c>
      <c r="R344" s="38" t="s">
        <v>621</v>
      </c>
      <c r="S344" s="39">
        <v>0.3</v>
      </c>
      <c r="T344" s="37">
        <v>43836</v>
      </c>
      <c r="U344" s="37">
        <v>43889</v>
      </c>
      <c r="V344" s="283">
        <v>0.96</v>
      </c>
      <c r="W344" s="283">
        <v>0.97</v>
      </c>
      <c r="X344" s="283">
        <v>0.98</v>
      </c>
      <c r="Y344" s="283">
        <v>0.98</v>
      </c>
      <c r="Z344" s="658">
        <v>1</v>
      </c>
      <c r="AA344" s="663" t="s">
        <v>1185</v>
      </c>
      <c r="AB344" s="660" t="s">
        <v>865</v>
      </c>
      <c r="AC344" s="660" t="str">
        <f t="shared" si="18"/>
        <v>Terminado</v>
      </c>
      <c r="AD344" s="714" t="s">
        <v>1189</v>
      </c>
      <c r="AE344" s="694">
        <f>(Z344*S344)+(S345*Z345)+(Z346*S346)+(S347*Z347)</f>
        <v>0.92400000000000015</v>
      </c>
      <c r="AF344" s="737" t="s">
        <v>907</v>
      </c>
      <c r="AG344" s="737" t="str">
        <f>IF(AE344&lt;1%,"Sin iniciar",IF(AE344=100%,"Terminada","En gestión"))</f>
        <v>En gestión</v>
      </c>
    </row>
    <row r="345" spans="2:33" ht="127" customHeight="1" x14ac:dyDescent="0.2">
      <c r="B345" s="294"/>
      <c r="C345" s="245"/>
      <c r="D345" s="245"/>
      <c r="E345" s="245"/>
      <c r="F345" s="296"/>
      <c r="G345" s="298"/>
      <c r="H345" s="261"/>
      <c r="I345" s="261"/>
      <c r="J345" s="245"/>
      <c r="K345" s="292"/>
      <c r="L345" s="486"/>
      <c r="M345" s="486"/>
      <c r="N345" s="253"/>
      <c r="O345" s="245"/>
      <c r="P345" s="285"/>
      <c r="Q345" s="285"/>
      <c r="R345" s="38" t="s">
        <v>622</v>
      </c>
      <c r="S345" s="39">
        <v>0.3</v>
      </c>
      <c r="T345" s="37">
        <v>43864</v>
      </c>
      <c r="U345" s="37">
        <v>44195</v>
      </c>
      <c r="V345" s="283"/>
      <c r="W345" s="283"/>
      <c r="X345" s="283"/>
      <c r="Y345" s="283"/>
      <c r="Z345" s="658">
        <v>0.9</v>
      </c>
      <c r="AA345" s="663" t="s">
        <v>1190</v>
      </c>
      <c r="AB345" s="660" t="s">
        <v>907</v>
      </c>
      <c r="AC345" s="660" t="str">
        <f t="shared" si="18"/>
        <v>En gestión</v>
      </c>
      <c r="AD345" s="715"/>
      <c r="AE345" s="687"/>
      <c r="AF345" s="737"/>
      <c r="AG345" s="737"/>
    </row>
    <row r="346" spans="2:33" ht="127" customHeight="1" x14ac:dyDescent="0.2">
      <c r="B346" s="294"/>
      <c r="C346" s="245"/>
      <c r="D346" s="245"/>
      <c r="E346" s="245"/>
      <c r="F346" s="296"/>
      <c r="G346" s="298"/>
      <c r="H346" s="261"/>
      <c r="I346" s="261"/>
      <c r="J346" s="245"/>
      <c r="K346" s="292"/>
      <c r="L346" s="486"/>
      <c r="M346" s="486"/>
      <c r="N346" s="253"/>
      <c r="O346" s="245"/>
      <c r="P346" s="285"/>
      <c r="Q346" s="285"/>
      <c r="R346" s="38" t="s">
        <v>623</v>
      </c>
      <c r="S346" s="39">
        <v>0.2</v>
      </c>
      <c r="T346" s="37">
        <v>43892</v>
      </c>
      <c r="U346" s="37">
        <v>44196</v>
      </c>
      <c r="V346" s="283"/>
      <c r="W346" s="283"/>
      <c r="X346" s="283"/>
      <c r="Y346" s="283"/>
      <c r="Z346" s="658">
        <v>0.77</v>
      </c>
      <c r="AA346" s="663" t="s">
        <v>1191</v>
      </c>
      <c r="AB346" s="660" t="s">
        <v>907</v>
      </c>
      <c r="AC346" s="660" t="str">
        <f t="shared" si="18"/>
        <v>En gestión</v>
      </c>
      <c r="AD346" s="715"/>
      <c r="AE346" s="687"/>
      <c r="AF346" s="737"/>
      <c r="AG346" s="737"/>
    </row>
    <row r="347" spans="2:33" ht="127" customHeight="1" thickBot="1" x14ac:dyDescent="0.25">
      <c r="B347" s="295"/>
      <c r="C347" s="246"/>
      <c r="D347" s="246"/>
      <c r="E347" s="246"/>
      <c r="F347" s="297"/>
      <c r="G347" s="299"/>
      <c r="H347" s="291"/>
      <c r="I347" s="291"/>
      <c r="J347" s="246"/>
      <c r="K347" s="293"/>
      <c r="L347" s="539"/>
      <c r="M347" s="539"/>
      <c r="N347" s="254"/>
      <c r="O347" s="246"/>
      <c r="P347" s="286"/>
      <c r="Q347" s="286"/>
      <c r="R347" s="98" t="s">
        <v>624</v>
      </c>
      <c r="S347" s="99">
        <v>0.2</v>
      </c>
      <c r="T347" s="100">
        <v>43836</v>
      </c>
      <c r="U347" s="100">
        <v>43980</v>
      </c>
      <c r="V347" s="284"/>
      <c r="W347" s="284"/>
      <c r="X347" s="284"/>
      <c r="Y347" s="284"/>
      <c r="Z347" s="665">
        <v>1</v>
      </c>
      <c r="AA347" s="666" t="s">
        <v>1192</v>
      </c>
      <c r="AB347" s="667" t="s">
        <v>865</v>
      </c>
      <c r="AC347" s="667" t="str">
        <f t="shared" si="18"/>
        <v>Terminado</v>
      </c>
      <c r="AD347" s="738"/>
      <c r="AE347" s="698"/>
      <c r="AF347" s="739"/>
      <c r="AG347" s="739"/>
    </row>
    <row r="348" spans="2:33" ht="93" customHeight="1" thickTop="1" x14ac:dyDescent="0.2">
      <c r="B348" s="273" t="s">
        <v>625</v>
      </c>
      <c r="C348" s="215" t="s">
        <v>128</v>
      </c>
      <c r="D348" s="215" t="s">
        <v>129</v>
      </c>
      <c r="E348" s="215" t="s">
        <v>33</v>
      </c>
      <c r="F348" s="274"/>
      <c r="G348" s="275" t="s">
        <v>626</v>
      </c>
      <c r="H348" s="272" t="s">
        <v>163</v>
      </c>
      <c r="I348" s="272" t="s">
        <v>163</v>
      </c>
      <c r="J348" s="272" t="s">
        <v>163</v>
      </c>
      <c r="K348" s="272" t="s">
        <v>163</v>
      </c>
      <c r="L348" s="540"/>
      <c r="M348" s="540" t="s">
        <v>260</v>
      </c>
      <c r="N348" s="206" t="s">
        <v>627</v>
      </c>
      <c r="O348" s="271" t="s">
        <v>69</v>
      </c>
      <c r="P348" s="204">
        <v>43861</v>
      </c>
      <c r="Q348" s="204">
        <f>MAX(U348:U349)</f>
        <v>44165</v>
      </c>
      <c r="R348" s="59" t="s">
        <v>628</v>
      </c>
      <c r="S348" s="60">
        <v>0.3</v>
      </c>
      <c r="T348" s="61">
        <v>43861</v>
      </c>
      <c r="U348" s="61">
        <v>44042</v>
      </c>
      <c r="V348" s="282">
        <v>0.15</v>
      </c>
      <c r="W348" s="282">
        <v>0.3</v>
      </c>
      <c r="X348" s="282">
        <v>0.65</v>
      </c>
      <c r="Y348" s="282">
        <v>1</v>
      </c>
      <c r="Z348" s="653">
        <v>1</v>
      </c>
      <c r="AA348" s="824" t="s">
        <v>1099</v>
      </c>
      <c r="AB348" s="654" t="s">
        <v>865</v>
      </c>
      <c r="AC348" s="654" t="str">
        <f t="shared" si="18"/>
        <v>Terminado</v>
      </c>
      <c r="AD348" s="790" t="s">
        <v>1193</v>
      </c>
      <c r="AE348" s="656">
        <f>(Z348*S348)+(S349*Z349)</f>
        <v>1</v>
      </c>
      <c r="AF348" s="736" t="s">
        <v>907</v>
      </c>
      <c r="AG348" s="736" t="str">
        <f>IF(AE348&lt;1%,"Sin iniciar",IF(AE348=100%,"Terminada","En gestión"))</f>
        <v>Terminada</v>
      </c>
    </row>
    <row r="349" spans="2:33" ht="93" customHeight="1" x14ac:dyDescent="0.2">
      <c r="B349" s="226"/>
      <c r="C349" s="220"/>
      <c r="D349" s="220"/>
      <c r="E349" s="220"/>
      <c r="F349" s="228"/>
      <c r="G349" s="230"/>
      <c r="H349" s="232"/>
      <c r="I349" s="232"/>
      <c r="J349" s="232"/>
      <c r="K349" s="232"/>
      <c r="L349" s="215"/>
      <c r="M349" s="215"/>
      <c r="N349" s="222"/>
      <c r="O349" s="224"/>
      <c r="P349" s="279"/>
      <c r="Q349" s="279"/>
      <c r="R349" s="2" t="s">
        <v>629</v>
      </c>
      <c r="S349" s="3">
        <v>0.7</v>
      </c>
      <c r="T349" s="4">
        <v>43922</v>
      </c>
      <c r="U349" s="4">
        <v>44165</v>
      </c>
      <c r="V349" s="277"/>
      <c r="W349" s="277"/>
      <c r="X349" s="277"/>
      <c r="Y349" s="277"/>
      <c r="Z349" s="658">
        <v>1</v>
      </c>
      <c r="AA349" s="809"/>
      <c r="AB349" s="660" t="s">
        <v>907</v>
      </c>
      <c r="AC349" s="660" t="str">
        <f t="shared" si="18"/>
        <v>Terminado</v>
      </c>
      <c r="AD349" s="686"/>
      <c r="AE349" s="644"/>
      <c r="AF349" s="737"/>
      <c r="AG349" s="737"/>
    </row>
    <row r="350" spans="2:33" ht="127" customHeight="1" x14ac:dyDescent="0.2">
      <c r="B350" s="226" t="s">
        <v>625</v>
      </c>
      <c r="C350" s="220" t="s">
        <v>35</v>
      </c>
      <c r="D350" s="220"/>
      <c r="E350" s="220"/>
      <c r="F350" s="228"/>
      <c r="G350" s="230"/>
      <c r="H350" s="222" t="s">
        <v>147</v>
      </c>
      <c r="I350" s="232" t="s">
        <v>163</v>
      </c>
      <c r="J350" s="232" t="s">
        <v>163</v>
      </c>
      <c r="K350" s="220" t="s">
        <v>244</v>
      </c>
      <c r="L350" s="213"/>
      <c r="M350" s="213"/>
      <c r="N350" s="220" t="s">
        <v>630</v>
      </c>
      <c r="O350" s="224" t="s">
        <v>52</v>
      </c>
      <c r="P350" s="279">
        <v>43861</v>
      </c>
      <c r="Q350" s="279">
        <f>MAX(U350:U354)</f>
        <v>44165</v>
      </c>
      <c r="R350" s="2" t="s">
        <v>631</v>
      </c>
      <c r="S350" s="3">
        <v>0.3</v>
      </c>
      <c r="T350" s="4">
        <v>43861</v>
      </c>
      <c r="U350" s="4">
        <v>44104</v>
      </c>
      <c r="V350" s="277">
        <v>0.2</v>
      </c>
      <c r="W350" s="277">
        <v>0.4</v>
      </c>
      <c r="X350" s="277">
        <v>0.8</v>
      </c>
      <c r="Y350" s="277">
        <v>1</v>
      </c>
      <c r="Z350" s="658">
        <v>1</v>
      </c>
      <c r="AA350" s="693" t="s">
        <v>1194</v>
      </c>
      <c r="AB350" s="660" t="s">
        <v>865</v>
      </c>
      <c r="AC350" s="660" t="str">
        <f t="shared" si="18"/>
        <v>Terminado</v>
      </c>
      <c r="AD350" s="560" t="s">
        <v>1195</v>
      </c>
      <c r="AE350" s="729">
        <f>(Z350*S350)+(S351*Z351)+(Z352*S352)+(S353*Z353)+(S354*Z354)</f>
        <v>1</v>
      </c>
      <c r="AF350" s="737" t="s">
        <v>907</v>
      </c>
      <c r="AG350" s="737" t="str">
        <f>IF(AE350&lt;1%,"Sin iniciar",IF(AE350=100%,"Terminada","En gestión"))</f>
        <v>Terminada</v>
      </c>
    </row>
    <row r="351" spans="2:33" ht="127" customHeight="1" x14ac:dyDescent="0.2">
      <c r="B351" s="226"/>
      <c r="C351" s="220"/>
      <c r="D351" s="220"/>
      <c r="E351" s="220"/>
      <c r="F351" s="228"/>
      <c r="G351" s="230"/>
      <c r="H351" s="222"/>
      <c r="I351" s="232"/>
      <c r="J351" s="232"/>
      <c r="K351" s="220"/>
      <c r="L351" s="214"/>
      <c r="M351" s="214"/>
      <c r="N351" s="220"/>
      <c r="O351" s="224"/>
      <c r="P351" s="279"/>
      <c r="Q351" s="279"/>
      <c r="R351" s="2" t="s">
        <v>632</v>
      </c>
      <c r="S351" s="3">
        <v>0.2</v>
      </c>
      <c r="T351" s="4">
        <v>43861</v>
      </c>
      <c r="U351" s="4">
        <v>43981</v>
      </c>
      <c r="V351" s="277"/>
      <c r="W351" s="277"/>
      <c r="X351" s="277"/>
      <c r="Y351" s="277"/>
      <c r="Z351" s="658">
        <v>1</v>
      </c>
      <c r="AA351" s="693" t="s">
        <v>1196</v>
      </c>
      <c r="AB351" s="660" t="s">
        <v>865</v>
      </c>
      <c r="AC351" s="660" t="str">
        <f t="shared" si="18"/>
        <v>Terminado</v>
      </c>
      <c r="AD351" s="560"/>
      <c r="AE351" s="730"/>
      <c r="AF351" s="737"/>
      <c r="AG351" s="737"/>
    </row>
    <row r="352" spans="2:33" ht="127" customHeight="1" x14ac:dyDescent="0.2">
      <c r="B352" s="226"/>
      <c r="C352" s="220"/>
      <c r="D352" s="220"/>
      <c r="E352" s="220"/>
      <c r="F352" s="228"/>
      <c r="G352" s="230"/>
      <c r="H352" s="222"/>
      <c r="I352" s="232"/>
      <c r="J352" s="232"/>
      <c r="K352" s="220"/>
      <c r="L352" s="214"/>
      <c r="M352" s="214"/>
      <c r="N352" s="220"/>
      <c r="O352" s="224"/>
      <c r="P352" s="279"/>
      <c r="Q352" s="279"/>
      <c r="R352" s="2" t="s">
        <v>633</v>
      </c>
      <c r="S352" s="3">
        <v>0.2</v>
      </c>
      <c r="T352" s="4">
        <v>43983</v>
      </c>
      <c r="U352" s="4">
        <v>44042</v>
      </c>
      <c r="V352" s="277"/>
      <c r="W352" s="277"/>
      <c r="X352" s="277"/>
      <c r="Y352" s="277"/>
      <c r="Z352" s="658">
        <v>1</v>
      </c>
      <c r="AA352" s="693" t="s">
        <v>1197</v>
      </c>
      <c r="AB352" s="660" t="s">
        <v>865</v>
      </c>
      <c r="AC352" s="660" t="str">
        <f t="shared" si="18"/>
        <v>Terminado</v>
      </c>
      <c r="AD352" s="560"/>
      <c r="AE352" s="730"/>
      <c r="AF352" s="737"/>
      <c r="AG352" s="737"/>
    </row>
    <row r="353" spans="2:33" ht="127" customHeight="1" x14ac:dyDescent="0.2">
      <c r="B353" s="226"/>
      <c r="C353" s="220"/>
      <c r="D353" s="220"/>
      <c r="E353" s="220"/>
      <c r="F353" s="228"/>
      <c r="G353" s="230"/>
      <c r="H353" s="222"/>
      <c r="I353" s="232"/>
      <c r="J353" s="232"/>
      <c r="K353" s="220"/>
      <c r="L353" s="214"/>
      <c r="M353" s="214"/>
      <c r="N353" s="220"/>
      <c r="O353" s="224"/>
      <c r="P353" s="279"/>
      <c r="Q353" s="279"/>
      <c r="R353" s="2" t="s">
        <v>634</v>
      </c>
      <c r="S353" s="3">
        <v>0.1</v>
      </c>
      <c r="T353" s="4">
        <v>44044</v>
      </c>
      <c r="U353" s="4">
        <v>44104</v>
      </c>
      <c r="V353" s="277"/>
      <c r="W353" s="277"/>
      <c r="X353" s="277"/>
      <c r="Y353" s="277"/>
      <c r="Z353" s="658">
        <v>1</v>
      </c>
      <c r="AA353" s="693" t="s">
        <v>1198</v>
      </c>
      <c r="AB353" s="660" t="s">
        <v>865</v>
      </c>
      <c r="AC353" s="660" t="str">
        <f t="shared" si="18"/>
        <v>Terminado</v>
      </c>
      <c r="AD353" s="560"/>
      <c r="AE353" s="730"/>
      <c r="AF353" s="737"/>
      <c r="AG353" s="737"/>
    </row>
    <row r="354" spans="2:33" ht="127" customHeight="1" x14ac:dyDescent="0.2">
      <c r="B354" s="226"/>
      <c r="C354" s="220"/>
      <c r="D354" s="220"/>
      <c r="E354" s="220"/>
      <c r="F354" s="228"/>
      <c r="G354" s="230"/>
      <c r="H354" s="222"/>
      <c r="I354" s="232"/>
      <c r="J354" s="232"/>
      <c r="K354" s="220"/>
      <c r="L354" s="215"/>
      <c r="M354" s="215"/>
      <c r="N354" s="220"/>
      <c r="O354" s="224"/>
      <c r="P354" s="279"/>
      <c r="Q354" s="279"/>
      <c r="R354" s="2" t="s">
        <v>635</v>
      </c>
      <c r="S354" s="3">
        <v>0.2</v>
      </c>
      <c r="T354" s="4">
        <v>44105</v>
      </c>
      <c r="U354" s="4">
        <v>44165</v>
      </c>
      <c r="V354" s="277"/>
      <c r="W354" s="277"/>
      <c r="X354" s="277"/>
      <c r="Y354" s="277"/>
      <c r="Z354" s="658">
        <v>1</v>
      </c>
      <c r="AA354" s="693" t="s">
        <v>1199</v>
      </c>
      <c r="AB354" s="660" t="s">
        <v>876</v>
      </c>
      <c r="AC354" s="660" t="str">
        <f t="shared" si="18"/>
        <v>Terminado</v>
      </c>
      <c r="AD354" s="560"/>
      <c r="AE354" s="740"/>
      <c r="AF354" s="737"/>
      <c r="AG354" s="737"/>
    </row>
    <row r="355" spans="2:33" ht="127" customHeight="1" x14ac:dyDescent="0.2">
      <c r="B355" s="226" t="s">
        <v>625</v>
      </c>
      <c r="C355" s="220" t="s">
        <v>295</v>
      </c>
      <c r="D355" s="220" t="s">
        <v>437</v>
      </c>
      <c r="E355" s="220" t="s">
        <v>33</v>
      </c>
      <c r="F355" s="228"/>
      <c r="G355" s="230" t="s">
        <v>636</v>
      </c>
      <c r="H355" s="232" t="s">
        <v>163</v>
      </c>
      <c r="I355" s="232" t="s">
        <v>163</v>
      </c>
      <c r="J355" s="220" t="s">
        <v>637</v>
      </c>
      <c r="K355" s="220" t="s">
        <v>638</v>
      </c>
      <c r="L355" s="213"/>
      <c r="M355" s="213"/>
      <c r="N355" s="220" t="s">
        <v>639</v>
      </c>
      <c r="O355" s="224" t="s">
        <v>69</v>
      </c>
      <c r="P355" s="279">
        <v>43861</v>
      </c>
      <c r="Q355" s="279">
        <f>MAX(U355:U357)</f>
        <v>44165</v>
      </c>
      <c r="R355" s="135" t="s">
        <v>640</v>
      </c>
      <c r="S355" s="3">
        <v>0.1</v>
      </c>
      <c r="T355" s="4">
        <v>43861</v>
      </c>
      <c r="U355" s="4">
        <v>43920</v>
      </c>
      <c r="V355" s="277">
        <v>0.15</v>
      </c>
      <c r="W355" s="277">
        <v>0.5</v>
      </c>
      <c r="X355" s="277">
        <v>0.75</v>
      </c>
      <c r="Y355" s="277">
        <v>1</v>
      </c>
      <c r="Z355" s="658">
        <v>1</v>
      </c>
      <c r="AA355" s="693" t="s">
        <v>873</v>
      </c>
      <c r="AB355" s="660" t="s">
        <v>865</v>
      </c>
      <c r="AC355" s="660" t="str">
        <f t="shared" si="18"/>
        <v>Terminado</v>
      </c>
      <c r="AD355" s="560" t="s">
        <v>1200</v>
      </c>
      <c r="AE355" s="694">
        <f>(Z355*S355)+(S356*Z356)+(Z357*S357)</f>
        <v>1</v>
      </c>
      <c r="AF355" s="737" t="s">
        <v>907</v>
      </c>
      <c r="AG355" s="737" t="str">
        <f>IF(AE355&lt;1%,"Sin iniciar",IF(AE355=100%,"Terminada","En gestión"))</f>
        <v>Terminada</v>
      </c>
    </row>
    <row r="356" spans="2:33" ht="127" customHeight="1" x14ac:dyDescent="0.2">
      <c r="B356" s="226"/>
      <c r="C356" s="220"/>
      <c r="D356" s="220"/>
      <c r="E356" s="220"/>
      <c r="F356" s="228"/>
      <c r="G356" s="230"/>
      <c r="H356" s="232"/>
      <c r="I356" s="232"/>
      <c r="J356" s="220"/>
      <c r="K356" s="220"/>
      <c r="L356" s="214"/>
      <c r="M356" s="214"/>
      <c r="N356" s="220"/>
      <c r="O356" s="224"/>
      <c r="P356" s="279"/>
      <c r="Q356" s="279"/>
      <c r="R356" s="137" t="s">
        <v>641</v>
      </c>
      <c r="S356" s="3">
        <v>0.15</v>
      </c>
      <c r="T356" s="4">
        <v>43891</v>
      </c>
      <c r="U356" s="4">
        <v>44012</v>
      </c>
      <c r="V356" s="277"/>
      <c r="W356" s="277"/>
      <c r="X356" s="277"/>
      <c r="Y356" s="277"/>
      <c r="Z356" s="658">
        <v>1</v>
      </c>
      <c r="AA356" s="693" t="s">
        <v>1201</v>
      </c>
      <c r="AB356" s="660" t="s">
        <v>865</v>
      </c>
      <c r="AC356" s="660" t="str">
        <f t="shared" si="18"/>
        <v>Terminado</v>
      </c>
      <c r="AD356" s="560"/>
      <c r="AE356" s="687"/>
      <c r="AF356" s="737"/>
      <c r="AG356" s="737"/>
    </row>
    <row r="357" spans="2:33" ht="127" customHeight="1" x14ac:dyDescent="0.2">
      <c r="B357" s="226"/>
      <c r="C357" s="220"/>
      <c r="D357" s="220"/>
      <c r="E357" s="220"/>
      <c r="F357" s="228"/>
      <c r="G357" s="230"/>
      <c r="H357" s="232"/>
      <c r="I357" s="232"/>
      <c r="J357" s="220"/>
      <c r="K357" s="220"/>
      <c r="L357" s="215"/>
      <c r="M357" s="215"/>
      <c r="N357" s="220"/>
      <c r="O357" s="224"/>
      <c r="P357" s="279"/>
      <c r="Q357" s="279"/>
      <c r="R357" s="137" t="s">
        <v>642</v>
      </c>
      <c r="S357" s="3">
        <v>0.75</v>
      </c>
      <c r="T357" s="4">
        <v>43891</v>
      </c>
      <c r="U357" s="4">
        <v>44165</v>
      </c>
      <c r="V357" s="277"/>
      <c r="W357" s="277"/>
      <c r="X357" s="277"/>
      <c r="Y357" s="277"/>
      <c r="Z357" s="658">
        <v>1</v>
      </c>
      <c r="AA357" s="693" t="s">
        <v>1202</v>
      </c>
      <c r="AB357" s="660" t="s">
        <v>907</v>
      </c>
      <c r="AC357" s="660" t="str">
        <f t="shared" si="18"/>
        <v>Terminado</v>
      </c>
      <c r="AD357" s="560"/>
      <c r="AE357" s="656"/>
      <c r="AF357" s="737"/>
      <c r="AG357" s="737"/>
    </row>
    <row r="358" spans="2:33" ht="127" customHeight="1" x14ac:dyDescent="0.2">
      <c r="B358" s="226" t="s">
        <v>625</v>
      </c>
      <c r="C358" s="220" t="s">
        <v>128</v>
      </c>
      <c r="D358" s="220" t="s">
        <v>129</v>
      </c>
      <c r="E358" s="220" t="s">
        <v>33</v>
      </c>
      <c r="F358" s="228"/>
      <c r="G358" s="230" t="s">
        <v>643</v>
      </c>
      <c r="H358" s="232" t="s">
        <v>163</v>
      </c>
      <c r="I358" s="232" t="s">
        <v>163</v>
      </c>
      <c r="J358" s="220" t="s">
        <v>637</v>
      </c>
      <c r="K358" s="220" t="s">
        <v>35</v>
      </c>
      <c r="L358" s="213"/>
      <c r="M358" s="213" t="s">
        <v>260</v>
      </c>
      <c r="N358" s="222" t="s">
        <v>644</v>
      </c>
      <c r="O358" s="224" t="s">
        <v>69</v>
      </c>
      <c r="P358" s="279">
        <v>43861</v>
      </c>
      <c r="Q358" s="279">
        <f>MAX(U358:U359)</f>
        <v>44165</v>
      </c>
      <c r="R358" s="2" t="s">
        <v>645</v>
      </c>
      <c r="S358" s="3">
        <v>0.6</v>
      </c>
      <c r="T358" s="4">
        <v>43861</v>
      </c>
      <c r="U358" s="4">
        <v>44165</v>
      </c>
      <c r="V358" s="277">
        <v>0.2</v>
      </c>
      <c r="W358" s="277">
        <v>0.4</v>
      </c>
      <c r="X358" s="277">
        <v>0.86</v>
      </c>
      <c r="Y358" s="277">
        <v>1</v>
      </c>
      <c r="Z358" s="658">
        <v>0.6</v>
      </c>
      <c r="AA358" s="693" t="s">
        <v>1203</v>
      </c>
      <c r="AB358" s="660" t="s">
        <v>907</v>
      </c>
      <c r="AC358" s="660" t="str">
        <f t="shared" si="18"/>
        <v>En gestión</v>
      </c>
      <c r="AD358" s="560" t="s">
        <v>1204</v>
      </c>
      <c r="AE358" s="644">
        <f>(Z358*S358)+(S359*Z359)</f>
        <v>0.36</v>
      </c>
      <c r="AF358" s="737" t="s">
        <v>907</v>
      </c>
      <c r="AG358" s="737" t="str">
        <f>IF(AE358&lt;1%,"Sin iniciar",IF(AE358=100%,"Terminada","En gestión"))</f>
        <v>En gestión</v>
      </c>
    </row>
    <row r="359" spans="2:33" ht="127" customHeight="1" thickBot="1" x14ac:dyDescent="0.25">
      <c r="B359" s="227"/>
      <c r="C359" s="221"/>
      <c r="D359" s="221"/>
      <c r="E359" s="221"/>
      <c r="F359" s="229"/>
      <c r="G359" s="231"/>
      <c r="H359" s="233"/>
      <c r="I359" s="233"/>
      <c r="J359" s="221"/>
      <c r="K359" s="221"/>
      <c r="L359" s="537"/>
      <c r="M359" s="537"/>
      <c r="N359" s="223"/>
      <c r="O359" s="225"/>
      <c r="P359" s="280"/>
      <c r="Q359" s="280"/>
      <c r="R359" s="75" t="s">
        <v>646</v>
      </c>
      <c r="S359" s="97">
        <v>0.4</v>
      </c>
      <c r="T359" s="77">
        <v>43861</v>
      </c>
      <c r="U359" s="77">
        <v>44165</v>
      </c>
      <c r="V359" s="278"/>
      <c r="W359" s="278"/>
      <c r="X359" s="278"/>
      <c r="Y359" s="278"/>
      <c r="Z359" s="665">
        <v>0</v>
      </c>
      <c r="AA359" s="805" t="s">
        <v>1076</v>
      </c>
      <c r="AB359" s="667" t="s">
        <v>907</v>
      </c>
      <c r="AC359" s="667" t="str">
        <f t="shared" si="18"/>
        <v>Sin Iniciar</v>
      </c>
      <c r="AD359" s="697"/>
      <c r="AE359" s="651"/>
      <c r="AF359" s="739"/>
      <c r="AG359" s="739"/>
    </row>
    <row r="360" spans="2:33" ht="127" customHeight="1" thickTop="1" x14ac:dyDescent="0.2">
      <c r="B360" s="265" t="s">
        <v>647</v>
      </c>
      <c r="C360" s="267" t="s">
        <v>39</v>
      </c>
      <c r="D360" s="267" t="s">
        <v>37</v>
      </c>
      <c r="E360" s="267" t="s">
        <v>33</v>
      </c>
      <c r="F360" s="267"/>
      <c r="G360" s="269" t="s">
        <v>648</v>
      </c>
      <c r="H360" s="259" t="s">
        <v>171</v>
      </c>
      <c r="I360" s="260" t="s">
        <v>163</v>
      </c>
      <c r="J360" s="262" t="s">
        <v>163</v>
      </c>
      <c r="K360" s="263" t="s">
        <v>638</v>
      </c>
      <c r="L360" s="422"/>
      <c r="M360" s="422"/>
      <c r="N360" s="255" t="s">
        <v>649</v>
      </c>
      <c r="O360" s="256" t="s">
        <v>69</v>
      </c>
      <c r="P360" s="258">
        <v>43867</v>
      </c>
      <c r="Q360" s="258">
        <f>MAX(U360:U361)</f>
        <v>43875</v>
      </c>
      <c r="R360" s="63" t="s">
        <v>650</v>
      </c>
      <c r="S360" s="64">
        <v>0.5</v>
      </c>
      <c r="T360" s="65">
        <v>43867</v>
      </c>
      <c r="U360" s="65">
        <v>43875</v>
      </c>
      <c r="V360" s="242">
        <v>0.4</v>
      </c>
      <c r="W360" s="242">
        <v>1</v>
      </c>
      <c r="X360" s="242">
        <v>1</v>
      </c>
      <c r="Y360" s="242">
        <v>1</v>
      </c>
      <c r="Z360" s="741">
        <v>1</v>
      </c>
      <c r="AA360" s="825" t="s">
        <v>1099</v>
      </c>
      <c r="AB360" s="742" t="s">
        <v>865</v>
      </c>
      <c r="AC360" s="742" t="str">
        <f>IF(Z360&lt;1%,"Sin Iniciar",IF(Z360=100%,"Terminado","En gestión"))</f>
        <v>Terminado</v>
      </c>
      <c r="AD360" s="686" t="s">
        <v>1193</v>
      </c>
      <c r="AE360" s="656">
        <f>(Z360*S360)+(S361*Z361)</f>
        <v>1</v>
      </c>
      <c r="AF360" s="736" t="s">
        <v>1205</v>
      </c>
      <c r="AG360" s="736" t="str">
        <f>IF(AE360&lt;1%,"Sin iniciar",IF(AE360=100%,"Terminada","En gestión"))</f>
        <v>Terminada</v>
      </c>
    </row>
    <row r="361" spans="2:33" ht="127" customHeight="1" x14ac:dyDescent="0.2">
      <c r="B361" s="266"/>
      <c r="C361" s="268"/>
      <c r="D361" s="268"/>
      <c r="E361" s="268"/>
      <c r="F361" s="268"/>
      <c r="G361" s="270"/>
      <c r="H361" s="238"/>
      <c r="I361" s="261"/>
      <c r="J361" s="247"/>
      <c r="K361" s="264"/>
      <c r="L361" s="288"/>
      <c r="M361" s="288"/>
      <c r="N361" s="253"/>
      <c r="O361" s="257"/>
      <c r="P361" s="216"/>
      <c r="Q361" s="216"/>
      <c r="R361" s="6" t="s">
        <v>651</v>
      </c>
      <c r="S361" s="7">
        <v>0.5</v>
      </c>
      <c r="T361" s="8">
        <v>43867</v>
      </c>
      <c r="U361" s="8">
        <v>43875</v>
      </c>
      <c r="V361" s="218"/>
      <c r="W361" s="218"/>
      <c r="X361" s="218"/>
      <c r="Y361" s="218"/>
      <c r="Z361" s="743">
        <v>1</v>
      </c>
      <c r="AA361" s="710"/>
      <c r="AB361" s="744" t="s">
        <v>865</v>
      </c>
      <c r="AC361" s="744" t="str">
        <f t="shared" ref="AC361:AC364" si="19">IF(Z361&lt;1%,"Sin Iniciar",IF(Z361=100%,"Terminado","En gestión"))</f>
        <v>Terminado</v>
      </c>
      <c r="AD361" s="560"/>
      <c r="AE361" s="644"/>
      <c r="AF361" s="737"/>
      <c r="AG361" s="737"/>
    </row>
    <row r="362" spans="2:33" ht="127" customHeight="1" x14ac:dyDescent="0.2">
      <c r="B362" s="243" t="s">
        <v>647</v>
      </c>
      <c r="C362" s="245" t="s">
        <v>39</v>
      </c>
      <c r="D362" s="247" t="s">
        <v>37</v>
      </c>
      <c r="E362" s="247" t="s">
        <v>33</v>
      </c>
      <c r="F362" s="249"/>
      <c r="G362" s="251" t="s">
        <v>652</v>
      </c>
      <c r="H362" s="253" t="s">
        <v>147</v>
      </c>
      <c r="I362" s="234" t="s">
        <v>163</v>
      </c>
      <c r="J362" s="234" t="s">
        <v>35</v>
      </c>
      <c r="K362" s="236" t="s">
        <v>35</v>
      </c>
      <c r="L362" s="541"/>
      <c r="M362" s="541"/>
      <c r="N362" s="238" t="s">
        <v>653</v>
      </c>
      <c r="O362" s="240" t="s">
        <v>52</v>
      </c>
      <c r="P362" s="216">
        <v>43927</v>
      </c>
      <c r="Q362" s="216">
        <f>MAX(U362:U364)</f>
        <v>44195</v>
      </c>
      <c r="R362" s="6" t="s">
        <v>654</v>
      </c>
      <c r="S362" s="7">
        <v>0.2</v>
      </c>
      <c r="T362" s="8">
        <v>43927</v>
      </c>
      <c r="U362" s="8">
        <v>44134</v>
      </c>
      <c r="V362" s="218">
        <v>0</v>
      </c>
      <c r="W362" s="218">
        <v>0.3</v>
      </c>
      <c r="X362" s="218">
        <v>0.7</v>
      </c>
      <c r="Y362" s="218">
        <v>1</v>
      </c>
      <c r="Z362" s="743">
        <v>1</v>
      </c>
      <c r="AA362" s="826" t="s">
        <v>1193</v>
      </c>
      <c r="AB362" s="744" t="s">
        <v>907</v>
      </c>
      <c r="AC362" s="744" t="str">
        <f t="shared" si="19"/>
        <v>Terminado</v>
      </c>
      <c r="AD362" s="745" t="s">
        <v>1206</v>
      </c>
      <c r="AE362" s="694">
        <f>(Z362*S362)+(S363*Z363)+(Z364*S364)</f>
        <v>1</v>
      </c>
      <c r="AF362" s="746" t="s">
        <v>1205</v>
      </c>
      <c r="AG362" s="747" t="str">
        <f>IF(AE362&lt;1%,"Sin iniciar",IF(AE362=100%,"Terminada","En gestión"))</f>
        <v>Terminada</v>
      </c>
    </row>
    <row r="363" spans="2:33" ht="127" customHeight="1" x14ac:dyDescent="0.2">
      <c r="B363" s="243"/>
      <c r="C363" s="245"/>
      <c r="D363" s="247"/>
      <c r="E363" s="247"/>
      <c r="F363" s="249"/>
      <c r="G363" s="251"/>
      <c r="H363" s="253"/>
      <c r="I363" s="234"/>
      <c r="J363" s="234"/>
      <c r="K363" s="236"/>
      <c r="L363" s="423"/>
      <c r="M363" s="423"/>
      <c r="N363" s="238"/>
      <c r="O363" s="240"/>
      <c r="P363" s="216"/>
      <c r="Q363" s="216"/>
      <c r="R363" s="6" t="s">
        <v>655</v>
      </c>
      <c r="S363" s="7">
        <v>0.5</v>
      </c>
      <c r="T363" s="8">
        <v>43927</v>
      </c>
      <c r="U363" s="8">
        <v>44134</v>
      </c>
      <c r="V363" s="218"/>
      <c r="W363" s="218"/>
      <c r="X363" s="218"/>
      <c r="Y363" s="218"/>
      <c r="Z363" s="743">
        <v>1</v>
      </c>
      <c r="AA363" s="826" t="s">
        <v>1193</v>
      </c>
      <c r="AB363" s="744" t="s">
        <v>907</v>
      </c>
      <c r="AC363" s="744" t="str">
        <f t="shared" si="19"/>
        <v>Terminado</v>
      </c>
      <c r="AD363" s="745"/>
      <c r="AE363" s="687"/>
      <c r="AF363" s="748"/>
      <c r="AG363" s="747"/>
    </row>
    <row r="364" spans="2:33" ht="127" customHeight="1" thickBot="1" x14ac:dyDescent="0.25">
      <c r="B364" s="244"/>
      <c r="C364" s="246"/>
      <c r="D364" s="248"/>
      <c r="E364" s="248"/>
      <c r="F364" s="250"/>
      <c r="G364" s="252"/>
      <c r="H364" s="254"/>
      <c r="I364" s="235"/>
      <c r="J364" s="235"/>
      <c r="K364" s="237"/>
      <c r="L364" s="424"/>
      <c r="M364" s="424"/>
      <c r="N364" s="239"/>
      <c r="O364" s="241"/>
      <c r="P364" s="217"/>
      <c r="Q364" s="217"/>
      <c r="R364" s="68" t="s">
        <v>656</v>
      </c>
      <c r="S364" s="69">
        <v>0.3</v>
      </c>
      <c r="T364" s="70">
        <v>44136</v>
      </c>
      <c r="U364" s="70">
        <v>44195</v>
      </c>
      <c r="V364" s="219"/>
      <c r="W364" s="219"/>
      <c r="X364" s="219"/>
      <c r="Y364" s="219"/>
      <c r="Z364" s="749">
        <v>1</v>
      </c>
      <c r="AA364" s="827" t="s">
        <v>1193</v>
      </c>
      <c r="AB364" s="750" t="s">
        <v>876</v>
      </c>
      <c r="AC364" s="750" t="str">
        <f t="shared" si="19"/>
        <v>Terminado</v>
      </c>
      <c r="AD364" s="751"/>
      <c r="AE364" s="698"/>
      <c r="AF364" s="752"/>
      <c r="AG364" s="753"/>
    </row>
    <row r="365" spans="2:33" ht="127" customHeight="1" thickTop="1" x14ac:dyDescent="0.2">
      <c r="B365" s="273" t="s">
        <v>657</v>
      </c>
      <c r="C365" s="215" t="s">
        <v>128</v>
      </c>
      <c r="D365" s="215" t="s">
        <v>129</v>
      </c>
      <c r="E365" s="215" t="s">
        <v>33</v>
      </c>
      <c r="F365" s="274"/>
      <c r="G365" s="275" t="s">
        <v>658</v>
      </c>
      <c r="H365" s="206" t="s">
        <v>147</v>
      </c>
      <c r="I365" s="272" t="s">
        <v>163</v>
      </c>
      <c r="J365" s="272" t="s">
        <v>163</v>
      </c>
      <c r="K365" s="272" t="s">
        <v>163</v>
      </c>
      <c r="L365" s="540"/>
      <c r="M365" s="540" t="s">
        <v>260</v>
      </c>
      <c r="N365" s="206" t="s">
        <v>659</v>
      </c>
      <c r="O365" s="271" t="s">
        <v>69</v>
      </c>
      <c r="P365" s="445">
        <v>43862</v>
      </c>
      <c r="Q365" s="445">
        <f>MAX(U365:U367)</f>
        <v>44180</v>
      </c>
      <c r="R365" s="171" t="s">
        <v>660</v>
      </c>
      <c r="S365" s="101">
        <v>0.2</v>
      </c>
      <c r="T365" s="61">
        <v>43862</v>
      </c>
      <c r="U365" s="61">
        <v>43920</v>
      </c>
      <c r="V365" s="282">
        <v>0.2</v>
      </c>
      <c r="W365" s="282">
        <v>0.3</v>
      </c>
      <c r="X365" s="282">
        <v>0.5</v>
      </c>
      <c r="Y365" s="282">
        <v>1</v>
      </c>
      <c r="Z365" s="741">
        <v>1</v>
      </c>
      <c r="AA365" s="828" t="s">
        <v>1207</v>
      </c>
      <c r="AB365" s="742" t="s">
        <v>865</v>
      </c>
      <c r="AC365" s="742" t="str">
        <f>IF(Z365&lt;1%,"Sin Iniciar",IF(Z365=100%,"Terminado","En gestión"))</f>
        <v>Terminado</v>
      </c>
      <c r="AD365" s="754" t="s">
        <v>1208</v>
      </c>
      <c r="AE365" s="687">
        <f>(Z365*S365)+(S366*Z366)+(Z367*S367)</f>
        <v>0.85</v>
      </c>
      <c r="AF365" s="755" t="s">
        <v>907</v>
      </c>
      <c r="AG365" s="755" t="str">
        <f>IF(AE365&lt;1%,"Sin iniciar",IF(AE365=100%,"Terminada","En gestión"))</f>
        <v>En gestión</v>
      </c>
    </row>
    <row r="366" spans="2:33" ht="127" customHeight="1" x14ac:dyDescent="0.2">
      <c r="B366" s="226"/>
      <c r="C366" s="220"/>
      <c r="D366" s="220"/>
      <c r="E366" s="220"/>
      <c r="F366" s="228"/>
      <c r="G366" s="230"/>
      <c r="H366" s="222"/>
      <c r="I366" s="232"/>
      <c r="J366" s="232"/>
      <c r="K366" s="232"/>
      <c r="L366" s="214"/>
      <c r="M366" s="214"/>
      <c r="N366" s="222"/>
      <c r="O366" s="224"/>
      <c r="P366" s="446"/>
      <c r="Q366" s="446"/>
      <c r="R366" s="172" t="s">
        <v>661</v>
      </c>
      <c r="S366" s="40">
        <v>0.3</v>
      </c>
      <c r="T366" s="4">
        <v>43922</v>
      </c>
      <c r="U366" s="4">
        <v>44104</v>
      </c>
      <c r="V366" s="277"/>
      <c r="W366" s="277"/>
      <c r="X366" s="277"/>
      <c r="Y366" s="277"/>
      <c r="Z366" s="743">
        <v>1</v>
      </c>
      <c r="AA366" s="829" t="s">
        <v>1209</v>
      </c>
      <c r="AB366" s="744" t="s">
        <v>865</v>
      </c>
      <c r="AC366" s="744" t="str">
        <f t="shared" ref="AC366:AC418" si="20">IF(Z366&lt;1%,"Sin Iniciar",IF(Z366=100%,"Terminado","En gestión"))</f>
        <v>Terminado</v>
      </c>
      <c r="AD366" s="756"/>
      <c r="AE366" s="687"/>
      <c r="AF366" s="747"/>
      <c r="AG366" s="747"/>
    </row>
    <row r="367" spans="2:33" ht="127" customHeight="1" x14ac:dyDescent="0.2">
      <c r="B367" s="226"/>
      <c r="C367" s="220"/>
      <c r="D367" s="220"/>
      <c r="E367" s="220"/>
      <c r="F367" s="228"/>
      <c r="G367" s="230"/>
      <c r="H367" s="222"/>
      <c r="I367" s="232"/>
      <c r="J367" s="232"/>
      <c r="K367" s="232"/>
      <c r="L367" s="215"/>
      <c r="M367" s="215"/>
      <c r="N367" s="222"/>
      <c r="O367" s="224"/>
      <c r="P367" s="446"/>
      <c r="Q367" s="446"/>
      <c r="R367" s="172" t="s">
        <v>662</v>
      </c>
      <c r="S367" s="40">
        <v>0.5</v>
      </c>
      <c r="T367" s="4">
        <v>44013</v>
      </c>
      <c r="U367" s="4">
        <v>44180</v>
      </c>
      <c r="V367" s="277"/>
      <c r="W367" s="277"/>
      <c r="X367" s="277"/>
      <c r="Y367" s="277"/>
      <c r="Z367" s="743">
        <v>0.7</v>
      </c>
      <c r="AA367" s="829" t="s">
        <v>1210</v>
      </c>
      <c r="AB367" s="744" t="s">
        <v>871</v>
      </c>
      <c r="AC367" s="744" t="str">
        <f t="shared" si="20"/>
        <v>En gestión</v>
      </c>
      <c r="AD367" s="756"/>
      <c r="AE367" s="656"/>
      <c r="AF367" s="747"/>
      <c r="AG367" s="747"/>
    </row>
    <row r="368" spans="2:33" ht="127" customHeight="1" x14ac:dyDescent="0.2">
      <c r="B368" s="226" t="s">
        <v>657</v>
      </c>
      <c r="C368" s="220" t="s">
        <v>42</v>
      </c>
      <c r="D368" s="220" t="s">
        <v>46</v>
      </c>
      <c r="E368" s="220" t="s">
        <v>33</v>
      </c>
      <c r="F368" s="228"/>
      <c r="G368" s="230" t="s">
        <v>663</v>
      </c>
      <c r="H368" s="222" t="s">
        <v>147</v>
      </c>
      <c r="I368" s="222" t="s">
        <v>35</v>
      </c>
      <c r="J368" s="222" t="s">
        <v>35</v>
      </c>
      <c r="K368" s="222" t="s">
        <v>638</v>
      </c>
      <c r="L368" s="205"/>
      <c r="M368" s="205" t="s">
        <v>260</v>
      </c>
      <c r="N368" s="222" t="s">
        <v>664</v>
      </c>
      <c r="O368" s="224" t="s">
        <v>69</v>
      </c>
      <c r="P368" s="279">
        <v>43862</v>
      </c>
      <c r="Q368" s="279">
        <f>MAX(U368:U369)</f>
        <v>44165</v>
      </c>
      <c r="R368" s="137" t="s">
        <v>665</v>
      </c>
      <c r="S368" s="139">
        <v>0.5</v>
      </c>
      <c r="T368" s="4">
        <v>43862</v>
      </c>
      <c r="U368" s="4">
        <v>44165</v>
      </c>
      <c r="V368" s="277">
        <v>0.2</v>
      </c>
      <c r="W368" s="277">
        <v>0.3</v>
      </c>
      <c r="X368" s="277">
        <v>0.5</v>
      </c>
      <c r="Y368" s="277">
        <v>1</v>
      </c>
      <c r="Z368" s="743">
        <v>1</v>
      </c>
      <c r="AA368" s="829" t="s">
        <v>1211</v>
      </c>
      <c r="AB368" s="744" t="s">
        <v>871</v>
      </c>
      <c r="AC368" s="744" t="str">
        <f t="shared" si="20"/>
        <v>Terminado</v>
      </c>
      <c r="AD368" s="756" t="s">
        <v>1212</v>
      </c>
      <c r="AE368" s="644">
        <f>(Z368*S368)+(S369*Z369)</f>
        <v>1</v>
      </c>
      <c r="AF368" s="747" t="s">
        <v>907</v>
      </c>
      <c r="AG368" s="747" t="str">
        <f>IF(AE368&lt;1%,"Sin iniciar",IF(AE368=100%,"Terminada","En gestión"))</f>
        <v>Terminada</v>
      </c>
    </row>
    <row r="369" spans="2:33" ht="127" customHeight="1" x14ac:dyDescent="0.2">
      <c r="B369" s="226"/>
      <c r="C369" s="220"/>
      <c r="D369" s="220"/>
      <c r="E369" s="220"/>
      <c r="F369" s="228"/>
      <c r="G369" s="230"/>
      <c r="H369" s="222"/>
      <c r="I369" s="222"/>
      <c r="J369" s="222"/>
      <c r="K369" s="222"/>
      <c r="L369" s="206"/>
      <c r="M369" s="206"/>
      <c r="N369" s="222"/>
      <c r="O369" s="224"/>
      <c r="P369" s="279"/>
      <c r="Q369" s="279"/>
      <c r="R369" s="137" t="s">
        <v>666</v>
      </c>
      <c r="S369" s="139">
        <v>0.5</v>
      </c>
      <c r="T369" s="4">
        <v>43862</v>
      </c>
      <c r="U369" s="4">
        <v>44165</v>
      </c>
      <c r="V369" s="277"/>
      <c r="W369" s="277"/>
      <c r="X369" s="277"/>
      <c r="Y369" s="277"/>
      <c r="Z369" s="743">
        <v>1</v>
      </c>
      <c r="AA369" s="829" t="s">
        <v>1213</v>
      </c>
      <c r="AB369" s="744" t="s">
        <v>871</v>
      </c>
      <c r="AC369" s="744" t="str">
        <f t="shared" si="20"/>
        <v>Terminado</v>
      </c>
      <c r="AD369" s="756"/>
      <c r="AE369" s="644"/>
      <c r="AF369" s="747"/>
      <c r="AG369" s="747"/>
    </row>
    <row r="370" spans="2:33" ht="127" customHeight="1" x14ac:dyDescent="0.2">
      <c r="B370" s="226" t="s">
        <v>657</v>
      </c>
      <c r="C370" s="220" t="s">
        <v>42</v>
      </c>
      <c r="D370" s="220" t="s">
        <v>46</v>
      </c>
      <c r="E370" s="220" t="s">
        <v>33</v>
      </c>
      <c r="F370" s="228"/>
      <c r="G370" s="230" t="s">
        <v>667</v>
      </c>
      <c r="H370" s="222" t="s">
        <v>147</v>
      </c>
      <c r="I370" s="222" t="s">
        <v>35</v>
      </c>
      <c r="J370" s="222" t="s">
        <v>35</v>
      </c>
      <c r="K370" s="222" t="s">
        <v>638</v>
      </c>
      <c r="L370" s="205"/>
      <c r="M370" s="205"/>
      <c r="N370" s="222" t="s">
        <v>668</v>
      </c>
      <c r="O370" s="224" t="s">
        <v>69</v>
      </c>
      <c r="P370" s="279">
        <v>43862</v>
      </c>
      <c r="Q370" s="279">
        <f>MAX(U370:U371)</f>
        <v>44165</v>
      </c>
      <c r="R370" s="137" t="s">
        <v>669</v>
      </c>
      <c r="S370" s="139">
        <v>0.5</v>
      </c>
      <c r="T370" s="4">
        <v>43862</v>
      </c>
      <c r="U370" s="4">
        <v>44165</v>
      </c>
      <c r="V370" s="277">
        <v>0.2</v>
      </c>
      <c r="W370" s="277">
        <v>0.3</v>
      </c>
      <c r="X370" s="277">
        <v>0.5</v>
      </c>
      <c r="Y370" s="277">
        <v>1</v>
      </c>
      <c r="Z370" s="743">
        <v>1</v>
      </c>
      <c r="AA370" s="829" t="s">
        <v>1214</v>
      </c>
      <c r="AB370" s="744" t="s">
        <v>871</v>
      </c>
      <c r="AC370" s="744" t="str">
        <f t="shared" si="20"/>
        <v>Terminado</v>
      </c>
      <c r="AD370" s="756" t="s">
        <v>1215</v>
      </c>
      <c r="AE370" s="644">
        <f>(Z370*S370)+(S371*Z371)</f>
        <v>0.875</v>
      </c>
      <c r="AF370" s="747" t="s">
        <v>907</v>
      </c>
      <c r="AG370" s="747" t="str">
        <f>IF(AE370&lt;1%,"Sin iniciar",IF(AE370=100%,"Terminada","En gestión"))</f>
        <v>En gestión</v>
      </c>
    </row>
    <row r="371" spans="2:33" ht="127" customHeight="1" thickBot="1" x14ac:dyDescent="0.25">
      <c r="B371" s="227"/>
      <c r="C371" s="221"/>
      <c r="D371" s="221"/>
      <c r="E371" s="221"/>
      <c r="F371" s="229"/>
      <c r="G371" s="231"/>
      <c r="H371" s="223"/>
      <c r="I371" s="223"/>
      <c r="J371" s="223"/>
      <c r="K371" s="223"/>
      <c r="L371" s="352"/>
      <c r="M371" s="352"/>
      <c r="N371" s="223"/>
      <c r="O371" s="225"/>
      <c r="P371" s="280"/>
      <c r="Q371" s="280"/>
      <c r="R371" s="138" t="s">
        <v>670</v>
      </c>
      <c r="S371" s="140">
        <v>0.5</v>
      </c>
      <c r="T371" s="77">
        <v>43862</v>
      </c>
      <c r="U371" s="77">
        <v>44165</v>
      </c>
      <c r="V371" s="278"/>
      <c r="W371" s="278"/>
      <c r="X371" s="278"/>
      <c r="Y371" s="278"/>
      <c r="Z371" s="749">
        <v>0.75</v>
      </c>
      <c r="AA371" s="830" t="s">
        <v>1216</v>
      </c>
      <c r="AB371" s="750" t="s">
        <v>871</v>
      </c>
      <c r="AC371" s="750" t="str">
        <f t="shared" si="20"/>
        <v>En gestión</v>
      </c>
      <c r="AD371" s="757"/>
      <c r="AE371" s="651"/>
      <c r="AF371" s="753"/>
      <c r="AG371" s="753"/>
    </row>
    <row r="372" spans="2:33" ht="127" customHeight="1" thickTop="1" x14ac:dyDescent="0.2">
      <c r="B372" s="454" t="s">
        <v>671</v>
      </c>
      <c r="C372" s="455" t="s">
        <v>229</v>
      </c>
      <c r="D372" s="455" t="s">
        <v>200</v>
      </c>
      <c r="E372" s="455" t="s">
        <v>33</v>
      </c>
      <c r="F372" s="455" t="s">
        <v>114</v>
      </c>
      <c r="G372" s="269" t="s">
        <v>672</v>
      </c>
      <c r="H372" s="255" t="s">
        <v>673</v>
      </c>
      <c r="I372" s="255" t="s">
        <v>674</v>
      </c>
      <c r="J372" s="255" t="s">
        <v>675</v>
      </c>
      <c r="K372" s="255" t="s">
        <v>676</v>
      </c>
      <c r="L372" s="542"/>
      <c r="M372" s="542"/>
      <c r="N372" s="255" t="s">
        <v>677</v>
      </c>
      <c r="O372" s="255" t="s">
        <v>69</v>
      </c>
      <c r="P372" s="256">
        <v>43845</v>
      </c>
      <c r="Q372" s="256">
        <f>MAX(U372:U374)</f>
        <v>44012</v>
      </c>
      <c r="R372" s="157" t="s">
        <v>678</v>
      </c>
      <c r="S372" s="64">
        <v>0.5</v>
      </c>
      <c r="T372" s="65">
        <v>43845</v>
      </c>
      <c r="U372" s="65">
        <v>43951</v>
      </c>
      <c r="V372" s="336">
        <v>0.5</v>
      </c>
      <c r="W372" s="472">
        <v>1</v>
      </c>
      <c r="X372" s="472">
        <v>0</v>
      </c>
      <c r="Y372" s="336">
        <v>0</v>
      </c>
      <c r="Z372" s="634">
        <v>1</v>
      </c>
      <c r="AA372" s="831" t="s">
        <v>1099</v>
      </c>
      <c r="AB372" s="635" t="s">
        <v>865</v>
      </c>
      <c r="AC372" s="635" t="str">
        <f t="shared" si="20"/>
        <v>Terminado</v>
      </c>
      <c r="AD372" s="788" t="s">
        <v>1193</v>
      </c>
      <c r="AE372" s="687">
        <f>(Z372*S372)+(S373*Z373)+(Z374*S374)</f>
        <v>1</v>
      </c>
      <c r="AF372" s="637" t="s">
        <v>865</v>
      </c>
      <c r="AG372" s="638" t="str">
        <f>IF(AE372&lt;1%,"Sin iniciar",IF(AE372=100%,"Terminado","En gestión"))</f>
        <v>Terminado</v>
      </c>
    </row>
    <row r="373" spans="2:33" ht="127" customHeight="1" x14ac:dyDescent="0.2">
      <c r="B373" s="448"/>
      <c r="C373" s="450"/>
      <c r="D373" s="450"/>
      <c r="E373" s="450"/>
      <c r="F373" s="450"/>
      <c r="G373" s="270"/>
      <c r="H373" s="253"/>
      <c r="I373" s="253"/>
      <c r="J373" s="253"/>
      <c r="K373" s="253"/>
      <c r="L373" s="475"/>
      <c r="M373" s="475"/>
      <c r="N373" s="253"/>
      <c r="O373" s="253"/>
      <c r="P373" s="257"/>
      <c r="Q373" s="257"/>
      <c r="R373" s="151" t="s">
        <v>679</v>
      </c>
      <c r="S373" s="7">
        <v>0.35</v>
      </c>
      <c r="T373" s="8">
        <v>43952</v>
      </c>
      <c r="U373" s="8">
        <v>43997</v>
      </c>
      <c r="V373" s="327"/>
      <c r="W373" s="473"/>
      <c r="X373" s="473"/>
      <c r="Y373" s="327"/>
      <c r="Z373" s="639">
        <v>1</v>
      </c>
      <c r="AA373" s="832"/>
      <c r="AB373" s="640" t="s">
        <v>865</v>
      </c>
      <c r="AC373" s="640" t="str">
        <f t="shared" si="20"/>
        <v>Terminado</v>
      </c>
      <c r="AD373" s="789"/>
      <c r="AE373" s="687"/>
      <c r="AF373" s="642"/>
      <c r="AG373" s="643"/>
    </row>
    <row r="374" spans="2:33" ht="127" customHeight="1" x14ac:dyDescent="0.2">
      <c r="B374" s="448"/>
      <c r="C374" s="450"/>
      <c r="D374" s="450"/>
      <c r="E374" s="450"/>
      <c r="F374" s="450"/>
      <c r="G374" s="270"/>
      <c r="H374" s="253"/>
      <c r="I374" s="253"/>
      <c r="J374" s="253"/>
      <c r="K374" s="253"/>
      <c r="L374" s="476"/>
      <c r="M374" s="476"/>
      <c r="N374" s="253"/>
      <c r="O374" s="253"/>
      <c r="P374" s="257"/>
      <c r="Q374" s="257"/>
      <c r="R374" s="151" t="s">
        <v>680</v>
      </c>
      <c r="S374" s="7">
        <v>0.15</v>
      </c>
      <c r="T374" s="8">
        <v>43998</v>
      </c>
      <c r="U374" s="8">
        <v>44012</v>
      </c>
      <c r="V374" s="327"/>
      <c r="W374" s="473"/>
      <c r="X374" s="473"/>
      <c r="Y374" s="327"/>
      <c r="Z374" s="639">
        <v>1</v>
      </c>
      <c r="AA374" s="833"/>
      <c r="AB374" s="640" t="s">
        <v>865</v>
      </c>
      <c r="AC374" s="640" t="str">
        <f t="shared" si="20"/>
        <v>Terminado</v>
      </c>
      <c r="AD374" s="768"/>
      <c r="AE374" s="656"/>
      <c r="AF374" s="642"/>
      <c r="AG374" s="643"/>
    </row>
    <row r="375" spans="2:33" ht="164" customHeight="1" x14ac:dyDescent="0.2">
      <c r="B375" s="448" t="s">
        <v>671</v>
      </c>
      <c r="C375" s="450" t="s">
        <v>229</v>
      </c>
      <c r="D375" s="450" t="s">
        <v>200</v>
      </c>
      <c r="E375" s="450" t="s">
        <v>33</v>
      </c>
      <c r="F375" s="450" t="s">
        <v>114</v>
      </c>
      <c r="G375" s="270" t="s">
        <v>681</v>
      </c>
      <c r="H375" s="253" t="s">
        <v>673</v>
      </c>
      <c r="I375" s="253" t="s">
        <v>674</v>
      </c>
      <c r="J375" s="253" t="s">
        <v>675</v>
      </c>
      <c r="K375" s="253" t="s">
        <v>676</v>
      </c>
      <c r="L375" s="474"/>
      <c r="M375" s="474"/>
      <c r="N375" s="253" t="s">
        <v>682</v>
      </c>
      <c r="O375" s="253" t="s">
        <v>69</v>
      </c>
      <c r="P375" s="216">
        <v>43845</v>
      </c>
      <c r="Q375" s="216">
        <f>MAX(U375:U377)</f>
        <v>44195</v>
      </c>
      <c r="R375" s="151" t="s">
        <v>683</v>
      </c>
      <c r="S375" s="7">
        <v>0.4</v>
      </c>
      <c r="T375" s="8">
        <v>43845</v>
      </c>
      <c r="U375" s="8">
        <v>44027</v>
      </c>
      <c r="V375" s="327">
        <v>0.2</v>
      </c>
      <c r="W375" s="473">
        <v>0.35</v>
      </c>
      <c r="X375" s="473">
        <v>0.6</v>
      </c>
      <c r="Y375" s="327">
        <v>1</v>
      </c>
      <c r="Z375" s="639">
        <v>1</v>
      </c>
      <c r="AA375" s="799" t="s">
        <v>1217</v>
      </c>
      <c r="AB375" s="640" t="s">
        <v>865</v>
      </c>
      <c r="AC375" s="640" t="str">
        <f t="shared" si="20"/>
        <v>Terminado</v>
      </c>
      <c r="AD375" s="758" t="s">
        <v>1218</v>
      </c>
      <c r="AE375" s="694">
        <f>(Z375*S375)+(S376*Z376)+(Z377*S377)</f>
        <v>0.60000000000000009</v>
      </c>
      <c r="AF375" s="643" t="s">
        <v>907</v>
      </c>
      <c r="AG375" s="643" t="str">
        <f>IF(AE375&lt;1%,"Sin iniciar",IF(AE375=100%,"Terminado","En gestión"))</f>
        <v>En gestión</v>
      </c>
    </row>
    <row r="376" spans="2:33" ht="168" customHeight="1" x14ac:dyDescent="0.2">
      <c r="B376" s="448"/>
      <c r="C376" s="450"/>
      <c r="D376" s="450"/>
      <c r="E376" s="450"/>
      <c r="F376" s="450"/>
      <c r="G376" s="270"/>
      <c r="H376" s="253"/>
      <c r="I376" s="253"/>
      <c r="J376" s="253"/>
      <c r="K376" s="253"/>
      <c r="L376" s="475"/>
      <c r="M376" s="475"/>
      <c r="N376" s="253"/>
      <c r="O376" s="253"/>
      <c r="P376" s="216"/>
      <c r="Q376" s="216"/>
      <c r="R376" s="151" t="s">
        <v>684</v>
      </c>
      <c r="S376" s="7">
        <v>0.4</v>
      </c>
      <c r="T376" s="8">
        <v>44044</v>
      </c>
      <c r="U376" s="8">
        <v>44165</v>
      </c>
      <c r="V376" s="327"/>
      <c r="W376" s="473"/>
      <c r="X376" s="473"/>
      <c r="Y376" s="327"/>
      <c r="Z376" s="639">
        <v>0.5</v>
      </c>
      <c r="AA376" s="799" t="s">
        <v>1219</v>
      </c>
      <c r="AB376" s="640" t="s">
        <v>871</v>
      </c>
      <c r="AC376" s="640" t="str">
        <f t="shared" si="20"/>
        <v>En gestión</v>
      </c>
      <c r="AD376" s="758"/>
      <c r="AE376" s="687"/>
      <c r="AF376" s="643"/>
      <c r="AG376" s="643"/>
    </row>
    <row r="377" spans="2:33" ht="127" customHeight="1" x14ac:dyDescent="0.2">
      <c r="B377" s="448"/>
      <c r="C377" s="450"/>
      <c r="D377" s="450"/>
      <c r="E377" s="450"/>
      <c r="F377" s="450"/>
      <c r="G377" s="270"/>
      <c r="H377" s="253"/>
      <c r="I377" s="253"/>
      <c r="J377" s="253"/>
      <c r="K377" s="253"/>
      <c r="L377" s="476"/>
      <c r="M377" s="476"/>
      <c r="N377" s="253"/>
      <c r="O377" s="253"/>
      <c r="P377" s="216"/>
      <c r="Q377" s="216"/>
      <c r="R377" s="151" t="s">
        <v>685</v>
      </c>
      <c r="S377" s="7">
        <v>0.2</v>
      </c>
      <c r="T377" s="8">
        <v>44166</v>
      </c>
      <c r="U377" s="8">
        <v>44195</v>
      </c>
      <c r="V377" s="327"/>
      <c r="W377" s="473"/>
      <c r="X377" s="473"/>
      <c r="Y377" s="327"/>
      <c r="Z377" s="639">
        <v>0</v>
      </c>
      <c r="AA377" s="799" t="s">
        <v>35</v>
      </c>
      <c r="AB377" s="640" t="s">
        <v>876</v>
      </c>
      <c r="AC377" s="640" t="str">
        <f t="shared" si="20"/>
        <v>Sin Iniciar</v>
      </c>
      <c r="AD377" s="758"/>
      <c r="AE377" s="656"/>
      <c r="AF377" s="643"/>
      <c r="AG377" s="643"/>
    </row>
    <row r="378" spans="2:33" ht="127" customHeight="1" x14ac:dyDescent="0.2">
      <c r="B378" s="448" t="s">
        <v>671</v>
      </c>
      <c r="C378" s="450" t="s">
        <v>229</v>
      </c>
      <c r="D378" s="450" t="s">
        <v>200</v>
      </c>
      <c r="E378" s="450" t="s">
        <v>33</v>
      </c>
      <c r="F378" s="450" t="s">
        <v>114</v>
      </c>
      <c r="G378" s="463" t="s">
        <v>686</v>
      </c>
      <c r="H378" s="253" t="s">
        <v>673</v>
      </c>
      <c r="I378" s="253" t="s">
        <v>687</v>
      </c>
      <c r="J378" s="253" t="s">
        <v>688</v>
      </c>
      <c r="K378" s="253" t="s">
        <v>244</v>
      </c>
      <c r="L378" s="474"/>
      <c r="M378" s="474"/>
      <c r="N378" s="335" t="s">
        <v>689</v>
      </c>
      <c r="O378" s="253" t="s">
        <v>52</v>
      </c>
      <c r="P378" s="257">
        <v>43831</v>
      </c>
      <c r="Q378" s="257">
        <f>MAX(U378:U380)</f>
        <v>44185</v>
      </c>
      <c r="R378" s="151" t="s">
        <v>690</v>
      </c>
      <c r="S378" s="152">
        <v>0.25</v>
      </c>
      <c r="T378" s="17">
        <v>43831</v>
      </c>
      <c r="U378" s="17">
        <v>43921</v>
      </c>
      <c r="V378" s="327">
        <v>0.25</v>
      </c>
      <c r="W378" s="327">
        <v>0.5</v>
      </c>
      <c r="X378" s="327">
        <v>0.75</v>
      </c>
      <c r="Y378" s="327">
        <v>1</v>
      </c>
      <c r="Z378" s="639">
        <v>1</v>
      </c>
      <c r="AA378" s="834" t="s">
        <v>1220</v>
      </c>
      <c r="AB378" s="640" t="s">
        <v>865</v>
      </c>
      <c r="AC378" s="640" t="str">
        <f t="shared" si="20"/>
        <v>Terminado</v>
      </c>
      <c r="AD378" s="759" t="s">
        <v>1221</v>
      </c>
      <c r="AE378" s="694">
        <f>(Z378*S378)+(S379*Z379)+(Z380*S380)</f>
        <v>0.75</v>
      </c>
      <c r="AF378" s="643" t="s">
        <v>907</v>
      </c>
      <c r="AG378" s="643" t="str">
        <f>IF(AE378&lt;1%,"Sin iniciar",IF(AE378=100%,"Terminado","En gestión"))</f>
        <v>En gestión</v>
      </c>
    </row>
    <row r="379" spans="2:33" ht="127" customHeight="1" x14ac:dyDescent="0.2">
      <c r="B379" s="448"/>
      <c r="C379" s="450"/>
      <c r="D379" s="450"/>
      <c r="E379" s="450"/>
      <c r="F379" s="450"/>
      <c r="G379" s="463"/>
      <c r="H379" s="253"/>
      <c r="I379" s="253"/>
      <c r="J379" s="253"/>
      <c r="K379" s="253"/>
      <c r="L379" s="475"/>
      <c r="M379" s="475"/>
      <c r="N379" s="335"/>
      <c r="O379" s="253"/>
      <c r="P379" s="257"/>
      <c r="Q379" s="257"/>
      <c r="R379" s="151" t="s">
        <v>691</v>
      </c>
      <c r="S379" s="152">
        <v>0.25</v>
      </c>
      <c r="T379" s="17">
        <v>43922</v>
      </c>
      <c r="U379" s="17">
        <v>44012</v>
      </c>
      <c r="V379" s="327"/>
      <c r="W379" s="327"/>
      <c r="X379" s="327"/>
      <c r="Y379" s="327"/>
      <c r="Z379" s="639">
        <v>1</v>
      </c>
      <c r="AA379" s="834" t="s">
        <v>1220</v>
      </c>
      <c r="AB379" s="640" t="s">
        <v>865</v>
      </c>
      <c r="AC379" s="640" t="str">
        <f t="shared" si="20"/>
        <v>Terminado</v>
      </c>
      <c r="AD379" s="759"/>
      <c r="AE379" s="687"/>
      <c r="AF379" s="643"/>
      <c r="AG379" s="643"/>
    </row>
    <row r="380" spans="2:33" ht="227" customHeight="1" x14ac:dyDescent="0.2">
      <c r="B380" s="448"/>
      <c r="C380" s="450"/>
      <c r="D380" s="450"/>
      <c r="E380" s="450"/>
      <c r="F380" s="450"/>
      <c r="G380" s="463"/>
      <c r="H380" s="253"/>
      <c r="I380" s="253"/>
      <c r="J380" s="253"/>
      <c r="K380" s="253"/>
      <c r="L380" s="476"/>
      <c r="M380" s="476"/>
      <c r="N380" s="335"/>
      <c r="O380" s="253"/>
      <c r="P380" s="257"/>
      <c r="Q380" s="257"/>
      <c r="R380" s="151" t="s">
        <v>692</v>
      </c>
      <c r="S380" s="152">
        <v>0.5</v>
      </c>
      <c r="T380" s="17">
        <v>44013</v>
      </c>
      <c r="U380" s="17">
        <v>44185</v>
      </c>
      <c r="V380" s="327"/>
      <c r="W380" s="327"/>
      <c r="X380" s="327"/>
      <c r="Y380" s="327"/>
      <c r="Z380" s="639">
        <v>0.5</v>
      </c>
      <c r="AA380" s="834" t="s">
        <v>1222</v>
      </c>
      <c r="AB380" s="640" t="s">
        <v>871</v>
      </c>
      <c r="AC380" s="640" t="str">
        <f t="shared" si="20"/>
        <v>En gestión</v>
      </c>
      <c r="AD380" s="759"/>
      <c r="AE380" s="656"/>
      <c r="AF380" s="643"/>
      <c r="AG380" s="643"/>
    </row>
    <row r="381" spans="2:33" ht="127" customHeight="1" x14ac:dyDescent="0.2">
      <c r="B381" s="266" t="s">
        <v>693</v>
      </c>
      <c r="C381" s="268" t="s">
        <v>229</v>
      </c>
      <c r="D381" s="268" t="s">
        <v>200</v>
      </c>
      <c r="E381" s="268" t="s">
        <v>49</v>
      </c>
      <c r="F381" s="268">
        <v>0.06</v>
      </c>
      <c r="G381" s="270" t="s">
        <v>694</v>
      </c>
      <c r="H381" s="253" t="s">
        <v>147</v>
      </c>
      <c r="I381" s="253" t="s">
        <v>35</v>
      </c>
      <c r="J381" s="253" t="s">
        <v>35</v>
      </c>
      <c r="K381" s="253" t="s">
        <v>115</v>
      </c>
      <c r="L381" s="474"/>
      <c r="M381" s="474"/>
      <c r="N381" s="253" t="s">
        <v>695</v>
      </c>
      <c r="O381" s="257" t="s">
        <v>52</v>
      </c>
      <c r="P381" s="257">
        <v>43850</v>
      </c>
      <c r="Q381" s="257">
        <f>MAX(U381:U384)</f>
        <v>44180</v>
      </c>
      <c r="R381" s="151" t="s">
        <v>696</v>
      </c>
      <c r="S381" s="152">
        <v>0.35</v>
      </c>
      <c r="T381" s="17">
        <v>43850</v>
      </c>
      <c r="U381" s="17">
        <v>43951</v>
      </c>
      <c r="V381" s="327">
        <v>0.25</v>
      </c>
      <c r="W381" s="477">
        <v>0.6</v>
      </c>
      <c r="X381" s="477">
        <v>0.85</v>
      </c>
      <c r="Y381" s="477">
        <v>1</v>
      </c>
      <c r="Z381" s="760">
        <v>1</v>
      </c>
      <c r="AA381" s="799" t="s">
        <v>1220</v>
      </c>
      <c r="AB381" s="640" t="s">
        <v>865</v>
      </c>
      <c r="AC381" s="640" t="str">
        <f t="shared" si="20"/>
        <v>Terminado</v>
      </c>
      <c r="AD381" s="758" t="s">
        <v>1223</v>
      </c>
      <c r="AE381" s="694">
        <f>(Z381*S381)+(S382*Z382)+(Z383*S383)+(S384*Z384)</f>
        <v>0.83539999999999992</v>
      </c>
      <c r="AF381" s="643" t="s">
        <v>907</v>
      </c>
      <c r="AG381" s="643" t="str">
        <f>IF(AE381&lt;1%,"Sin iniciar",IF(AE381=100%,"Terminado","En gestión"))</f>
        <v>En gestión</v>
      </c>
    </row>
    <row r="382" spans="2:33" ht="247" customHeight="1" x14ac:dyDescent="0.2">
      <c r="B382" s="266"/>
      <c r="C382" s="268"/>
      <c r="D382" s="268"/>
      <c r="E382" s="268"/>
      <c r="F382" s="268"/>
      <c r="G382" s="270"/>
      <c r="H382" s="253"/>
      <c r="I382" s="253"/>
      <c r="J382" s="253"/>
      <c r="K382" s="253"/>
      <c r="L382" s="475"/>
      <c r="M382" s="475"/>
      <c r="N382" s="253"/>
      <c r="O382" s="257"/>
      <c r="P382" s="257"/>
      <c r="Q382" s="257"/>
      <c r="R382" s="151" t="s">
        <v>697</v>
      </c>
      <c r="S382" s="152">
        <v>0.35</v>
      </c>
      <c r="T382" s="17">
        <v>43952</v>
      </c>
      <c r="U382" s="17">
        <v>44042</v>
      </c>
      <c r="V382" s="327"/>
      <c r="W382" s="477"/>
      <c r="X382" s="477"/>
      <c r="Y382" s="477"/>
      <c r="Z382" s="760">
        <v>1</v>
      </c>
      <c r="AA382" s="835" t="s">
        <v>1288</v>
      </c>
      <c r="AB382" s="640" t="s">
        <v>865</v>
      </c>
      <c r="AC382" s="640" t="str">
        <f t="shared" si="20"/>
        <v>Terminado</v>
      </c>
      <c r="AD382" s="758"/>
      <c r="AE382" s="687"/>
      <c r="AF382" s="643"/>
      <c r="AG382" s="643"/>
    </row>
    <row r="383" spans="2:33" ht="182" customHeight="1" x14ac:dyDescent="0.2">
      <c r="B383" s="266"/>
      <c r="C383" s="268"/>
      <c r="D383" s="268"/>
      <c r="E383" s="268"/>
      <c r="F383" s="268"/>
      <c r="G383" s="270"/>
      <c r="H383" s="253"/>
      <c r="I383" s="253"/>
      <c r="J383" s="253"/>
      <c r="K383" s="253"/>
      <c r="L383" s="475"/>
      <c r="M383" s="475"/>
      <c r="N383" s="253"/>
      <c r="O383" s="257"/>
      <c r="P383" s="257"/>
      <c r="Q383" s="257"/>
      <c r="R383" s="151" t="s">
        <v>698</v>
      </c>
      <c r="S383" s="152">
        <v>0.2</v>
      </c>
      <c r="T383" s="17">
        <v>44044</v>
      </c>
      <c r="U383" s="17">
        <v>44135</v>
      </c>
      <c r="V383" s="327"/>
      <c r="W383" s="477"/>
      <c r="X383" s="477"/>
      <c r="Y383" s="477"/>
      <c r="Z383" s="760">
        <v>0.67700000000000005</v>
      </c>
      <c r="AA383" s="835" t="s">
        <v>1224</v>
      </c>
      <c r="AB383" s="640" t="s">
        <v>871</v>
      </c>
      <c r="AC383" s="640" t="str">
        <f t="shared" si="20"/>
        <v>En gestión</v>
      </c>
      <c r="AD383" s="758"/>
      <c r="AE383" s="687"/>
      <c r="AF383" s="643"/>
      <c r="AG383" s="643"/>
    </row>
    <row r="384" spans="2:33" ht="127" customHeight="1" x14ac:dyDescent="0.2">
      <c r="B384" s="266"/>
      <c r="C384" s="268"/>
      <c r="D384" s="268"/>
      <c r="E384" s="268"/>
      <c r="F384" s="268"/>
      <c r="G384" s="270"/>
      <c r="H384" s="253"/>
      <c r="I384" s="253"/>
      <c r="J384" s="253"/>
      <c r="K384" s="253"/>
      <c r="L384" s="476"/>
      <c r="M384" s="476"/>
      <c r="N384" s="253"/>
      <c r="O384" s="257"/>
      <c r="P384" s="257"/>
      <c r="Q384" s="257"/>
      <c r="R384" s="151" t="s">
        <v>699</v>
      </c>
      <c r="S384" s="152">
        <v>0.1</v>
      </c>
      <c r="T384" s="17">
        <v>44136</v>
      </c>
      <c r="U384" s="17">
        <v>44180</v>
      </c>
      <c r="V384" s="327"/>
      <c r="W384" s="477"/>
      <c r="X384" s="477"/>
      <c r="Y384" s="477"/>
      <c r="Z384" s="760">
        <v>0</v>
      </c>
      <c r="AA384" s="836" t="s">
        <v>35</v>
      </c>
      <c r="AB384" s="640" t="s">
        <v>876</v>
      </c>
      <c r="AC384" s="640" t="str">
        <f t="shared" si="20"/>
        <v>Sin Iniciar</v>
      </c>
      <c r="AD384" s="758"/>
      <c r="AE384" s="656"/>
      <c r="AF384" s="643"/>
      <c r="AG384" s="643"/>
    </row>
    <row r="385" spans="2:33" ht="127" customHeight="1" x14ac:dyDescent="0.2">
      <c r="B385" s="448" t="s">
        <v>700</v>
      </c>
      <c r="C385" s="450" t="s">
        <v>36</v>
      </c>
      <c r="D385" s="450" t="s">
        <v>37</v>
      </c>
      <c r="E385" s="450" t="s">
        <v>701</v>
      </c>
      <c r="F385" s="268" t="s">
        <v>114</v>
      </c>
      <c r="G385" s="463" t="s">
        <v>702</v>
      </c>
      <c r="H385" s="253" t="s">
        <v>673</v>
      </c>
      <c r="I385" s="308" t="s">
        <v>35</v>
      </c>
      <c r="J385" s="308" t="s">
        <v>35</v>
      </c>
      <c r="K385" s="292" t="s">
        <v>252</v>
      </c>
      <c r="L385" s="485" t="s">
        <v>843</v>
      </c>
      <c r="M385" s="485" t="s">
        <v>237</v>
      </c>
      <c r="N385" s="253" t="s">
        <v>703</v>
      </c>
      <c r="O385" s="257" t="s">
        <v>52</v>
      </c>
      <c r="P385" s="257">
        <v>43850</v>
      </c>
      <c r="Q385" s="257">
        <f>MAX(U385:U387)</f>
        <v>44195</v>
      </c>
      <c r="R385" s="151" t="s">
        <v>704</v>
      </c>
      <c r="S385" s="168">
        <v>0.33</v>
      </c>
      <c r="T385" s="17">
        <v>43850</v>
      </c>
      <c r="U385" s="17">
        <v>44195</v>
      </c>
      <c r="V385" s="479">
        <v>0.2</v>
      </c>
      <c r="W385" s="327">
        <v>0.37</v>
      </c>
      <c r="X385" s="327">
        <v>0.7</v>
      </c>
      <c r="Y385" s="327">
        <v>1</v>
      </c>
      <c r="Z385" s="760">
        <v>0.55000000000000004</v>
      </c>
      <c r="AA385" s="799" t="s">
        <v>1225</v>
      </c>
      <c r="AB385" s="640" t="s">
        <v>871</v>
      </c>
      <c r="AC385" s="640" t="str">
        <f t="shared" si="20"/>
        <v>En gestión</v>
      </c>
      <c r="AD385" s="758" t="s">
        <v>1226</v>
      </c>
      <c r="AE385" s="694">
        <f>(Z385*S385)+(S386*Z386)+(Z387*S387)</f>
        <v>0.46030000000000004</v>
      </c>
      <c r="AF385" s="643" t="s">
        <v>907</v>
      </c>
      <c r="AG385" s="643" t="str">
        <f>IF(AE385&lt;1%,"Sin iniciar",IF(AE385=100%,"Terminado","En gestión"))</f>
        <v>En gestión</v>
      </c>
    </row>
    <row r="386" spans="2:33" ht="127" customHeight="1" x14ac:dyDescent="0.2">
      <c r="B386" s="448"/>
      <c r="C386" s="450"/>
      <c r="D386" s="450"/>
      <c r="E386" s="450"/>
      <c r="F386" s="268"/>
      <c r="G386" s="463"/>
      <c r="H386" s="253"/>
      <c r="I386" s="308"/>
      <c r="J386" s="308"/>
      <c r="K386" s="292"/>
      <c r="L386" s="486"/>
      <c r="M386" s="486"/>
      <c r="N386" s="253"/>
      <c r="O386" s="257"/>
      <c r="P386" s="257"/>
      <c r="Q386" s="257"/>
      <c r="R386" s="151" t="s">
        <v>705</v>
      </c>
      <c r="S386" s="168">
        <v>0.34</v>
      </c>
      <c r="T386" s="17">
        <v>43850</v>
      </c>
      <c r="U386" s="17">
        <v>44195</v>
      </c>
      <c r="V386" s="479"/>
      <c r="W386" s="327"/>
      <c r="X386" s="327"/>
      <c r="Y386" s="327"/>
      <c r="Z386" s="760">
        <v>0.82</v>
      </c>
      <c r="AA386" s="799" t="s">
        <v>1227</v>
      </c>
      <c r="AB386" s="640" t="s">
        <v>871</v>
      </c>
      <c r="AC386" s="640" t="str">
        <f t="shared" si="20"/>
        <v>En gestión</v>
      </c>
      <c r="AD386" s="758"/>
      <c r="AE386" s="687"/>
      <c r="AF386" s="643"/>
      <c r="AG386" s="643"/>
    </row>
    <row r="387" spans="2:33" ht="127" customHeight="1" x14ac:dyDescent="0.2">
      <c r="B387" s="448"/>
      <c r="C387" s="450"/>
      <c r="D387" s="450"/>
      <c r="E387" s="450"/>
      <c r="F387" s="268"/>
      <c r="G387" s="463"/>
      <c r="H387" s="253"/>
      <c r="I387" s="308"/>
      <c r="J387" s="308"/>
      <c r="K387" s="292"/>
      <c r="L387" s="487"/>
      <c r="M387" s="487"/>
      <c r="N387" s="253"/>
      <c r="O387" s="257"/>
      <c r="P387" s="257"/>
      <c r="Q387" s="257"/>
      <c r="R387" s="151" t="s">
        <v>706</v>
      </c>
      <c r="S387" s="118">
        <v>0.33</v>
      </c>
      <c r="T387" s="119">
        <v>44013</v>
      </c>
      <c r="U387" s="119">
        <v>44195</v>
      </c>
      <c r="V387" s="480"/>
      <c r="W387" s="478"/>
      <c r="X387" s="478"/>
      <c r="Y387" s="478"/>
      <c r="Z387" s="760">
        <v>0</v>
      </c>
      <c r="AA387" s="799" t="s">
        <v>1225</v>
      </c>
      <c r="AB387" s="640" t="s">
        <v>871</v>
      </c>
      <c r="AC387" s="640" t="str">
        <f t="shared" si="20"/>
        <v>Sin Iniciar</v>
      </c>
      <c r="AD387" s="758"/>
      <c r="AE387" s="656"/>
      <c r="AF387" s="643"/>
      <c r="AG387" s="643"/>
    </row>
    <row r="388" spans="2:33" ht="127" customHeight="1" x14ac:dyDescent="0.2">
      <c r="B388" s="448" t="s">
        <v>707</v>
      </c>
      <c r="C388" s="450" t="s">
        <v>229</v>
      </c>
      <c r="D388" s="450" t="s">
        <v>200</v>
      </c>
      <c r="E388" s="450" t="s">
        <v>33</v>
      </c>
      <c r="F388" s="450" t="s">
        <v>114</v>
      </c>
      <c r="G388" s="463" t="s">
        <v>708</v>
      </c>
      <c r="H388" s="253" t="s">
        <v>147</v>
      </c>
      <c r="I388" s="253" t="s">
        <v>35</v>
      </c>
      <c r="J388" s="253" t="s">
        <v>35</v>
      </c>
      <c r="K388" s="253" t="s">
        <v>244</v>
      </c>
      <c r="L388" s="474"/>
      <c r="M388" s="474"/>
      <c r="N388" s="253" t="s">
        <v>709</v>
      </c>
      <c r="O388" s="253" t="s">
        <v>52</v>
      </c>
      <c r="P388" s="257">
        <v>43875</v>
      </c>
      <c r="Q388" s="257">
        <f>MAX(U388:U389)</f>
        <v>44150</v>
      </c>
      <c r="R388" s="113" t="s">
        <v>710</v>
      </c>
      <c r="S388" s="121">
        <v>0.5</v>
      </c>
      <c r="T388" s="122">
        <v>43875</v>
      </c>
      <c r="U388" s="122">
        <v>44150</v>
      </c>
      <c r="V388" s="481">
        <v>0.25</v>
      </c>
      <c r="W388" s="481">
        <v>0.5</v>
      </c>
      <c r="X388" s="481">
        <v>0.75</v>
      </c>
      <c r="Y388" s="481">
        <v>1</v>
      </c>
      <c r="Z388" s="761">
        <v>0.8</v>
      </c>
      <c r="AA388" s="799" t="s">
        <v>1228</v>
      </c>
      <c r="AB388" s="640" t="s">
        <v>871</v>
      </c>
      <c r="AC388" s="640" t="str">
        <f t="shared" si="20"/>
        <v>En gestión</v>
      </c>
      <c r="AD388" s="758" t="s">
        <v>1229</v>
      </c>
      <c r="AE388" s="644">
        <f>(Z388*S388)+(S389*Z389)</f>
        <v>0.9</v>
      </c>
      <c r="AF388" s="643" t="s">
        <v>907</v>
      </c>
      <c r="AG388" s="643" t="str">
        <f>IF(AE388&lt;1%,"Sin iniciar",IF(AE388=100%,"Terminado","En gestión"))</f>
        <v>En gestión</v>
      </c>
    </row>
    <row r="389" spans="2:33" ht="127" customHeight="1" x14ac:dyDescent="0.2">
      <c r="B389" s="448"/>
      <c r="C389" s="450"/>
      <c r="D389" s="450"/>
      <c r="E389" s="450"/>
      <c r="F389" s="450"/>
      <c r="G389" s="463"/>
      <c r="H389" s="253"/>
      <c r="I389" s="253"/>
      <c r="J389" s="253"/>
      <c r="K389" s="253"/>
      <c r="L389" s="476"/>
      <c r="M389" s="476"/>
      <c r="N389" s="253"/>
      <c r="O389" s="253"/>
      <c r="P389" s="257"/>
      <c r="Q389" s="257"/>
      <c r="R389" s="113" t="s">
        <v>711</v>
      </c>
      <c r="S389" s="121">
        <v>0.5</v>
      </c>
      <c r="T389" s="122">
        <v>43876</v>
      </c>
      <c r="U389" s="122">
        <v>44150</v>
      </c>
      <c r="V389" s="481"/>
      <c r="W389" s="481"/>
      <c r="X389" s="481"/>
      <c r="Y389" s="481"/>
      <c r="Z389" s="760">
        <v>1</v>
      </c>
      <c r="AA389" s="799" t="s">
        <v>1230</v>
      </c>
      <c r="AB389" s="640" t="s">
        <v>871</v>
      </c>
      <c r="AC389" s="640" t="str">
        <f t="shared" si="20"/>
        <v>Terminado</v>
      </c>
      <c r="AD389" s="758"/>
      <c r="AE389" s="644"/>
      <c r="AF389" s="643"/>
      <c r="AG389" s="643"/>
    </row>
    <row r="390" spans="2:33" ht="127" customHeight="1" x14ac:dyDescent="0.2">
      <c r="B390" s="448" t="s">
        <v>707</v>
      </c>
      <c r="C390" s="450" t="s">
        <v>36</v>
      </c>
      <c r="D390" s="450" t="s">
        <v>37</v>
      </c>
      <c r="E390" s="450" t="s">
        <v>33</v>
      </c>
      <c r="F390" s="450" t="s">
        <v>114</v>
      </c>
      <c r="G390" s="463" t="s">
        <v>713</v>
      </c>
      <c r="H390" s="253" t="s">
        <v>712</v>
      </c>
      <c r="I390" s="253" t="s">
        <v>35</v>
      </c>
      <c r="J390" s="253" t="s">
        <v>35</v>
      </c>
      <c r="K390" s="253" t="s">
        <v>244</v>
      </c>
      <c r="L390" s="474"/>
      <c r="M390" s="474" t="s">
        <v>714</v>
      </c>
      <c r="N390" s="253" t="s">
        <v>715</v>
      </c>
      <c r="O390" s="257" t="s">
        <v>52</v>
      </c>
      <c r="P390" s="257">
        <v>43832</v>
      </c>
      <c r="Q390" s="257">
        <f>MAX(U390:U392)</f>
        <v>44195</v>
      </c>
      <c r="R390" s="114" t="s">
        <v>716</v>
      </c>
      <c r="S390" s="154">
        <v>0.4</v>
      </c>
      <c r="T390" s="125">
        <v>43831</v>
      </c>
      <c r="U390" s="125">
        <v>44104</v>
      </c>
      <c r="V390" s="495">
        <v>7.0000000000000007E-2</v>
      </c>
      <c r="W390" s="495">
        <v>0.27</v>
      </c>
      <c r="X390" s="495">
        <v>0.4</v>
      </c>
      <c r="Y390" s="495">
        <v>1</v>
      </c>
      <c r="Z390" s="639">
        <v>1</v>
      </c>
      <c r="AA390" s="837" t="s">
        <v>1231</v>
      </c>
      <c r="AB390" s="640" t="s">
        <v>865</v>
      </c>
      <c r="AC390" s="640" t="str">
        <f t="shared" si="20"/>
        <v>Terminado</v>
      </c>
      <c r="AD390" s="758" t="s">
        <v>1232</v>
      </c>
      <c r="AE390" s="694">
        <f>(Z390*S390)+(S391*Z391)+(Z392*S392)</f>
        <v>0.4</v>
      </c>
      <c r="AF390" s="643" t="s">
        <v>907</v>
      </c>
      <c r="AG390" s="643" t="str">
        <f>IF(AE390&lt;1%,"Sin iniciar",IF(AE390=100%,"Terminado","En gestión"))</f>
        <v>En gestión</v>
      </c>
    </row>
    <row r="391" spans="2:33" ht="127" customHeight="1" x14ac:dyDescent="0.2">
      <c r="B391" s="448"/>
      <c r="C391" s="450"/>
      <c r="D391" s="450"/>
      <c r="E391" s="450"/>
      <c r="F391" s="450"/>
      <c r="G391" s="463"/>
      <c r="H391" s="253"/>
      <c r="I391" s="253"/>
      <c r="J391" s="253"/>
      <c r="K391" s="253"/>
      <c r="L391" s="475"/>
      <c r="M391" s="475"/>
      <c r="N391" s="253"/>
      <c r="O391" s="257"/>
      <c r="P391" s="257"/>
      <c r="Q391" s="257"/>
      <c r="R391" s="115" t="s">
        <v>717</v>
      </c>
      <c r="S391" s="154">
        <v>0.3</v>
      </c>
      <c r="T391" s="125">
        <v>44105</v>
      </c>
      <c r="U391" s="125">
        <v>44195</v>
      </c>
      <c r="V391" s="495"/>
      <c r="W391" s="495"/>
      <c r="X391" s="495"/>
      <c r="Y391" s="495"/>
      <c r="Z391" s="639">
        <v>0</v>
      </c>
      <c r="AA391" s="799" t="s">
        <v>35</v>
      </c>
      <c r="AB391" s="640" t="s">
        <v>876</v>
      </c>
      <c r="AC391" s="640" t="str">
        <f t="shared" si="20"/>
        <v>Sin Iniciar</v>
      </c>
      <c r="AD391" s="758"/>
      <c r="AE391" s="687"/>
      <c r="AF391" s="643"/>
      <c r="AG391" s="643"/>
    </row>
    <row r="392" spans="2:33" ht="127" customHeight="1" x14ac:dyDescent="0.2">
      <c r="B392" s="448"/>
      <c r="C392" s="450"/>
      <c r="D392" s="450"/>
      <c r="E392" s="450"/>
      <c r="F392" s="450"/>
      <c r="G392" s="463"/>
      <c r="H392" s="253"/>
      <c r="I392" s="253"/>
      <c r="J392" s="253"/>
      <c r="K392" s="253"/>
      <c r="L392" s="476"/>
      <c r="M392" s="476"/>
      <c r="N392" s="253"/>
      <c r="O392" s="257"/>
      <c r="P392" s="257"/>
      <c r="Q392" s="257"/>
      <c r="R392" s="115" t="s">
        <v>718</v>
      </c>
      <c r="S392" s="154">
        <v>0.3</v>
      </c>
      <c r="T392" s="125">
        <v>44136</v>
      </c>
      <c r="U392" s="125">
        <v>44195</v>
      </c>
      <c r="V392" s="495"/>
      <c r="W392" s="502"/>
      <c r="X392" s="502"/>
      <c r="Y392" s="495"/>
      <c r="Z392" s="639">
        <v>0</v>
      </c>
      <c r="AA392" s="799" t="s">
        <v>35</v>
      </c>
      <c r="AB392" s="640" t="s">
        <v>876</v>
      </c>
      <c r="AC392" s="640" t="str">
        <f t="shared" si="20"/>
        <v>Sin Iniciar</v>
      </c>
      <c r="AD392" s="758"/>
      <c r="AE392" s="656"/>
      <c r="AF392" s="643"/>
      <c r="AG392" s="643"/>
    </row>
    <row r="393" spans="2:33" ht="127" customHeight="1" x14ac:dyDescent="0.2">
      <c r="B393" s="448" t="s">
        <v>707</v>
      </c>
      <c r="C393" s="450" t="s">
        <v>229</v>
      </c>
      <c r="D393" s="450" t="s">
        <v>200</v>
      </c>
      <c r="E393" s="450" t="s">
        <v>33</v>
      </c>
      <c r="F393" s="450" t="s">
        <v>114</v>
      </c>
      <c r="G393" s="270" t="s">
        <v>719</v>
      </c>
      <c r="H393" s="308" t="s">
        <v>35</v>
      </c>
      <c r="I393" s="308" t="s">
        <v>35</v>
      </c>
      <c r="J393" s="308" t="s">
        <v>35</v>
      </c>
      <c r="K393" s="292" t="s">
        <v>244</v>
      </c>
      <c r="L393" s="485"/>
      <c r="M393" s="485" t="s">
        <v>260</v>
      </c>
      <c r="N393" s="253" t="s">
        <v>821</v>
      </c>
      <c r="O393" s="257" t="s">
        <v>52</v>
      </c>
      <c r="P393" s="257">
        <v>43891</v>
      </c>
      <c r="Q393" s="257">
        <v>44104</v>
      </c>
      <c r="R393" s="114" t="s">
        <v>720</v>
      </c>
      <c r="S393" s="121">
        <v>0.4</v>
      </c>
      <c r="T393" s="125">
        <v>43891</v>
      </c>
      <c r="U393" s="125">
        <v>44012</v>
      </c>
      <c r="V393" s="482">
        <v>0.1</v>
      </c>
      <c r="W393" s="488">
        <v>0.7</v>
      </c>
      <c r="X393" s="491">
        <v>1</v>
      </c>
      <c r="Y393" s="494"/>
      <c r="Z393" s="760">
        <v>1</v>
      </c>
      <c r="AA393" s="838" t="s">
        <v>1220</v>
      </c>
      <c r="AB393" s="640" t="s">
        <v>865</v>
      </c>
      <c r="AC393" s="640" t="str">
        <f t="shared" si="20"/>
        <v>Terminado</v>
      </c>
      <c r="AD393" s="762" t="s">
        <v>1233</v>
      </c>
      <c r="AE393" s="694">
        <f>(Z393*S393)+(S394*Z394)+(Z395*S395)</f>
        <v>1</v>
      </c>
      <c r="AF393" s="763" t="s">
        <v>1205</v>
      </c>
      <c r="AG393" s="643" t="str">
        <f>IF(AE393&lt;1%,"Sin iniciar",IF(AE393=100%,"Terminado","En gestión"))</f>
        <v>Terminado</v>
      </c>
    </row>
    <row r="394" spans="2:33" ht="127" customHeight="1" x14ac:dyDescent="0.2">
      <c r="B394" s="448"/>
      <c r="C394" s="450"/>
      <c r="D394" s="450"/>
      <c r="E394" s="450"/>
      <c r="F394" s="450"/>
      <c r="G394" s="270"/>
      <c r="H394" s="308"/>
      <c r="I394" s="308"/>
      <c r="J394" s="308"/>
      <c r="K394" s="292"/>
      <c r="L394" s="486"/>
      <c r="M394" s="486"/>
      <c r="N394" s="253"/>
      <c r="O394" s="257"/>
      <c r="P394" s="257"/>
      <c r="Q394" s="257"/>
      <c r="R394" s="114" t="s">
        <v>721</v>
      </c>
      <c r="S394" s="154">
        <v>0.3</v>
      </c>
      <c r="T394" s="125">
        <v>43983</v>
      </c>
      <c r="U394" s="125">
        <v>44012</v>
      </c>
      <c r="V394" s="483"/>
      <c r="W394" s="489"/>
      <c r="X394" s="492"/>
      <c r="Y394" s="494"/>
      <c r="Z394" s="760">
        <v>1</v>
      </c>
      <c r="AA394" s="838" t="s">
        <v>1220</v>
      </c>
      <c r="AB394" s="640" t="s">
        <v>865</v>
      </c>
      <c r="AC394" s="640" t="str">
        <f t="shared" si="20"/>
        <v>Terminado</v>
      </c>
      <c r="AD394" s="762"/>
      <c r="AE394" s="687"/>
      <c r="AF394" s="763"/>
      <c r="AG394" s="643"/>
    </row>
    <row r="395" spans="2:33" ht="127" customHeight="1" x14ac:dyDescent="0.2">
      <c r="B395" s="448"/>
      <c r="C395" s="450"/>
      <c r="D395" s="450"/>
      <c r="E395" s="450"/>
      <c r="F395" s="450"/>
      <c r="G395" s="270"/>
      <c r="H395" s="308"/>
      <c r="I395" s="308"/>
      <c r="J395" s="308"/>
      <c r="K395" s="292"/>
      <c r="L395" s="487"/>
      <c r="M395" s="487"/>
      <c r="N395" s="253"/>
      <c r="O395" s="257"/>
      <c r="P395" s="257"/>
      <c r="Q395" s="257"/>
      <c r="R395" s="114" t="s">
        <v>722</v>
      </c>
      <c r="S395" s="154">
        <v>0.3</v>
      </c>
      <c r="T395" s="125">
        <v>44044</v>
      </c>
      <c r="U395" s="125">
        <v>44104</v>
      </c>
      <c r="V395" s="484"/>
      <c r="W395" s="490"/>
      <c r="X395" s="493"/>
      <c r="Y395" s="494"/>
      <c r="Z395" s="639">
        <v>1</v>
      </c>
      <c r="AA395" s="838" t="s">
        <v>1234</v>
      </c>
      <c r="AB395" s="640" t="s">
        <v>865</v>
      </c>
      <c r="AC395" s="640" t="str">
        <f t="shared" si="20"/>
        <v>Terminado</v>
      </c>
      <c r="AD395" s="762"/>
      <c r="AE395" s="656"/>
      <c r="AF395" s="763"/>
      <c r="AG395" s="643"/>
    </row>
    <row r="396" spans="2:33" ht="127" customHeight="1" x14ac:dyDescent="0.2">
      <c r="B396" s="448" t="s">
        <v>707</v>
      </c>
      <c r="C396" s="450" t="s">
        <v>36</v>
      </c>
      <c r="D396" s="450" t="s">
        <v>37</v>
      </c>
      <c r="E396" s="450" t="s">
        <v>33</v>
      </c>
      <c r="F396" s="450" t="s">
        <v>114</v>
      </c>
      <c r="G396" s="463" t="s">
        <v>723</v>
      </c>
      <c r="H396" s="308" t="s">
        <v>35</v>
      </c>
      <c r="I396" s="308" t="s">
        <v>35</v>
      </c>
      <c r="J396" s="308" t="s">
        <v>35</v>
      </c>
      <c r="K396" s="292" t="s">
        <v>244</v>
      </c>
      <c r="L396" s="485"/>
      <c r="M396" s="485"/>
      <c r="N396" s="253" t="s">
        <v>724</v>
      </c>
      <c r="O396" s="257" t="s">
        <v>52</v>
      </c>
      <c r="P396" s="257">
        <v>43891</v>
      </c>
      <c r="Q396" s="257">
        <f>MAX(U396:U398)</f>
        <v>44195</v>
      </c>
      <c r="R396" s="114" t="s">
        <v>725</v>
      </c>
      <c r="S396" s="121">
        <v>0.3</v>
      </c>
      <c r="T396" s="125">
        <v>43891</v>
      </c>
      <c r="U396" s="125">
        <v>43951</v>
      </c>
      <c r="V396" s="482">
        <v>0.15</v>
      </c>
      <c r="W396" s="764">
        <v>0.3</v>
      </c>
      <c r="X396" s="765">
        <v>0.3</v>
      </c>
      <c r="Y396" s="766">
        <v>1</v>
      </c>
      <c r="Z396" s="760">
        <v>1</v>
      </c>
      <c r="AA396" s="799" t="s">
        <v>1220</v>
      </c>
      <c r="AB396" s="640" t="s">
        <v>865</v>
      </c>
      <c r="AC396" s="640" t="str">
        <f t="shared" si="20"/>
        <v>Terminado</v>
      </c>
      <c r="AD396" s="758" t="s">
        <v>1235</v>
      </c>
      <c r="AE396" s="694">
        <f>(Z396*S396)+(S397*Z397)+(Z398*S398)</f>
        <v>0.3</v>
      </c>
      <c r="AF396" s="643" t="s">
        <v>907</v>
      </c>
      <c r="AG396" s="643" t="str">
        <f>IF(AE396&lt;1%,"Sin iniciar",IF(AE396=100%,"Terminado","En gestión"))</f>
        <v>En gestión</v>
      </c>
    </row>
    <row r="397" spans="2:33" ht="127" customHeight="1" x14ac:dyDescent="0.2">
      <c r="B397" s="448"/>
      <c r="C397" s="450"/>
      <c r="D397" s="450"/>
      <c r="E397" s="450"/>
      <c r="F397" s="450"/>
      <c r="G397" s="463"/>
      <c r="H397" s="308"/>
      <c r="I397" s="308"/>
      <c r="J397" s="308"/>
      <c r="K397" s="292"/>
      <c r="L397" s="486"/>
      <c r="M397" s="486"/>
      <c r="N397" s="253"/>
      <c r="O397" s="257"/>
      <c r="P397" s="257"/>
      <c r="Q397" s="257"/>
      <c r="R397" s="116" t="s">
        <v>726</v>
      </c>
      <c r="S397" s="121">
        <v>0.3</v>
      </c>
      <c r="T397" s="125">
        <v>44105</v>
      </c>
      <c r="U397" s="125">
        <v>44180</v>
      </c>
      <c r="V397" s="483"/>
      <c r="W397" s="489"/>
      <c r="X397" s="494"/>
      <c r="Y397" s="766"/>
      <c r="Z397" s="639">
        <v>0</v>
      </c>
      <c r="AA397" s="799" t="s">
        <v>35</v>
      </c>
      <c r="AB397" s="640" t="s">
        <v>876</v>
      </c>
      <c r="AC397" s="640" t="str">
        <f t="shared" si="20"/>
        <v>Sin Iniciar</v>
      </c>
      <c r="AD397" s="758"/>
      <c r="AE397" s="687"/>
      <c r="AF397" s="643"/>
      <c r="AG397" s="643"/>
    </row>
    <row r="398" spans="2:33" ht="127" customHeight="1" x14ac:dyDescent="0.2">
      <c r="B398" s="448"/>
      <c r="C398" s="450"/>
      <c r="D398" s="450"/>
      <c r="E398" s="450"/>
      <c r="F398" s="450"/>
      <c r="G398" s="463"/>
      <c r="H398" s="308"/>
      <c r="I398" s="308"/>
      <c r="J398" s="308"/>
      <c r="K398" s="292"/>
      <c r="L398" s="487"/>
      <c r="M398" s="487"/>
      <c r="N398" s="253"/>
      <c r="O398" s="257"/>
      <c r="P398" s="257"/>
      <c r="Q398" s="257"/>
      <c r="R398" s="116" t="s">
        <v>727</v>
      </c>
      <c r="S398" s="121">
        <v>0.4</v>
      </c>
      <c r="T398" s="125">
        <v>44105</v>
      </c>
      <c r="U398" s="125">
        <v>44195</v>
      </c>
      <c r="V398" s="484"/>
      <c r="W398" s="490"/>
      <c r="X398" s="494"/>
      <c r="Y398" s="766"/>
      <c r="Z398" s="639">
        <v>0</v>
      </c>
      <c r="AA398" s="799" t="s">
        <v>35</v>
      </c>
      <c r="AB398" s="640" t="s">
        <v>876</v>
      </c>
      <c r="AC398" s="640" t="str">
        <f t="shared" si="20"/>
        <v>Sin Iniciar</v>
      </c>
      <c r="AD398" s="758"/>
      <c r="AE398" s="656"/>
      <c r="AF398" s="643"/>
      <c r="AG398" s="643"/>
    </row>
    <row r="399" spans="2:33" ht="127" customHeight="1" x14ac:dyDescent="0.2">
      <c r="B399" s="448" t="s">
        <v>728</v>
      </c>
      <c r="C399" s="450" t="s">
        <v>229</v>
      </c>
      <c r="D399" s="450" t="s">
        <v>200</v>
      </c>
      <c r="E399" s="450" t="s">
        <v>49</v>
      </c>
      <c r="F399" s="450">
        <v>0.1</v>
      </c>
      <c r="G399" s="463" t="s">
        <v>855</v>
      </c>
      <c r="H399" s="253" t="s">
        <v>729</v>
      </c>
      <c r="I399" s="308" t="s">
        <v>194</v>
      </c>
      <c r="J399" s="308" t="s">
        <v>163</v>
      </c>
      <c r="K399" s="308" t="s">
        <v>730</v>
      </c>
      <c r="L399" s="485"/>
      <c r="M399" s="485"/>
      <c r="N399" s="335" t="s">
        <v>854</v>
      </c>
      <c r="O399" s="496" t="s">
        <v>69</v>
      </c>
      <c r="P399" s="496">
        <v>43891</v>
      </c>
      <c r="Q399" s="496">
        <f>MAX(U399:U402)</f>
        <v>44160</v>
      </c>
      <c r="R399" s="117" t="s">
        <v>731</v>
      </c>
      <c r="S399" s="123">
        <v>0.2</v>
      </c>
      <c r="T399" s="125">
        <v>43891</v>
      </c>
      <c r="U399" s="125">
        <v>44007</v>
      </c>
      <c r="V399" s="502">
        <v>0.1</v>
      </c>
      <c r="W399" s="501">
        <v>0.6</v>
      </c>
      <c r="X399" s="495">
        <v>0.74</v>
      </c>
      <c r="Y399" s="495">
        <v>1</v>
      </c>
      <c r="Z399" s="760">
        <v>1</v>
      </c>
      <c r="AA399" s="834" t="s">
        <v>1220</v>
      </c>
      <c r="AB399" s="640" t="s">
        <v>865</v>
      </c>
      <c r="AC399" s="640" t="str">
        <f t="shared" si="20"/>
        <v>Terminado</v>
      </c>
      <c r="AD399" s="759" t="s">
        <v>1236</v>
      </c>
      <c r="AE399" s="694">
        <f>(Z399*S399)+(S400*Z400)+(Z401*S401)+(S402*Z402)</f>
        <v>0.7360000000000001</v>
      </c>
      <c r="AF399" s="643" t="s">
        <v>907</v>
      </c>
      <c r="AG399" s="643" t="str">
        <f>IF(AE399&lt;1%,"Sin iniciar",IF(AE399=100%,"Terminado","En gestión"))</f>
        <v>En gestión</v>
      </c>
    </row>
    <row r="400" spans="2:33" ht="127" customHeight="1" x14ac:dyDescent="0.2">
      <c r="B400" s="448"/>
      <c r="C400" s="450"/>
      <c r="D400" s="450"/>
      <c r="E400" s="450"/>
      <c r="F400" s="450"/>
      <c r="G400" s="463"/>
      <c r="H400" s="253"/>
      <c r="I400" s="308"/>
      <c r="J400" s="308"/>
      <c r="K400" s="308"/>
      <c r="L400" s="486"/>
      <c r="M400" s="486"/>
      <c r="N400" s="335"/>
      <c r="O400" s="496"/>
      <c r="P400" s="496"/>
      <c r="Q400" s="496"/>
      <c r="R400" s="117" t="s">
        <v>732</v>
      </c>
      <c r="S400" s="123">
        <v>0.2</v>
      </c>
      <c r="T400" s="125">
        <v>43910</v>
      </c>
      <c r="U400" s="125">
        <v>44007</v>
      </c>
      <c r="V400" s="503"/>
      <c r="W400" s="495"/>
      <c r="X400" s="495"/>
      <c r="Y400" s="495"/>
      <c r="Z400" s="760">
        <v>1</v>
      </c>
      <c r="AA400" s="834" t="s">
        <v>1220</v>
      </c>
      <c r="AB400" s="640" t="s">
        <v>865</v>
      </c>
      <c r="AC400" s="640" t="str">
        <f t="shared" si="20"/>
        <v>Terminado</v>
      </c>
      <c r="AD400" s="759"/>
      <c r="AE400" s="687"/>
      <c r="AF400" s="643"/>
      <c r="AG400" s="643"/>
    </row>
    <row r="401" spans="2:33" ht="127" customHeight="1" x14ac:dyDescent="0.2">
      <c r="B401" s="448"/>
      <c r="C401" s="450"/>
      <c r="D401" s="450"/>
      <c r="E401" s="450"/>
      <c r="F401" s="450"/>
      <c r="G401" s="463"/>
      <c r="H401" s="253"/>
      <c r="I401" s="308"/>
      <c r="J401" s="308"/>
      <c r="K401" s="308"/>
      <c r="L401" s="486"/>
      <c r="M401" s="486"/>
      <c r="N401" s="335"/>
      <c r="O401" s="496"/>
      <c r="P401" s="496"/>
      <c r="Q401" s="496"/>
      <c r="R401" s="117" t="s">
        <v>733</v>
      </c>
      <c r="S401" s="123">
        <v>0.2</v>
      </c>
      <c r="T401" s="125">
        <v>43983</v>
      </c>
      <c r="U401" s="125">
        <v>44012</v>
      </c>
      <c r="V401" s="503"/>
      <c r="W401" s="495"/>
      <c r="X401" s="495"/>
      <c r="Y401" s="495"/>
      <c r="Z401" s="760">
        <v>1</v>
      </c>
      <c r="AA401" s="834" t="s">
        <v>1220</v>
      </c>
      <c r="AB401" s="640" t="s">
        <v>865</v>
      </c>
      <c r="AC401" s="640" t="str">
        <f t="shared" si="20"/>
        <v>Terminado</v>
      </c>
      <c r="AD401" s="759"/>
      <c r="AE401" s="687"/>
      <c r="AF401" s="643"/>
      <c r="AG401" s="643"/>
    </row>
    <row r="402" spans="2:33" ht="127" customHeight="1" x14ac:dyDescent="0.2">
      <c r="B402" s="448"/>
      <c r="C402" s="450"/>
      <c r="D402" s="450"/>
      <c r="E402" s="450"/>
      <c r="F402" s="450"/>
      <c r="G402" s="463"/>
      <c r="H402" s="253"/>
      <c r="I402" s="308"/>
      <c r="J402" s="308"/>
      <c r="K402" s="308"/>
      <c r="L402" s="487"/>
      <c r="M402" s="487"/>
      <c r="N402" s="335"/>
      <c r="O402" s="496"/>
      <c r="P402" s="496"/>
      <c r="Q402" s="496"/>
      <c r="R402" s="124" t="s">
        <v>734</v>
      </c>
      <c r="S402" s="123">
        <v>0.4</v>
      </c>
      <c r="T402" s="125">
        <v>44075</v>
      </c>
      <c r="U402" s="125">
        <v>44160</v>
      </c>
      <c r="V402" s="501"/>
      <c r="W402" s="495"/>
      <c r="X402" s="495"/>
      <c r="Y402" s="495"/>
      <c r="Z402" s="760">
        <v>0.34</v>
      </c>
      <c r="AA402" s="834" t="s">
        <v>1237</v>
      </c>
      <c r="AB402" s="640" t="s">
        <v>871</v>
      </c>
      <c r="AC402" s="640" t="str">
        <f t="shared" si="20"/>
        <v>En gestión</v>
      </c>
      <c r="AD402" s="759"/>
      <c r="AE402" s="656"/>
      <c r="AF402" s="643"/>
      <c r="AG402" s="643"/>
    </row>
    <row r="403" spans="2:33" ht="127" customHeight="1" x14ac:dyDescent="0.2">
      <c r="B403" s="448" t="s">
        <v>728</v>
      </c>
      <c r="C403" s="450" t="s">
        <v>229</v>
      </c>
      <c r="D403" s="450" t="s">
        <v>200</v>
      </c>
      <c r="E403" s="450" t="s">
        <v>33</v>
      </c>
      <c r="F403" s="450" t="s">
        <v>114</v>
      </c>
      <c r="G403" s="463" t="s">
        <v>735</v>
      </c>
      <c r="H403" s="253" t="s">
        <v>736</v>
      </c>
      <c r="I403" s="292" t="s">
        <v>737</v>
      </c>
      <c r="J403" s="308" t="s">
        <v>194</v>
      </c>
      <c r="K403" s="308" t="s">
        <v>730</v>
      </c>
      <c r="L403" s="485"/>
      <c r="M403" s="485"/>
      <c r="N403" s="335" t="s">
        <v>738</v>
      </c>
      <c r="O403" s="496" t="s">
        <v>69</v>
      </c>
      <c r="P403" s="496">
        <v>43862</v>
      </c>
      <c r="Q403" s="496">
        <f>MAX(U403:U404)</f>
        <v>44012</v>
      </c>
      <c r="R403" s="192" t="s">
        <v>739</v>
      </c>
      <c r="S403" s="120">
        <v>0.4</v>
      </c>
      <c r="T403" s="74">
        <v>43864</v>
      </c>
      <c r="U403" s="74">
        <v>43974</v>
      </c>
      <c r="V403" s="497">
        <v>0.2</v>
      </c>
      <c r="W403" s="498">
        <v>1</v>
      </c>
      <c r="X403" s="498">
        <v>1</v>
      </c>
      <c r="Y403" s="498">
        <v>1</v>
      </c>
      <c r="Z403" s="760">
        <v>1</v>
      </c>
      <c r="AA403" s="834" t="s">
        <v>1193</v>
      </c>
      <c r="AB403" s="640" t="s">
        <v>865</v>
      </c>
      <c r="AC403" s="640" t="str">
        <f t="shared" si="20"/>
        <v>Terminado</v>
      </c>
      <c r="AD403" s="786" t="s">
        <v>1193</v>
      </c>
      <c r="AE403" s="644">
        <f>(Z403*S403)+(S404*Z404)</f>
        <v>1</v>
      </c>
      <c r="AF403" s="643" t="s">
        <v>1205</v>
      </c>
      <c r="AG403" s="643" t="str">
        <f>IF(AE403&lt;1%,"Sin iniciar",IF(AE403=100%,"Terminado","En gestión"))</f>
        <v>Terminado</v>
      </c>
    </row>
    <row r="404" spans="2:33" ht="127" customHeight="1" x14ac:dyDescent="0.2">
      <c r="B404" s="448"/>
      <c r="C404" s="450"/>
      <c r="D404" s="450"/>
      <c r="E404" s="450"/>
      <c r="F404" s="450"/>
      <c r="G404" s="463"/>
      <c r="H404" s="253"/>
      <c r="I404" s="292"/>
      <c r="J404" s="308"/>
      <c r="K404" s="308"/>
      <c r="L404" s="487"/>
      <c r="M404" s="487"/>
      <c r="N404" s="335"/>
      <c r="O404" s="496"/>
      <c r="P404" s="496"/>
      <c r="Q404" s="496"/>
      <c r="R404" s="148" t="s">
        <v>740</v>
      </c>
      <c r="S404" s="153">
        <v>0.6</v>
      </c>
      <c r="T404" s="17">
        <v>43983</v>
      </c>
      <c r="U404" s="17">
        <v>44012</v>
      </c>
      <c r="V404" s="498"/>
      <c r="W404" s="477"/>
      <c r="X404" s="477"/>
      <c r="Y404" s="477"/>
      <c r="Z404" s="760">
        <v>1</v>
      </c>
      <c r="AA404" s="834" t="s">
        <v>1193</v>
      </c>
      <c r="AB404" s="640" t="s">
        <v>865</v>
      </c>
      <c r="AC404" s="640" t="str">
        <f t="shared" si="20"/>
        <v>Terminado</v>
      </c>
      <c r="AD404" s="787"/>
      <c r="AE404" s="644"/>
      <c r="AF404" s="643"/>
      <c r="AG404" s="643"/>
    </row>
    <row r="405" spans="2:33" ht="127" customHeight="1" x14ac:dyDescent="0.2">
      <c r="B405" s="448" t="s">
        <v>728</v>
      </c>
      <c r="C405" s="450" t="s">
        <v>229</v>
      </c>
      <c r="D405" s="450" t="s">
        <v>200</v>
      </c>
      <c r="E405" s="450" t="s">
        <v>49</v>
      </c>
      <c r="F405" s="450">
        <v>0.1</v>
      </c>
      <c r="G405" s="463" t="s">
        <v>741</v>
      </c>
      <c r="H405" s="253" t="s">
        <v>729</v>
      </c>
      <c r="I405" s="253" t="s">
        <v>35</v>
      </c>
      <c r="J405" s="253" t="s">
        <v>35</v>
      </c>
      <c r="K405" s="253" t="s">
        <v>730</v>
      </c>
      <c r="L405" s="474" t="s">
        <v>840</v>
      </c>
      <c r="M405" s="474"/>
      <c r="N405" s="335" t="s">
        <v>742</v>
      </c>
      <c r="O405" s="496" t="s">
        <v>69</v>
      </c>
      <c r="P405" s="496">
        <v>43862</v>
      </c>
      <c r="Q405" s="496">
        <f>MAX(U405:U409)</f>
        <v>44196</v>
      </c>
      <c r="R405" s="149" t="s">
        <v>743</v>
      </c>
      <c r="S405" s="153">
        <v>0.3</v>
      </c>
      <c r="T405" s="17">
        <v>43845</v>
      </c>
      <c r="U405" s="17">
        <v>43905</v>
      </c>
      <c r="V405" s="499">
        <v>0.37</v>
      </c>
      <c r="W405" s="477">
        <v>0.56999999999999995</v>
      </c>
      <c r="X405" s="477">
        <v>0.65</v>
      </c>
      <c r="Y405" s="477">
        <v>1</v>
      </c>
      <c r="Z405" s="760">
        <v>1</v>
      </c>
      <c r="AA405" s="834" t="s">
        <v>1220</v>
      </c>
      <c r="AB405" s="640" t="s">
        <v>865</v>
      </c>
      <c r="AC405" s="640" t="str">
        <f t="shared" si="20"/>
        <v>Terminado</v>
      </c>
      <c r="AD405" s="759" t="s">
        <v>1238</v>
      </c>
      <c r="AE405" s="729">
        <f>(Z405*S405)+(S406*Z406)+(Z407*S407)+(S408*Z408)+(S409*Z409)</f>
        <v>0.65000000000000013</v>
      </c>
      <c r="AF405" s="643" t="s">
        <v>907</v>
      </c>
      <c r="AG405" s="643" t="str">
        <f>IF(AE405&lt;1%,"Sin iniciar",IF(AE405=100%,"Terminado","En gestión"))</f>
        <v>En gestión</v>
      </c>
    </row>
    <row r="406" spans="2:33" ht="127" customHeight="1" x14ac:dyDescent="0.2">
      <c r="B406" s="448"/>
      <c r="C406" s="450"/>
      <c r="D406" s="450"/>
      <c r="E406" s="450"/>
      <c r="F406" s="450"/>
      <c r="G406" s="463"/>
      <c r="H406" s="253"/>
      <c r="I406" s="253"/>
      <c r="J406" s="253"/>
      <c r="K406" s="253"/>
      <c r="L406" s="475"/>
      <c r="M406" s="475"/>
      <c r="N406" s="335"/>
      <c r="O406" s="496"/>
      <c r="P406" s="496"/>
      <c r="Q406" s="496"/>
      <c r="R406" s="149" t="s">
        <v>744</v>
      </c>
      <c r="S406" s="153">
        <v>0.1</v>
      </c>
      <c r="T406" s="17">
        <v>43845</v>
      </c>
      <c r="U406" s="17">
        <v>43951</v>
      </c>
      <c r="V406" s="500"/>
      <c r="W406" s="477"/>
      <c r="X406" s="477"/>
      <c r="Y406" s="477"/>
      <c r="Z406" s="760">
        <v>1</v>
      </c>
      <c r="AA406" s="834" t="s">
        <v>1220</v>
      </c>
      <c r="AB406" s="640" t="s">
        <v>865</v>
      </c>
      <c r="AC406" s="640" t="str">
        <f t="shared" si="20"/>
        <v>Terminado</v>
      </c>
      <c r="AD406" s="759"/>
      <c r="AE406" s="730"/>
      <c r="AF406" s="643"/>
      <c r="AG406" s="643"/>
    </row>
    <row r="407" spans="2:33" ht="127" customHeight="1" x14ac:dyDescent="0.2">
      <c r="B407" s="448"/>
      <c r="C407" s="450"/>
      <c r="D407" s="450"/>
      <c r="E407" s="450"/>
      <c r="F407" s="450"/>
      <c r="G407" s="463"/>
      <c r="H407" s="253"/>
      <c r="I407" s="253"/>
      <c r="J407" s="253"/>
      <c r="K407" s="253"/>
      <c r="L407" s="475"/>
      <c r="M407" s="475"/>
      <c r="N407" s="335"/>
      <c r="O407" s="496"/>
      <c r="P407" s="496"/>
      <c r="Q407" s="496"/>
      <c r="R407" s="149" t="s">
        <v>745</v>
      </c>
      <c r="S407" s="153">
        <v>0.2</v>
      </c>
      <c r="T407" s="17">
        <v>43952</v>
      </c>
      <c r="U407" s="17">
        <v>44058</v>
      </c>
      <c r="V407" s="500"/>
      <c r="W407" s="477"/>
      <c r="X407" s="477"/>
      <c r="Y407" s="477"/>
      <c r="Z407" s="760">
        <v>1</v>
      </c>
      <c r="AA407" s="834" t="s">
        <v>1239</v>
      </c>
      <c r="AB407" s="640" t="s">
        <v>865</v>
      </c>
      <c r="AC407" s="640" t="str">
        <f t="shared" si="20"/>
        <v>Terminado</v>
      </c>
      <c r="AD407" s="759"/>
      <c r="AE407" s="730"/>
      <c r="AF407" s="643"/>
      <c r="AG407" s="643"/>
    </row>
    <row r="408" spans="2:33" ht="127" customHeight="1" x14ac:dyDescent="0.2">
      <c r="B408" s="448"/>
      <c r="C408" s="450"/>
      <c r="D408" s="450"/>
      <c r="E408" s="450"/>
      <c r="F408" s="450"/>
      <c r="G408" s="463"/>
      <c r="H408" s="253"/>
      <c r="I408" s="253"/>
      <c r="J408" s="253"/>
      <c r="K408" s="253"/>
      <c r="L408" s="475"/>
      <c r="M408" s="475"/>
      <c r="N408" s="335"/>
      <c r="O408" s="496"/>
      <c r="P408" s="496"/>
      <c r="Q408" s="496"/>
      <c r="R408" s="149" t="s">
        <v>746</v>
      </c>
      <c r="S408" s="153">
        <v>0.2</v>
      </c>
      <c r="T408" s="17">
        <v>44073</v>
      </c>
      <c r="U408" s="17">
        <v>44196</v>
      </c>
      <c r="V408" s="500"/>
      <c r="W408" s="477"/>
      <c r="X408" s="477"/>
      <c r="Y408" s="477"/>
      <c r="Z408" s="760">
        <v>0.25</v>
      </c>
      <c r="AA408" s="834" t="s">
        <v>1240</v>
      </c>
      <c r="AB408" s="640" t="s">
        <v>871</v>
      </c>
      <c r="AC408" s="640" t="str">
        <f t="shared" si="20"/>
        <v>En gestión</v>
      </c>
      <c r="AD408" s="759"/>
      <c r="AE408" s="730"/>
      <c r="AF408" s="643"/>
      <c r="AG408" s="643"/>
    </row>
    <row r="409" spans="2:33" ht="127" customHeight="1" x14ac:dyDescent="0.2">
      <c r="B409" s="448"/>
      <c r="C409" s="450"/>
      <c r="D409" s="450"/>
      <c r="E409" s="450"/>
      <c r="F409" s="450"/>
      <c r="G409" s="463"/>
      <c r="H409" s="253"/>
      <c r="I409" s="253"/>
      <c r="J409" s="253"/>
      <c r="K409" s="253"/>
      <c r="L409" s="476"/>
      <c r="M409" s="476"/>
      <c r="N409" s="335"/>
      <c r="O409" s="496"/>
      <c r="P409" s="496"/>
      <c r="Q409" s="496"/>
      <c r="R409" s="149" t="s">
        <v>747</v>
      </c>
      <c r="S409" s="153">
        <v>0.2</v>
      </c>
      <c r="T409" s="17">
        <v>44166</v>
      </c>
      <c r="U409" s="17">
        <v>44196</v>
      </c>
      <c r="V409" s="498"/>
      <c r="W409" s="477"/>
      <c r="X409" s="477"/>
      <c r="Y409" s="477"/>
      <c r="Z409" s="760">
        <v>0</v>
      </c>
      <c r="AA409" s="834" t="s">
        <v>35</v>
      </c>
      <c r="AB409" s="640" t="s">
        <v>876</v>
      </c>
      <c r="AC409" s="640" t="str">
        <f t="shared" si="20"/>
        <v>Sin Iniciar</v>
      </c>
      <c r="AD409" s="759"/>
      <c r="AE409" s="740"/>
      <c r="AF409" s="643"/>
      <c r="AG409" s="643"/>
    </row>
    <row r="410" spans="2:33" ht="127" customHeight="1" x14ac:dyDescent="0.2">
      <c r="B410" s="448" t="s">
        <v>728</v>
      </c>
      <c r="C410" s="450" t="s">
        <v>35</v>
      </c>
      <c r="D410" s="450"/>
      <c r="E410" s="450"/>
      <c r="F410" s="450"/>
      <c r="G410" s="463"/>
      <c r="H410" s="253" t="s">
        <v>729</v>
      </c>
      <c r="I410" s="253" t="s">
        <v>35</v>
      </c>
      <c r="J410" s="253" t="s">
        <v>35</v>
      </c>
      <c r="K410" s="253" t="s">
        <v>730</v>
      </c>
      <c r="L410" s="474"/>
      <c r="M410" s="474"/>
      <c r="N410" s="335" t="s">
        <v>748</v>
      </c>
      <c r="O410" s="496" t="s">
        <v>52</v>
      </c>
      <c r="P410" s="505">
        <v>44013</v>
      </c>
      <c r="Q410" s="504">
        <f>MAX(U410:U412)</f>
        <v>44195</v>
      </c>
      <c r="R410" s="202" t="s">
        <v>749</v>
      </c>
      <c r="S410" s="41">
        <v>0.6</v>
      </c>
      <c r="T410" s="42">
        <v>44013</v>
      </c>
      <c r="U410" s="42">
        <v>44073</v>
      </c>
      <c r="V410" s="506">
        <v>0</v>
      </c>
      <c r="W410" s="506">
        <v>0</v>
      </c>
      <c r="X410" s="506">
        <v>0.65</v>
      </c>
      <c r="Y410" s="506">
        <v>1</v>
      </c>
      <c r="Z410" s="760">
        <v>1</v>
      </c>
      <c r="AA410" s="839" t="s">
        <v>1241</v>
      </c>
      <c r="AB410" s="640" t="s">
        <v>865</v>
      </c>
      <c r="AC410" s="640" t="str">
        <f t="shared" si="20"/>
        <v>Terminado</v>
      </c>
      <c r="AD410" s="759" t="s">
        <v>1242</v>
      </c>
      <c r="AE410" s="694">
        <f>(Z410*S410)+(S411*Z411)+(Z412*S412)</f>
        <v>0.65100000000000002</v>
      </c>
      <c r="AF410" s="643" t="s">
        <v>907</v>
      </c>
      <c r="AG410" s="643" t="str">
        <f>IF(AE410&lt;1%,"Sin iniciar",IF(AE410=100%,"Terminado","En gestión"))</f>
        <v>En gestión</v>
      </c>
    </row>
    <row r="411" spans="2:33" ht="127" customHeight="1" x14ac:dyDescent="0.2">
      <c r="B411" s="448"/>
      <c r="C411" s="450"/>
      <c r="D411" s="450"/>
      <c r="E411" s="450"/>
      <c r="F411" s="450"/>
      <c r="G411" s="463"/>
      <c r="H411" s="253"/>
      <c r="I411" s="253"/>
      <c r="J411" s="253"/>
      <c r="K411" s="253"/>
      <c r="L411" s="475"/>
      <c r="M411" s="475"/>
      <c r="N411" s="335"/>
      <c r="O411" s="496"/>
      <c r="P411" s="505"/>
      <c r="Q411" s="504"/>
      <c r="R411" s="202" t="s">
        <v>831</v>
      </c>
      <c r="S411" s="41">
        <v>0.15</v>
      </c>
      <c r="T411" s="42">
        <v>44075</v>
      </c>
      <c r="U411" s="42">
        <v>44165</v>
      </c>
      <c r="V411" s="506"/>
      <c r="W411" s="506"/>
      <c r="X411" s="506"/>
      <c r="Y411" s="506"/>
      <c r="Z411" s="760">
        <v>0.34</v>
      </c>
      <c r="AA411" s="834" t="s">
        <v>1243</v>
      </c>
      <c r="AB411" s="640" t="s">
        <v>871</v>
      </c>
      <c r="AC411" s="640" t="str">
        <f>IF(Z411&lt;1%,"Sin Iniciar",IF(Z411=100%,"Terminado","En gestión"))</f>
        <v>En gestión</v>
      </c>
      <c r="AD411" s="759"/>
      <c r="AE411" s="687"/>
      <c r="AF411" s="643"/>
      <c r="AG411" s="643"/>
    </row>
    <row r="412" spans="2:33" ht="127" customHeight="1" x14ac:dyDescent="0.2">
      <c r="B412" s="448"/>
      <c r="C412" s="450"/>
      <c r="D412" s="450"/>
      <c r="E412" s="450"/>
      <c r="F412" s="450"/>
      <c r="G412" s="463"/>
      <c r="H412" s="253"/>
      <c r="I412" s="253"/>
      <c r="J412" s="253"/>
      <c r="K412" s="253"/>
      <c r="L412" s="476"/>
      <c r="M412" s="476"/>
      <c r="N412" s="335"/>
      <c r="O412" s="496"/>
      <c r="P412" s="505"/>
      <c r="Q412" s="504"/>
      <c r="R412" s="202" t="s">
        <v>750</v>
      </c>
      <c r="S412" s="41">
        <v>0.25</v>
      </c>
      <c r="T412" s="42">
        <v>44166</v>
      </c>
      <c r="U412" s="42">
        <v>44195</v>
      </c>
      <c r="V412" s="506"/>
      <c r="W412" s="506"/>
      <c r="X412" s="506"/>
      <c r="Y412" s="506"/>
      <c r="Z412" s="760">
        <v>0</v>
      </c>
      <c r="AA412" s="834" t="s">
        <v>35</v>
      </c>
      <c r="AB412" s="640" t="s">
        <v>876</v>
      </c>
      <c r="AC412" s="640" t="str">
        <f t="shared" si="20"/>
        <v>Sin Iniciar</v>
      </c>
      <c r="AD412" s="759"/>
      <c r="AE412" s="656"/>
      <c r="AF412" s="643"/>
      <c r="AG412" s="643"/>
    </row>
    <row r="413" spans="2:33" ht="127" customHeight="1" x14ac:dyDescent="0.2">
      <c r="B413" s="448" t="s">
        <v>728</v>
      </c>
      <c r="C413" s="450" t="s">
        <v>229</v>
      </c>
      <c r="D413" s="450" t="s">
        <v>200</v>
      </c>
      <c r="E413" s="450" t="s">
        <v>49</v>
      </c>
      <c r="F413" s="450">
        <v>0.1</v>
      </c>
      <c r="G413" s="463" t="s">
        <v>751</v>
      </c>
      <c r="H413" s="253" t="s">
        <v>752</v>
      </c>
      <c r="I413" s="253" t="s">
        <v>753</v>
      </c>
      <c r="J413" s="253" t="s">
        <v>35</v>
      </c>
      <c r="K413" s="253" t="s">
        <v>730</v>
      </c>
      <c r="L413" s="474"/>
      <c r="M413" s="474"/>
      <c r="N413" s="335" t="s">
        <v>822</v>
      </c>
      <c r="O413" s="308" t="s">
        <v>69</v>
      </c>
      <c r="P413" s="504">
        <v>43862</v>
      </c>
      <c r="Q413" s="504">
        <f>MAX(U413:U415)</f>
        <v>44195</v>
      </c>
      <c r="R413" s="202" t="s">
        <v>754</v>
      </c>
      <c r="S413" s="41">
        <v>0.1</v>
      </c>
      <c r="T413" s="42">
        <v>43832</v>
      </c>
      <c r="U413" s="42">
        <v>43884</v>
      </c>
      <c r="V413" s="477">
        <v>0.24</v>
      </c>
      <c r="W413" s="477">
        <v>0.66</v>
      </c>
      <c r="X413" s="477">
        <v>0.83</v>
      </c>
      <c r="Y413" s="477">
        <v>1</v>
      </c>
      <c r="Z413" s="760">
        <v>1</v>
      </c>
      <c r="AA413" s="834" t="s">
        <v>1220</v>
      </c>
      <c r="AB413" s="640" t="s">
        <v>865</v>
      </c>
      <c r="AC413" s="640" t="str">
        <f t="shared" si="20"/>
        <v>Terminado</v>
      </c>
      <c r="AD413" s="759" t="s">
        <v>1244</v>
      </c>
      <c r="AE413" s="694">
        <f>(Z413*S413)+(S414*Z414)+(Z415*S415)</f>
        <v>0.81599999999999995</v>
      </c>
      <c r="AF413" s="643" t="s">
        <v>907</v>
      </c>
      <c r="AG413" s="643" t="str">
        <f>IF(AE413&lt;1%,"Sin iniciar",IF(AE413=100%,"Terminado","En gestión"))</f>
        <v>En gestión</v>
      </c>
    </row>
    <row r="414" spans="2:33" ht="127" customHeight="1" x14ac:dyDescent="0.2">
      <c r="B414" s="448"/>
      <c r="C414" s="450"/>
      <c r="D414" s="450"/>
      <c r="E414" s="450"/>
      <c r="F414" s="450"/>
      <c r="G414" s="463"/>
      <c r="H414" s="253"/>
      <c r="I414" s="253"/>
      <c r="J414" s="253"/>
      <c r="K414" s="253"/>
      <c r="L414" s="475"/>
      <c r="M414" s="475"/>
      <c r="N414" s="335"/>
      <c r="O414" s="308"/>
      <c r="P414" s="504"/>
      <c r="Q414" s="504"/>
      <c r="R414" s="202" t="s">
        <v>755</v>
      </c>
      <c r="S414" s="41">
        <v>0.7</v>
      </c>
      <c r="T414" s="42">
        <v>43892</v>
      </c>
      <c r="U414" s="42">
        <v>44195</v>
      </c>
      <c r="V414" s="477"/>
      <c r="W414" s="477"/>
      <c r="X414" s="477"/>
      <c r="Y414" s="477"/>
      <c r="Z414" s="760">
        <v>0.9</v>
      </c>
      <c r="AA414" s="834" t="s">
        <v>1245</v>
      </c>
      <c r="AB414" s="640" t="s">
        <v>871</v>
      </c>
      <c r="AC414" s="640" t="str">
        <f t="shared" si="20"/>
        <v>En gestión</v>
      </c>
      <c r="AD414" s="759"/>
      <c r="AE414" s="687"/>
      <c r="AF414" s="643"/>
      <c r="AG414" s="643"/>
    </row>
    <row r="415" spans="2:33" ht="127" customHeight="1" x14ac:dyDescent="0.2">
      <c r="B415" s="448"/>
      <c r="C415" s="450"/>
      <c r="D415" s="450"/>
      <c r="E415" s="450"/>
      <c r="F415" s="450"/>
      <c r="G415" s="463"/>
      <c r="H415" s="253"/>
      <c r="I415" s="253"/>
      <c r="J415" s="253"/>
      <c r="K415" s="253"/>
      <c r="L415" s="476"/>
      <c r="M415" s="476"/>
      <c r="N415" s="335"/>
      <c r="O415" s="308"/>
      <c r="P415" s="504"/>
      <c r="Q415" s="504"/>
      <c r="R415" s="202" t="s">
        <v>823</v>
      </c>
      <c r="S415" s="41">
        <v>0.2</v>
      </c>
      <c r="T415" s="42">
        <v>43984</v>
      </c>
      <c r="U415" s="42">
        <v>44195</v>
      </c>
      <c r="V415" s="477"/>
      <c r="W415" s="477"/>
      <c r="X415" s="477"/>
      <c r="Y415" s="477"/>
      <c r="Z415" s="760">
        <v>0.43</v>
      </c>
      <c r="AA415" s="834" t="s">
        <v>1246</v>
      </c>
      <c r="AB415" s="640" t="s">
        <v>871</v>
      </c>
      <c r="AC415" s="640" t="str">
        <f t="shared" si="20"/>
        <v>En gestión</v>
      </c>
      <c r="AD415" s="759"/>
      <c r="AE415" s="656"/>
      <c r="AF415" s="643"/>
      <c r="AG415" s="643"/>
    </row>
    <row r="416" spans="2:33" ht="127" customHeight="1" x14ac:dyDescent="0.2">
      <c r="B416" s="448" t="s">
        <v>728</v>
      </c>
      <c r="C416" s="450" t="s">
        <v>35</v>
      </c>
      <c r="D416" s="450"/>
      <c r="E416" s="450"/>
      <c r="F416" s="450"/>
      <c r="G416" s="463"/>
      <c r="H416" s="253" t="s">
        <v>729</v>
      </c>
      <c r="I416" s="253" t="s">
        <v>35</v>
      </c>
      <c r="J416" s="253" t="s">
        <v>35</v>
      </c>
      <c r="K416" s="253" t="s">
        <v>730</v>
      </c>
      <c r="L416" s="474"/>
      <c r="M416" s="474"/>
      <c r="N416" s="238" t="s">
        <v>756</v>
      </c>
      <c r="O416" s="234" t="s">
        <v>52</v>
      </c>
      <c r="P416" s="508">
        <v>43952</v>
      </c>
      <c r="Q416" s="508">
        <f>MAX(U416:U418)</f>
        <v>44196</v>
      </c>
      <c r="R416" s="43" t="s">
        <v>757</v>
      </c>
      <c r="S416" s="44">
        <v>0.25</v>
      </c>
      <c r="T416" s="45">
        <v>43955</v>
      </c>
      <c r="U416" s="45">
        <v>43998</v>
      </c>
      <c r="V416" s="477">
        <v>0</v>
      </c>
      <c r="W416" s="477">
        <v>0.25</v>
      </c>
      <c r="X416" s="477">
        <v>0.5</v>
      </c>
      <c r="Y416" s="477">
        <v>1</v>
      </c>
      <c r="Z416" s="760">
        <v>1</v>
      </c>
      <c r="AA416" s="798" t="s">
        <v>1220</v>
      </c>
      <c r="AB416" s="640" t="s">
        <v>865</v>
      </c>
      <c r="AC416" s="640" t="str">
        <f t="shared" si="20"/>
        <v>Terminado</v>
      </c>
      <c r="AD416" s="641" t="s">
        <v>1247</v>
      </c>
      <c r="AE416" s="694">
        <f>(Z416*S416)+(S417*Z417)+(Z418*S418)</f>
        <v>0.97</v>
      </c>
      <c r="AF416" s="643" t="s">
        <v>907</v>
      </c>
      <c r="AG416" s="643" t="str">
        <f>IF(AE416&lt;1%,"Sin iniciar",IF(AE416=100%,"Terminado","En gestión"))</f>
        <v>En gestión</v>
      </c>
    </row>
    <row r="417" spans="2:33" ht="127" customHeight="1" x14ac:dyDescent="0.2">
      <c r="B417" s="448"/>
      <c r="C417" s="450"/>
      <c r="D417" s="450"/>
      <c r="E417" s="450"/>
      <c r="F417" s="450"/>
      <c r="G417" s="463"/>
      <c r="H417" s="253"/>
      <c r="I417" s="253"/>
      <c r="J417" s="253"/>
      <c r="K417" s="253"/>
      <c r="L417" s="475"/>
      <c r="M417" s="475"/>
      <c r="N417" s="238"/>
      <c r="O417" s="234"/>
      <c r="P417" s="508"/>
      <c r="Q417" s="508"/>
      <c r="R417" s="43" t="s">
        <v>758</v>
      </c>
      <c r="S417" s="44">
        <v>0.25</v>
      </c>
      <c r="T417" s="45">
        <v>43998</v>
      </c>
      <c r="U417" s="45">
        <v>44042</v>
      </c>
      <c r="V417" s="477"/>
      <c r="W417" s="477"/>
      <c r="X417" s="477"/>
      <c r="Y417" s="477"/>
      <c r="Z417" s="760">
        <v>1</v>
      </c>
      <c r="AA417" s="834" t="s">
        <v>1220</v>
      </c>
      <c r="AB417" s="640" t="s">
        <v>865</v>
      </c>
      <c r="AC417" s="640" t="str">
        <f t="shared" si="20"/>
        <v>Terminado</v>
      </c>
      <c r="AD417" s="641"/>
      <c r="AE417" s="687"/>
      <c r="AF417" s="643"/>
      <c r="AG417" s="643"/>
    </row>
    <row r="418" spans="2:33" ht="127" customHeight="1" thickBot="1" x14ac:dyDescent="0.25">
      <c r="B418" s="449"/>
      <c r="C418" s="451"/>
      <c r="D418" s="451"/>
      <c r="E418" s="451"/>
      <c r="F418" s="451"/>
      <c r="G418" s="507"/>
      <c r="H418" s="254"/>
      <c r="I418" s="254"/>
      <c r="J418" s="254"/>
      <c r="K418" s="254"/>
      <c r="L418" s="543"/>
      <c r="M418" s="543"/>
      <c r="N418" s="239"/>
      <c r="O418" s="235"/>
      <c r="P418" s="509"/>
      <c r="Q418" s="509"/>
      <c r="R418" s="104" t="s">
        <v>759</v>
      </c>
      <c r="S418" s="105">
        <v>0.5</v>
      </c>
      <c r="T418" s="106">
        <v>44046</v>
      </c>
      <c r="U418" s="106">
        <v>44196</v>
      </c>
      <c r="V418" s="510"/>
      <c r="W418" s="510"/>
      <c r="X418" s="510"/>
      <c r="Y418" s="510"/>
      <c r="Z418" s="767">
        <v>0.94</v>
      </c>
      <c r="AA418" s="800" t="s">
        <v>1248</v>
      </c>
      <c r="AB418" s="649" t="s">
        <v>871</v>
      </c>
      <c r="AC418" s="649" t="str">
        <f t="shared" si="20"/>
        <v>En gestión</v>
      </c>
      <c r="AD418" s="650"/>
      <c r="AE418" s="698"/>
      <c r="AF418" s="652"/>
      <c r="AG418" s="652"/>
    </row>
    <row r="419" spans="2:33" ht="170" customHeight="1" thickTop="1" x14ac:dyDescent="0.2">
      <c r="B419" s="210" t="s">
        <v>760</v>
      </c>
      <c r="C419" s="215" t="s">
        <v>36</v>
      </c>
      <c r="D419" s="215" t="s">
        <v>37</v>
      </c>
      <c r="E419" s="215" t="s">
        <v>33</v>
      </c>
      <c r="F419" s="274"/>
      <c r="G419" s="275" t="s">
        <v>761</v>
      </c>
      <c r="H419" s="206" t="s">
        <v>35</v>
      </c>
      <c r="I419" s="206" t="s">
        <v>35</v>
      </c>
      <c r="J419" s="206" t="s">
        <v>35</v>
      </c>
      <c r="K419" s="206" t="s">
        <v>35</v>
      </c>
      <c r="L419" s="523"/>
      <c r="M419" s="523"/>
      <c r="N419" s="206" t="s">
        <v>762</v>
      </c>
      <c r="O419" s="271" t="s">
        <v>52</v>
      </c>
      <c r="P419" s="271">
        <v>43862</v>
      </c>
      <c r="Q419" s="271">
        <f>MAX(U419:U420)</f>
        <v>44012</v>
      </c>
      <c r="R419" s="102" t="s">
        <v>763</v>
      </c>
      <c r="S419" s="103">
        <v>0.2</v>
      </c>
      <c r="T419" s="73">
        <v>43862</v>
      </c>
      <c r="U419" s="73">
        <v>43889</v>
      </c>
      <c r="V419" s="440">
        <v>0.4</v>
      </c>
      <c r="W419" s="447">
        <v>1</v>
      </c>
      <c r="X419" s="447">
        <v>1</v>
      </c>
      <c r="Y419" s="440">
        <v>1</v>
      </c>
      <c r="Z419" s="634">
        <v>1</v>
      </c>
      <c r="AA419" s="797" t="s">
        <v>1220</v>
      </c>
      <c r="AB419" s="635" t="s">
        <v>865</v>
      </c>
      <c r="AC419" s="635" t="str">
        <f>IF(Z419&lt;1%,"Sin Iniciar",IF(Z419=100%,"Terminado","En gestión"))</f>
        <v>Terminado</v>
      </c>
      <c r="AD419" s="768" t="s">
        <v>1249</v>
      </c>
      <c r="AE419" s="656">
        <f>(Z419*S419)+(S420*Z420)</f>
        <v>1</v>
      </c>
      <c r="AF419" s="637" t="s">
        <v>865</v>
      </c>
      <c r="AG419" s="638" t="str">
        <f>IF(AE419&lt;1%,"Sin iniciar",IF(AE419=100%,"Terminado","En gestión"))</f>
        <v>Terminado</v>
      </c>
    </row>
    <row r="420" spans="2:33" ht="170" customHeight="1" x14ac:dyDescent="0.2">
      <c r="B420" s="345"/>
      <c r="C420" s="220"/>
      <c r="D420" s="220"/>
      <c r="E420" s="220"/>
      <c r="F420" s="228"/>
      <c r="G420" s="512"/>
      <c r="H420" s="222"/>
      <c r="I420" s="222"/>
      <c r="J420" s="222"/>
      <c r="K420" s="222"/>
      <c r="L420" s="206"/>
      <c r="M420" s="206"/>
      <c r="N420" s="222"/>
      <c r="O420" s="224"/>
      <c r="P420" s="224"/>
      <c r="Q420" s="224"/>
      <c r="R420" s="46" t="s">
        <v>764</v>
      </c>
      <c r="S420" s="47">
        <v>0.8</v>
      </c>
      <c r="T420" s="15">
        <v>43891</v>
      </c>
      <c r="U420" s="15">
        <v>44012</v>
      </c>
      <c r="V420" s="341"/>
      <c r="W420" s="343"/>
      <c r="X420" s="343"/>
      <c r="Y420" s="341"/>
      <c r="Z420" s="743">
        <v>1</v>
      </c>
      <c r="AA420" s="829" t="s">
        <v>1249</v>
      </c>
      <c r="AB420" s="744" t="s">
        <v>865</v>
      </c>
      <c r="AC420" s="744" t="str">
        <f t="shared" ref="AC420:AC454" si="21">IF(Z420&lt;1%,"Sin Iniciar",IF(Z420=100%,"Terminado","En gestión"))</f>
        <v>Terminado</v>
      </c>
      <c r="AD420" s="756"/>
      <c r="AE420" s="644"/>
      <c r="AF420" s="769"/>
      <c r="AG420" s="747"/>
    </row>
    <row r="421" spans="2:33" ht="127" customHeight="1" x14ac:dyDescent="0.2">
      <c r="B421" s="345" t="s">
        <v>760</v>
      </c>
      <c r="C421" s="220" t="s">
        <v>31</v>
      </c>
      <c r="D421" s="220" t="s">
        <v>597</v>
      </c>
      <c r="E421" s="220" t="s">
        <v>33</v>
      </c>
      <c r="F421" s="228"/>
      <c r="G421" s="230" t="s">
        <v>765</v>
      </c>
      <c r="H421" s="222" t="s">
        <v>35</v>
      </c>
      <c r="I421" s="222" t="s">
        <v>35</v>
      </c>
      <c r="J421" s="222" t="s">
        <v>35</v>
      </c>
      <c r="K421" s="222" t="s">
        <v>35</v>
      </c>
      <c r="L421" s="205"/>
      <c r="M421" s="205" t="s">
        <v>179</v>
      </c>
      <c r="N421" s="222" t="s">
        <v>766</v>
      </c>
      <c r="O421" s="224" t="s">
        <v>52</v>
      </c>
      <c r="P421" s="224">
        <v>43907</v>
      </c>
      <c r="Q421" s="224">
        <f>MAX(U421:U422)</f>
        <v>44195</v>
      </c>
      <c r="R421" s="46" t="s">
        <v>767</v>
      </c>
      <c r="S421" s="47">
        <v>0.5</v>
      </c>
      <c r="T421" s="15">
        <v>43997</v>
      </c>
      <c r="U421" s="15">
        <v>44073</v>
      </c>
      <c r="V421" s="341">
        <v>0.05</v>
      </c>
      <c r="W421" s="343">
        <v>0.1</v>
      </c>
      <c r="X421" s="343">
        <v>0.5</v>
      </c>
      <c r="Y421" s="341">
        <v>1</v>
      </c>
      <c r="Z421" s="743">
        <v>1</v>
      </c>
      <c r="AA421" s="829" t="s">
        <v>1250</v>
      </c>
      <c r="AB421" s="744" t="s">
        <v>865</v>
      </c>
      <c r="AC421" s="744" t="str">
        <f t="shared" si="21"/>
        <v>Terminado</v>
      </c>
      <c r="AD421" s="756" t="s">
        <v>1251</v>
      </c>
      <c r="AE421" s="644">
        <f>(Z421*S421)+(S422*Z422)</f>
        <v>0.77500000000000002</v>
      </c>
      <c r="AF421" s="769" t="s">
        <v>907</v>
      </c>
      <c r="AG421" s="747" t="str">
        <f>IF(AE421&lt;1%,"Sin iniciar",IF(AE421=100%,"Terminado","En gestión"))</f>
        <v>En gestión</v>
      </c>
    </row>
    <row r="422" spans="2:33" ht="127" customHeight="1" x14ac:dyDescent="0.2">
      <c r="B422" s="345"/>
      <c r="C422" s="220"/>
      <c r="D422" s="220"/>
      <c r="E422" s="220"/>
      <c r="F422" s="228"/>
      <c r="G422" s="230"/>
      <c r="H422" s="222"/>
      <c r="I422" s="222"/>
      <c r="J422" s="222"/>
      <c r="K422" s="222"/>
      <c r="L422" s="206"/>
      <c r="M422" s="206"/>
      <c r="N422" s="222"/>
      <c r="O422" s="224"/>
      <c r="P422" s="224"/>
      <c r="Q422" s="224"/>
      <c r="R422" s="46" t="s">
        <v>768</v>
      </c>
      <c r="S422" s="47">
        <v>0.5</v>
      </c>
      <c r="T422" s="15">
        <v>44044</v>
      </c>
      <c r="U422" s="15">
        <v>44195</v>
      </c>
      <c r="V422" s="341"/>
      <c r="W422" s="343"/>
      <c r="X422" s="343"/>
      <c r="Y422" s="341"/>
      <c r="Z422" s="743">
        <v>0.55000000000000004</v>
      </c>
      <c r="AA422" s="829" t="s">
        <v>1252</v>
      </c>
      <c r="AB422" s="744" t="s">
        <v>907</v>
      </c>
      <c r="AC422" s="744" t="str">
        <f t="shared" si="21"/>
        <v>En gestión</v>
      </c>
      <c r="AD422" s="756"/>
      <c r="AE422" s="644"/>
      <c r="AF422" s="769"/>
      <c r="AG422" s="747"/>
    </row>
    <row r="423" spans="2:33" ht="127" customHeight="1" x14ac:dyDescent="0.2">
      <c r="B423" s="345" t="s">
        <v>760</v>
      </c>
      <c r="C423" s="220" t="s">
        <v>36</v>
      </c>
      <c r="D423" s="220" t="s">
        <v>37</v>
      </c>
      <c r="E423" s="220" t="s">
        <v>33</v>
      </c>
      <c r="F423" s="228"/>
      <c r="G423" s="230" t="s">
        <v>769</v>
      </c>
      <c r="H423" s="222" t="s">
        <v>162</v>
      </c>
      <c r="I423" s="222" t="s">
        <v>35</v>
      </c>
      <c r="J423" s="222" t="s">
        <v>35</v>
      </c>
      <c r="K423" s="222" t="s">
        <v>35</v>
      </c>
      <c r="L423" s="205"/>
      <c r="M423" s="205"/>
      <c r="N423" s="222" t="s">
        <v>770</v>
      </c>
      <c r="O423" s="224" t="s">
        <v>52</v>
      </c>
      <c r="P423" s="224">
        <v>43832</v>
      </c>
      <c r="Q423" s="224">
        <f>MAX(U423:U425)</f>
        <v>44196</v>
      </c>
      <c r="R423" s="46" t="s">
        <v>763</v>
      </c>
      <c r="S423" s="47">
        <v>0.5</v>
      </c>
      <c r="T423" s="15">
        <v>43832</v>
      </c>
      <c r="U423" s="15">
        <v>43951</v>
      </c>
      <c r="V423" s="341">
        <v>0.4</v>
      </c>
      <c r="W423" s="343">
        <v>0.5</v>
      </c>
      <c r="X423" s="343">
        <v>0.78</v>
      </c>
      <c r="Y423" s="341">
        <v>1</v>
      </c>
      <c r="Z423" s="639">
        <v>1</v>
      </c>
      <c r="AA423" s="834" t="s">
        <v>1220</v>
      </c>
      <c r="AB423" s="640" t="s">
        <v>865</v>
      </c>
      <c r="AC423" s="640" t="str">
        <f t="shared" si="21"/>
        <v>Terminado</v>
      </c>
      <c r="AD423" s="758" t="s">
        <v>1253</v>
      </c>
      <c r="AE423" s="694">
        <f>(Z423*S423)+(S424*Z424)+(Z425*S425)</f>
        <v>0.76</v>
      </c>
      <c r="AF423" s="642" t="s">
        <v>907</v>
      </c>
      <c r="AG423" s="643" t="str">
        <f>IF(AE423&lt;1%,"Sin iniciar",IF(AE423=100%,"Terminado","En gestión"))</f>
        <v>En gestión</v>
      </c>
    </row>
    <row r="424" spans="2:33" ht="127" customHeight="1" x14ac:dyDescent="0.2">
      <c r="B424" s="345"/>
      <c r="C424" s="220"/>
      <c r="D424" s="220"/>
      <c r="E424" s="220"/>
      <c r="F424" s="228"/>
      <c r="G424" s="230"/>
      <c r="H424" s="222"/>
      <c r="I424" s="222"/>
      <c r="J424" s="222"/>
      <c r="K424" s="222"/>
      <c r="L424" s="351"/>
      <c r="M424" s="351"/>
      <c r="N424" s="222"/>
      <c r="O424" s="224"/>
      <c r="P424" s="224"/>
      <c r="Q424" s="224"/>
      <c r="R424" s="46" t="s">
        <v>771</v>
      </c>
      <c r="S424" s="47">
        <v>0.2</v>
      </c>
      <c r="T424" s="15">
        <v>44013</v>
      </c>
      <c r="U424" s="15">
        <v>44073</v>
      </c>
      <c r="V424" s="341"/>
      <c r="W424" s="343"/>
      <c r="X424" s="343"/>
      <c r="Y424" s="341"/>
      <c r="Z424" s="743">
        <v>1</v>
      </c>
      <c r="AA424" s="829" t="s">
        <v>1254</v>
      </c>
      <c r="AB424" s="744" t="s">
        <v>865</v>
      </c>
      <c r="AC424" s="744" t="str">
        <f t="shared" si="21"/>
        <v>Terminado</v>
      </c>
      <c r="AD424" s="756"/>
      <c r="AE424" s="687"/>
      <c r="AF424" s="769"/>
      <c r="AG424" s="747"/>
    </row>
    <row r="425" spans="2:33" ht="127" customHeight="1" x14ac:dyDescent="0.2">
      <c r="B425" s="345"/>
      <c r="C425" s="220"/>
      <c r="D425" s="220"/>
      <c r="E425" s="220"/>
      <c r="F425" s="228"/>
      <c r="G425" s="230"/>
      <c r="H425" s="222"/>
      <c r="I425" s="222"/>
      <c r="J425" s="222"/>
      <c r="K425" s="222"/>
      <c r="L425" s="206"/>
      <c r="M425" s="206"/>
      <c r="N425" s="222"/>
      <c r="O425" s="224"/>
      <c r="P425" s="224"/>
      <c r="Q425" s="224"/>
      <c r="R425" s="46" t="s">
        <v>772</v>
      </c>
      <c r="S425" s="47">
        <v>0.3</v>
      </c>
      <c r="T425" s="15">
        <v>44075</v>
      </c>
      <c r="U425" s="15">
        <v>44196</v>
      </c>
      <c r="V425" s="341"/>
      <c r="W425" s="343"/>
      <c r="X425" s="343"/>
      <c r="Y425" s="341"/>
      <c r="Z425" s="743">
        <v>0.2</v>
      </c>
      <c r="AA425" s="829" t="s">
        <v>1255</v>
      </c>
      <c r="AB425" s="744" t="s">
        <v>907</v>
      </c>
      <c r="AC425" s="744" t="str">
        <f t="shared" si="21"/>
        <v>En gestión</v>
      </c>
      <c r="AD425" s="756"/>
      <c r="AE425" s="656"/>
      <c r="AF425" s="769"/>
      <c r="AG425" s="747"/>
    </row>
    <row r="426" spans="2:33" ht="127" customHeight="1" x14ac:dyDescent="0.2">
      <c r="B426" s="345" t="s">
        <v>760</v>
      </c>
      <c r="C426" s="220" t="s">
        <v>36</v>
      </c>
      <c r="D426" s="220" t="s">
        <v>37</v>
      </c>
      <c r="E426" s="220" t="s">
        <v>33</v>
      </c>
      <c r="F426" s="228"/>
      <c r="G426" s="230" t="s">
        <v>773</v>
      </c>
      <c r="H426" s="222" t="s">
        <v>162</v>
      </c>
      <c r="I426" s="222" t="s">
        <v>35</v>
      </c>
      <c r="J426" s="222" t="s">
        <v>35</v>
      </c>
      <c r="K426" s="222" t="s">
        <v>35</v>
      </c>
      <c r="L426" s="205"/>
      <c r="M426" s="205"/>
      <c r="N426" s="222" t="s">
        <v>774</v>
      </c>
      <c r="O426" s="224" t="s">
        <v>52</v>
      </c>
      <c r="P426" s="224">
        <v>43832</v>
      </c>
      <c r="Q426" s="224">
        <f>MAX(U426:U427)</f>
        <v>44104</v>
      </c>
      <c r="R426" s="46" t="s">
        <v>763</v>
      </c>
      <c r="S426" s="47">
        <v>0.5</v>
      </c>
      <c r="T426" s="15">
        <v>43832</v>
      </c>
      <c r="U426" s="15" t="s">
        <v>775</v>
      </c>
      <c r="V426" s="341">
        <v>0.3</v>
      </c>
      <c r="W426" s="343">
        <v>0.7</v>
      </c>
      <c r="X426" s="343">
        <v>1</v>
      </c>
      <c r="Y426" s="341">
        <v>1</v>
      </c>
      <c r="Z426" s="743">
        <v>0.85</v>
      </c>
      <c r="AA426" s="829" t="s">
        <v>1256</v>
      </c>
      <c r="AB426" s="744" t="s">
        <v>865</v>
      </c>
      <c r="AC426" s="744" t="str">
        <f>IF(Z426&lt;1%,"Sin Iniciar",IF(Z426=100%,"Terminado","En gestión"))</f>
        <v>En gestión</v>
      </c>
      <c r="AD426" s="745" t="s">
        <v>1289</v>
      </c>
      <c r="AE426" s="644">
        <f>(Z426*S426)+(S427*Z427)</f>
        <v>0.625</v>
      </c>
      <c r="AF426" s="769" t="s">
        <v>865</v>
      </c>
      <c r="AG426" s="747" t="str">
        <f>IF(AE426&lt;1%,"Sin iniciar",IF(AE426=100%,"Terminado","En gestión"))</f>
        <v>En gestión</v>
      </c>
    </row>
    <row r="427" spans="2:33" ht="127" customHeight="1" x14ac:dyDescent="0.2">
      <c r="B427" s="345"/>
      <c r="C427" s="220"/>
      <c r="D427" s="220"/>
      <c r="E427" s="220"/>
      <c r="F427" s="228"/>
      <c r="G427" s="230"/>
      <c r="H427" s="222"/>
      <c r="I427" s="222"/>
      <c r="J427" s="222"/>
      <c r="K427" s="222"/>
      <c r="L427" s="206"/>
      <c r="M427" s="206"/>
      <c r="N427" s="222"/>
      <c r="O427" s="224"/>
      <c r="P427" s="224"/>
      <c r="Q427" s="224"/>
      <c r="R427" s="46" t="s">
        <v>776</v>
      </c>
      <c r="S427" s="47">
        <v>0.5</v>
      </c>
      <c r="T427" s="15">
        <v>43955</v>
      </c>
      <c r="U427" s="15">
        <v>44104</v>
      </c>
      <c r="V427" s="341"/>
      <c r="W427" s="343"/>
      <c r="X427" s="343"/>
      <c r="Y427" s="341"/>
      <c r="Z427" s="743">
        <v>0.4</v>
      </c>
      <c r="AA427" s="829" t="s">
        <v>1257</v>
      </c>
      <c r="AB427" s="744" t="s">
        <v>865</v>
      </c>
      <c r="AC427" s="744" t="str">
        <f t="shared" si="21"/>
        <v>En gestión</v>
      </c>
      <c r="AD427" s="745"/>
      <c r="AE427" s="644"/>
      <c r="AF427" s="769"/>
      <c r="AG427" s="747"/>
    </row>
    <row r="428" spans="2:33" ht="127" customHeight="1" x14ac:dyDescent="0.2">
      <c r="B428" s="345" t="s">
        <v>760</v>
      </c>
      <c r="C428" s="220" t="s">
        <v>36</v>
      </c>
      <c r="D428" s="220" t="s">
        <v>37</v>
      </c>
      <c r="E428" s="220" t="s">
        <v>33</v>
      </c>
      <c r="F428" s="228"/>
      <c r="G428" s="230" t="s">
        <v>777</v>
      </c>
      <c r="H428" s="222" t="s">
        <v>35</v>
      </c>
      <c r="I428" s="222" t="s">
        <v>35</v>
      </c>
      <c r="J428" s="222" t="s">
        <v>35</v>
      </c>
      <c r="K428" s="222" t="s">
        <v>35</v>
      </c>
      <c r="L428" s="205" t="s">
        <v>178</v>
      </c>
      <c r="M428" s="205"/>
      <c r="N428" s="222" t="s">
        <v>778</v>
      </c>
      <c r="O428" s="224" t="s">
        <v>52</v>
      </c>
      <c r="P428" s="224">
        <v>43864</v>
      </c>
      <c r="Q428" s="224">
        <f>MAX(U428:U430)</f>
        <v>44165</v>
      </c>
      <c r="R428" s="46" t="s">
        <v>779</v>
      </c>
      <c r="S428" s="47">
        <v>0.3</v>
      </c>
      <c r="T428" s="15">
        <v>43864</v>
      </c>
      <c r="U428" s="15">
        <v>43921</v>
      </c>
      <c r="V428" s="341">
        <v>0.4</v>
      </c>
      <c r="W428" s="343">
        <v>0.75</v>
      </c>
      <c r="X428" s="343">
        <v>0.9</v>
      </c>
      <c r="Y428" s="341">
        <v>1</v>
      </c>
      <c r="Z428" s="639">
        <v>1</v>
      </c>
      <c r="AA428" s="834" t="s">
        <v>1220</v>
      </c>
      <c r="AB428" s="640" t="s">
        <v>865</v>
      </c>
      <c r="AC428" s="640" t="str">
        <f t="shared" si="21"/>
        <v>Terminado</v>
      </c>
      <c r="AD428" s="758" t="s">
        <v>1258</v>
      </c>
      <c r="AE428" s="694">
        <f>(Z428*S428)+(S429*Z429)+(Z430*S430)</f>
        <v>0.98</v>
      </c>
      <c r="AF428" s="642" t="s">
        <v>907</v>
      </c>
      <c r="AG428" s="643" t="str">
        <f>IF(AE428&lt;1%,"Sin iniciar",IF(AE428=100%,"Terminado","En gestión"))</f>
        <v>En gestión</v>
      </c>
    </row>
    <row r="429" spans="2:33" ht="127" customHeight="1" x14ac:dyDescent="0.2">
      <c r="B429" s="345"/>
      <c r="C429" s="220"/>
      <c r="D429" s="220"/>
      <c r="E429" s="220"/>
      <c r="F429" s="228"/>
      <c r="G429" s="230"/>
      <c r="H429" s="222"/>
      <c r="I429" s="222"/>
      <c r="J429" s="222"/>
      <c r="K429" s="222"/>
      <c r="L429" s="351"/>
      <c r="M429" s="351"/>
      <c r="N429" s="222"/>
      <c r="O429" s="224"/>
      <c r="P429" s="224"/>
      <c r="Q429" s="224"/>
      <c r="R429" s="46" t="s">
        <v>780</v>
      </c>
      <c r="S429" s="47">
        <v>0.3</v>
      </c>
      <c r="T429" s="15">
        <v>43892</v>
      </c>
      <c r="U429" s="15">
        <v>43982</v>
      </c>
      <c r="V429" s="341"/>
      <c r="W429" s="343"/>
      <c r="X429" s="343"/>
      <c r="Y429" s="341"/>
      <c r="Z429" s="639">
        <v>1</v>
      </c>
      <c r="AA429" s="799" t="s">
        <v>1220</v>
      </c>
      <c r="AB429" s="640" t="s">
        <v>865</v>
      </c>
      <c r="AC429" s="640" t="str">
        <f t="shared" si="21"/>
        <v>Terminado</v>
      </c>
      <c r="AD429" s="758"/>
      <c r="AE429" s="687"/>
      <c r="AF429" s="642"/>
      <c r="AG429" s="643"/>
    </row>
    <row r="430" spans="2:33" ht="127" customHeight="1" x14ac:dyDescent="0.2">
      <c r="B430" s="345"/>
      <c r="C430" s="220"/>
      <c r="D430" s="220"/>
      <c r="E430" s="220"/>
      <c r="F430" s="228"/>
      <c r="G430" s="230"/>
      <c r="H430" s="222"/>
      <c r="I430" s="222"/>
      <c r="J430" s="222"/>
      <c r="K430" s="222"/>
      <c r="L430" s="206"/>
      <c r="M430" s="206"/>
      <c r="N430" s="222"/>
      <c r="O430" s="224"/>
      <c r="P430" s="224"/>
      <c r="Q430" s="224"/>
      <c r="R430" s="46" t="s">
        <v>763</v>
      </c>
      <c r="S430" s="47">
        <v>0.4</v>
      </c>
      <c r="T430" s="15">
        <v>43922</v>
      </c>
      <c r="U430" s="15">
        <v>44165</v>
      </c>
      <c r="V430" s="341"/>
      <c r="W430" s="343"/>
      <c r="X430" s="343"/>
      <c r="Y430" s="341"/>
      <c r="Z430" s="743">
        <v>0.95</v>
      </c>
      <c r="AA430" s="829" t="s">
        <v>1259</v>
      </c>
      <c r="AB430" s="744" t="s">
        <v>907</v>
      </c>
      <c r="AC430" s="744" t="str">
        <f t="shared" si="21"/>
        <v>En gestión</v>
      </c>
      <c r="AD430" s="756"/>
      <c r="AE430" s="656"/>
      <c r="AF430" s="769"/>
      <c r="AG430" s="747"/>
    </row>
    <row r="431" spans="2:33" ht="127" customHeight="1" x14ac:dyDescent="0.2">
      <c r="B431" s="345" t="s">
        <v>760</v>
      </c>
      <c r="C431" s="220" t="s">
        <v>31</v>
      </c>
      <c r="D431" s="220" t="s">
        <v>597</v>
      </c>
      <c r="E431" s="220" t="s">
        <v>33</v>
      </c>
      <c r="F431" s="228"/>
      <c r="G431" s="230" t="s">
        <v>781</v>
      </c>
      <c r="H431" s="222" t="s">
        <v>162</v>
      </c>
      <c r="I431" s="222" t="s">
        <v>35</v>
      </c>
      <c r="J431" s="222" t="s">
        <v>35</v>
      </c>
      <c r="K431" s="222" t="s">
        <v>35</v>
      </c>
      <c r="L431" s="205"/>
      <c r="M431" s="205"/>
      <c r="N431" s="222" t="s">
        <v>782</v>
      </c>
      <c r="O431" s="224" t="s">
        <v>52</v>
      </c>
      <c r="P431" s="224">
        <v>43891</v>
      </c>
      <c r="Q431" s="224">
        <f>MAX(U431:U432)</f>
        <v>44180</v>
      </c>
      <c r="R431" s="46" t="s">
        <v>783</v>
      </c>
      <c r="S431" s="47">
        <v>0.5</v>
      </c>
      <c r="T431" s="15">
        <v>43891</v>
      </c>
      <c r="U431" s="15">
        <v>44042</v>
      </c>
      <c r="V431" s="341">
        <v>0.1</v>
      </c>
      <c r="W431" s="343">
        <v>0.5</v>
      </c>
      <c r="X431" s="343">
        <v>0.75</v>
      </c>
      <c r="Y431" s="341">
        <v>1</v>
      </c>
      <c r="Z431" s="639">
        <v>1</v>
      </c>
      <c r="AA431" s="799" t="s">
        <v>1220</v>
      </c>
      <c r="AB431" s="640" t="s">
        <v>865</v>
      </c>
      <c r="AC431" s="640" t="str">
        <f t="shared" si="21"/>
        <v>Terminado</v>
      </c>
      <c r="AD431" s="758" t="s">
        <v>1260</v>
      </c>
      <c r="AE431" s="644">
        <f>(Z431*S431)+(S432*Z432)</f>
        <v>0.875</v>
      </c>
      <c r="AF431" s="642" t="s">
        <v>907</v>
      </c>
      <c r="AG431" s="643" t="str">
        <f>IF(AE431&lt;1%,"Sin iniciar",IF(AE431=100%,"Terminado","En gestión"))</f>
        <v>En gestión</v>
      </c>
    </row>
    <row r="432" spans="2:33" ht="127" customHeight="1" x14ac:dyDescent="0.2">
      <c r="B432" s="345"/>
      <c r="C432" s="220"/>
      <c r="D432" s="220"/>
      <c r="E432" s="220"/>
      <c r="F432" s="228"/>
      <c r="G432" s="230"/>
      <c r="H432" s="222"/>
      <c r="I432" s="222"/>
      <c r="J432" s="222"/>
      <c r="K432" s="222"/>
      <c r="L432" s="206"/>
      <c r="M432" s="206"/>
      <c r="N432" s="222"/>
      <c r="O432" s="224"/>
      <c r="P432" s="224"/>
      <c r="Q432" s="224"/>
      <c r="R432" s="46" t="s">
        <v>784</v>
      </c>
      <c r="S432" s="47">
        <v>0.5</v>
      </c>
      <c r="T432" s="15">
        <v>44044</v>
      </c>
      <c r="U432" s="15">
        <v>44180</v>
      </c>
      <c r="V432" s="341"/>
      <c r="W432" s="343"/>
      <c r="X432" s="343"/>
      <c r="Y432" s="341"/>
      <c r="Z432" s="743">
        <v>0.75</v>
      </c>
      <c r="AA432" s="799" t="s">
        <v>1261</v>
      </c>
      <c r="AB432" s="744" t="s">
        <v>907</v>
      </c>
      <c r="AC432" s="744" t="str">
        <f t="shared" si="21"/>
        <v>En gestión</v>
      </c>
      <c r="AD432" s="756"/>
      <c r="AE432" s="644"/>
      <c r="AF432" s="769"/>
      <c r="AG432" s="747"/>
    </row>
    <row r="433" spans="2:33" ht="127" customHeight="1" x14ac:dyDescent="0.2">
      <c r="B433" s="345" t="s">
        <v>760</v>
      </c>
      <c r="C433" s="220" t="s">
        <v>36</v>
      </c>
      <c r="D433" s="220" t="s">
        <v>37</v>
      </c>
      <c r="E433" s="220" t="s">
        <v>33</v>
      </c>
      <c r="F433" s="228"/>
      <c r="G433" s="230" t="s">
        <v>785</v>
      </c>
      <c r="H433" s="222" t="s">
        <v>162</v>
      </c>
      <c r="I433" s="222" t="s">
        <v>35</v>
      </c>
      <c r="J433" s="222" t="s">
        <v>35</v>
      </c>
      <c r="K433" s="222" t="s">
        <v>35</v>
      </c>
      <c r="L433" s="205"/>
      <c r="M433" s="205" t="s">
        <v>260</v>
      </c>
      <c r="N433" s="222" t="s">
        <v>786</v>
      </c>
      <c r="O433" s="224" t="s">
        <v>52</v>
      </c>
      <c r="P433" s="224">
        <v>43891</v>
      </c>
      <c r="Q433" s="224">
        <f>MAX(U433:U434)</f>
        <v>44180</v>
      </c>
      <c r="R433" s="46" t="s">
        <v>787</v>
      </c>
      <c r="S433" s="47">
        <v>0.5</v>
      </c>
      <c r="T433" s="15">
        <v>43891</v>
      </c>
      <c r="U433" s="15">
        <v>44074</v>
      </c>
      <c r="V433" s="341">
        <v>0.15</v>
      </c>
      <c r="W433" s="343">
        <v>0.32</v>
      </c>
      <c r="X433" s="343">
        <v>0.5</v>
      </c>
      <c r="Y433" s="341">
        <v>1</v>
      </c>
      <c r="Z433" s="743">
        <v>1</v>
      </c>
      <c r="AA433" s="829" t="s">
        <v>1262</v>
      </c>
      <c r="AB433" s="744" t="s">
        <v>865</v>
      </c>
      <c r="AC433" s="744" t="str">
        <f t="shared" si="21"/>
        <v>Terminado</v>
      </c>
      <c r="AD433" s="756" t="s">
        <v>1263</v>
      </c>
      <c r="AE433" s="644">
        <f>(Z433*S433)+(S434*Z434)</f>
        <v>0.75</v>
      </c>
      <c r="AF433" s="769" t="s">
        <v>907</v>
      </c>
      <c r="AG433" s="747" t="str">
        <f>IF(AE433&lt;1%,"Sin iniciar",IF(AE433=100%,"Terminado","En gestión"))</f>
        <v>En gestión</v>
      </c>
    </row>
    <row r="434" spans="2:33" ht="127" customHeight="1" x14ac:dyDescent="0.2">
      <c r="B434" s="345"/>
      <c r="C434" s="220"/>
      <c r="D434" s="220"/>
      <c r="E434" s="220"/>
      <c r="F434" s="228"/>
      <c r="G434" s="512"/>
      <c r="H434" s="222"/>
      <c r="I434" s="222"/>
      <c r="J434" s="222"/>
      <c r="K434" s="222"/>
      <c r="L434" s="206"/>
      <c r="M434" s="206"/>
      <c r="N434" s="222"/>
      <c r="O434" s="224"/>
      <c r="P434" s="224"/>
      <c r="Q434" s="224"/>
      <c r="R434" s="46" t="s">
        <v>784</v>
      </c>
      <c r="S434" s="47">
        <v>0.5</v>
      </c>
      <c r="T434" s="15">
        <v>44075</v>
      </c>
      <c r="U434" s="15">
        <v>44180</v>
      </c>
      <c r="V434" s="341"/>
      <c r="W434" s="343"/>
      <c r="X434" s="343"/>
      <c r="Y434" s="341"/>
      <c r="Z434" s="743">
        <v>0.5</v>
      </c>
      <c r="AA434" s="829" t="s">
        <v>1264</v>
      </c>
      <c r="AB434" s="744" t="s">
        <v>907</v>
      </c>
      <c r="AC434" s="744" t="str">
        <f t="shared" si="21"/>
        <v>En gestión</v>
      </c>
      <c r="AD434" s="756"/>
      <c r="AE434" s="644"/>
      <c r="AF434" s="769"/>
      <c r="AG434" s="747"/>
    </row>
    <row r="435" spans="2:33" ht="127" customHeight="1" x14ac:dyDescent="0.2">
      <c r="B435" s="345" t="s">
        <v>760</v>
      </c>
      <c r="C435" s="220" t="s">
        <v>36</v>
      </c>
      <c r="D435" s="220" t="s">
        <v>37</v>
      </c>
      <c r="E435" s="220" t="s">
        <v>33</v>
      </c>
      <c r="F435" s="228"/>
      <c r="G435" s="230" t="s">
        <v>788</v>
      </c>
      <c r="H435" s="222" t="s">
        <v>35</v>
      </c>
      <c r="I435" s="222" t="s">
        <v>35</v>
      </c>
      <c r="J435" s="222" t="s">
        <v>35</v>
      </c>
      <c r="K435" s="222" t="s">
        <v>35</v>
      </c>
      <c r="L435" s="205" t="s">
        <v>843</v>
      </c>
      <c r="M435" s="205" t="s">
        <v>237</v>
      </c>
      <c r="N435" s="222" t="s">
        <v>789</v>
      </c>
      <c r="O435" s="224" t="s">
        <v>52</v>
      </c>
      <c r="P435" s="224">
        <v>43862</v>
      </c>
      <c r="Q435" s="224">
        <f>MAX(U435:U440)</f>
        <v>44071</v>
      </c>
      <c r="R435" s="48" t="s">
        <v>790</v>
      </c>
      <c r="S435" s="47">
        <v>0.1</v>
      </c>
      <c r="T435" s="15">
        <v>43862</v>
      </c>
      <c r="U435" s="15">
        <v>43980</v>
      </c>
      <c r="V435" s="341">
        <v>0.03</v>
      </c>
      <c r="W435" s="343">
        <v>0.55000000000000004</v>
      </c>
      <c r="X435" s="343">
        <v>1</v>
      </c>
      <c r="Y435" s="341"/>
      <c r="Z435" s="639">
        <v>1</v>
      </c>
      <c r="AA435" s="799" t="s">
        <v>1220</v>
      </c>
      <c r="AB435" s="640" t="s">
        <v>865</v>
      </c>
      <c r="AC435" s="640" t="str">
        <f t="shared" si="21"/>
        <v>Terminado</v>
      </c>
      <c r="AD435" s="758" t="s">
        <v>1265</v>
      </c>
      <c r="AE435" s="770">
        <f>(Z435*S435)+(S436*Z436)+(Z437*S437)+(S438*Z438)+(S439*Z439)+(Z440*S440)</f>
        <v>1</v>
      </c>
      <c r="AF435" s="642" t="s">
        <v>865</v>
      </c>
      <c r="AG435" s="771" t="str">
        <f>IF(AE435&lt;1%,"Sin iniciar",IF(AE435=100%,"Terminado","En gestión"))</f>
        <v>Terminado</v>
      </c>
    </row>
    <row r="436" spans="2:33" ht="127" customHeight="1" x14ac:dyDescent="0.2">
      <c r="B436" s="345"/>
      <c r="C436" s="220"/>
      <c r="D436" s="220"/>
      <c r="E436" s="220"/>
      <c r="F436" s="228"/>
      <c r="G436" s="512"/>
      <c r="H436" s="222"/>
      <c r="I436" s="222"/>
      <c r="J436" s="222"/>
      <c r="K436" s="222"/>
      <c r="L436" s="351"/>
      <c r="M436" s="351"/>
      <c r="N436" s="222"/>
      <c r="O436" s="224"/>
      <c r="P436" s="224"/>
      <c r="Q436" s="224"/>
      <c r="R436" s="48" t="s">
        <v>791</v>
      </c>
      <c r="S436" s="47">
        <v>0.2</v>
      </c>
      <c r="T436" s="15">
        <v>43951</v>
      </c>
      <c r="U436" s="15">
        <v>43966</v>
      </c>
      <c r="V436" s="341"/>
      <c r="W436" s="343"/>
      <c r="X436" s="343"/>
      <c r="Y436" s="341"/>
      <c r="Z436" s="639">
        <v>1</v>
      </c>
      <c r="AA436" s="799" t="s">
        <v>1220</v>
      </c>
      <c r="AB436" s="640" t="s">
        <v>865</v>
      </c>
      <c r="AC436" s="640" t="str">
        <f t="shared" si="21"/>
        <v>Terminado</v>
      </c>
      <c r="AD436" s="758"/>
      <c r="AE436" s="772"/>
      <c r="AF436" s="642"/>
      <c r="AG436" s="773"/>
    </row>
    <row r="437" spans="2:33" ht="127" customHeight="1" x14ac:dyDescent="0.2">
      <c r="B437" s="345"/>
      <c r="C437" s="220"/>
      <c r="D437" s="220"/>
      <c r="E437" s="220"/>
      <c r="F437" s="228"/>
      <c r="G437" s="512"/>
      <c r="H437" s="222"/>
      <c r="I437" s="222"/>
      <c r="J437" s="222"/>
      <c r="K437" s="222"/>
      <c r="L437" s="351"/>
      <c r="M437" s="351"/>
      <c r="N437" s="222"/>
      <c r="O437" s="224"/>
      <c r="P437" s="224"/>
      <c r="Q437" s="224"/>
      <c r="R437" s="48" t="s">
        <v>792</v>
      </c>
      <c r="S437" s="47">
        <v>0.15</v>
      </c>
      <c r="T437" s="15">
        <v>44004</v>
      </c>
      <c r="U437" s="15">
        <v>44008</v>
      </c>
      <c r="V437" s="341"/>
      <c r="W437" s="343"/>
      <c r="X437" s="343"/>
      <c r="Y437" s="341"/>
      <c r="Z437" s="639">
        <v>1</v>
      </c>
      <c r="AA437" s="799" t="s">
        <v>1220</v>
      </c>
      <c r="AB437" s="640" t="s">
        <v>865</v>
      </c>
      <c r="AC437" s="640" t="str">
        <f t="shared" si="21"/>
        <v>Terminado</v>
      </c>
      <c r="AD437" s="758"/>
      <c r="AE437" s="772"/>
      <c r="AF437" s="642"/>
      <c r="AG437" s="773"/>
    </row>
    <row r="438" spans="2:33" ht="127" customHeight="1" x14ac:dyDescent="0.2">
      <c r="B438" s="345"/>
      <c r="C438" s="220"/>
      <c r="D438" s="220"/>
      <c r="E438" s="220"/>
      <c r="F438" s="228"/>
      <c r="G438" s="512"/>
      <c r="H438" s="222"/>
      <c r="I438" s="222"/>
      <c r="J438" s="222"/>
      <c r="K438" s="222"/>
      <c r="L438" s="351"/>
      <c r="M438" s="351"/>
      <c r="N438" s="222"/>
      <c r="O438" s="224"/>
      <c r="P438" s="224"/>
      <c r="Q438" s="224"/>
      <c r="R438" s="49" t="s">
        <v>793</v>
      </c>
      <c r="S438" s="47">
        <v>0.1</v>
      </c>
      <c r="T438" s="15">
        <v>44008</v>
      </c>
      <c r="U438" s="15">
        <v>44011</v>
      </c>
      <c r="V438" s="341"/>
      <c r="W438" s="343"/>
      <c r="X438" s="343"/>
      <c r="Y438" s="341"/>
      <c r="Z438" s="639">
        <v>1</v>
      </c>
      <c r="AA438" s="799" t="s">
        <v>1220</v>
      </c>
      <c r="AB438" s="640" t="s">
        <v>865</v>
      </c>
      <c r="AC438" s="640" t="str">
        <f t="shared" si="21"/>
        <v>Terminado</v>
      </c>
      <c r="AD438" s="758"/>
      <c r="AE438" s="772"/>
      <c r="AF438" s="642"/>
      <c r="AG438" s="773"/>
    </row>
    <row r="439" spans="2:33" ht="127" customHeight="1" x14ac:dyDescent="0.2">
      <c r="B439" s="345"/>
      <c r="C439" s="220"/>
      <c r="D439" s="220"/>
      <c r="E439" s="220"/>
      <c r="F439" s="228"/>
      <c r="G439" s="512"/>
      <c r="H439" s="222"/>
      <c r="I439" s="222"/>
      <c r="J439" s="222"/>
      <c r="K439" s="222"/>
      <c r="L439" s="351"/>
      <c r="M439" s="351"/>
      <c r="N439" s="222"/>
      <c r="O439" s="224"/>
      <c r="P439" s="224"/>
      <c r="Q439" s="224"/>
      <c r="R439" s="48" t="s">
        <v>794</v>
      </c>
      <c r="S439" s="47">
        <v>0.25</v>
      </c>
      <c r="T439" s="15">
        <v>44046</v>
      </c>
      <c r="U439" s="15">
        <v>44071</v>
      </c>
      <c r="V439" s="341"/>
      <c r="W439" s="343"/>
      <c r="X439" s="343"/>
      <c r="Y439" s="341"/>
      <c r="Z439" s="743">
        <v>1</v>
      </c>
      <c r="AA439" s="835" t="s">
        <v>1266</v>
      </c>
      <c r="AB439" s="744" t="s">
        <v>865</v>
      </c>
      <c r="AC439" s="744" t="str">
        <f t="shared" si="21"/>
        <v>Terminado</v>
      </c>
      <c r="AD439" s="756"/>
      <c r="AE439" s="772"/>
      <c r="AF439" s="769"/>
      <c r="AG439" s="773"/>
    </row>
    <row r="440" spans="2:33" ht="175" customHeight="1" x14ac:dyDescent="0.2">
      <c r="B440" s="345"/>
      <c r="C440" s="220"/>
      <c r="D440" s="220"/>
      <c r="E440" s="220"/>
      <c r="F440" s="228"/>
      <c r="G440" s="512"/>
      <c r="H440" s="222"/>
      <c r="I440" s="222"/>
      <c r="J440" s="222"/>
      <c r="K440" s="222"/>
      <c r="L440" s="206"/>
      <c r="M440" s="206"/>
      <c r="N440" s="222"/>
      <c r="O440" s="224"/>
      <c r="P440" s="224"/>
      <c r="Q440" s="224"/>
      <c r="R440" s="48" t="s">
        <v>795</v>
      </c>
      <c r="S440" s="47">
        <v>0.2</v>
      </c>
      <c r="T440" s="15">
        <v>44046</v>
      </c>
      <c r="U440" s="15">
        <v>44071</v>
      </c>
      <c r="V440" s="341"/>
      <c r="W440" s="343"/>
      <c r="X440" s="343"/>
      <c r="Y440" s="341"/>
      <c r="Z440" s="743">
        <v>1</v>
      </c>
      <c r="AA440" s="799" t="s">
        <v>1267</v>
      </c>
      <c r="AB440" s="744" t="s">
        <v>865</v>
      </c>
      <c r="AC440" s="744" t="str">
        <f t="shared" si="21"/>
        <v>Terminado</v>
      </c>
      <c r="AD440" s="756"/>
      <c r="AE440" s="774"/>
      <c r="AF440" s="769"/>
      <c r="AG440" s="638"/>
    </row>
    <row r="441" spans="2:33" ht="175" customHeight="1" x14ac:dyDescent="0.2">
      <c r="B441" s="345" t="s">
        <v>760</v>
      </c>
      <c r="C441" s="220" t="s">
        <v>36</v>
      </c>
      <c r="D441" s="220" t="s">
        <v>37</v>
      </c>
      <c r="E441" s="220" t="s">
        <v>33</v>
      </c>
      <c r="F441" s="228"/>
      <c r="G441" s="230" t="s">
        <v>796</v>
      </c>
      <c r="H441" s="222" t="s">
        <v>35</v>
      </c>
      <c r="I441" s="222" t="s">
        <v>35</v>
      </c>
      <c r="J441" s="222" t="s">
        <v>35</v>
      </c>
      <c r="K441" s="222" t="s">
        <v>35</v>
      </c>
      <c r="L441" s="205" t="s">
        <v>843</v>
      </c>
      <c r="M441" s="205" t="s">
        <v>237</v>
      </c>
      <c r="N441" s="222" t="s">
        <v>797</v>
      </c>
      <c r="O441" s="224" t="s">
        <v>52</v>
      </c>
      <c r="P441" s="224">
        <v>44125</v>
      </c>
      <c r="Q441" s="224">
        <f>MAX(U441:U442)</f>
        <v>44162</v>
      </c>
      <c r="R441" s="49" t="s">
        <v>798</v>
      </c>
      <c r="S441" s="47">
        <v>0.5</v>
      </c>
      <c r="T441" s="15">
        <v>44125</v>
      </c>
      <c r="U441" s="15">
        <v>44148</v>
      </c>
      <c r="V441" s="341">
        <v>0</v>
      </c>
      <c r="W441" s="343">
        <v>0</v>
      </c>
      <c r="X441" s="343">
        <v>0</v>
      </c>
      <c r="Y441" s="341">
        <v>1</v>
      </c>
      <c r="Z441" s="743">
        <v>0</v>
      </c>
      <c r="AA441" s="840" t="s">
        <v>1268</v>
      </c>
      <c r="AB441" s="744" t="s">
        <v>876</v>
      </c>
      <c r="AC441" s="744" t="str">
        <f t="shared" si="21"/>
        <v>Sin Iniciar</v>
      </c>
      <c r="AD441" s="756" t="s">
        <v>1268</v>
      </c>
      <c r="AE441" s="644">
        <f>(Z441*S441)+(S442*Z442)</f>
        <v>0</v>
      </c>
      <c r="AF441" s="769" t="s">
        <v>876</v>
      </c>
      <c r="AG441" s="747" t="str">
        <f>IF(AE441&lt;1%,"Sin iniciar",IF(AE441=100%,"Terminado","En gestión"))</f>
        <v>Sin iniciar</v>
      </c>
    </row>
    <row r="442" spans="2:33" ht="175" customHeight="1" x14ac:dyDescent="0.2">
      <c r="B442" s="345"/>
      <c r="C442" s="220"/>
      <c r="D442" s="220"/>
      <c r="E442" s="220"/>
      <c r="F442" s="228"/>
      <c r="G442" s="512"/>
      <c r="H442" s="222"/>
      <c r="I442" s="222"/>
      <c r="J442" s="222"/>
      <c r="K442" s="222"/>
      <c r="L442" s="206"/>
      <c r="M442" s="206"/>
      <c r="N442" s="222"/>
      <c r="O442" s="224"/>
      <c r="P442" s="224"/>
      <c r="Q442" s="224"/>
      <c r="R442" s="49" t="s">
        <v>799</v>
      </c>
      <c r="S442" s="47">
        <v>0.5</v>
      </c>
      <c r="T442" s="15">
        <v>44137</v>
      </c>
      <c r="U442" s="15">
        <v>44162</v>
      </c>
      <c r="V442" s="341"/>
      <c r="W442" s="343"/>
      <c r="X442" s="343"/>
      <c r="Y442" s="341"/>
      <c r="Z442" s="743">
        <v>0</v>
      </c>
      <c r="AA442" s="840"/>
      <c r="AB442" s="744" t="s">
        <v>876</v>
      </c>
      <c r="AC442" s="744" t="str">
        <f t="shared" si="21"/>
        <v>Sin Iniciar</v>
      </c>
      <c r="AD442" s="756"/>
      <c r="AE442" s="644"/>
      <c r="AF442" s="769"/>
      <c r="AG442" s="747"/>
    </row>
    <row r="443" spans="2:33" ht="175" customHeight="1" x14ac:dyDescent="0.2">
      <c r="B443" s="345" t="s">
        <v>760</v>
      </c>
      <c r="C443" s="220" t="s">
        <v>39</v>
      </c>
      <c r="D443" s="220" t="s">
        <v>37</v>
      </c>
      <c r="E443" s="220" t="s">
        <v>33</v>
      </c>
      <c r="F443" s="228"/>
      <c r="G443" s="230" t="s">
        <v>800</v>
      </c>
      <c r="H443" s="222" t="s">
        <v>162</v>
      </c>
      <c r="I443" s="222" t="s">
        <v>35</v>
      </c>
      <c r="J443" s="222" t="s">
        <v>35</v>
      </c>
      <c r="K443" s="222" t="s">
        <v>638</v>
      </c>
      <c r="L443" s="205"/>
      <c r="M443" s="205" t="s">
        <v>714</v>
      </c>
      <c r="N443" s="222" t="s">
        <v>801</v>
      </c>
      <c r="O443" s="224" t="s">
        <v>52</v>
      </c>
      <c r="P443" s="224">
        <v>43853</v>
      </c>
      <c r="Q443" s="224">
        <f>MAX(U443:U446)</f>
        <v>44180</v>
      </c>
      <c r="R443" s="49" t="s">
        <v>802</v>
      </c>
      <c r="S443" s="47">
        <v>0.2</v>
      </c>
      <c r="T443" s="15">
        <v>43853</v>
      </c>
      <c r="U443" s="15">
        <v>43920</v>
      </c>
      <c r="V443" s="341">
        <v>0.5</v>
      </c>
      <c r="W443" s="343">
        <v>0.56000000000000005</v>
      </c>
      <c r="X443" s="343">
        <v>0.8</v>
      </c>
      <c r="Y443" s="343">
        <v>1</v>
      </c>
      <c r="Z443" s="639">
        <v>1</v>
      </c>
      <c r="AA443" s="799" t="s">
        <v>1220</v>
      </c>
      <c r="AB443" s="640" t="s">
        <v>865</v>
      </c>
      <c r="AC443" s="640" t="str">
        <f t="shared" si="21"/>
        <v>Terminado</v>
      </c>
      <c r="AD443" s="758" t="s">
        <v>1269</v>
      </c>
      <c r="AE443" s="694">
        <f>(Z443*S443)+(S444*Z444)+(Z445*S445)+(Z446*S446)</f>
        <v>0.7</v>
      </c>
      <c r="AF443" s="642" t="s">
        <v>907</v>
      </c>
      <c r="AG443" s="643" t="str">
        <f>IF(AE443&lt;1%,"Sin iniciar",IF(AE443=100%,"Terminado","En gestión"))</f>
        <v>En gestión</v>
      </c>
    </row>
    <row r="444" spans="2:33" ht="175" customHeight="1" x14ac:dyDescent="0.2">
      <c r="B444" s="345"/>
      <c r="C444" s="220"/>
      <c r="D444" s="220"/>
      <c r="E444" s="220"/>
      <c r="F444" s="228"/>
      <c r="G444" s="230"/>
      <c r="H444" s="222"/>
      <c r="I444" s="222"/>
      <c r="J444" s="222"/>
      <c r="K444" s="222"/>
      <c r="L444" s="351"/>
      <c r="M444" s="351"/>
      <c r="N444" s="222"/>
      <c r="O444" s="224"/>
      <c r="P444" s="224"/>
      <c r="Q444" s="224"/>
      <c r="R444" s="49" t="s">
        <v>803</v>
      </c>
      <c r="S444" s="47">
        <v>0.3</v>
      </c>
      <c r="T444" s="15">
        <v>43922</v>
      </c>
      <c r="U444" s="15">
        <v>43966</v>
      </c>
      <c r="V444" s="341"/>
      <c r="W444" s="343"/>
      <c r="X444" s="343"/>
      <c r="Y444" s="343"/>
      <c r="Z444" s="639">
        <v>1</v>
      </c>
      <c r="AA444" s="799" t="s">
        <v>1220</v>
      </c>
      <c r="AB444" s="640" t="s">
        <v>865</v>
      </c>
      <c r="AC444" s="640" t="str">
        <f t="shared" si="21"/>
        <v>Terminado</v>
      </c>
      <c r="AD444" s="758"/>
      <c r="AE444" s="687"/>
      <c r="AF444" s="642"/>
      <c r="AG444" s="643"/>
    </row>
    <row r="445" spans="2:33" ht="175" customHeight="1" x14ac:dyDescent="0.2">
      <c r="B445" s="345"/>
      <c r="C445" s="220"/>
      <c r="D445" s="220"/>
      <c r="E445" s="220"/>
      <c r="F445" s="228"/>
      <c r="G445" s="230"/>
      <c r="H445" s="222"/>
      <c r="I445" s="222"/>
      <c r="J445" s="222"/>
      <c r="K445" s="222"/>
      <c r="L445" s="351"/>
      <c r="M445" s="351"/>
      <c r="N445" s="222"/>
      <c r="O445" s="224"/>
      <c r="P445" s="224"/>
      <c r="Q445" s="224"/>
      <c r="R445" s="49" t="s">
        <v>804</v>
      </c>
      <c r="S445" s="47">
        <v>0.2</v>
      </c>
      <c r="T445" s="15">
        <v>43966</v>
      </c>
      <c r="U445" s="15">
        <v>44074</v>
      </c>
      <c r="V445" s="341"/>
      <c r="W445" s="343"/>
      <c r="X445" s="343"/>
      <c r="Y445" s="343"/>
      <c r="Z445" s="743">
        <v>1</v>
      </c>
      <c r="AA445" s="829" t="s">
        <v>1270</v>
      </c>
      <c r="AB445" s="744" t="s">
        <v>865</v>
      </c>
      <c r="AC445" s="744" t="str">
        <f t="shared" si="21"/>
        <v>Terminado</v>
      </c>
      <c r="AD445" s="756"/>
      <c r="AE445" s="687"/>
      <c r="AF445" s="769"/>
      <c r="AG445" s="747"/>
    </row>
    <row r="446" spans="2:33" ht="127" customHeight="1" x14ac:dyDescent="0.2">
      <c r="B446" s="345"/>
      <c r="C446" s="220"/>
      <c r="D446" s="220"/>
      <c r="E446" s="220"/>
      <c r="F446" s="228"/>
      <c r="G446" s="230"/>
      <c r="H446" s="222"/>
      <c r="I446" s="222"/>
      <c r="J446" s="222"/>
      <c r="K446" s="222"/>
      <c r="L446" s="206"/>
      <c r="M446" s="206"/>
      <c r="N446" s="222"/>
      <c r="O446" s="224"/>
      <c r="P446" s="224"/>
      <c r="Q446" s="224"/>
      <c r="R446" s="49" t="s">
        <v>805</v>
      </c>
      <c r="S446" s="47">
        <v>0.3</v>
      </c>
      <c r="T446" s="15">
        <v>44075</v>
      </c>
      <c r="U446" s="15">
        <v>44180</v>
      </c>
      <c r="V446" s="341"/>
      <c r="W446" s="343"/>
      <c r="X446" s="343"/>
      <c r="Y446" s="343"/>
      <c r="Z446" s="743">
        <v>0</v>
      </c>
      <c r="AA446" s="826" t="s">
        <v>1271</v>
      </c>
      <c r="AB446" s="744" t="s">
        <v>907</v>
      </c>
      <c r="AC446" s="744" t="str">
        <f t="shared" si="21"/>
        <v>Sin Iniciar</v>
      </c>
      <c r="AD446" s="756"/>
      <c r="AE446" s="656"/>
      <c r="AF446" s="769"/>
      <c r="AG446" s="747"/>
    </row>
    <row r="447" spans="2:33" ht="127" customHeight="1" x14ac:dyDescent="0.2">
      <c r="B447" s="345" t="s">
        <v>760</v>
      </c>
      <c r="C447" s="213" t="s">
        <v>809</v>
      </c>
      <c r="D447" s="220" t="s">
        <v>113</v>
      </c>
      <c r="E447" s="220" t="s">
        <v>33</v>
      </c>
      <c r="F447" s="228"/>
      <c r="G447" s="230" t="s">
        <v>806</v>
      </c>
      <c r="H447" s="222"/>
      <c r="I447" s="222"/>
      <c r="J447" s="222"/>
      <c r="K447" s="222"/>
      <c r="L447" s="213"/>
      <c r="M447" s="213"/>
      <c r="N447" s="222" t="s">
        <v>807</v>
      </c>
      <c r="O447" s="224" t="s">
        <v>63</v>
      </c>
      <c r="P447" s="224">
        <v>43922</v>
      </c>
      <c r="Q447" s="224">
        <f>MAX(U447:U451)</f>
        <v>44104</v>
      </c>
      <c r="R447" s="50" t="s">
        <v>763</v>
      </c>
      <c r="S447" s="47">
        <v>0.1</v>
      </c>
      <c r="T447" s="15">
        <v>43922</v>
      </c>
      <c r="U447" s="15">
        <v>43936</v>
      </c>
      <c r="V447" s="341"/>
      <c r="W447" s="343">
        <v>0.9</v>
      </c>
      <c r="X447" s="343">
        <v>1</v>
      </c>
      <c r="Y447" s="343"/>
      <c r="Z447" s="639">
        <v>1</v>
      </c>
      <c r="AA447" s="799" t="s">
        <v>1220</v>
      </c>
      <c r="AB447" s="640" t="s">
        <v>865</v>
      </c>
      <c r="AC447" s="640" t="str">
        <f t="shared" si="21"/>
        <v>Terminado</v>
      </c>
      <c r="AD447" s="758" t="s">
        <v>1272</v>
      </c>
      <c r="AE447" s="729">
        <f>(Z447*S447)+(S448*Z448)+(Z449*S449)+(S450*Z450)+(S451*Z451)</f>
        <v>1</v>
      </c>
      <c r="AF447" s="642" t="s">
        <v>865</v>
      </c>
      <c r="AG447" s="643" t="str">
        <f>IF(AE447&lt;1%,"Sin iniciar",IF(AE447=100%,"Terminado","En gestión"))</f>
        <v>Terminado</v>
      </c>
    </row>
    <row r="448" spans="2:33" ht="127" customHeight="1" x14ac:dyDescent="0.2">
      <c r="B448" s="345"/>
      <c r="C448" s="214"/>
      <c r="D448" s="220"/>
      <c r="E448" s="220"/>
      <c r="F448" s="228"/>
      <c r="G448" s="230"/>
      <c r="H448" s="222"/>
      <c r="I448" s="222"/>
      <c r="J448" s="222"/>
      <c r="K448" s="222"/>
      <c r="L448" s="214"/>
      <c r="M448" s="214"/>
      <c r="N448" s="222"/>
      <c r="O448" s="224"/>
      <c r="P448" s="224"/>
      <c r="Q448" s="224"/>
      <c r="R448" s="50" t="s">
        <v>808</v>
      </c>
      <c r="S448" s="47">
        <v>0.2</v>
      </c>
      <c r="T448" s="15">
        <v>43922</v>
      </c>
      <c r="U448" s="15">
        <v>43929</v>
      </c>
      <c r="V448" s="341"/>
      <c r="W448" s="343"/>
      <c r="X448" s="343"/>
      <c r="Y448" s="343"/>
      <c r="Z448" s="639">
        <v>1</v>
      </c>
      <c r="AA448" s="799" t="s">
        <v>1220</v>
      </c>
      <c r="AB448" s="640" t="s">
        <v>865</v>
      </c>
      <c r="AC448" s="640" t="str">
        <f t="shared" si="21"/>
        <v>Terminado</v>
      </c>
      <c r="AD448" s="758"/>
      <c r="AE448" s="730"/>
      <c r="AF448" s="642"/>
      <c r="AG448" s="643"/>
    </row>
    <row r="449" spans="2:33" ht="127" customHeight="1" x14ac:dyDescent="0.2">
      <c r="B449" s="345"/>
      <c r="C449" s="214"/>
      <c r="D449" s="220"/>
      <c r="E449" s="220"/>
      <c r="F449" s="228"/>
      <c r="G449" s="230"/>
      <c r="H449" s="222"/>
      <c r="I449" s="222"/>
      <c r="J449" s="222"/>
      <c r="K449" s="222"/>
      <c r="L449" s="214"/>
      <c r="M449" s="214"/>
      <c r="N449" s="222"/>
      <c r="O449" s="224"/>
      <c r="P449" s="224"/>
      <c r="Q449" s="224"/>
      <c r="R449" s="50" t="s">
        <v>810</v>
      </c>
      <c r="S449" s="47">
        <v>0.1</v>
      </c>
      <c r="T449" s="15">
        <v>43922</v>
      </c>
      <c r="U449" s="15">
        <v>43934</v>
      </c>
      <c r="V449" s="341"/>
      <c r="W449" s="343"/>
      <c r="X449" s="343"/>
      <c r="Y449" s="343"/>
      <c r="Z449" s="639">
        <v>1</v>
      </c>
      <c r="AA449" s="799" t="s">
        <v>1220</v>
      </c>
      <c r="AB449" s="640" t="s">
        <v>865</v>
      </c>
      <c r="AC449" s="640" t="str">
        <f t="shared" si="21"/>
        <v>Terminado</v>
      </c>
      <c r="AD449" s="758"/>
      <c r="AE449" s="730"/>
      <c r="AF449" s="642"/>
      <c r="AG449" s="643"/>
    </row>
    <row r="450" spans="2:33" ht="127" customHeight="1" x14ac:dyDescent="0.2">
      <c r="B450" s="345"/>
      <c r="C450" s="214"/>
      <c r="D450" s="220"/>
      <c r="E450" s="220"/>
      <c r="F450" s="228"/>
      <c r="G450" s="230"/>
      <c r="H450" s="222"/>
      <c r="I450" s="222"/>
      <c r="J450" s="222"/>
      <c r="K450" s="222"/>
      <c r="L450" s="214"/>
      <c r="M450" s="214"/>
      <c r="N450" s="222"/>
      <c r="O450" s="224"/>
      <c r="P450" s="224"/>
      <c r="Q450" s="224"/>
      <c r="R450" s="50" t="s">
        <v>811</v>
      </c>
      <c r="S450" s="47">
        <v>0.5</v>
      </c>
      <c r="T450" s="15">
        <v>43929</v>
      </c>
      <c r="U450" s="15">
        <v>43929</v>
      </c>
      <c r="V450" s="341"/>
      <c r="W450" s="343"/>
      <c r="X450" s="343"/>
      <c r="Y450" s="343"/>
      <c r="Z450" s="639">
        <v>1</v>
      </c>
      <c r="AA450" s="799" t="s">
        <v>1220</v>
      </c>
      <c r="AB450" s="640" t="s">
        <v>865</v>
      </c>
      <c r="AC450" s="640" t="str">
        <f t="shared" si="21"/>
        <v>Terminado</v>
      </c>
      <c r="AD450" s="758"/>
      <c r="AE450" s="730"/>
      <c r="AF450" s="642"/>
      <c r="AG450" s="643"/>
    </row>
    <row r="451" spans="2:33" ht="127" customHeight="1" x14ac:dyDescent="0.2">
      <c r="B451" s="345"/>
      <c r="C451" s="215"/>
      <c r="D451" s="220"/>
      <c r="E451" s="220"/>
      <c r="F451" s="228"/>
      <c r="G451" s="230"/>
      <c r="H451" s="222"/>
      <c r="I451" s="222"/>
      <c r="J451" s="222"/>
      <c r="K451" s="222"/>
      <c r="L451" s="215"/>
      <c r="M451" s="215"/>
      <c r="N451" s="222"/>
      <c r="O451" s="224"/>
      <c r="P451" s="224"/>
      <c r="Q451" s="224"/>
      <c r="R451" s="50" t="s">
        <v>812</v>
      </c>
      <c r="S451" s="47">
        <v>0.1</v>
      </c>
      <c r="T451" s="15">
        <v>44104</v>
      </c>
      <c r="U451" s="15">
        <v>44104</v>
      </c>
      <c r="V451" s="341"/>
      <c r="W451" s="343"/>
      <c r="X451" s="343"/>
      <c r="Y451" s="343"/>
      <c r="Z451" s="743">
        <v>1</v>
      </c>
      <c r="AA451" s="829" t="s">
        <v>1273</v>
      </c>
      <c r="AB451" s="744" t="s">
        <v>865</v>
      </c>
      <c r="AC451" s="744" t="str">
        <f t="shared" si="21"/>
        <v>Terminado</v>
      </c>
      <c r="AD451" s="756"/>
      <c r="AE451" s="740"/>
      <c r="AF451" s="769"/>
      <c r="AG451" s="747"/>
    </row>
    <row r="452" spans="2:33" ht="127" customHeight="1" x14ac:dyDescent="0.2">
      <c r="B452" s="345" t="s">
        <v>760</v>
      </c>
      <c r="C452" s="220" t="s">
        <v>36</v>
      </c>
      <c r="D452" s="220" t="s">
        <v>37</v>
      </c>
      <c r="E452" s="220" t="s">
        <v>33</v>
      </c>
      <c r="F452" s="228"/>
      <c r="G452" s="230" t="s">
        <v>813</v>
      </c>
      <c r="H452" s="222"/>
      <c r="I452" s="222"/>
      <c r="J452" s="222"/>
      <c r="K452" s="222"/>
      <c r="L452" s="213" t="s">
        <v>841</v>
      </c>
      <c r="M452" s="213"/>
      <c r="N452" s="222" t="s">
        <v>814</v>
      </c>
      <c r="O452" s="224" t="s">
        <v>63</v>
      </c>
      <c r="P452" s="224">
        <f>MIN(T452:T454)</f>
        <v>43948</v>
      </c>
      <c r="Q452" s="224">
        <f>MAX(U452:U454)</f>
        <v>44196</v>
      </c>
      <c r="R452" s="50" t="s">
        <v>763</v>
      </c>
      <c r="S452" s="47">
        <v>0.1</v>
      </c>
      <c r="T452" s="15">
        <v>43948</v>
      </c>
      <c r="U452" s="15">
        <v>43957</v>
      </c>
      <c r="V452" s="341"/>
      <c r="W452" s="343">
        <v>0.5</v>
      </c>
      <c r="X452" s="343">
        <v>1</v>
      </c>
      <c r="Y452" s="343"/>
      <c r="Z452" s="639">
        <v>1</v>
      </c>
      <c r="AA452" s="799" t="s">
        <v>1220</v>
      </c>
      <c r="AB452" s="640" t="s">
        <v>865</v>
      </c>
      <c r="AC452" s="640" t="str">
        <f t="shared" si="21"/>
        <v>Terminado</v>
      </c>
      <c r="AD452" s="758" t="s">
        <v>1274</v>
      </c>
      <c r="AE452" s="694">
        <f>(Z452*S452)+(S453*Z453)+(Z454*S454)</f>
        <v>0.93</v>
      </c>
      <c r="AF452" s="642" t="s">
        <v>907</v>
      </c>
      <c r="AG452" s="643" t="str">
        <f>IF(AE452&lt;1%,"Sin iniciar",IF(AE452=100%,"Terminado","En gestión"))</f>
        <v>En gestión</v>
      </c>
    </row>
    <row r="453" spans="2:33" ht="127" customHeight="1" x14ac:dyDescent="0.2">
      <c r="B453" s="345"/>
      <c r="C453" s="220"/>
      <c r="D453" s="220"/>
      <c r="E453" s="220"/>
      <c r="F453" s="228"/>
      <c r="G453" s="230"/>
      <c r="H453" s="222"/>
      <c r="I453" s="222"/>
      <c r="J453" s="222"/>
      <c r="K453" s="222"/>
      <c r="L453" s="214"/>
      <c r="M453" s="214"/>
      <c r="N453" s="222"/>
      <c r="O453" s="224"/>
      <c r="P453" s="224"/>
      <c r="Q453" s="224"/>
      <c r="R453" s="50" t="s">
        <v>815</v>
      </c>
      <c r="S453" s="47">
        <v>0.2</v>
      </c>
      <c r="T453" s="15">
        <v>43957</v>
      </c>
      <c r="U453" s="15">
        <v>44012</v>
      </c>
      <c r="V453" s="341"/>
      <c r="W453" s="343"/>
      <c r="X453" s="343"/>
      <c r="Y453" s="343"/>
      <c r="Z453" s="639">
        <v>1</v>
      </c>
      <c r="AA453" s="799" t="s">
        <v>1220</v>
      </c>
      <c r="AB453" s="640" t="s">
        <v>865</v>
      </c>
      <c r="AC453" s="640" t="str">
        <f t="shared" si="21"/>
        <v>Terminado</v>
      </c>
      <c r="AD453" s="758"/>
      <c r="AE453" s="687"/>
      <c r="AF453" s="642"/>
      <c r="AG453" s="643"/>
    </row>
    <row r="454" spans="2:33" ht="127" customHeight="1" thickBot="1" x14ac:dyDescent="0.25">
      <c r="B454" s="346"/>
      <c r="C454" s="221"/>
      <c r="D454" s="221"/>
      <c r="E454" s="221"/>
      <c r="F454" s="229"/>
      <c r="G454" s="231"/>
      <c r="H454" s="223"/>
      <c r="I454" s="223"/>
      <c r="J454" s="223"/>
      <c r="K454" s="223"/>
      <c r="L454" s="537"/>
      <c r="M454" s="537"/>
      <c r="N454" s="223"/>
      <c r="O454" s="225"/>
      <c r="P454" s="225"/>
      <c r="Q454" s="225"/>
      <c r="R454" s="107" t="s">
        <v>816</v>
      </c>
      <c r="S454" s="108">
        <v>0.7</v>
      </c>
      <c r="T454" s="109">
        <v>44013</v>
      </c>
      <c r="U454" s="109">
        <v>44196</v>
      </c>
      <c r="V454" s="342"/>
      <c r="W454" s="344"/>
      <c r="X454" s="344"/>
      <c r="Y454" s="344"/>
      <c r="Z454" s="749">
        <v>0.9</v>
      </c>
      <c r="AA454" s="830" t="s">
        <v>1275</v>
      </c>
      <c r="AB454" s="750" t="s">
        <v>907</v>
      </c>
      <c r="AC454" s="750" t="str">
        <f t="shared" si="21"/>
        <v>En gestión</v>
      </c>
      <c r="AD454" s="757"/>
      <c r="AE454" s="698"/>
      <c r="AF454" s="775"/>
      <c r="AG454" s="753"/>
    </row>
    <row r="455" spans="2:33" ht="303" customHeight="1" thickTop="1" x14ac:dyDescent="0.2">
      <c r="B455" s="515" t="s">
        <v>817</v>
      </c>
      <c r="C455" s="421" t="s">
        <v>31</v>
      </c>
      <c r="D455" s="421" t="s">
        <v>32</v>
      </c>
      <c r="E455" s="421" t="s">
        <v>49</v>
      </c>
      <c r="F455" s="517">
        <v>0.23</v>
      </c>
      <c r="G455" s="518"/>
      <c r="H455" s="519" t="s">
        <v>35</v>
      </c>
      <c r="I455" s="519" t="s">
        <v>35</v>
      </c>
      <c r="J455" s="519" t="s">
        <v>35</v>
      </c>
      <c r="K455" s="519" t="s">
        <v>35</v>
      </c>
      <c r="L455" s="538" t="s">
        <v>282</v>
      </c>
      <c r="M455" s="538" t="s">
        <v>260</v>
      </c>
      <c r="N455" s="421" t="s">
        <v>818</v>
      </c>
      <c r="O455" s="519" t="s">
        <v>52</v>
      </c>
      <c r="P455" s="520">
        <v>43845</v>
      </c>
      <c r="Q455" s="520">
        <f>MAX(U455:U456)</f>
        <v>44180</v>
      </c>
      <c r="R455" s="131" t="s">
        <v>819</v>
      </c>
      <c r="S455" s="110">
        <v>0.5</v>
      </c>
      <c r="T455" s="111">
        <v>43845</v>
      </c>
      <c r="U455" s="111">
        <v>44180</v>
      </c>
      <c r="V455" s="513">
        <v>0.25</v>
      </c>
      <c r="W455" s="513">
        <v>0.5</v>
      </c>
      <c r="X455" s="513">
        <v>0.75</v>
      </c>
      <c r="Y455" s="513">
        <v>1</v>
      </c>
      <c r="Z455" s="776">
        <v>1.1000000000000001</v>
      </c>
      <c r="AA455" s="841" t="s">
        <v>1276</v>
      </c>
      <c r="AB455" s="777" t="s">
        <v>907</v>
      </c>
      <c r="AC455" s="777" t="s">
        <v>865</v>
      </c>
      <c r="AD455" s="778" t="s">
        <v>1277</v>
      </c>
      <c r="AE455" s="779">
        <f>(Z455*S455)+(S456*Z456)</f>
        <v>0.8</v>
      </c>
      <c r="AF455" s="780" t="s">
        <v>907</v>
      </c>
      <c r="AG455" s="781" t="str">
        <f>IF(AE455&lt;1%,"Sin iniciar",IF(AE455=100%,"Terminado","En gestión"))</f>
        <v>En gestión</v>
      </c>
    </row>
    <row r="456" spans="2:33" ht="303" customHeight="1" thickBot="1" x14ac:dyDescent="0.25">
      <c r="B456" s="516"/>
      <c r="C456" s="293"/>
      <c r="D456" s="293"/>
      <c r="E456" s="293"/>
      <c r="F456" s="297"/>
      <c r="G456" s="334"/>
      <c r="H456" s="511"/>
      <c r="I456" s="511"/>
      <c r="J456" s="511"/>
      <c r="K456" s="511"/>
      <c r="L456" s="539"/>
      <c r="M456" s="539"/>
      <c r="N456" s="293"/>
      <c r="O456" s="511"/>
      <c r="P456" s="521"/>
      <c r="Q456" s="521"/>
      <c r="R456" s="133" t="s">
        <v>833</v>
      </c>
      <c r="S456" s="105">
        <v>0.5</v>
      </c>
      <c r="T456" s="112">
        <v>43845</v>
      </c>
      <c r="U456" s="112">
        <v>44180</v>
      </c>
      <c r="V456" s="514"/>
      <c r="W456" s="514"/>
      <c r="X456" s="514"/>
      <c r="Y456" s="514"/>
      <c r="Z456" s="782">
        <v>0.5</v>
      </c>
      <c r="AA456" s="842" t="s">
        <v>1278</v>
      </c>
      <c r="AB456" s="783" t="s">
        <v>907</v>
      </c>
      <c r="AC456" s="783" t="str">
        <f>IF(Z456&lt;1%,"Sin Iniciar",IF(Z456=100%,"Terminado","En gestión"))</f>
        <v>En gestión</v>
      </c>
      <c r="AD456" s="784" t="s">
        <v>1290</v>
      </c>
      <c r="AE456" s="651"/>
      <c r="AF456" s="785"/>
      <c r="AG456" s="652"/>
    </row>
    <row r="457" spans="2:33" ht="17" thickTop="1" x14ac:dyDescent="0.2"/>
  </sheetData>
  <mergeCells count="3331">
    <mergeCell ref="AE452:AE454"/>
    <mergeCell ref="AF452:AF454"/>
    <mergeCell ref="AG452:AG454"/>
    <mergeCell ref="AD455:AD456"/>
    <mergeCell ref="AE455:AE456"/>
    <mergeCell ref="AF455:AF456"/>
    <mergeCell ref="AG455:AG456"/>
    <mergeCell ref="AA348:AA349"/>
    <mergeCell ref="AA307:AA309"/>
    <mergeCell ref="AA304:AA306"/>
    <mergeCell ref="AA278:AA281"/>
    <mergeCell ref="AA274:AA277"/>
    <mergeCell ref="AA244:AA248"/>
    <mergeCell ref="B1:AG1"/>
    <mergeCell ref="AE431:AE432"/>
    <mergeCell ref="AF431:AF432"/>
    <mergeCell ref="AG431:AG432"/>
    <mergeCell ref="AE433:AE434"/>
    <mergeCell ref="AF433:AF434"/>
    <mergeCell ref="AG433:AG434"/>
    <mergeCell ref="AE435:AE440"/>
    <mergeCell ref="AF435:AF440"/>
    <mergeCell ref="AG435:AG440"/>
    <mergeCell ref="AE441:AE442"/>
    <mergeCell ref="AF441:AF442"/>
    <mergeCell ref="AG441:AG442"/>
    <mergeCell ref="AE443:AE446"/>
    <mergeCell ref="AF443:AF446"/>
    <mergeCell ref="AG443:AG446"/>
    <mergeCell ref="AE447:AE451"/>
    <mergeCell ref="AF447:AF451"/>
    <mergeCell ref="AG447:AG451"/>
    <mergeCell ref="AE416:AE418"/>
    <mergeCell ref="AF416:AF418"/>
    <mergeCell ref="AG416:AG418"/>
    <mergeCell ref="AE419:AE420"/>
    <mergeCell ref="AF419:AF420"/>
    <mergeCell ref="AG419:AG420"/>
    <mergeCell ref="AE421:AE422"/>
    <mergeCell ref="AF421:AF422"/>
    <mergeCell ref="AG421:AG422"/>
    <mergeCell ref="AE423:AE425"/>
    <mergeCell ref="AF423:AF425"/>
    <mergeCell ref="AG423:AG425"/>
    <mergeCell ref="AE426:AE427"/>
    <mergeCell ref="AF426:AF427"/>
    <mergeCell ref="AG426:AG427"/>
    <mergeCell ref="AE428:AE430"/>
    <mergeCell ref="AF428:AF430"/>
    <mergeCell ref="AG428:AG430"/>
    <mergeCell ref="AE396:AE398"/>
    <mergeCell ref="AF396:AF398"/>
    <mergeCell ref="AG396:AG398"/>
    <mergeCell ref="AE399:AE402"/>
    <mergeCell ref="AF399:AF402"/>
    <mergeCell ref="AG399:AG402"/>
    <mergeCell ref="AE403:AE404"/>
    <mergeCell ref="AF403:AF404"/>
    <mergeCell ref="AG403:AG404"/>
    <mergeCell ref="AE405:AE409"/>
    <mergeCell ref="AF405:AF409"/>
    <mergeCell ref="AG405:AG409"/>
    <mergeCell ref="AE410:AE412"/>
    <mergeCell ref="AF410:AF412"/>
    <mergeCell ref="AG410:AG412"/>
    <mergeCell ref="AE413:AE415"/>
    <mergeCell ref="AF413:AF415"/>
    <mergeCell ref="AG413:AG415"/>
    <mergeCell ref="AE378:AE380"/>
    <mergeCell ref="AF378:AF380"/>
    <mergeCell ref="AG378:AG380"/>
    <mergeCell ref="AE381:AE384"/>
    <mergeCell ref="AF381:AF384"/>
    <mergeCell ref="AG381:AG384"/>
    <mergeCell ref="AE385:AE387"/>
    <mergeCell ref="AF385:AF387"/>
    <mergeCell ref="AG385:AG387"/>
    <mergeCell ref="AE388:AE389"/>
    <mergeCell ref="AF388:AF389"/>
    <mergeCell ref="AG388:AG389"/>
    <mergeCell ref="AE390:AE392"/>
    <mergeCell ref="AF390:AF392"/>
    <mergeCell ref="AG390:AG392"/>
    <mergeCell ref="AE393:AE395"/>
    <mergeCell ref="AF393:AF395"/>
    <mergeCell ref="AG393:AG395"/>
    <mergeCell ref="AE362:AE364"/>
    <mergeCell ref="AF362:AF364"/>
    <mergeCell ref="AG362:AG364"/>
    <mergeCell ref="AE365:AE367"/>
    <mergeCell ref="AF365:AF367"/>
    <mergeCell ref="AG365:AG367"/>
    <mergeCell ref="AE368:AE369"/>
    <mergeCell ref="AF368:AF369"/>
    <mergeCell ref="AG368:AG369"/>
    <mergeCell ref="AE370:AE371"/>
    <mergeCell ref="AF370:AF371"/>
    <mergeCell ref="AG370:AG371"/>
    <mergeCell ref="AE372:AE374"/>
    <mergeCell ref="AF372:AF374"/>
    <mergeCell ref="AG372:AG374"/>
    <mergeCell ref="AE375:AE377"/>
    <mergeCell ref="AF375:AF377"/>
    <mergeCell ref="AG375:AG377"/>
    <mergeCell ref="AE348:AE349"/>
    <mergeCell ref="AF348:AF349"/>
    <mergeCell ref="AG348:AG349"/>
    <mergeCell ref="AD350:AD354"/>
    <mergeCell ref="AE350:AE354"/>
    <mergeCell ref="AF350:AF354"/>
    <mergeCell ref="AG350:AG354"/>
    <mergeCell ref="AD355:AD357"/>
    <mergeCell ref="AE355:AE357"/>
    <mergeCell ref="AF355:AF357"/>
    <mergeCell ref="AG355:AG357"/>
    <mergeCell ref="AD358:AD359"/>
    <mergeCell ref="AE358:AE359"/>
    <mergeCell ref="AF358:AF359"/>
    <mergeCell ref="AG358:AG359"/>
    <mergeCell ref="AA360:AA361"/>
    <mergeCell ref="AE360:AE361"/>
    <mergeCell ref="AF360:AF361"/>
    <mergeCell ref="AG360:AG361"/>
    <mergeCell ref="AE330:AE331"/>
    <mergeCell ref="AF330:AF331"/>
    <mergeCell ref="AG330:AG331"/>
    <mergeCell ref="AD332:AD336"/>
    <mergeCell ref="AE332:AE336"/>
    <mergeCell ref="AF332:AF336"/>
    <mergeCell ref="AG332:AG336"/>
    <mergeCell ref="AE337:AE339"/>
    <mergeCell ref="AF337:AF339"/>
    <mergeCell ref="AG337:AG339"/>
    <mergeCell ref="AE340:AE343"/>
    <mergeCell ref="AF340:AF343"/>
    <mergeCell ref="AG340:AG343"/>
    <mergeCell ref="AE344:AE347"/>
    <mergeCell ref="AF344:AF347"/>
    <mergeCell ref="AG344:AG347"/>
    <mergeCell ref="AE314:AE317"/>
    <mergeCell ref="AF314:AF317"/>
    <mergeCell ref="AG314:AG317"/>
    <mergeCell ref="AA316:AA317"/>
    <mergeCell ref="AE318:AE321"/>
    <mergeCell ref="AF318:AF321"/>
    <mergeCell ref="AG318:AG321"/>
    <mergeCell ref="AE322:AE323"/>
    <mergeCell ref="AF322:AF323"/>
    <mergeCell ref="AG322:AG323"/>
    <mergeCell ref="AE324:AE325"/>
    <mergeCell ref="AF324:AF325"/>
    <mergeCell ref="AG324:AG325"/>
    <mergeCell ref="AE327:AE329"/>
    <mergeCell ref="AF327:AF329"/>
    <mergeCell ref="AG327:AG329"/>
    <mergeCell ref="AE296:AE298"/>
    <mergeCell ref="AF296:AF298"/>
    <mergeCell ref="AG296:AG298"/>
    <mergeCell ref="AE299:AE301"/>
    <mergeCell ref="AF299:AF301"/>
    <mergeCell ref="AG299:AG301"/>
    <mergeCell ref="AE302:AE303"/>
    <mergeCell ref="AF302:AF303"/>
    <mergeCell ref="AG302:AG303"/>
    <mergeCell ref="AE304:AE306"/>
    <mergeCell ref="AF304:AF306"/>
    <mergeCell ref="AG304:AG306"/>
    <mergeCell ref="AE307:AE309"/>
    <mergeCell ref="AF307:AF309"/>
    <mergeCell ref="AG307:AG309"/>
    <mergeCell ref="AE310:AE313"/>
    <mergeCell ref="AF310:AF313"/>
    <mergeCell ref="AG310:AG313"/>
    <mergeCell ref="AE274:AE277"/>
    <mergeCell ref="AF274:AF277"/>
    <mergeCell ref="AG274:AG277"/>
    <mergeCell ref="AE278:AE281"/>
    <mergeCell ref="AF278:AF281"/>
    <mergeCell ref="AG278:AG281"/>
    <mergeCell ref="AE282:AE284"/>
    <mergeCell ref="AF282:AF284"/>
    <mergeCell ref="AG282:AG284"/>
    <mergeCell ref="AE285:AE288"/>
    <mergeCell ref="AF285:AF288"/>
    <mergeCell ref="AG285:AG288"/>
    <mergeCell ref="AE289:AE292"/>
    <mergeCell ref="AF289:AF292"/>
    <mergeCell ref="AG289:AG292"/>
    <mergeCell ref="AE293:AE295"/>
    <mergeCell ref="AF293:AF295"/>
    <mergeCell ref="AG293:AG295"/>
    <mergeCell ref="AE262:AE263"/>
    <mergeCell ref="AF262:AF263"/>
    <mergeCell ref="AG262:AG263"/>
    <mergeCell ref="AD265:AD266"/>
    <mergeCell ref="AE265:AE266"/>
    <mergeCell ref="AF265:AF266"/>
    <mergeCell ref="AG265:AG266"/>
    <mergeCell ref="AE267:AE268"/>
    <mergeCell ref="AF267:AF268"/>
    <mergeCell ref="AG267:AG268"/>
    <mergeCell ref="AD269:AD270"/>
    <mergeCell ref="AE269:AE270"/>
    <mergeCell ref="AF269:AF270"/>
    <mergeCell ref="AG269:AG270"/>
    <mergeCell ref="AD272:AD273"/>
    <mergeCell ref="AE272:AE273"/>
    <mergeCell ref="AF272:AF273"/>
    <mergeCell ref="AG272:AG273"/>
    <mergeCell ref="AE242:AE243"/>
    <mergeCell ref="AF242:AF243"/>
    <mergeCell ref="AG242:AG243"/>
    <mergeCell ref="AE244:AE248"/>
    <mergeCell ref="AF244:AF248"/>
    <mergeCell ref="AG244:AG248"/>
    <mergeCell ref="AD249:AD252"/>
    <mergeCell ref="AE249:AE252"/>
    <mergeCell ref="AF249:AF252"/>
    <mergeCell ref="AG249:AG252"/>
    <mergeCell ref="AE253:AE254"/>
    <mergeCell ref="AF253:AF254"/>
    <mergeCell ref="AG253:AG254"/>
    <mergeCell ref="AE255:AE257"/>
    <mergeCell ref="AF255:AF257"/>
    <mergeCell ref="AG255:AG257"/>
    <mergeCell ref="AD259:AD261"/>
    <mergeCell ref="AE259:AE261"/>
    <mergeCell ref="AF259:AF261"/>
    <mergeCell ref="AG259:AG261"/>
    <mergeCell ref="AE222:AE224"/>
    <mergeCell ref="AF222:AF224"/>
    <mergeCell ref="AG222:AG224"/>
    <mergeCell ref="AE225:AE228"/>
    <mergeCell ref="AF225:AF228"/>
    <mergeCell ref="AG225:AG228"/>
    <mergeCell ref="AE229:AE231"/>
    <mergeCell ref="AF229:AF231"/>
    <mergeCell ref="AG229:AG231"/>
    <mergeCell ref="AA232:AA235"/>
    <mergeCell ref="AE232:AE235"/>
    <mergeCell ref="AF232:AF235"/>
    <mergeCell ref="AG232:AG235"/>
    <mergeCell ref="AE236:AE237"/>
    <mergeCell ref="AF236:AF237"/>
    <mergeCell ref="AG236:AG237"/>
    <mergeCell ref="AE238:AE241"/>
    <mergeCell ref="AF238:AF241"/>
    <mergeCell ref="AG238:AG241"/>
    <mergeCell ref="AE204:AE206"/>
    <mergeCell ref="AF204:AF206"/>
    <mergeCell ref="AG204:AG206"/>
    <mergeCell ref="AE207:AE208"/>
    <mergeCell ref="AF207:AF208"/>
    <mergeCell ref="AG207:AG208"/>
    <mergeCell ref="AE210:AE213"/>
    <mergeCell ref="AF210:AF213"/>
    <mergeCell ref="AG210:AG213"/>
    <mergeCell ref="AE214:AE217"/>
    <mergeCell ref="AF214:AF217"/>
    <mergeCell ref="AG214:AG217"/>
    <mergeCell ref="AE218:AE219"/>
    <mergeCell ref="AF218:AF219"/>
    <mergeCell ref="AG218:AG219"/>
    <mergeCell ref="AE220:AE221"/>
    <mergeCell ref="AF220:AF221"/>
    <mergeCell ref="AG220:AG221"/>
    <mergeCell ref="AE185:AE187"/>
    <mergeCell ref="AF185:AF187"/>
    <mergeCell ref="AG185:AG187"/>
    <mergeCell ref="AE188:AE192"/>
    <mergeCell ref="AF188:AF192"/>
    <mergeCell ref="AG188:AG192"/>
    <mergeCell ref="AE193:AE194"/>
    <mergeCell ref="AF193:AF194"/>
    <mergeCell ref="AG193:AG194"/>
    <mergeCell ref="AE195:AE197"/>
    <mergeCell ref="AF195:AF197"/>
    <mergeCell ref="AG195:AG197"/>
    <mergeCell ref="AE198:AE200"/>
    <mergeCell ref="AF198:AF200"/>
    <mergeCell ref="AG198:AG200"/>
    <mergeCell ref="AE201:AE203"/>
    <mergeCell ref="AF201:AF203"/>
    <mergeCell ref="AG201:AG203"/>
    <mergeCell ref="AE159:AE163"/>
    <mergeCell ref="AF159:AF163"/>
    <mergeCell ref="AG159:AG163"/>
    <mergeCell ref="AE164:AE165"/>
    <mergeCell ref="AF164:AF165"/>
    <mergeCell ref="AG164:AG165"/>
    <mergeCell ref="AE166:AE170"/>
    <mergeCell ref="AF166:AF170"/>
    <mergeCell ref="AG166:AG170"/>
    <mergeCell ref="AE171:AE175"/>
    <mergeCell ref="AF171:AF175"/>
    <mergeCell ref="AG171:AG175"/>
    <mergeCell ref="AE176:AE180"/>
    <mergeCell ref="AF176:AF180"/>
    <mergeCell ref="AG176:AG180"/>
    <mergeCell ref="AE181:AE184"/>
    <mergeCell ref="AF181:AF184"/>
    <mergeCell ref="AG181:AG184"/>
    <mergeCell ref="AE135:AE139"/>
    <mergeCell ref="AF135:AF139"/>
    <mergeCell ref="AG135:AG139"/>
    <mergeCell ref="AE140:AE142"/>
    <mergeCell ref="AF140:AF142"/>
    <mergeCell ref="AG140:AG142"/>
    <mergeCell ref="AE143:AE145"/>
    <mergeCell ref="AF143:AF145"/>
    <mergeCell ref="AG143:AG145"/>
    <mergeCell ref="AE146:AE148"/>
    <mergeCell ref="AF146:AF148"/>
    <mergeCell ref="AG146:AG148"/>
    <mergeCell ref="AE149:AE153"/>
    <mergeCell ref="AF149:AF153"/>
    <mergeCell ref="AG149:AG153"/>
    <mergeCell ref="AE154:AE158"/>
    <mergeCell ref="AF154:AF158"/>
    <mergeCell ref="AG154:AG158"/>
    <mergeCell ref="AE114:AE115"/>
    <mergeCell ref="AF114:AF115"/>
    <mergeCell ref="AG114:AG115"/>
    <mergeCell ref="AE116:AE117"/>
    <mergeCell ref="AF116:AF117"/>
    <mergeCell ref="AG116:AG117"/>
    <mergeCell ref="AE118:AE123"/>
    <mergeCell ref="AF118:AF123"/>
    <mergeCell ref="AG118:AG123"/>
    <mergeCell ref="AE124:AE127"/>
    <mergeCell ref="AF124:AF127"/>
    <mergeCell ref="AG124:AG127"/>
    <mergeCell ref="AE128:AE132"/>
    <mergeCell ref="AF128:AF132"/>
    <mergeCell ref="AG128:AG132"/>
    <mergeCell ref="AE133:AE134"/>
    <mergeCell ref="AF133:AF134"/>
    <mergeCell ref="AG133:AG134"/>
    <mergeCell ref="AD97:AD99"/>
    <mergeCell ref="AE97:AE99"/>
    <mergeCell ref="AF97:AF99"/>
    <mergeCell ref="AG97:AG99"/>
    <mergeCell ref="AD100:AD102"/>
    <mergeCell ref="AE100:AE102"/>
    <mergeCell ref="AF100:AF102"/>
    <mergeCell ref="AG100:AG102"/>
    <mergeCell ref="AD103:AD104"/>
    <mergeCell ref="AE103:AE104"/>
    <mergeCell ref="AF103:AF104"/>
    <mergeCell ref="AG103:AG104"/>
    <mergeCell ref="AE105:AE110"/>
    <mergeCell ref="AF105:AF110"/>
    <mergeCell ref="AG105:AG110"/>
    <mergeCell ref="AE112:AE113"/>
    <mergeCell ref="AF112:AF113"/>
    <mergeCell ref="AG112:AG113"/>
    <mergeCell ref="AE80:AE82"/>
    <mergeCell ref="AF80:AF82"/>
    <mergeCell ref="AG80:AG82"/>
    <mergeCell ref="AE83:AE87"/>
    <mergeCell ref="AF83:AF87"/>
    <mergeCell ref="AG83:AG87"/>
    <mergeCell ref="AE88:AE89"/>
    <mergeCell ref="AF88:AF89"/>
    <mergeCell ref="AG88:AG89"/>
    <mergeCell ref="AE90:AE91"/>
    <mergeCell ref="AF90:AF91"/>
    <mergeCell ref="AG90:AG91"/>
    <mergeCell ref="AD92:AD93"/>
    <mergeCell ref="AE92:AE93"/>
    <mergeCell ref="AF92:AF93"/>
    <mergeCell ref="AG92:AG93"/>
    <mergeCell ref="AD94:AD96"/>
    <mergeCell ref="AE94:AE96"/>
    <mergeCell ref="AF94:AF96"/>
    <mergeCell ref="AG94:AG96"/>
    <mergeCell ref="AE54:AE65"/>
    <mergeCell ref="AF54:AF65"/>
    <mergeCell ref="AG54:AG65"/>
    <mergeCell ref="AE66:AE68"/>
    <mergeCell ref="AF66:AF68"/>
    <mergeCell ref="AG66:AG68"/>
    <mergeCell ref="AE69:AE71"/>
    <mergeCell ref="AF69:AF71"/>
    <mergeCell ref="AG69:AG71"/>
    <mergeCell ref="AE72:AE74"/>
    <mergeCell ref="AF72:AF74"/>
    <mergeCell ref="AG72:AG74"/>
    <mergeCell ref="AE75:AE77"/>
    <mergeCell ref="AF75:AF77"/>
    <mergeCell ref="AG75:AG77"/>
    <mergeCell ref="AE78:AE79"/>
    <mergeCell ref="AF78:AF79"/>
    <mergeCell ref="AG78:AG79"/>
    <mergeCell ref="AD40:AD41"/>
    <mergeCell ref="AE40:AE41"/>
    <mergeCell ref="AF40:AF41"/>
    <mergeCell ref="AG40:AG41"/>
    <mergeCell ref="AE42:AE43"/>
    <mergeCell ref="AF42:AF43"/>
    <mergeCell ref="AG42:AG43"/>
    <mergeCell ref="AE44:AE46"/>
    <mergeCell ref="AF44:AF46"/>
    <mergeCell ref="AG44:AG46"/>
    <mergeCell ref="AE47:AE50"/>
    <mergeCell ref="AF47:AF50"/>
    <mergeCell ref="AG47:AG50"/>
    <mergeCell ref="AE51:AE53"/>
    <mergeCell ref="AF51:AF53"/>
    <mergeCell ref="AG51:AG53"/>
    <mergeCell ref="AE21:AE23"/>
    <mergeCell ref="AF21:AF23"/>
    <mergeCell ref="AG21:AG23"/>
    <mergeCell ref="AD24:AD27"/>
    <mergeCell ref="AE24:AE27"/>
    <mergeCell ref="AF24:AF27"/>
    <mergeCell ref="AG24:AG27"/>
    <mergeCell ref="AD28:AD31"/>
    <mergeCell ref="AE28:AE31"/>
    <mergeCell ref="AF28:AF31"/>
    <mergeCell ref="AG28:AG31"/>
    <mergeCell ref="AD32:AD35"/>
    <mergeCell ref="AE32:AE35"/>
    <mergeCell ref="AF32:AF35"/>
    <mergeCell ref="AG32:AG35"/>
    <mergeCell ref="AD36:AD39"/>
    <mergeCell ref="AE36:AE39"/>
    <mergeCell ref="AF36:AF39"/>
    <mergeCell ref="AG36:AG39"/>
    <mergeCell ref="Z2:AG2"/>
    <mergeCell ref="AD4:AD6"/>
    <mergeCell ref="AE4:AE6"/>
    <mergeCell ref="AF4:AF6"/>
    <mergeCell ref="AG4:AG6"/>
    <mergeCell ref="AE7:AE8"/>
    <mergeCell ref="AF7:AF8"/>
    <mergeCell ref="AG7:AG8"/>
    <mergeCell ref="AE9:AE12"/>
    <mergeCell ref="AF9:AF12"/>
    <mergeCell ref="AG9:AG12"/>
    <mergeCell ref="AE13:AE16"/>
    <mergeCell ref="AF13:AF16"/>
    <mergeCell ref="AG13:AG16"/>
    <mergeCell ref="AD17:AD20"/>
    <mergeCell ref="AE17:AE20"/>
    <mergeCell ref="AF17:AF20"/>
    <mergeCell ref="AG17:AG20"/>
    <mergeCell ref="M396:M398"/>
    <mergeCell ref="L396:L398"/>
    <mergeCell ref="M399:M402"/>
    <mergeCell ref="L399:L402"/>
    <mergeCell ref="M403:M404"/>
    <mergeCell ref="L403:L404"/>
    <mergeCell ref="L443:L446"/>
    <mergeCell ref="M443:M446"/>
    <mergeCell ref="M447:M451"/>
    <mergeCell ref="L447:L451"/>
    <mergeCell ref="M452:M454"/>
    <mergeCell ref="L452:L454"/>
    <mergeCell ref="M455:M456"/>
    <mergeCell ref="L455:L456"/>
    <mergeCell ref="M410:M412"/>
    <mergeCell ref="L410:L412"/>
    <mergeCell ref="M413:M415"/>
    <mergeCell ref="L413:L415"/>
    <mergeCell ref="M416:M418"/>
    <mergeCell ref="L416:L418"/>
    <mergeCell ref="M419:M420"/>
    <mergeCell ref="L419:L420"/>
    <mergeCell ref="M421:M422"/>
    <mergeCell ref="L421:L422"/>
    <mergeCell ref="M423:M425"/>
    <mergeCell ref="L423:L425"/>
    <mergeCell ref="M426:M427"/>
    <mergeCell ref="L426:L427"/>
    <mergeCell ref="M428:M430"/>
    <mergeCell ref="L428:L430"/>
    <mergeCell ref="M431:M432"/>
    <mergeCell ref="L431:L432"/>
    <mergeCell ref="M362:M364"/>
    <mergeCell ref="L362:L364"/>
    <mergeCell ref="M365:M367"/>
    <mergeCell ref="L365:L367"/>
    <mergeCell ref="M368:M369"/>
    <mergeCell ref="L368:L369"/>
    <mergeCell ref="M370:M371"/>
    <mergeCell ref="L370:L371"/>
    <mergeCell ref="M372:M374"/>
    <mergeCell ref="L372:L374"/>
    <mergeCell ref="M378:M380"/>
    <mergeCell ref="L378:L380"/>
    <mergeCell ref="M381:M384"/>
    <mergeCell ref="L381:L384"/>
    <mergeCell ref="M385:M387"/>
    <mergeCell ref="L385:L387"/>
    <mergeCell ref="M388:M389"/>
    <mergeCell ref="L388:L389"/>
    <mergeCell ref="M332:M336"/>
    <mergeCell ref="L332:L336"/>
    <mergeCell ref="M337:M339"/>
    <mergeCell ref="L337:L339"/>
    <mergeCell ref="M340:M343"/>
    <mergeCell ref="L340:L343"/>
    <mergeCell ref="M344:M347"/>
    <mergeCell ref="L344:L347"/>
    <mergeCell ref="M348:M349"/>
    <mergeCell ref="L348:L349"/>
    <mergeCell ref="M350:M354"/>
    <mergeCell ref="L350:L354"/>
    <mergeCell ref="M355:M357"/>
    <mergeCell ref="L355:L357"/>
    <mergeCell ref="M358:M359"/>
    <mergeCell ref="L358:L359"/>
    <mergeCell ref="M360:M361"/>
    <mergeCell ref="L360:L361"/>
    <mergeCell ref="M289:M292"/>
    <mergeCell ref="L289:L292"/>
    <mergeCell ref="M293:M295"/>
    <mergeCell ref="L293:L295"/>
    <mergeCell ref="M296:M298"/>
    <mergeCell ref="L296:L298"/>
    <mergeCell ref="M299:M301"/>
    <mergeCell ref="L299:L301"/>
    <mergeCell ref="M302:M303"/>
    <mergeCell ref="L302:L303"/>
    <mergeCell ref="M304:M306"/>
    <mergeCell ref="L304:L306"/>
    <mergeCell ref="L322:L323"/>
    <mergeCell ref="M324:M325"/>
    <mergeCell ref="L324:L325"/>
    <mergeCell ref="L327:L329"/>
    <mergeCell ref="M327:M329"/>
    <mergeCell ref="M259:M261"/>
    <mergeCell ref="L259:L261"/>
    <mergeCell ref="M262:M263"/>
    <mergeCell ref="L262:L263"/>
    <mergeCell ref="M265:M266"/>
    <mergeCell ref="L265:L266"/>
    <mergeCell ref="M267:M268"/>
    <mergeCell ref="L267:L268"/>
    <mergeCell ref="M269:M270"/>
    <mergeCell ref="L269:L270"/>
    <mergeCell ref="L272:L273"/>
    <mergeCell ref="M272:M273"/>
    <mergeCell ref="M274:M277"/>
    <mergeCell ref="L274:L277"/>
    <mergeCell ref="M278:M281"/>
    <mergeCell ref="L278:L281"/>
    <mergeCell ref="M282:M284"/>
    <mergeCell ref="L282:L284"/>
    <mergeCell ref="M225:M228"/>
    <mergeCell ref="L225:L228"/>
    <mergeCell ref="M229:M231"/>
    <mergeCell ref="L229:L231"/>
    <mergeCell ref="M232:M235"/>
    <mergeCell ref="L232:L235"/>
    <mergeCell ref="M236:M237"/>
    <mergeCell ref="L236:L237"/>
    <mergeCell ref="M238:M241"/>
    <mergeCell ref="L238:L241"/>
    <mergeCell ref="M242:M243"/>
    <mergeCell ref="L242:L243"/>
    <mergeCell ref="M244:M248"/>
    <mergeCell ref="L244:L248"/>
    <mergeCell ref="M253:M254"/>
    <mergeCell ref="M255:M257"/>
    <mergeCell ref="L255:L257"/>
    <mergeCell ref="L154:L158"/>
    <mergeCell ref="M154:M158"/>
    <mergeCell ref="L164:L165"/>
    <mergeCell ref="M164:M165"/>
    <mergeCell ref="L166:L170"/>
    <mergeCell ref="M166:M170"/>
    <mergeCell ref="L159:L163"/>
    <mergeCell ref="M159:M163"/>
    <mergeCell ref="L171:L175"/>
    <mergeCell ref="M171:M175"/>
    <mergeCell ref="L176:L178"/>
    <mergeCell ref="L179:L180"/>
    <mergeCell ref="M176:M180"/>
    <mergeCell ref="L181:L184"/>
    <mergeCell ref="M181:M184"/>
    <mergeCell ref="M185:M187"/>
    <mergeCell ref="L185:L187"/>
    <mergeCell ref="L7:L8"/>
    <mergeCell ref="L4:L6"/>
    <mergeCell ref="M4:M6"/>
    <mergeCell ref="M116:M117"/>
    <mergeCell ref="L116:L117"/>
    <mergeCell ref="M133:M134"/>
    <mergeCell ref="L135:L136"/>
    <mergeCell ref="L137:L139"/>
    <mergeCell ref="M135:M136"/>
    <mergeCell ref="M137:M139"/>
    <mergeCell ref="L140:L142"/>
    <mergeCell ref="M140:M142"/>
    <mergeCell ref="L143:L145"/>
    <mergeCell ref="M143:M145"/>
    <mergeCell ref="M146:M148"/>
    <mergeCell ref="L146:L148"/>
    <mergeCell ref="L149:L153"/>
    <mergeCell ref="M149:M153"/>
    <mergeCell ref="M40:M41"/>
    <mergeCell ref="L40:L41"/>
    <mergeCell ref="L36:L39"/>
    <mergeCell ref="M36:M39"/>
    <mergeCell ref="M32:M35"/>
    <mergeCell ref="L32:L35"/>
    <mergeCell ref="M28:M31"/>
    <mergeCell ref="L28:L31"/>
    <mergeCell ref="M24:M27"/>
    <mergeCell ref="L24:L27"/>
    <mergeCell ref="M21:M23"/>
    <mergeCell ref="L21:L23"/>
    <mergeCell ref="M17:M20"/>
    <mergeCell ref="L17:L20"/>
    <mergeCell ref="M13:M16"/>
    <mergeCell ref="L13:L16"/>
    <mergeCell ref="L9:L12"/>
    <mergeCell ref="M9:M12"/>
    <mergeCell ref="M78:M79"/>
    <mergeCell ref="L78:L79"/>
    <mergeCell ref="M75:M77"/>
    <mergeCell ref="L75:L77"/>
    <mergeCell ref="L72:L74"/>
    <mergeCell ref="M72:M74"/>
    <mergeCell ref="M69:M71"/>
    <mergeCell ref="L66:L68"/>
    <mergeCell ref="M66:M68"/>
    <mergeCell ref="M54:M65"/>
    <mergeCell ref="L54:L65"/>
    <mergeCell ref="M51:M53"/>
    <mergeCell ref="L51:L53"/>
    <mergeCell ref="L47:L50"/>
    <mergeCell ref="M47:M50"/>
    <mergeCell ref="M42:M43"/>
    <mergeCell ref="L42:L43"/>
    <mergeCell ref="L44:L46"/>
    <mergeCell ref="M44:M46"/>
    <mergeCell ref="L2:M2"/>
    <mergeCell ref="L69:L71"/>
    <mergeCell ref="L90:L91"/>
    <mergeCell ref="L92:L93"/>
    <mergeCell ref="L124:L127"/>
    <mergeCell ref="M124:M127"/>
    <mergeCell ref="L128:L129"/>
    <mergeCell ref="M128:M129"/>
    <mergeCell ref="L130:L132"/>
    <mergeCell ref="M130:M132"/>
    <mergeCell ref="M118:M123"/>
    <mergeCell ref="M112:M113"/>
    <mergeCell ref="L112:L113"/>
    <mergeCell ref="M108:M110"/>
    <mergeCell ref="M105:M107"/>
    <mergeCell ref="L105:L110"/>
    <mergeCell ref="M103:M104"/>
    <mergeCell ref="L103:L104"/>
    <mergeCell ref="L100:L102"/>
    <mergeCell ref="M100:M102"/>
    <mergeCell ref="L97:L99"/>
    <mergeCell ref="M97:M99"/>
    <mergeCell ref="M94:M96"/>
    <mergeCell ref="L94:L96"/>
    <mergeCell ref="M92:M93"/>
    <mergeCell ref="M90:M91"/>
    <mergeCell ref="M88:M89"/>
    <mergeCell ref="L88:L89"/>
    <mergeCell ref="M83:M87"/>
    <mergeCell ref="L83:L87"/>
    <mergeCell ref="M80:M82"/>
    <mergeCell ref="L80:L82"/>
    <mergeCell ref="W455:W456"/>
    <mergeCell ref="X455:X456"/>
    <mergeCell ref="Y455:Y456"/>
    <mergeCell ref="B455:B456"/>
    <mergeCell ref="C455:C456"/>
    <mergeCell ref="D455:D456"/>
    <mergeCell ref="E455:E456"/>
    <mergeCell ref="F455:F456"/>
    <mergeCell ref="G455:G456"/>
    <mergeCell ref="H455:H456"/>
    <mergeCell ref="I455:I456"/>
    <mergeCell ref="J455:J456"/>
    <mergeCell ref="K455:K456"/>
    <mergeCell ref="N455:N456"/>
    <mergeCell ref="O455:O456"/>
    <mergeCell ref="P455:P456"/>
    <mergeCell ref="Q455:Q456"/>
    <mergeCell ref="V455:V456"/>
    <mergeCell ref="AD443:AD446"/>
    <mergeCell ref="AD447:AD451"/>
    <mergeCell ref="AD452:AD454"/>
    <mergeCell ref="AD433:AD434"/>
    <mergeCell ref="AD435:AD440"/>
    <mergeCell ref="AA441:AA442"/>
    <mergeCell ref="AD441:AD442"/>
    <mergeCell ref="AD426:AD427"/>
    <mergeCell ref="AD428:AD430"/>
    <mergeCell ref="AD431:AD432"/>
    <mergeCell ref="AD419:AD420"/>
    <mergeCell ref="AD421:AD422"/>
    <mergeCell ref="AD423:AD425"/>
    <mergeCell ref="X447:X451"/>
    <mergeCell ref="Y447:Y451"/>
    <mergeCell ref="B452:B454"/>
    <mergeCell ref="C452:C454"/>
    <mergeCell ref="D452:D454"/>
    <mergeCell ref="E452:E454"/>
    <mergeCell ref="F452:F454"/>
    <mergeCell ref="G452:G454"/>
    <mergeCell ref="H452:H454"/>
    <mergeCell ref="I452:I454"/>
    <mergeCell ref="J452:J454"/>
    <mergeCell ref="K452:K454"/>
    <mergeCell ref="N452:N454"/>
    <mergeCell ref="O452:O454"/>
    <mergeCell ref="P452:P454"/>
    <mergeCell ref="Q452:Q454"/>
    <mergeCell ref="V452:V454"/>
    <mergeCell ref="W452:W454"/>
    <mergeCell ref="X452:X454"/>
    <mergeCell ref="Y452:Y454"/>
    <mergeCell ref="B447:B451"/>
    <mergeCell ref="D447:D451"/>
    <mergeCell ref="E447:E451"/>
    <mergeCell ref="F447:F451"/>
    <mergeCell ref="G447:G451"/>
    <mergeCell ref="H447:H451"/>
    <mergeCell ref="I447:I451"/>
    <mergeCell ref="J447:J451"/>
    <mergeCell ref="K447:K451"/>
    <mergeCell ref="N447:N451"/>
    <mergeCell ref="O447:O451"/>
    <mergeCell ref="P447:P451"/>
    <mergeCell ref="Q447:Q451"/>
    <mergeCell ref="V447:V451"/>
    <mergeCell ref="W447:W451"/>
    <mergeCell ref="W441:W442"/>
    <mergeCell ref="X441:X442"/>
    <mergeCell ref="Y441:Y442"/>
    <mergeCell ref="B443:B446"/>
    <mergeCell ref="C443:C446"/>
    <mergeCell ref="D443:D446"/>
    <mergeCell ref="E443:E446"/>
    <mergeCell ref="F443:F446"/>
    <mergeCell ref="G443:G446"/>
    <mergeCell ref="H443:H446"/>
    <mergeCell ref="I443:I446"/>
    <mergeCell ref="J443:J446"/>
    <mergeCell ref="K443:K446"/>
    <mergeCell ref="N443:N446"/>
    <mergeCell ref="O443:O446"/>
    <mergeCell ref="P443:P446"/>
    <mergeCell ref="Q443:Q446"/>
    <mergeCell ref="V443:V446"/>
    <mergeCell ref="W443:W446"/>
    <mergeCell ref="X443:X446"/>
    <mergeCell ref="Y443:Y446"/>
    <mergeCell ref="B441:B442"/>
    <mergeCell ref="C441:C442"/>
    <mergeCell ref="D441:D442"/>
    <mergeCell ref="E441:E442"/>
    <mergeCell ref="F441:F442"/>
    <mergeCell ref="G441:G442"/>
    <mergeCell ref="H441:H442"/>
    <mergeCell ref="I441:I442"/>
    <mergeCell ref="J441:J442"/>
    <mergeCell ref="K441:K442"/>
    <mergeCell ref="N441:N442"/>
    <mergeCell ref="O441:O442"/>
    <mergeCell ref="P441:P442"/>
    <mergeCell ref="Q441:Q442"/>
    <mergeCell ref="V441:V442"/>
    <mergeCell ref="W433:W434"/>
    <mergeCell ref="X433:X434"/>
    <mergeCell ref="N433:N434"/>
    <mergeCell ref="O433:O434"/>
    <mergeCell ref="P433:P434"/>
    <mergeCell ref="Q433:Q434"/>
    <mergeCell ref="V433:V434"/>
    <mergeCell ref="M433:M434"/>
    <mergeCell ref="L433:L434"/>
    <mergeCell ref="M435:M440"/>
    <mergeCell ref="L435:L440"/>
    <mergeCell ref="M441:M442"/>
    <mergeCell ref="L441:L442"/>
    <mergeCell ref="Y433:Y434"/>
    <mergeCell ref="B435:B440"/>
    <mergeCell ref="C435:C440"/>
    <mergeCell ref="D435:D440"/>
    <mergeCell ref="E435:E440"/>
    <mergeCell ref="F435:F440"/>
    <mergeCell ref="G435:G440"/>
    <mergeCell ref="H435:H440"/>
    <mergeCell ref="I435:I440"/>
    <mergeCell ref="J435:J440"/>
    <mergeCell ref="K435:K440"/>
    <mergeCell ref="N435:N440"/>
    <mergeCell ref="O435:O440"/>
    <mergeCell ref="P435:P440"/>
    <mergeCell ref="Q435:Q440"/>
    <mergeCell ref="V435:V440"/>
    <mergeCell ref="W435:W440"/>
    <mergeCell ref="X435:X440"/>
    <mergeCell ref="Y435:Y440"/>
    <mergeCell ref="B433:B434"/>
    <mergeCell ref="C433:C434"/>
    <mergeCell ref="D433:D434"/>
    <mergeCell ref="E433:E434"/>
    <mergeCell ref="F433:F434"/>
    <mergeCell ref="G433:G434"/>
    <mergeCell ref="H433:H434"/>
    <mergeCell ref="I433:I434"/>
    <mergeCell ref="J433:J434"/>
    <mergeCell ref="K433:K434"/>
    <mergeCell ref="W428:W430"/>
    <mergeCell ref="X428:X430"/>
    <mergeCell ref="Y428:Y430"/>
    <mergeCell ref="B431:B432"/>
    <mergeCell ref="C431:C432"/>
    <mergeCell ref="D431:D432"/>
    <mergeCell ref="E431:E432"/>
    <mergeCell ref="F431:F432"/>
    <mergeCell ref="G431:G432"/>
    <mergeCell ref="H431:H432"/>
    <mergeCell ref="I431:I432"/>
    <mergeCell ref="J431:J432"/>
    <mergeCell ref="K431:K432"/>
    <mergeCell ref="N431:N432"/>
    <mergeCell ref="O431:O432"/>
    <mergeCell ref="P431:P432"/>
    <mergeCell ref="Q431:Q432"/>
    <mergeCell ref="V431:V432"/>
    <mergeCell ref="W431:W432"/>
    <mergeCell ref="X431:X432"/>
    <mergeCell ref="Y431:Y432"/>
    <mergeCell ref="B428:B430"/>
    <mergeCell ref="C428:C430"/>
    <mergeCell ref="D428:D430"/>
    <mergeCell ref="E428:E430"/>
    <mergeCell ref="F428:F430"/>
    <mergeCell ref="G428:G430"/>
    <mergeCell ref="H428:H430"/>
    <mergeCell ref="I428:I430"/>
    <mergeCell ref="J428:J430"/>
    <mergeCell ref="K428:K430"/>
    <mergeCell ref="N428:N430"/>
    <mergeCell ref="O428:O430"/>
    <mergeCell ref="P428:P430"/>
    <mergeCell ref="Q428:Q430"/>
    <mergeCell ref="V428:V430"/>
    <mergeCell ref="W423:W425"/>
    <mergeCell ref="X423:X425"/>
    <mergeCell ref="Y423:Y425"/>
    <mergeCell ref="B426:B427"/>
    <mergeCell ref="C426:C427"/>
    <mergeCell ref="D426:D427"/>
    <mergeCell ref="E426:E427"/>
    <mergeCell ref="F426:F427"/>
    <mergeCell ref="G426:G427"/>
    <mergeCell ref="H426:H427"/>
    <mergeCell ref="I426:I427"/>
    <mergeCell ref="J426:J427"/>
    <mergeCell ref="K426:K427"/>
    <mergeCell ref="N426:N427"/>
    <mergeCell ref="O426:O427"/>
    <mergeCell ref="P426:P427"/>
    <mergeCell ref="Q426:Q427"/>
    <mergeCell ref="V426:V427"/>
    <mergeCell ref="W426:W427"/>
    <mergeCell ref="X426:X427"/>
    <mergeCell ref="Y426:Y427"/>
    <mergeCell ref="B423:B425"/>
    <mergeCell ref="C423:C425"/>
    <mergeCell ref="D423:D425"/>
    <mergeCell ref="E423:E425"/>
    <mergeCell ref="F423:F425"/>
    <mergeCell ref="G423:G425"/>
    <mergeCell ref="H423:H425"/>
    <mergeCell ref="I423:I425"/>
    <mergeCell ref="J423:J425"/>
    <mergeCell ref="K423:K425"/>
    <mergeCell ref="N423:N425"/>
    <mergeCell ref="O423:O425"/>
    <mergeCell ref="P423:P425"/>
    <mergeCell ref="Q423:Q425"/>
    <mergeCell ref="V423:V425"/>
    <mergeCell ref="X419:X420"/>
    <mergeCell ref="W419:W420"/>
    <mergeCell ref="Y419:Y420"/>
    <mergeCell ref="B421:B422"/>
    <mergeCell ref="C421:C422"/>
    <mergeCell ref="D421:D422"/>
    <mergeCell ref="E421:E422"/>
    <mergeCell ref="F421:F422"/>
    <mergeCell ref="G421:G422"/>
    <mergeCell ref="H421:H422"/>
    <mergeCell ref="I421:I422"/>
    <mergeCell ref="J421:J422"/>
    <mergeCell ref="K421:K422"/>
    <mergeCell ref="N421:N422"/>
    <mergeCell ref="O421:O422"/>
    <mergeCell ref="P421:P422"/>
    <mergeCell ref="Q421:Q422"/>
    <mergeCell ref="V421:V422"/>
    <mergeCell ref="W421:W422"/>
    <mergeCell ref="X421:X422"/>
    <mergeCell ref="Y421:Y422"/>
    <mergeCell ref="B419:B420"/>
    <mergeCell ref="C419:C420"/>
    <mergeCell ref="D419:D420"/>
    <mergeCell ref="E419:E420"/>
    <mergeCell ref="F419:F420"/>
    <mergeCell ref="G419:G420"/>
    <mergeCell ref="H419:H420"/>
    <mergeCell ref="I419:I420"/>
    <mergeCell ref="J419:J420"/>
    <mergeCell ref="K419:K420"/>
    <mergeCell ref="N419:N420"/>
    <mergeCell ref="O419:O420"/>
    <mergeCell ref="P419:P420"/>
    <mergeCell ref="Q419:Q420"/>
    <mergeCell ref="V419:V420"/>
    <mergeCell ref="Y416:Y418"/>
    <mergeCell ref="D413:D415"/>
    <mergeCell ref="E413:E415"/>
    <mergeCell ref="AD413:AD415"/>
    <mergeCell ref="AD416:AD418"/>
    <mergeCell ref="AD405:AD409"/>
    <mergeCell ref="AD410:AD412"/>
    <mergeCell ref="AD399:AD402"/>
    <mergeCell ref="AD403:AD404"/>
    <mergeCell ref="AD393:AD395"/>
    <mergeCell ref="AD396:AD398"/>
    <mergeCell ref="AD385:AD387"/>
    <mergeCell ref="AD388:AD389"/>
    <mergeCell ref="AD378:AD380"/>
    <mergeCell ref="AD381:AD384"/>
    <mergeCell ref="AD375:AD377"/>
    <mergeCell ref="W413:W415"/>
    <mergeCell ref="X413:X415"/>
    <mergeCell ref="Y413:Y415"/>
    <mergeCell ref="B416:B418"/>
    <mergeCell ref="C416:C418"/>
    <mergeCell ref="D416:D418"/>
    <mergeCell ref="E416:E418"/>
    <mergeCell ref="F416:F418"/>
    <mergeCell ref="G416:G418"/>
    <mergeCell ref="H416:H418"/>
    <mergeCell ref="I416:I418"/>
    <mergeCell ref="J416:J418"/>
    <mergeCell ref="K416:K418"/>
    <mergeCell ref="N416:N418"/>
    <mergeCell ref="O416:O418"/>
    <mergeCell ref="P416:P418"/>
    <mergeCell ref="Q416:Q418"/>
    <mergeCell ref="V416:V418"/>
    <mergeCell ref="W416:W418"/>
    <mergeCell ref="X416:X418"/>
    <mergeCell ref="AD390:AD392"/>
    <mergeCell ref="B413:B415"/>
    <mergeCell ref="C413:C415"/>
    <mergeCell ref="F413:F415"/>
    <mergeCell ref="G413:G415"/>
    <mergeCell ref="H413:H415"/>
    <mergeCell ref="I413:I415"/>
    <mergeCell ref="J413:J415"/>
    <mergeCell ref="K413:K415"/>
    <mergeCell ref="N413:N415"/>
    <mergeCell ref="O413:O415"/>
    <mergeCell ref="P413:P415"/>
    <mergeCell ref="Q413:Q415"/>
    <mergeCell ref="V413:V415"/>
    <mergeCell ref="Y405:Y409"/>
    <mergeCell ref="B410:B412"/>
    <mergeCell ref="C410:C412"/>
    <mergeCell ref="D410:D412"/>
    <mergeCell ref="E410:E412"/>
    <mergeCell ref="F410:F412"/>
    <mergeCell ref="G410:G412"/>
    <mergeCell ref="H410:H412"/>
    <mergeCell ref="I410:I412"/>
    <mergeCell ref="J410:J412"/>
    <mergeCell ref="K410:K412"/>
    <mergeCell ref="N410:N412"/>
    <mergeCell ref="O410:O412"/>
    <mergeCell ref="P410:P412"/>
    <mergeCell ref="Q410:Q412"/>
    <mergeCell ref="V410:V412"/>
    <mergeCell ref="W410:W412"/>
    <mergeCell ref="X410:X412"/>
    <mergeCell ref="Y410:Y412"/>
    <mergeCell ref="B405:B409"/>
    <mergeCell ref="C405:C409"/>
    <mergeCell ref="D405:D409"/>
    <mergeCell ref="E405:E409"/>
    <mergeCell ref="F405:F409"/>
    <mergeCell ref="G405:G409"/>
    <mergeCell ref="H405:H409"/>
    <mergeCell ref="I405:I409"/>
    <mergeCell ref="J405:J409"/>
    <mergeCell ref="K405:K409"/>
    <mergeCell ref="N405:N409"/>
    <mergeCell ref="O405:O409"/>
    <mergeCell ref="P405:P409"/>
    <mergeCell ref="Q405:Q409"/>
    <mergeCell ref="V405:V409"/>
    <mergeCell ref="W399:W402"/>
    <mergeCell ref="N399:N402"/>
    <mergeCell ref="O399:O402"/>
    <mergeCell ref="P399:P402"/>
    <mergeCell ref="Q399:Q402"/>
    <mergeCell ref="V399:V402"/>
    <mergeCell ref="J399:J402"/>
    <mergeCell ref="K399:K402"/>
    <mergeCell ref="X399:X402"/>
    <mergeCell ref="W405:W409"/>
    <mergeCell ref="X405:X409"/>
    <mergeCell ref="M405:M409"/>
    <mergeCell ref="L405:L409"/>
    <mergeCell ref="Y399:Y402"/>
    <mergeCell ref="B403:B404"/>
    <mergeCell ref="C403:C404"/>
    <mergeCell ref="D403:D404"/>
    <mergeCell ref="E403:E404"/>
    <mergeCell ref="F403:F404"/>
    <mergeCell ref="G403:G404"/>
    <mergeCell ref="H403:H404"/>
    <mergeCell ref="I403:I404"/>
    <mergeCell ref="J403:J404"/>
    <mergeCell ref="K403:K404"/>
    <mergeCell ref="N403:N404"/>
    <mergeCell ref="O403:O404"/>
    <mergeCell ref="P403:P404"/>
    <mergeCell ref="Q403:Q404"/>
    <mergeCell ref="V403:V404"/>
    <mergeCell ref="W403:W404"/>
    <mergeCell ref="X403:X404"/>
    <mergeCell ref="Y403:Y404"/>
    <mergeCell ref="B399:B402"/>
    <mergeCell ref="C399:C402"/>
    <mergeCell ref="D399:D402"/>
    <mergeCell ref="E399:E402"/>
    <mergeCell ref="F399:F402"/>
    <mergeCell ref="G399:G402"/>
    <mergeCell ref="H399:H402"/>
    <mergeCell ref="I399:I402"/>
    <mergeCell ref="W393:W395"/>
    <mergeCell ref="X393:X395"/>
    <mergeCell ref="Y393:Y395"/>
    <mergeCell ref="B396:B398"/>
    <mergeCell ref="C396:C398"/>
    <mergeCell ref="D396:D398"/>
    <mergeCell ref="E396:E398"/>
    <mergeCell ref="F396:F398"/>
    <mergeCell ref="G396:G398"/>
    <mergeCell ref="H396:H398"/>
    <mergeCell ref="I396:I398"/>
    <mergeCell ref="J396:J398"/>
    <mergeCell ref="K396:K398"/>
    <mergeCell ref="N396:N398"/>
    <mergeCell ref="O396:O398"/>
    <mergeCell ref="P396:P398"/>
    <mergeCell ref="Q396:Q398"/>
    <mergeCell ref="V396:V398"/>
    <mergeCell ref="W396:W398"/>
    <mergeCell ref="X396:X398"/>
    <mergeCell ref="Y396:Y398"/>
    <mergeCell ref="B393:B395"/>
    <mergeCell ref="C393:C395"/>
    <mergeCell ref="D393:D395"/>
    <mergeCell ref="E393:E395"/>
    <mergeCell ref="F393:F395"/>
    <mergeCell ref="G393:G395"/>
    <mergeCell ref="H393:H395"/>
    <mergeCell ref="I393:I395"/>
    <mergeCell ref="J393:J395"/>
    <mergeCell ref="K393:K395"/>
    <mergeCell ref="N393:N395"/>
    <mergeCell ref="O393:O395"/>
    <mergeCell ref="P393:P395"/>
    <mergeCell ref="Q393:Q395"/>
    <mergeCell ref="V393:V395"/>
    <mergeCell ref="B390:B392"/>
    <mergeCell ref="C390:C392"/>
    <mergeCell ref="D390:D392"/>
    <mergeCell ref="E390:E392"/>
    <mergeCell ref="F390:F392"/>
    <mergeCell ref="G390:G392"/>
    <mergeCell ref="H390:H392"/>
    <mergeCell ref="I390:I392"/>
    <mergeCell ref="J390:J392"/>
    <mergeCell ref="K390:K392"/>
    <mergeCell ref="N390:N392"/>
    <mergeCell ref="O390:O392"/>
    <mergeCell ref="P390:P392"/>
    <mergeCell ref="Q390:Q392"/>
    <mergeCell ref="V390:V392"/>
    <mergeCell ref="M390:M392"/>
    <mergeCell ref="L390:L392"/>
    <mergeCell ref="M393:M395"/>
    <mergeCell ref="L393:L395"/>
    <mergeCell ref="W390:W392"/>
    <mergeCell ref="X390:X392"/>
    <mergeCell ref="Y390:Y392"/>
    <mergeCell ref="W385:W387"/>
    <mergeCell ref="N385:N387"/>
    <mergeCell ref="O385:O387"/>
    <mergeCell ref="P385:P387"/>
    <mergeCell ref="Q385:Q387"/>
    <mergeCell ref="V385:V387"/>
    <mergeCell ref="X385:X387"/>
    <mergeCell ref="Y385:Y387"/>
    <mergeCell ref="B388:B389"/>
    <mergeCell ref="C388:C389"/>
    <mergeCell ref="D388:D389"/>
    <mergeCell ref="E388:E389"/>
    <mergeCell ref="F388:F389"/>
    <mergeCell ref="G388:G389"/>
    <mergeCell ref="H388:H389"/>
    <mergeCell ref="I388:I389"/>
    <mergeCell ref="J388:J389"/>
    <mergeCell ref="K388:K389"/>
    <mergeCell ref="N388:N389"/>
    <mergeCell ref="O388:O389"/>
    <mergeCell ref="P388:P389"/>
    <mergeCell ref="Q388:Q389"/>
    <mergeCell ref="V388:V389"/>
    <mergeCell ref="W388:W389"/>
    <mergeCell ref="X388:X389"/>
    <mergeCell ref="Y388:Y389"/>
    <mergeCell ref="B385:B387"/>
    <mergeCell ref="C385:C387"/>
    <mergeCell ref="D385:D387"/>
    <mergeCell ref="E385:E387"/>
    <mergeCell ref="F385:F387"/>
    <mergeCell ref="G385:G387"/>
    <mergeCell ref="H385:H387"/>
    <mergeCell ref="I385:I387"/>
    <mergeCell ref="J385:J387"/>
    <mergeCell ref="K385:K387"/>
    <mergeCell ref="W378:W380"/>
    <mergeCell ref="X378:X380"/>
    <mergeCell ref="Y378:Y380"/>
    <mergeCell ref="B381:B384"/>
    <mergeCell ref="C381:C384"/>
    <mergeCell ref="D381:D384"/>
    <mergeCell ref="E381:E384"/>
    <mergeCell ref="F381:F384"/>
    <mergeCell ref="G381:G384"/>
    <mergeCell ref="H381:H384"/>
    <mergeCell ref="I381:I384"/>
    <mergeCell ref="J381:J384"/>
    <mergeCell ref="K381:K384"/>
    <mergeCell ref="N381:N384"/>
    <mergeCell ref="O381:O384"/>
    <mergeCell ref="P381:P384"/>
    <mergeCell ref="Q381:Q384"/>
    <mergeCell ref="V381:V384"/>
    <mergeCell ref="W381:W384"/>
    <mergeCell ref="W375:W377"/>
    <mergeCell ref="X375:X377"/>
    <mergeCell ref="Y375:Y377"/>
    <mergeCell ref="B372:B374"/>
    <mergeCell ref="C372:C374"/>
    <mergeCell ref="D372:D374"/>
    <mergeCell ref="E372:E374"/>
    <mergeCell ref="F372:F374"/>
    <mergeCell ref="G372:G374"/>
    <mergeCell ref="H372:H374"/>
    <mergeCell ref="I372:I374"/>
    <mergeCell ref="J372:J374"/>
    <mergeCell ref="X381:X384"/>
    <mergeCell ref="Y381:Y384"/>
    <mergeCell ref="B378:B380"/>
    <mergeCell ref="C378:C380"/>
    <mergeCell ref="D378:D380"/>
    <mergeCell ref="E378:E380"/>
    <mergeCell ref="F378:F380"/>
    <mergeCell ref="G378:G380"/>
    <mergeCell ref="H378:H380"/>
    <mergeCell ref="I378:I380"/>
    <mergeCell ref="J378:J380"/>
    <mergeCell ref="K378:K380"/>
    <mergeCell ref="N378:N380"/>
    <mergeCell ref="O378:O380"/>
    <mergeCell ref="P378:P380"/>
    <mergeCell ref="Q378:Q380"/>
    <mergeCell ref="V378:V380"/>
    <mergeCell ref="B375:B377"/>
    <mergeCell ref="C375:C377"/>
    <mergeCell ref="D375:D377"/>
    <mergeCell ref="E375:E377"/>
    <mergeCell ref="F375:F377"/>
    <mergeCell ref="G375:G377"/>
    <mergeCell ref="H375:H377"/>
    <mergeCell ref="I375:I377"/>
    <mergeCell ref="J375:J377"/>
    <mergeCell ref="K375:K377"/>
    <mergeCell ref="N375:N377"/>
    <mergeCell ref="O375:O377"/>
    <mergeCell ref="P375:P377"/>
    <mergeCell ref="Q375:Q377"/>
    <mergeCell ref="V375:V377"/>
    <mergeCell ref="K372:K374"/>
    <mergeCell ref="N372:N374"/>
    <mergeCell ref="O372:O374"/>
    <mergeCell ref="P372:P374"/>
    <mergeCell ref="Q372:Q374"/>
    <mergeCell ref="V372:V374"/>
    <mergeCell ref="M375:M377"/>
    <mergeCell ref="L375:L377"/>
    <mergeCell ref="AD370:AD371"/>
    <mergeCell ref="W370:W371"/>
    <mergeCell ref="X370:X371"/>
    <mergeCell ref="Y370:Y371"/>
    <mergeCell ref="W372:W374"/>
    <mergeCell ref="X372:X374"/>
    <mergeCell ref="Y372:Y374"/>
    <mergeCell ref="AA372:AA374"/>
    <mergeCell ref="AD372:AD374"/>
    <mergeCell ref="AD365:AD367"/>
    <mergeCell ref="AD368:AD369"/>
    <mergeCell ref="AD360:AD361"/>
    <mergeCell ref="AD362:AD364"/>
    <mergeCell ref="B370:B371"/>
    <mergeCell ref="C370:C371"/>
    <mergeCell ref="D370:D371"/>
    <mergeCell ref="E370:E371"/>
    <mergeCell ref="F370:F371"/>
    <mergeCell ref="G370:G371"/>
    <mergeCell ref="H370:H371"/>
    <mergeCell ref="I370:I371"/>
    <mergeCell ref="J370:J371"/>
    <mergeCell ref="K370:K371"/>
    <mergeCell ref="N370:N371"/>
    <mergeCell ref="O370:O371"/>
    <mergeCell ref="P370:P371"/>
    <mergeCell ref="Q370:Q371"/>
    <mergeCell ref="V370:V371"/>
    <mergeCell ref="W365:W367"/>
    <mergeCell ref="X365:X367"/>
    <mergeCell ref="Q365:Q367"/>
    <mergeCell ref="V365:V367"/>
    <mergeCell ref="Y365:Y367"/>
    <mergeCell ref="B368:B369"/>
    <mergeCell ref="C368:C369"/>
    <mergeCell ref="D368:D369"/>
    <mergeCell ref="E368:E369"/>
    <mergeCell ref="F368:F369"/>
    <mergeCell ref="G368:G369"/>
    <mergeCell ref="H368:H369"/>
    <mergeCell ref="I368:I369"/>
    <mergeCell ref="J368:J369"/>
    <mergeCell ref="K368:K369"/>
    <mergeCell ref="N368:N369"/>
    <mergeCell ref="O368:O369"/>
    <mergeCell ref="P368:P369"/>
    <mergeCell ref="Q368:Q369"/>
    <mergeCell ref="V368:V369"/>
    <mergeCell ref="W368:W369"/>
    <mergeCell ref="X368:X369"/>
    <mergeCell ref="Y368:Y369"/>
    <mergeCell ref="B365:B367"/>
    <mergeCell ref="C365:C367"/>
    <mergeCell ref="D365:D367"/>
    <mergeCell ref="E365:E367"/>
    <mergeCell ref="F365:F367"/>
    <mergeCell ref="G365:G367"/>
    <mergeCell ref="H365:H367"/>
    <mergeCell ref="I365:I367"/>
    <mergeCell ref="J365:J367"/>
    <mergeCell ref="K365:K367"/>
    <mergeCell ref="N365:N367"/>
    <mergeCell ref="O365:O367"/>
    <mergeCell ref="P365:P367"/>
    <mergeCell ref="G7:G8"/>
    <mergeCell ref="H7:H8"/>
    <mergeCell ref="I7:I8"/>
    <mergeCell ref="J7:J8"/>
    <mergeCell ref="J13:J16"/>
    <mergeCell ref="B9:B12"/>
    <mergeCell ref="C9:C12"/>
    <mergeCell ref="D9:D12"/>
    <mergeCell ref="E9:E12"/>
    <mergeCell ref="F9:F12"/>
    <mergeCell ref="G9:G12"/>
    <mergeCell ref="H9:H12"/>
    <mergeCell ref="I9:I12"/>
    <mergeCell ref="J9:J12"/>
    <mergeCell ref="F13:F16"/>
    <mergeCell ref="G13:G16"/>
    <mergeCell ref="H13:H16"/>
    <mergeCell ref="I13:I16"/>
    <mergeCell ref="B4:B6"/>
    <mergeCell ref="C4:C6"/>
    <mergeCell ref="D4:D6"/>
    <mergeCell ref="E4:E6"/>
    <mergeCell ref="F4:F6"/>
    <mergeCell ref="G4:G6"/>
    <mergeCell ref="H4:H6"/>
    <mergeCell ref="I4:I6"/>
    <mergeCell ref="J4:J6"/>
    <mergeCell ref="D2:G2"/>
    <mergeCell ref="H2:K2"/>
    <mergeCell ref="N2:Y2"/>
    <mergeCell ref="B17:B20"/>
    <mergeCell ref="C17:C20"/>
    <mergeCell ref="D17:D20"/>
    <mergeCell ref="E17:E20"/>
    <mergeCell ref="F17:F20"/>
    <mergeCell ref="G17:G20"/>
    <mergeCell ref="H17:H20"/>
    <mergeCell ref="I17:I20"/>
    <mergeCell ref="J17:J20"/>
    <mergeCell ref="K9:K12"/>
    <mergeCell ref="B13:B16"/>
    <mergeCell ref="C13:C16"/>
    <mergeCell ref="D13:D16"/>
    <mergeCell ref="E13:E16"/>
    <mergeCell ref="B7:B8"/>
    <mergeCell ref="C7:C8"/>
    <mergeCell ref="D7:D8"/>
    <mergeCell ref="E7:E8"/>
    <mergeCell ref="F7:F8"/>
    <mergeCell ref="H32:H35"/>
    <mergeCell ref="I32:I35"/>
    <mergeCell ref="J32:J35"/>
    <mergeCell ref="G28:G31"/>
    <mergeCell ref="H28:H31"/>
    <mergeCell ref="I28:I31"/>
    <mergeCell ref="J28:J31"/>
    <mergeCell ref="K21:K23"/>
    <mergeCell ref="B24:B27"/>
    <mergeCell ref="C24:C27"/>
    <mergeCell ref="D24:D27"/>
    <mergeCell ref="E24:E27"/>
    <mergeCell ref="F24:F27"/>
    <mergeCell ref="G24:G27"/>
    <mergeCell ref="H24:H27"/>
    <mergeCell ref="I24:I27"/>
    <mergeCell ref="J24:J27"/>
    <mergeCell ref="B21:B23"/>
    <mergeCell ref="C21:C23"/>
    <mergeCell ref="D21:D23"/>
    <mergeCell ref="E21:E23"/>
    <mergeCell ref="F21:F23"/>
    <mergeCell ref="G21:G23"/>
    <mergeCell ref="H21:H23"/>
    <mergeCell ref="I21:I23"/>
    <mergeCell ref="J21:J23"/>
    <mergeCell ref="B28:B31"/>
    <mergeCell ref="C28:C31"/>
    <mergeCell ref="D28:D31"/>
    <mergeCell ref="E28:E31"/>
    <mergeCell ref="F28:F31"/>
    <mergeCell ref="O13:O16"/>
    <mergeCell ref="P13:P16"/>
    <mergeCell ref="Q7:Q8"/>
    <mergeCell ref="V7:V8"/>
    <mergeCell ref="W7:W8"/>
    <mergeCell ref="X7:X8"/>
    <mergeCell ref="Y7:Y8"/>
    <mergeCell ref="B40:B41"/>
    <mergeCell ref="C40:C41"/>
    <mergeCell ref="D40:D41"/>
    <mergeCell ref="E40:E41"/>
    <mergeCell ref="F40:F41"/>
    <mergeCell ref="G40:G41"/>
    <mergeCell ref="H40:H41"/>
    <mergeCell ref="I40:I41"/>
    <mergeCell ref="J40:J41"/>
    <mergeCell ref="K32:K35"/>
    <mergeCell ref="B36:B39"/>
    <mergeCell ref="C36:C39"/>
    <mergeCell ref="D36:D39"/>
    <mergeCell ref="E36:E39"/>
    <mergeCell ref="F36:F39"/>
    <mergeCell ref="G36:G39"/>
    <mergeCell ref="H36:H39"/>
    <mergeCell ref="I36:I39"/>
    <mergeCell ref="J36:J39"/>
    <mergeCell ref="B32:B35"/>
    <mergeCell ref="C32:C35"/>
    <mergeCell ref="D32:D35"/>
    <mergeCell ref="E32:E35"/>
    <mergeCell ref="F32:F35"/>
    <mergeCell ref="G32:G35"/>
    <mergeCell ref="V13:V16"/>
    <mergeCell ref="W13:W16"/>
    <mergeCell ref="X13:X16"/>
    <mergeCell ref="Y13:Y16"/>
    <mergeCell ref="N17:N20"/>
    <mergeCell ref="O17:O20"/>
    <mergeCell ref="P17:P20"/>
    <mergeCell ref="Q4:Q6"/>
    <mergeCell ref="V4:V6"/>
    <mergeCell ref="W4:W6"/>
    <mergeCell ref="X4:X6"/>
    <mergeCell ref="Y4:Y6"/>
    <mergeCell ref="N7:N8"/>
    <mergeCell ref="O7:O8"/>
    <mergeCell ref="P7:P8"/>
    <mergeCell ref="K40:K41"/>
    <mergeCell ref="N4:N6"/>
    <mergeCell ref="O4:O6"/>
    <mergeCell ref="P4:P6"/>
    <mergeCell ref="K36:K39"/>
    <mergeCell ref="K28:K31"/>
    <mergeCell ref="K24:K27"/>
    <mergeCell ref="K17:K20"/>
    <mergeCell ref="K13:K16"/>
    <mergeCell ref="K7:K8"/>
    <mergeCell ref="K4:K6"/>
    <mergeCell ref="Q9:Q12"/>
    <mergeCell ref="V9:V12"/>
    <mergeCell ref="W9:W12"/>
    <mergeCell ref="X9:X12"/>
    <mergeCell ref="Y9:Y12"/>
    <mergeCell ref="N13:N16"/>
    <mergeCell ref="M7:M8"/>
    <mergeCell ref="N32:N35"/>
    <mergeCell ref="O32:O35"/>
    <mergeCell ref="P32:P35"/>
    <mergeCell ref="Q24:Q27"/>
    <mergeCell ref="V24:V27"/>
    <mergeCell ref="W24:W27"/>
    <mergeCell ref="X24:X27"/>
    <mergeCell ref="Y24:Y27"/>
    <mergeCell ref="N28:N31"/>
    <mergeCell ref="O28:O31"/>
    <mergeCell ref="P28:P31"/>
    <mergeCell ref="Q21:Q23"/>
    <mergeCell ref="V21:V23"/>
    <mergeCell ref="W21:W23"/>
    <mergeCell ref="X21:X23"/>
    <mergeCell ref="Y21:Y23"/>
    <mergeCell ref="N24:N27"/>
    <mergeCell ref="O24:O27"/>
    <mergeCell ref="P24:P27"/>
    <mergeCell ref="N9:N12"/>
    <mergeCell ref="O9:O12"/>
    <mergeCell ref="P9:P12"/>
    <mergeCell ref="Q17:Q20"/>
    <mergeCell ref="V17:V20"/>
    <mergeCell ref="W17:W20"/>
    <mergeCell ref="X17:X20"/>
    <mergeCell ref="Y17:Y20"/>
    <mergeCell ref="N21:N23"/>
    <mergeCell ref="O21:O23"/>
    <mergeCell ref="P21:P23"/>
    <mergeCell ref="Q13:Q16"/>
    <mergeCell ref="Q40:Q41"/>
    <mergeCell ref="V40:V41"/>
    <mergeCell ref="W40:W41"/>
    <mergeCell ref="X40:X41"/>
    <mergeCell ref="Y40:Y41"/>
    <mergeCell ref="Q36:Q39"/>
    <mergeCell ref="V36:V39"/>
    <mergeCell ref="W36:W39"/>
    <mergeCell ref="X36:X39"/>
    <mergeCell ref="Y36:Y39"/>
    <mergeCell ref="N40:N41"/>
    <mergeCell ref="O40:O41"/>
    <mergeCell ref="P40:P41"/>
    <mergeCell ref="Q32:Q35"/>
    <mergeCell ref="V32:V35"/>
    <mergeCell ref="W32:W35"/>
    <mergeCell ref="X32:X35"/>
    <mergeCell ref="Y32:Y35"/>
    <mergeCell ref="N36:N39"/>
    <mergeCell ref="O36:O39"/>
    <mergeCell ref="P36:P39"/>
    <mergeCell ref="Q28:Q31"/>
    <mergeCell ref="V28:V31"/>
    <mergeCell ref="W28:W31"/>
    <mergeCell ref="X28:X31"/>
    <mergeCell ref="Y28:Y31"/>
    <mergeCell ref="AD21:AD23"/>
    <mergeCell ref="AD13:AD16"/>
    <mergeCell ref="AD9:AD12"/>
    <mergeCell ref="AD7:AD8"/>
    <mergeCell ref="K42:K43"/>
    <mergeCell ref="N42:N43"/>
    <mergeCell ref="B42:B43"/>
    <mergeCell ref="C42:C43"/>
    <mergeCell ref="D42:D43"/>
    <mergeCell ref="E42:E43"/>
    <mergeCell ref="F42:F43"/>
    <mergeCell ref="G42:G43"/>
    <mergeCell ref="H42:H43"/>
    <mergeCell ref="Q44:Q46"/>
    <mergeCell ref="V44:V46"/>
    <mergeCell ref="W44:W46"/>
    <mergeCell ref="X44:X46"/>
    <mergeCell ref="Y44:Y46"/>
    <mergeCell ref="B47:B50"/>
    <mergeCell ref="C47:C50"/>
    <mergeCell ref="D47:D50"/>
    <mergeCell ref="E47:E50"/>
    <mergeCell ref="F47:F50"/>
    <mergeCell ref="K44:K46"/>
    <mergeCell ref="N44:N46"/>
    <mergeCell ref="O44:O46"/>
    <mergeCell ref="P44:P46"/>
    <mergeCell ref="Y42:Y43"/>
    <mergeCell ref="B44:B46"/>
    <mergeCell ref="C44:C46"/>
    <mergeCell ref="D44:D46"/>
    <mergeCell ref="E44:E46"/>
    <mergeCell ref="F44:F46"/>
    <mergeCell ref="G44:G46"/>
    <mergeCell ref="H44:H46"/>
    <mergeCell ref="I44:I46"/>
    <mergeCell ref="J44:J46"/>
    <mergeCell ref="O42:O43"/>
    <mergeCell ref="P42:P43"/>
    <mergeCell ref="Q42:Q43"/>
    <mergeCell ref="V42:V43"/>
    <mergeCell ref="W42:W43"/>
    <mergeCell ref="X42:X43"/>
    <mergeCell ref="I42:I43"/>
    <mergeCell ref="J42:J43"/>
    <mergeCell ref="I51:I53"/>
    <mergeCell ref="J51:J53"/>
    <mergeCell ref="K51:K53"/>
    <mergeCell ref="N51:N53"/>
    <mergeCell ref="W47:W50"/>
    <mergeCell ref="X47:X50"/>
    <mergeCell ref="Y47:Y50"/>
    <mergeCell ref="B51:B53"/>
    <mergeCell ref="C51:C53"/>
    <mergeCell ref="D51:D53"/>
    <mergeCell ref="E51:E53"/>
    <mergeCell ref="F51:F53"/>
    <mergeCell ref="G51:G53"/>
    <mergeCell ref="H51:H53"/>
    <mergeCell ref="N47:N50"/>
    <mergeCell ref="O47:O50"/>
    <mergeCell ref="P47:P50"/>
    <mergeCell ref="Q47:Q50"/>
    <mergeCell ref="V47:V50"/>
    <mergeCell ref="G47:G50"/>
    <mergeCell ref="H47:H50"/>
    <mergeCell ref="I47:I50"/>
    <mergeCell ref="J47:J50"/>
    <mergeCell ref="K47:K50"/>
    <mergeCell ref="Q54:Q65"/>
    <mergeCell ref="V54:V65"/>
    <mergeCell ref="W54:W65"/>
    <mergeCell ref="X54:X65"/>
    <mergeCell ref="Y54:Y65"/>
    <mergeCell ref="B66:B68"/>
    <mergeCell ref="C66:C68"/>
    <mergeCell ref="D66:D68"/>
    <mergeCell ref="E66:E68"/>
    <mergeCell ref="F66:F68"/>
    <mergeCell ref="K54:K65"/>
    <mergeCell ref="N54:N65"/>
    <mergeCell ref="O54:O65"/>
    <mergeCell ref="P54:P65"/>
    <mergeCell ref="Y51:Y53"/>
    <mergeCell ref="B54:B65"/>
    <mergeCell ref="C54:C65"/>
    <mergeCell ref="D54:D65"/>
    <mergeCell ref="E54:E65"/>
    <mergeCell ref="F54:F65"/>
    <mergeCell ref="G54:G65"/>
    <mergeCell ref="H54:H65"/>
    <mergeCell ref="I54:I65"/>
    <mergeCell ref="J54:J65"/>
    <mergeCell ref="O51:O53"/>
    <mergeCell ref="P51:P53"/>
    <mergeCell ref="Q51:Q53"/>
    <mergeCell ref="V51:V53"/>
    <mergeCell ref="W51:W53"/>
    <mergeCell ref="X51:X53"/>
    <mergeCell ref="W66:W68"/>
    <mergeCell ref="X66:X68"/>
    <mergeCell ref="H72:H74"/>
    <mergeCell ref="I72:I74"/>
    <mergeCell ref="J72:J74"/>
    <mergeCell ref="O69:O71"/>
    <mergeCell ref="P69:P71"/>
    <mergeCell ref="Q69:Q71"/>
    <mergeCell ref="V69:V71"/>
    <mergeCell ref="W69:W71"/>
    <mergeCell ref="X69:X71"/>
    <mergeCell ref="I69:I71"/>
    <mergeCell ref="J69:J71"/>
    <mergeCell ref="K69:K71"/>
    <mergeCell ref="N69:N71"/>
    <mergeCell ref="Y66:Y68"/>
    <mergeCell ref="B69:B71"/>
    <mergeCell ref="C69:C71"/>
    <mergeCell ref="D69:D71"/>
    <mergeCell ref="E69:E71"/>
    <mergeCell ref="F69:F71"/>
    <mergeCell ref="G69:G71"/>
    <mergeCell ref="H69:H71"/>
    <mergeCell ref="N66:N68"/>
    <mergeCell ref="O66:O68"/>
    <mergeCell ref="P66:P68"/>
    <mergeCell ref="Q66:Q68"/>
    <mergeCell ref="V66:V68"/>
    <mergeCell ref="G66:G68"/>
    <mergeCell ref="H66:H68"/>
    <mergeCell ref="I66:I68"/>
    <mergeCell ref="J66:J68"/>
    <mergeCell ref="K66:K68"/>
    <mergeCell ref="AD47:AD50"/>
    <mergeCell ref="AD44:AD46"/>
    <mergeCell ref="AD42:AD43"/>
    <mergeCell ref="AD66:AD68"/>
    <mergeCell ref="AD54:AD65"/>
    <mergeCell ref="AD51:AD53"/>
    <mergeCell ref="AD72:AD74"/>
    <mergeCell ref="B75:B77"/>
    <mergeCell ref="C75:C77"/>
    <mergeCell ref="D75:D77"/>
    <mergeCell ref="E75:E77"/>
    <mergeCell ref="F75:F77"/>
    <mergeCell ref="G75:G77"/>
    <mergeCell ref="H75:H77"/>
    <mergeCell ref="AD69:AD71"/>
    <mergeCell ref="Q72:Q74"/>
    <mergeCell ref="V72:V74"/>
    <mergeCell ref="W72:W74"/>
    <mergeCell ref="X72:X74"/>
    <mergeCell ref="Y72:Y74"/>
    <mergeCell ref="K72:K74"/>
    <mergeCell ref="N72:N74"/>
    <mergeCell ref="O72:O74"/>
    <mergeCell ref="P72:P74"/>
    <mergeCell ref="Y69:Y71"/>
    <mergeCell ref="B72:B74"/>
    <mergeCell ref="C72:C74"/>
    <mergeCell ref="D72:D74"/>
    <mergeCell ref="E72:E74"/>
    <mergeCell ref="F72:F74"/>
    <mergeCell ref="G72:G74"/>
    <mergeCell ref="F80:F82"/>
    <mergeCell ref="K78:K79"/>
    <mergeCell ref="N78:N79"/>
    <mergeCell ref="O78:O79"/>
    <mergeCell ref="P78:P79"/>
    <mergeCell ref="Y75:Y77"/>
    <mergeCell ref="B78:B79"/>
    <mergeCell ref="C78:C79"/>
    <mergeCell ref="D78:D79"/>
    <mergeCell ref="E78:E79"/>
    <mergeCell ref="F78:F79"/>
    <mergeCell ref="G78:G79"/>
    <mergeCell ref="H78:H79"/>
    <mergeCell ref="I78:I79"/>
    <mergeCell ref="J78:J79"/>
    <mergeCell ref="O75:O77"/>
    <mergeCell ref="P75:P77"/>
    <mergeCell ref="Q75:Q77"/>
    <mergeCell ref="V75:V77"/>
    <mergeCell ref="W75:W77"/>
    <mergeCell ref="X75:X77"/>
    <mergeCell ref="I75:I77"/>
    <mergeCell ref="J75:J77"/>
    <mergeCell ref="K75:K77"/>
    <mergeCell ref="N75:N77"/>
    <mergeCell ref="P83:P87"/>
    <mergeCell ref="Q83:Q87"/>
    <mergeCell ref="V83:V87"/>
    <mergeCell ref="W83:W87"/>
    <mergeCell ref="X83:X87"/>
    <mergeCell ref="I83:I87"/>
    <mergeCell ref="J83:J87"/>
    <mergeCell ref="K83:K87"/>
    <mergeCell ref="N83:N87"/>
    <mergeCell ref="W80:W82"/>
    <mergeCell ref="X80:X82"/>
    <mergeCell ref="B83:B87"/>
    <mergeCell ref="C83:C87"/>
    <mergeCell ref="D83:D87"/>
    <mergeCell ref="E83:E87"/>
    <mergeCell ref="F83:F87"/>
    <mergeCell ref="G83:G87"/>
    <mergeCell ref="H83:H87"/>
    <mergeCell ref="N80:N82"/>
    <mergeCell ref="O80:O82"/>
    <mergeCell ref="P80:P82"/>
    <mergeCell ref="Q80:Q82"/>
    <mergeCell ref="V80:V82"/>
    <mergeCell ref="G80:G82"/>
    <mergeCell ref="H80:H82"/>
    <mergeCell ref="I80:I82"/>
    <mergeCell ref="J80:J82"/>
    <mergeCell ref="K80:K82"/>
    <mergeCell ref="B80:B82"/>
    <mergeCell ref="C80:C82"/>
    <mergeCell ref="D80:D82"/>
    <mergeCell ref="E80:E82"/>
    <mergeCell ref="AD78:AD79"/>
    <mergeCell ref="AD75:AD77"/>
    <mergeCell ref="Q88:Q89"/>
    <mergeCell ref="V88:V89"/>
    <mergeCell ref="W88:W89"/>
    <mergeCell ref="X88:X89"/>
    <mergeCell ref="Y88:Y89"/>
    <mergeCell ref="Y83:Y87"/>
    <mergeCell ref="Y80:Y82"/>
    <mergeCell ref="Q78:Q79"/>
    <mergeCell ref="V78:V79"/>
    <mergeCell ref="W78:W79"/>
    <mergeCell ref="X78:X79"/>
    <mergeCell ref="Y78:Y79"/>
    <mergeCell ref="AD80:AD82"/>
    <mergeCell ref="AD88:AD89"/>
    <mergeCell ref="B90:B91"/>
    <mergeCell ref="C90:C91"/>
    <mergeCell ref="D90:D91"/>
    <mergeCell ref="E90:E91"/>
    <mergeCell ref="F90:F91"/>
    <mergeCell ref="G90:G91"/>
    <mergeCell ref="H90:H91"/>
    <mergeCell ref="AD83:AD87"/>
    <mergeCell ref="K88:K89"/>
    <mergeCell ref="N88:N89"/>
    <mergeCell ref="O88:O89"/>
    <mergeCell ref="P88:P89"/>
    <mergeCell ref="B88:B89"/>
    <mergeCell ref="C88:C89"/>
    <mergeCell ref="D88:D89"/>
    <mergeCell ref="E88:E89"/>
    <mergeCell ref="F88:F89"/>
    <mergeCell ref="G88:G89"/>
    <mergeCell ref="H88:H89"/>
    <mergeCell ref="AD90:AD91"/>
    <mergeCell ref="I88:I89"/>
    <mergeCell ref="J88:J89"/>
    <mergeCell ref="O83:O87"/>
    <mergeCell ref="X92:X93"/>
    <mergeCell ref="Y90:Y91"/>
    <mergeCell ref="Y92:Y93"/>
    <mergeCell ref="X90:X91"/>
    <mergeCell ref="H92:H93"/>
    <mergeCell ref="I92:I93"/>
    <mergeCell ref="J92:J93"/>
    <mergeCell ref="K92:K93"/>
    <mergeCell ref="O90:O91"/>
    <mergeCell ref="P90:P91"/>
    <mergeCell ref="Q90:Q91"/>
    <mergeCell ref="V90:V91"/>
    <mergeCell ref="W90:W91"/>
    <mergeCell ref="I90:I91"/>
    <mergeCell ref="J90:J91"/>
    <mergeCell ref="K90:K91"/>
    <mergeCell ref="N90:N91"/>
    <mergeCell ref="K94:K96"/>
    <mergeCell ref="N94:N96"/>
    <mergeCell ref="O94:O96"/>
    <mergeCell ref="P94:P96"/>
    <mergeCell ref="B94:B96"/>
    <mergeCell ref="C94:C96"/>
    <mergeCell ref="D94:D96"/>
    <mergeCell ref="E94:E96"/>
    <mergeCell ref="F94:F96"/>
    <mergeCell ref="G94:G96"/>
    <mergeCell ref="H94:H96"/>
    <mergeCell ref="I94:I96"/>
    <mergeCell ref="J94:J96"/>
    <mergeCell ref="N92:N93"/>
    <mergeCell ref="O92:O93"/>
    <mergeCell ref="P92:P93"/>
    <mergeCell ref="Q92:Q93"/>
    <mergeCell ref="V92:V93"/>
    <mergeCell ref="W92:W93"/>
    <mergeCell ref="B92:B93"/>
    <mergeCell ref="C92:C93"/>
    <mergeCell ref="D92:D93"/>
    <mergeCell ref="E92:E93"/>
    <mergeCell ref="F92:F93"/>
    <mergeCell ref="G92:G93"/>
    <mergeCell ref="W97:W99"/>
    <mergeCell ref="X97:X99"/>
    <mergeCell ref="B100:B102"/>
    <mergeCell ref="C100:C102"/>
    <mergeCell ref="D100:D102"/>
    <mergeCell ref="E100:E102"/>
    <mergeCell ref="F100:F102"/>
    <mergeCell ref="G100:G102"/>
    <mergeCell ref="H100:H102"/>
    <mergeCell ref="N97:N99"/>
    <mergeCell ref="O97:O99"/>
    <mergeCell ref="P97:P99"/>
    <mergeCell ref="Q97:Q99"/>
    <mergeCell ref="V97:V99"/>
    <mergeCell ref="G97:G99"/>
    <mergeCell ref="H97:H99"/>
    <mergeCell ref="I97:I99"/>
    <mergeCell ref="J97:J99"/>
    <mergeCell ref="K97:K99"/>
    <mergeCell ref="B97:B99"/>
    <mergeCell ref="C97:C99"/>
    <mergeCell ref="D97:D99"/>
    <mergeCell ref="E97:E99"/>
    <mergeCell ref="F97:F99"/>
    <mergeCell ref="B103:B104"/>
    <mergeCell ref="C103:C104"/>
    <mergeCell ref="D103:D104"/>
    <mergeCell ref="E103:E104"/>
    <mergeCell ref="F103:F104"/>
    <mergeCell ref="G103:G104"/>
    <mergeCell ref="P103:P104"/>
    <mergeCell ref="Y100:Y102"/>
    <mergeCell ref="Y97:Y99"/>
    <mergeCell ref="Q94:Q96"/>
    <mergeCell ref="V94:V96"/>
    <mergeCell ref="W94:W96"/>
    <mergeCell ref="X94:X96"/>
    <mergeCell ref="Y94:Y96"/>
    <mergeCell ref="G105:G110"/>
    <mergeCell ref="H105:H110"/>
    <mergeCell ref="Q103:Q104"/>
    <mergeCell ref="V103:V104"/>
    <mergeCell ref="W103:W104"/>
    <mergeCell ref="X103:X104"/>
    <mergeCell ref="Y103:Y104"/>
    <mergeCell ref="K103:K104"/>
    <mergeCell ref="N103:N104"/>
    <mergeCell ref="O103:O104"/>
    <mergeCell ref="H103:H104"/>
    <mergeCell ref="I103:I104"/>
    <mergeCell ref="J103:J104"/>
    <mergeCell ref="O100:O102"/>
    <mergeCell ref="P100:P102"/>
    <mergeCell ref="Q100:Q102"/>
    <mergeCell ref="V100:V102"/>
    <mergeCell ref="W100:W102"/>
    <mergeCell ref="X100:X102"/>
    <mergeCell ref="I100:I102"/>
    <mergeCell ref="J100:J102"/>
    <mergeCell ref="K100:K102"/>
    <mergeCell ref="N100:N102"/>
    <mergeCell ref="AD114:AD115"/>
    <mergeCell ref="N114:N115"/>
    <mergeCell ref="O114:O115"/>
    <mergeCell ref="J112:J113"/>
    <mergeCell ref="K112:K113"/>
    <mergeCell ref="N112:N113"/>
    <mergeCell ref="O112:O113"/>
    <mergeCell ref="Y105:Y110"/>
    <mergeCell ref="B112:B113"/>
    <mergeCell ref="C112:C113"/>
    <mergeCell ref="D112:D113"/>
    <mergeCell ref="E112:E113"/>
    <mergeCell ref="F112:F113"/>
    <mergeCell ref="G112:G113"/>
    <mergeCell ref="H112:H113"/>
    <mergeCell ref="I112:I113"/>
    <mergeCell ref="O105:O110"/>
    <mergeCell ref="P105:P110"/>
    <mergeCell ref="Q105:Q110"/>
    <mergeCell ref="V105:V110"/>
    <mergeCell ref="W105:W110"/>
    <mergeCell ref="X105:X110"/>
    <mergeCell ref="I105:I110"/>
    <mergeCell ref="J105:J110"/>
    <mergeCell ref="K105:K110"/>
    <mergeCell ref="N105:N110"/>
    <mergeCell ref="B105:B110"/>
    <mergeCell ref="C105:C110"/>
    <mergeCell ref="D105:D110"/>
    <mergeCell ref="E105:E110"/>
    <mergeCell ref="F105:F110"/>
    <mergeCell ref="AD118:AD123"/>
    <mergeCell ref="AD112:AD113"/>
    <mergeCell ref="AD105:AD110"/>
    <mergeCell ref="N116:N117"/>
    <mergeCell ref="O116:O117"/>
    <mergeCell ref="P112:P113"/>
    <mergeCell ref="Q112:Q113"/>
    <mergeCell ref="V112:V113"/>
    <mergeCell ref="W112:W113"/>
    <mergeCell ref="X112:X113"/>
    <mergeCell ref="Y112:Y113"/>
    <mergeCell ref="V114:V115"/>
    <mergeCell ref="W114:W115"/>
    <mergeCell ref="X114:X115"/>
    <mergeCell ref="Y114:Y115"/>
    <mergeCell ref="AD116:AD117"/>
    <mergeCell ref="P116:P117"/>
    <mergeCell ref="Q116:Q117"/>
    <mergeCell ref="V116:V117"/>
    <mergeCell ref="W116:W117"/>
    <mergeCell ref="X116:X117"/>
    <mergeCell ref="Y116:Y117"/>
    <mergeCell ref="J116:J117"/>
    <mergeCell ref="K116:K117"/>
    <mergeCell ref="B116:B117"/>
    <mergeCell ref="C116:C117"/>
    <mergeCell ref="D116:D117"/>
    <mergeCell ref="E116:E117"/>
    <mergeCell ref="F116:F117"/>
    <mergeCell ref="G116:G117"/>
    <mergeCell ref="H116:H117"/>
    <mergeCell ref="I116:I117"/>
    <mergeCell ref="N118:N123"/>
    <mergeCell ref="O118:O123"/>
    <mergeCell ref="P118:P123"/>
    <mergeCell ref="Q118:Q123"/>
    <mergeCell ref="V118:V123"/>
    <mergeCell ref="W118:W123"/>
    <mergeCell ref="H118:H123"/>
    <mergeCell ref="I118:I123"/>
    <mergeCell ref="J118:J123"/>
    <mergeCell ref="K118:K123"/>
    <mergeCell ref="L118:L123"/>
    <mergeCell ref="X124:X127"/>
    <mergeCell ref="Y124:Y127"/>
    <mergeCell ref="B118:B123"/>
    <mergeCell ref="C118:C123"/>
    <mergeCell ref="D118:D123"/>
    <mergeCell ref="E118:E123"/>
    <mergeCell ref="F118:F123"/>
    <mergeCell ref="G118:G123"/>
    <mergeCell ref="N124:N127"/>
    <mergeCell ref="O124:O127"/>
    <mergeCell ref="P124:P127"/>
    <mergeCell ref="Q124:Q127"/>
    <mergeCell ref="V124:V127"/>
    <mergeCell ref="W124:W127"/>
    <mergeCell ref="H124:H127"/>
    <mergeCell ref="I124:I127"/>
    <mergeCell ref="J124:J127"/>
    <mergeCell ref="K124:K127"/>
    <mergeCell ref="B124:B127"/>
    <mergeCell ref="C124:C127"/>
    <mergeCell ref="D124:D127"/>
    <mergeCell ref="E124:E127"/>
    <mergeCell ref="F124:F127"/>
    <mergeCell ref="G124:G127"/>
    <mergeCell ref="X118:X123"/>
    <mergeCell ref="D133:D134"/>
    <mergeCell ref="E133:E134"/>
    <mergeCell ref="F133:F134"/>
    <mergeCell ref="G133:G134"/>
    <mergeCell ref="Y128:Y132"/>
    <mergeCell ref="C129:C132"/>
    <mergeCell ref="D129:D132"/>
    <mergeCell ref="E129:E132"/>
    <mergeCell ref="F129:F132"/>
    <mergeCell ref="G129:G132"/>
    <mergeCell ref="O128:O132"/>
    <mergeCell ref="P128:P132"/>
    <mergeCell ref="Q128:Q132"/>
    <mergeCell ref="V128:V132"/>
    <mergeCell ref="W128:W132"/>
    <mergeCell ref="X128:X132"/>
    <mergeCell ref="H133:H134"/>
    <mergeCell ref="I133:I134"/>
    <mergeCell ref="J133:J134"/>
    <mergeCell ref="K133:K134"/>
    <mergeCell ref="N133:N134"/>
    <mergeCell ref="B128:B132"/>
    <mergeCell ref="H128:H132"/>
    <mergeCell ref="I128:I132"/>
    <mergeCell ref="J128:J132"/>
    <mergeCell ref="K128:K132"/>
    <mergeCell ref="N128:N132"/>
    <mergeCell ref="Y118:Y123"/>
    <mergeCell ref="Q135:Q139"/>
    <mergeCell ref="V135:V139"/>
    <mergeCell ref="W135:W139"/>
    <mergeCell ref="X135:X139"/>
    <mergeCell ref="Y135:Y139"/>
    <mergeCell ref="K135:K139"/>
    <mergeCell ref="N135:N139"/>
    <mergeCell ref="O135:O139"/>
    <mergeCell ref="P135:P139"/>
    <mergeCell ref="Y133:Y134"/>
    <mergeCell ref="B135:B139"/>
    <mergeCell ref="C135:C139"/>
    <mergeCell ref="D135:D139"/>
    <mergeCell ref="E135:E139"/>
    <mergeCell ref="F135:F139"/>
    <mergeCell ref="G135:G139"/>
    <mergeCell ref="H135:H139"/>
    <mergeCell ref="I135:I139"/>
    <mergeCell ref="J135:J139"/>
    <mergeCell ref="O133:O134"/>
    <mergeCell ref="P133:P134"/>
    <mergeCell ref="Q133:Q134"/>
    <mergeCell ref="V133:V134"/>
    <mergeCell ref="W133:W134"/>
    <mergeCell ref="X133:X134"/>
    <mergeCell ref="B133:B134"/>
    <mergeCell ref="C133:C134"/>
    <mergeCell ref="D149:D153"/>
    <mergeCell ref="E149:E153"/>
    <mergeCell ref="F149:F153"/>
    <mergeCell ref="G149:G153"/>
    <mergeCell ref="X140:X142"/>
    <mergeCell ref="Y140:Y142"/>
    <mergeCell ref="B143:B145"/>
    <mergeCell ref="C143:C145"/>
    <mergeCell ref="D143:D145"/>
    <mergeCell ref="E143:E145"/>
    <mergeCell ref="F143:F145"/>
    <mergeCell ref="G143:G145"/>
    <mergeCell ref="H143:H145"/>
    <mergeCell ref="I143:I145"/>
    <mergeCell ref="N140:N142"/>
    <mergeCell ref="O140:O142"/>
    <mergeCell ref="P140:P142"/>
    <mergeCell ref="Q140:Q142"/>
    <mergeCell ref="V140:V142"/>
    <mergeCell ref="W140:W142"/>
    <mergeCell ref="H140:H142"/>
    <mergeCell ref="I140:I142"/>
    <mergeCell ref="J140:J142"/>
    <mergeCell ref="K140:K142"/>
    <mergeCell ref="B140:B142"/>
    <mergeCell ref="C140:C142"/>
    <mergeCell ref="D140:D142"/>
    <mergeCell ref="E140:E142"/>
    <mergeCell ref="F140:F142"/>
    <mergeCell ref="G140:G142"/>
    <mergeCell ref="P143:P145"/>
    <mergeCell ref="Q143:Q145"/>
    <mergeCell ref="V143:V145"/>
    <mergeCell ref="W143:W145"/>
    <mergeCell ref="X143:X145"/>
    <mergeCell ref="Y143:Y145"/>
    <mergeCell ref="J143:J145"/>
    <mergeCell ref="K143:K145"/>
    <mergeCell ref="N143:N145"/>
    <mergeCell ref="O143:O145"/>
    <mergeCell ref="P149:P153"/>
    <mergeCell ref="Q149:Q153"/>
    <mergeCell ref="V149:V153"/>
    <mergeCell ref="W149:W153"/>
    <mergeCell ref="X149:X153"/>
    <mergeCell ref="J149:J153"/>
    <mergeCell ref="K149:K153"/>
    <mergeCell ref="N149:N153"/>
    <mergeCell ref="O149:O153"/>
    <mergeCell ref="Y146:Y148"/>
    <mergeCell ref="N146:N148"/>
    <mergeCell ref="O146:O148"/>
    <mergeCell ref="P146:P148"/>
    <mergeCell ref="Q146:Q148"/>
    <mergeCell ref="V146:V148"/>
    <mergeCell ref="W146:W148"/>
    <mergeCell ref="H146:H148"/>
    <mergeCell ref="I146:I148"/>
    <mergeCell ref="J146:J148"/>
    <mergeCell ref="K146:K148"/>
    <mergeCell ref="B159:B163"/>
    <mergeCell ref="C159:C163"/>
    <mergeCell ref="D159:D163"/>
    <mergeCell ref="E159:E163"/>
    <mergeCell ref="F159:F163"/>
    <mergeCell ref="G159:G163"/>
    <mergeCell ref="H159:H163"/>
    <mergeCell ref="I159:I163"/>
    <mergeCell ref="H154:H158"/>
    <mergeCell ref="I154:I158"/>
    <mergeCell ref="J154:J158"/>
    <mergeCell ref="K154:K158"/>
    <mergeCell ref="B154:B158"/>
    <mergeCell ref="C154:C158"/>
    <mergeCell ref="D154:D158"/>
    <mergeCell ref="E154:E158"/>
    <mergeCell ref="F154:F158"/>
    <mergeCell ref="G154:G158"/>
    <mergeCell ref="B146:B148"/>
    <mergeCell ref="C146:C148"/>
    <mergeCell ref="D146:D148"/>
    <mergeCell ref="E146:E148"/>
    <mergeCell ref="F146:F148"/>
    <mergeCell ref="G146:G148"/>
    <mergeCell ref="H149:H153"/>
    <mergeCell ref="I149:I153"/>
    <mergeCell ref="B149:B153"/>
    <mergeCell ref="C149:C153"/>
    <mergeCell ref="P159:P163"/>
    <mergeCell ref="Q159:Q163"/>
    <mergeCell ref="V159:V163"/>
    <mergeCell ref="W159:W163"/>
    <mergeCell ref="X159:X163"/>
    <mergeCell ref="Y159:Y163"/>
    <mergeCell ref="J159:J163"/>
    <mergeCell ref="K159:K163"/>
    <mergeCell ref="N159:N163"/>
    <mergeCell ref="O159:O163"/>
    <mergeCell ref="X166:X170"/>
    <mergeCell ref="Y166:Y170"/>
    <mergeCell ref="J166:J170"/>
    <mergeCell ref="K166:K170"/>
    <mergeCell ref="N166:N170"/>
    <mergeCell ref="O166:O170"/>
    <mergeCell ref="X164:X165"/>
    <mergeCell ref="Y164:Y165"/>
    <mergeCell ref="E166:E170"/>
    <mergeCell ref="F166:F170"/>
    <mergeCell ref="G166:G170"/>
    <mergeCell ref="H166:H170"/>
    <mergeCell ref="I166:I170"/>
    <mergeCell ref="N164:N165"/>
    <mergeCell ref="O164:O165"/>
    <mergeCell ref="P164:P165"/>
    <mergeCell ref="Q164:Q165"/>
    <mergeCell ref="V164:V165"/>
    <mergeCell ref="W164:W165"/>
    <mergeCell ref="H164:H165"/>
    <mergeCell ref="I164:I165"/>
    <mergeCell ref="J164:J165"/>
    <mergeCell ref="K164:K165"/>
    <mergeCell ref="B164:B165"/>
    <mergeCell ref="C164:C165"/>
    <mergeCell ref="D164:D165"/>
    <mergeCell ref="E164:E165"/>
    <mergeCell ref="F164:F165"/>
    <mergeCell ref="G164:G165"/>
    <mergeCell ref="AD128:AD132"/>
    <mergeCell ref="AD124:AD127"/>
    <mergeCell ref="X171:X175"/>
    <mergeCell ref="Y171:Y175"/>
    <mergeCell ref="N171:N175"/>
    <mergeCell ref="O171:O175"/>
    <mergeCell ref="P171:P175"/>
    <mergeCell ref="Q171:Q175"/>
    <mergeCell ref="V171:V175"/>
    <mergeCell ref="W171:W175"/>
    <mergeCell ref="X154:X158"/>
    <mergeCell ref="Y154:Y158"/>
    <mergeCell ref="N154:N158"/>
    <mergeCell ref="O154:O158"/>
    <mergeCell ref="P154:P158"/>
    <mergeCell ref="Q154:Q158"/>
    <mergeCell ref="V154:V158"/>
    <mergeCell ref="W154:W158"/>
    <mergeCell ref="Y149:Y153"/>
    <mergeCell ref="X146:X148"/>
    <mergeCell ref="P166:P170"/>
    <mergeCell ref="Q166:Q170"/>
    <mergeCell ref="AD140:AD142"/>
    <mergeCell ref="AD135:AD139"/>
    <mergeCell ref="AD133:AD134"/>
    <mergeCell ref="AD149:AD153"/>
    <mergeCell ref="AD146:AD148"/>
    <mergeCell ref="AD143:AD145"/>
    <mergeCell ref="AD164:AD165"/>
    <mergeCell ref="AD159:AD163"/>
    <mergeCell ref="AD154:AD158"/>
    <mergeCell ref="AD171:AD175"/>
    <mergeCell ref="B176:B180"/>
    <mergeCell ref="C176:C180"/>
    <mergeCell ref="D176:D180"/>
    <mergeCell ref="E176:E180"/>
    <mergeCell ref="F176:F180"/>
    <mergeCell ref="G176:G180"/>
    <mergeCell ref="AD166:AD170"/>
    <mergeCell ref="H171:H175"/>
    <mergeCell ref="I171:I175"/>
    <mergeCell ref="J171:J175"/>
    <mergeCell ref="K171:K175"/>
    <mergeCell ref="B171:B175"/>
    <mergeCell ref="C171:C175"/>
    <mergeCell ref="D171:D175"/>
    <mergeCell ref="E171:E175"/>
    <mergeCell ref="F171:F175"/>
    <mergeCell ref="G171:G175"/>
    <mergeCell ref="V166:V170"/>
    <mergeCell ref="W166:W170"/>
    <mergeCell ref="AD176:AD180"/>
    <mergeCell ref="B166:B170"/>
    <mergeCell ref="C166:C170"/>
    <mergeCell ref="D166:D170"/>
    <mergeCell ref="O181:O184"/>
    <mergeCell ref="P181:P184"/>
    <mergeCell ref="Q181:Q184"/>
    <mergeCell ref="V181:V184"/>
    <mergeCell ref="W181:W184"/>
    <mergeCell ref="X181:X184"/>
    <mergeCell ref="I181:I184"/>
    <mergeCell ref="J181:J184"/>
    <mergeCell ref="K181:K184"/>
    <mergeCell ref="N181:N184"/>
    <mergeCell ref="X176:X180"/>
    <mergeCell ref="Y176:Y180"/>
    <mergeCell ref="B181:B184"/>
    <mergeCell ref="C181:C184"/>
    <mergeCell ref="D181:D184"/>
    <mergeCell ref="E181:E184"/>
    <mergeCell ref="F181:F184"/>
    <mergeCell ref="G181:G184"/>
    <mergeCell ref="H181:H184"/>
    <mergeCell ref="N176:N180"/>
    <mergeCell ref="O176:O180"/>
    <mergeCell ref="P176:P180"/>
    <mergeCell ref="Q176:Q180"/>
    <mergeCell ref="V176:V180"/>
    <mergeCell ref="W176:W180"/>
    <mergeCell ref="H176:H180"/>
    <mergeCell ref="I176:I180"/>
    <mergeCell ref="J176:J180"/>
    <mergeCell ref="K176:K180"/>
    <mergeCell ref="Q185:Q187"/>
    <mergeCell ref="V185:V187"/>
    <mergeCell ref="W185:W187"/>
    <mergeCell ref="X185:X187"/>
    <mergeCell ref="Y185:Y187"/>
    <mergeCell ref="B188:B192"/>
    <mergeCell ref="C188:C192"/>
    <mergeCell ref="D188:D192"/>
    <mergeCell ref="E188:E192"/>
    <mergeCell ref="F188:F192"/>
    <mergeCell ref="K185:K187"/>
    <mergeCell ref="N185:N187"/>
    <mergeCell ref="O185:O187"/>
    <mergeCell ref="P185:P187"/>
    <mergeCell ref="B185:B187"/>
    <mergeCell ref="C185:C187"/>
    <mergeCell ref="D185:D187"/>
    <mergeCell ref="E185:E187"/>
    <mergeCell ref="F185:F187"/>
    <mergeCell ref="G185:G187"/>
    <mergeCell ref="H185:H187"/>
    <mergeCell ref="I185:I187"/>
    <mergeCell ref="J185:J187"/>
    <mergeCell ref="L188:L192"/>
    <mergeCell ref="M188:M192"/>
    <mergeCell ref="O193:O194"/>
    <mergeCell ref="P193:P194"/>
    <mergeCell ref="Q193:Q194"/>
    <mergeCell ref="V193:V194"/>
    <mergeCell ref="W193:W194"/>
    <mergeCell ref="X193:X194"/>
    <mergeCell ref="I193:I194"/>
    <mergeCell ref="J193:J194"/>
    <mergeCell ref="K193:K194"/>
    <mergeCell ref="N193:N194"/>
    <mergeCell ref="W188:W192"/>
    <mergeCell ref="X188:X192"/>
    <mergeCell ref="Y188:Y192"/>
    <mergeCell ref="B193:B194"/>
    <mergeCell ref="C193:C194"/>
    <mergeCell ref="D193:D194"/>
    <mergeCell ref="E193:E194"/>
    <mergeCell ref="F193:F194"/>
    <mergeCell ref="G193:G194"/>
    <mergeCell ref="H193:H194"/>
    <mergeCell ref="N188:N192"/>
    <mergeCell ref="O188:O192"/>
    <mergeCell ref="P188:P192"/>
    <mergeCell ref="Q188:Q192"/>
    <mergeCell ref="V188:V192"/>
    <mergeCell ref="G188:G192"/>
    <mergeCell ref="H188:H192"/>
    <mergeCell ref="I188:I192"/>
    <mergeCell ref="J188:J192"/>
    <mergeCell ref="K188:K192"/>
    <mergeCell ref="M193:M194"/>
    <mergeCell ref="L193:L194"/>
    <mergeCell ref="Q195:Q197"/>
    <mergeCell ref="V195:V197"/>
    <mergeCell ref="W195:W197"/>
    <mergeCell ref="X195:X197"/>
    <mergeCell ref="Y195:Y197"/>
    <mergeCell ref="B198:B200"/>
    <mergeCell ref="C198:C200"/>
    <mergeCell ref="D198:D200"/>
    <mergeCell ref="E198:E200"/>
    <mergeCell ref="F198:F200"/>
    <mergeCell ref="K195:K197"/>
    <mergeCell ref="N195:N197"/>
    <mergeCell ref="O195:O197"/>
    <mergeCell ref="P195:P197"/>
    <mergeCell ref="B195:B197"/>
    <mergeCell ref="C195:C197"/>
    <mergeCell ref="D195:D197"/>
    <mergeCell ref="E195:E197"/>
    <mergeCell ref="F195:F197"/>
    <mergeCell ref="G195:G197"/>
    <mergeCell ref="H195:H197"/>
    <mergeCell ref="I195:I197"/>
    <mergeCell ref="J195:J197"/>
    <mergeCell ref="M195:M197"/>
    <mergeCell ref="L195:L197"/>
    <mergeCell ref="M198:M200"/>
    <mergeCell ref="L198:L200"/>
    <mergeCell ref="O201:O203"/>
    <mergeCell ref="P201:P203"/>
    <mergeCell ref="Q201:Q203"/>
    <mergeCell ref="V201:V203"/>
    <mergeCell ref="W201:W203"/>
    <mergeCell ref="X201:X203"/>
    <mergeCell ref="I201:I203"/>
    <mergeCell ref="J201:J203"/>
    <mergeCell ref="K201:K203"/>
    <mergeCell ref="N201:N203"/>
    <mergeCell ref="W198:W200"/>
    <mergeCell ref="X198:X200"/>
    <mergeCell ref="Y198:Y200"/>
    <mergeCell ref="B201:B203"/>
    <mergeCell ref="C201:C203"/>
    <mergeCell ref="D201:D203"/>
    <mergeCell ref="E201:E203"/>
    <mergeCell ref="F201:F203"/>
    <mergeCell ref="G201:G203"/>
    <mergeCell ref="H201:H203"/>
    <mergeCell ref="N198:N200"/>
    <mergeCell ref="O198:O200"/>
    <mergeCell ref="P198:P200"/>
    <mergeCell ref="Q198:Q200"/>
    <mergeCell ref="V198:V200"/>
    <mergeCell ref="G198:G200"/>
    <mergeCell ref="H198:H200"/>
    <mergeCell ref="I198:I200"/>
    <mergeCell ref="J198:J200"/>
    <mergeCell ref="K198:K200"/>
    <mergeCell ref="M201:M203"/>
    <mergeCell ref="L201:L203"/>
    <mergeCell ref="J207:J208"/>
    <mergeCell ref="K207:K208"/>
    <mergeCell ref="Q204:Q206"/>
    <mergeCell ref="V204:V206"/>
    <mergeCell ref="W204:W206"/>
    <mergeCell ref="X204:X206"/>
    <mergeCell ref="Y204:Y206"/>
    <mergeCell ref="B207:B208"/>
    <mergeCell ref="C207:C208"/>
    <mergeCell ref="D207:D208"/>
    <mergeCell ref="E207:E208"/>
    <mergeCell ref="F207:F208"/>
    <mergeCell ref="K204:K206"/>
    <mergeCell ref="N204:N206"/>
    <mergeCell ref="O204:O206"/>
    <mergeCell ref="P204:P206"/>
    <mergeCell ref="B204:B206"/>
    <mergeCell ref="C204:C206"/>
    <mergeCell ref="D204:D206"/>
    <mergeCell ref="E204:E206"/>
    <mergeCell ref="F204:F206"/>
    <mergeCell ref="G204:G206"/>
    <mergeCell ref="H204:H206"/>
    <mergeCell ref="I204:I206"/>
    <mergeCell ref="J204:J206"/>
    <mergeCell ref="G207:G208"/>
    <mergeCell ref="H207:H208"/>
    <mergeCell ref="I207:I208"/>
    <mergeCell ref="M204:M206"/>
    <mergeCell ref="L204:L206"/>
    <mergeCell ref="L207:L208"/>
    <mergeCell ref="M207:M208"/>
    <mergeCell ref="W207:W208"/>
    <mergeCell ref="X207:X208"/>
    <mergeCell ref="Y207:Y208"/>
    <mergeCell ref="Y201:Y203"/>
    <mergeCell ref="Y193:Y194"/>
    <mergeCell ref="Y181:Y184"/>
    <mergeCell ref="AD185:AD187"/>
    <mergeCell ref="AD181:AD184"/>
    <mergeCell ref="AD193:AD194"/>
    <mergeCell ref="AD188:AD192"/>
    <mergeCell ref="AD204:AD206"/>
    <mergeCell ref="AD201:AD203"/>
    <mergeCell ref="AD198:AD200"/>
    <mergeCell ref="AD195:AD197"/>
    <mergeCell ref="Q210:Q213"/>
    <mergeCell ref="V210:V213"/>
    <mergeCell ref="W210:W213"/>
    <mergeCell ref="X210:X213"/>
    <mergeCell ref="Y210:Y213"/>
    <mergeCell ref="B214:B217"/>
    <mergeCell ref="C214:C217"/>
    <mergeCell ref="D214:D217"/>
    <mergeCell ref="E214:E217"/>
    <mergeCell ref="F214:F217"/>
    <mergeCell ref="K210:K213"/>
    <mergeCell ref="N210:N213"/>
    <mergeCell ref="O210:O213"/>
    <mergeCell ref="P210:P213"/>
    <mergeCell ref="N214:N217"/>
    <mergeCell ref="O214:O217"/>
    <mergeCell ref="P214:P217"/>
    <mergeCell ref="Q214:Q217"/>
    <mergeCell ref="V214:V217"/>
    <mergeCell ref="G214:G217"/>
    <mergeCell ref="H214:H217"/>
    <mergeCell ref="I214:I217"/>
    <mergeCell ref="J214:J217"/>
    <mergeCell ref="K214:K217"/>
    <mergeCell ref="M210:M213"/>
    <mergeCell ref="L210:L213"/>
    <mergeCell ref="M214:M217"/>
    <mergeCell ref="L214:L217"/>
    <mergeCell ref="AD207:AD208"/>
    <mergeCell ref="B210:B213"/>
    <mergeCell ref="C210:C213"/>
    <mergeCell ref="D210:D213"/>
    <mergeCell ref="E210:E213"/>
    <mergeCell ref="F210:F213"/>
    <mergeCell ref="G210:G213"/>
    <mergeCell ref="H210:H213"/>
    <mergeCell ref="I210:I213"/>
    <mergeCell ref="J210:J213"/>
    <mergeCell ref="N207:N208"/>
    <mergeCell ref="O207:O208"/>
    <mergeCell ref="P207:P208"/>
    <mergeCell ref="Q207:Q208"/>
    <mergeCell ref="V207:V208"/>
    <mergeCell ref="I218:I219"/>
    <mergeCell ref="J218:J219"/>
    <mergeCell ref="K218:K219"/>
    <mergeCell ref="N218:N219"/>
    <mergeCell ref="W214:W217"/>
    <mergeCell ref="X214:X217"/>
    <mergeCell ref="Y214:Y217"/>
    <mergeCell ref="B218:B219"/>
    <mergeCell ref="C218:C219"/>
    <mergeCell ref="D218:D219"/>
    <mergeCell ref="E218:E219"/>
    <mergeCell ref="F218:F219"/>
    <mergeCell ref="G218:G219"/>
    <mergeCell ref="H218:H219"/>
    <mergeCell ref="AD218:AD219"/>
    <mergeCell ref="X220:X221"/>
    <mergeCell ref="Y220:Y221"/>
    <mergeCell ref="B222:B224"/>
    <mergeCell ref="C222:C224"/>
    <mergeCell ref="D222:D224"/>
    <mergeCell ref="E222:E224"/>
    <mergeCell ref="F222:F224"/>
    <mergeCell ref="K220:K221"/>
    <mergeCell ref="N220:N221"/>
    <mergeCell ref="O220:O221"/>
    <mergeCell ref="P220:P221"/>
    <mergeCell ref="Y218:Y219"/>
    <mergeCell ref="B220:B221"/>
    <mergeCell ref="C220:C221"/>
    <mergeCell ref="D220:D221"/>
    <mergeCell ref="E220:E221"/>
    <mergeCell ref="F220:F221"/>
    <mergeCell ref="G220:G221"/>
    <mergeCell ref="H220:H221"/>
    <mergeCell ref="I220:I221"/>
    <mergeCell ref="J220:J221"/>
    <mergeCell ref="O218:O219"/>
    <mergeCell ref="P218:P219"/>
    <mergeCell ref="Q218:Q219"/>
    <mergeCell ref="V218:V219"/>
    <mergeCell ref="W218:W219"/>
    <mergeCell ref="X218:X219"/>
    <mergeCell ref="M218:M219"/>
    <mergeCell ref="L218:L219"/>
    <mergeCell ref="M220:M221"/>
    <mergeCell ref="L220:L221"/>
    <mergeCell ref="M222:M224"/>
    <mergeCell ref="J229:J231"/>
    <mergeCell ref="O225:O228"/>
    <mergeCell ref="P225:P228"/>
    <mergeCell ref="Q225:Q228"/>
    <mergeCell ref="V225:V228"/>
    <mergeCell ref="W225:W228"/>
    <mergeCell ref="X225:X228"/>
    <mergeCell ref="I225:I228"/>
    <mergeCell ref="J225:J228"/>
    <mergeCell ref="K225:K228"/>
    <mergeCell ref="N225:N228"/>
    <mergeCell ref="W222:W224"/>
    <mergeCell ref="X222:X224"/>
    <mergeCell ref="Y222:Y224"/>
    <mergeCell ref="B225:B228"/>
    <mergeCell ref="C225:C228"/>
    <mergeCell ref="D225:D228"/>
    <mergeCell ref="E225:E228"/>
    <mergeCell ref="F225:F228"/>
    <mergeCell ref="G225:G228"/>
    <mergeCell ref="H225:H228"/>
    <mergeCell ref="N222:N224"/>
    <mergeCell ref="O222:O224"/>
    <mergeCell ref="P222:P224"/>
    <mergeCell ref="Q222:Q224"/>
    <mergeCell ref="V222:V224"/>
    <mergeCell ref="G222:G224"/>
    <mergeCell ref="H222:H224"/>
    <mergeCell ref="I222:I224"/>
    <mergeCell ref="J222:J224"/>
    <mergeCell ref="K222:K224"/>
    <mergeCell ref="L222:L224"/>
    <mergeCell ref="N232:N235"/>
    <mergeCell ref="O232:O235"/>
    <mergeCell ref="P232:P235"/>
    <mergeCell ref="Q232:Q235"/>
    <mergeCell ref="V232:V235"/>
    <mergeCell ref="G232:G235"/>
    <mergeCell ref="H232:H235"/>
    <mergeCell ref="I232:I235"/>
    <mergeCell ref="J232:J235"/>
    <mergeCell ref="K232:K235"/>
    <mergeCell ref="Q229:Q231"/>
    <mergeCell ref="V229:V231"/>
    <mergeCell ref="W229:W231"/>
    <mergeCell ref="X229:X231"/>
    <mergeCell ref="Y229:Y231"/>
    <mergeCell ref="B232:B235"/>
    <mergeCell ref="C232:C235"/>
    <mergeCell ref="D232:D235"/>
    <mergeCell ref="E232:E235"/>
    <mergeCell ref="F232:F235"/>
    <mergeCell ref="K229:K231"/>
    <mergeCell ref="N229:N231"/>
    <mergeCell ref="O229:O231"/>
    <mergeCell ref="P229:P231"/>
    <mergeCell ref="B229:B231"/>
    <mergeCell ref="C229:C231"/>
    <mergeCell ref="D229:D231"/>
    <mergeCell ref="E229:E231"/>
    <mergeCell ref="F229:F231"/>
    <mergeCell ref="G229:G231"/>
    <mergeCell ref="H229:H231"/>
    <mergeCell ref="I229:I231"/>
    <mergeCell ref="K238:K241"/>
    <mergeCell ref="N238:N241"/>
    <mergeCell ref="O238:O241"/>
    <mergeCell ref="P238:P241"/>
    <mergeCell ref="Y236:Y237"/>
    <mergeCell ref="B238:B241"/>
    <mergeCell ref="C238:C241"/>
    <mergeCell ref="D238:D241"/>
    <mergeCell ref="E238:E241"/>
    <mergeCell ref="F238:F241"/>
    <mergeCell ref="G238:G241"/>
    <mergeCell ref="H238:H241"/>
    <mergeCell ref="I238:I241"/>
    <mergeCell ref="J238:J241"/>
    <mergeCell ref="O236:O237"/>
    <mergeCell ref="P236:P237"/>
    <mergeCell ref="Q236:Q237"/>
    <mergeCell ref="V236:V237"/>
    <mergeCell ref="W236:W237"/>
    <mergeCell ref="X236:X237"/>
    <mergeCell ref="I236:I237"/>
    <mergeCell ref="J236:J237"/>
    <mergeCell ref="K236:K237"/>
    <mergeCell ref="N236:N237"/>
    <mergeCell ref="B236:B237"/>
    <mergeCell ref="C236:C237"/>
    <mergeCell ref="D236:D237"/>
    <mergeCell ref="E236:E237"/>
    <mergeCell ref="F236:F237"/>
    <mergeCell ref="G236:G237"/>
    <mergeCell ref="H236:H237"/>
    <mergeCell ref="B244:B248"/>
    <mergeCell ref="C244:C248"/>
    <mergeCell ref="D244:D248"/>
    <mergeCell ref="E244:E248"/>
    <mergeCell ref="F244:F248"/>
    <mergeCell ref="G244:G248"/>
    <mergeCell ref="H244:H248"/>
    <mergeCell ref="N242:N243"/>
    <mergeCell ref="O242:O243"/>
    <mergeCell ref="P242:P243"/>
    <mergeCell ref="Q242:Q243"/>
    <mergeCell ref="V242:V243"/>
    <mergeCell ref="G242:G243"/>
    <mergeCell ref="H242:H243"/>
    <mergeCell ref="I242:I243"/>
    <mergeCell ref="J242:J243"/>
    <mergeCell ref="K242:K243"/>
    <mergeCell ref="B242:B243"/>
    <mergeCell ref="C242:C243"/>
    <mergeCell ref="D242:D243"/>
    <mergeCell ref="E242:E243"/>
    <mergeCell ref="F242:F243"/>
    <mergeCell ref="E249:E252"/>
    <mergeCell ref="F249:F252"/>
    <mergeCell ref="G249:G252"/>
    <mergeCell ref="H249:H252"/>
    <mergeCell ref="I249:I252"/>
    <mergeCell ref="J249:J252"/>
    <mergeCell ref="O244:O248"/>
    <mergeCell ref="P244:P248"/>
    <mergeCell ref="Q244:Q248"/>
    <mergeCell ref="V244:V248"/>
    <mergeCell ref="W244:W248"/>
    <mergeCell ref="X244:X248"/>
    <mergeCell ref="I244:I248"/>
    <mergeCell ref="J244:J248"/>
    <mergeCell ref="K244:K248"/>
    <mergeCell ref="N244:N248"/>
    <mergeCell ref="M249:M252"/>
    <mergeCell ref="L249:L252"/>
    <mergeCell ref="AD214:AD217"/>
    <mergeCell ref="AD210:AD213"/>
    <mergeCell ref="P249:P252"/>
    <mergeCell ref="Y244:Y248"/>
    <mergeCell ref="Y242:Y243"/>
    <mergeCell ref="Q238:Q241"/>
    <mergeCell ref="V238:V241"/>
    <mergeCell ref="W238:W241"/>
    <mergeCell ref="X238:X241"/>
    <mergeCell ref="Y238:Y241"/>
    <mergeCell ref="W242:W243"/>
    <mergeCell ref="X242:X243"/>
    <mergeCell ref="W232:W235"/>
    <mergeCell ref="X232:X235"/>
    <mergeCell ref="Y232:Y235"/>
    <mergeCell ref="Y225:Y228"/>
    <mergeCell ref="Q220:Q221"/>
    <mergeCell ref="V220:V221"/>
    <mergeCell ref="W220:W221"/>
    <mergeCell ref="AD225:AD228"/>
    <mergeCell ref="AD222:AD224"/>
    <mergeCell ref="AD220:AD221"/>
    <mergeCell ref="AD236:AD237"/>
    <mergeCell ref="AD232:AD235"/>
    <mergeCell ref="AD229:AD231"/>
    <mergeCell ref="AD244:AD248"/>
    <mergeCell ref="AD242:AD243"/>
    <mergeCell ref="AD238:AD241"/>
    <mergeCell ref="P253:P254"/>
    <mergeCell ref="Q253:Q254"/>
    <mergeCell ref="V253:V254"/>
    <mergeCell ref="W253:W254"/>
    <mergeCell ref="X253:X254"/>
    <mergeCell ref="Y253:Y254"/>
    <mergeCell ref="I253:I254"/>
    <mergeCell ref="J253:J254"/>
    <mergeCell ref="K253:K254"/>
    <mergeCell ref="N253:N254"/>
    <mergeCell ref="O253:O254"/>
    <mergeCell ref="B253:B254"/>
    <mergeCell ref="C253:C254"/>
    <mergeCell ref="D253:D254"/>
    <mergeCell ref="E253:E254"/>
    <mergeCell ref="F253:F254"/>
    <mergeCell ref="G253:G254"/>
    <mergeCell ref="H253:H254"/>
    <mergeCell ref="Q249:Q252"/>
    <mergeCell ref="V249:V252"/>
    <mergeCell ref="W249:W252"/>
    <mergeCell ref="X249:X252"/>
    <mergeCell ref="Y249:Y252"/>
    <mergeCell ref="K249:K252"/>
    <mergeCell ref="N249:N252"/>
    <mergeCell ref="O249:O252"/>
    <mergeCell ref="B249:B252"/>
    <mergeCell ref="C249:C252"/>
    <mergeCell ref="D249:D252"/>
    <mergeCell ref="N255:N257"/>
    <mergeCell ref="O255:O257"/>
    <mergeCell ref="P255:P257"/>
    <mergeCell ref="Q255:Q257"/>
    <mergeCell ref="V255:V257"/>
    <mergeCell ref="W255:W257"/>
    <mergeCell ref="H255:H257"/>
    <mergeCell ref="I255:I257"/>
    <mergeCell ref="J255:J257"/>
    <mergeCell ref="K255:K257"/>
    <mergeCell ref="B255:B257"/>
    <mergeCell ref="C255:C257"/>
    <mergeCell ref="D255:D257"/>
    <mergeCell ref="E255:E257"/>
    <mergeCell ref="F255:F257"/>
    <mergeCell ref="G255:G257"/>
    <mergeCell ref="D262:D263"/>
    <mergeCell ref="E262:E263"/>
    <mergeCell ref="F262:F263"/>
    <mergeCell ref="G262:G263"/>
    <mergeCell ref="P259:P261"/>
    <mergeCell ref="Q259:Q261"/>
    <mergeCell ref="V259:V261"/>
    <mergeCell ref="W259:W261"/>
    <mergeCell ref="P262:P263"/>
    <mergeCell ref="Q262:Q263"/>
    <mergeCell ref="V262:V263"/>
    <mergeCell ref="W262:W263"/>
    <mergeCell ref="H262:H263"/>
    <mergeCell ref="I262:I263"/>
    <mergeCell ref="J262:J263"/>
    <mergeCell ref="K262:K263"/>
    <mergeCell ref="X259:X261"/>
    <mergeCell ref="Y259:Y261"/>
    <mergeCell ref="J259:J261"/>
    <mergeCell ref="K259:K261"/>
    <mergeCell ref="N259:N261"/>
    <mergeCell ref="O259:O261"/>
    <mergeCell ref="B259:B261"/>
    <mergeCell ref="C259:C261"/>
    <mergeCell ref="D259:D261"/>
    <mergeCell ref="E259:E261"/>
    <mergeCell ref="F259:F261"/>
    <mergeCell ref="G259:G261"/>
    <mergeCell ref="H259:H261"/>
    <mergeCell ref="I259:I261"/>
    <mergeCell ref="X265:X266"/>
    <mergeCell ref="Y265:Y266"/>
    <mergeCell ref="J265:J266"/>
    <mergeCell ref="K265:K266"/>
    <mergeCell ref="N265:N266"/>
    <mergeCell ref="O265:O266"/>
    <mergeCell ref="X262:X263"/>
    <mergeCell ref="Y262:Y263"/>
    <mergeCell ref="B265:B266"/>
    <mergeCell ref="C265:C266"/>
    <mergeCell ref="D265:D266"/>
    <mergeCell ref="E265:E266"/>
    <mergeCell ref="F265:F266"/>
    <mergeCell ref="G265:G266"/>
    <mergeCell ref="H265:H266"/>
    <mergeCell ref="I265:I266"/>
    <mergeCell ref="N262:N263"/>
    <mergeCell ref="O262:O263"/>
    <mergeCell ref="B262:B263"/>
    <mergeCell ref="C262:C263"/>
    <mergeCell ref="B269:B270"/>
    <mergeCell ref="C269:C270"/>
    <mergeCell ref="D269:D270"/>
    <mergeCell ref="E269:E270"/>
    <mergeCell ref="F269:F270"/>
    <mergeCell ref="G269:G270"/>
    <mergeCell ref="H269:H270"/>
    <mergeCell ref="I269:I270"/>
    <mergeCell ref="N267:N268"/>
    <mergeCell ref="O267:O268"/>
    <mergeCell ref="P267:P268"/>
    <mergeCell ref="Q267:Q268"/>
    <mergeCell ref="V267:V268"/>
    <mergeCell ref="W267:W268"/>
    <mergeCell ref="H267:H268"/>
    <mergeCell ref="I267:I268"/>
    <mergeCell ref="J267:J268"/>
    <mergeCell ref="K267:K268"/>
    <mergeCell ref="B267:B268"/>
    <mergeCell ref="C267:C268"/>
    <mergeCell ref="D267:D268"/>
    <mergeCell ref="E267:E268"/>
    <mergeCell ref="F267:F268"/>
    <mergeCell ref="G267:G268"/>
    <mergeCell ref="N269:N270"/>
    <mergeCell ref="O269:O270"/>
    <mergeCell ref="V265:V266"/>
    <mergeCell ref="W265:W266"/>
    <mergeCell ref="AD255:AD257"/>
    <mergeCell ref="AD253:AD254"/>
    <mergeCell ref="X272:X273"/>
    <mergeCell ref="Y272:Y273"/>
    <mergeCell ref="X267:X268"/>
    <mergeCell ref="Y267:Y268"/>
    <mergeCell ref="X255:X257"/>
    <mergeCell ref="Y255:Y257"/>
    <mergeCell ref="AD262:AD263"/>
    <mergeCell ref="AD267:AD268"/>
    <mergeCell ref="B272:B273"/>
    <mergeCell ref="C272:C273"/>
    <mergeCell ref="D272:D273"/>
    <mergeCell ref="E272:E273"/>
    <mergeCell ref="F272:F273"/>
    <mergeCell ref="G272:G273"/>
    <mergeCell ref="J269:J270"/>
    <mergeCell ref="K269:K270"/>
    <mergeCell ref="P269:P270"/>
    <mergeCell ref="Q269:Q270"/>
    <mergeCell ref="V269:V270"/>
    <mergeCell ref="W269:W270"/>
    <mergeCell ref="X269:X270"/>
    <mergeCell ref="Y269:Y270"/>
    <mergeCell ref="P265:P266"/>
    <mergeCell ref="Q265:Q266"/>
    <mergeCell ref="D274:D277"/>
    <mergeCell ref="E274:E277"/>
    <mergeCell ref="F274:F277"/>
    <mergeCell ref="G274:G277"/>
    <mergeCell ref="N272:N273"/>
    <mergeCell ref="O272:O273"/>
    <mergeCell ref="P272:P273"/>
    <mergeCell ref="Q272:Q273"/>
    <mergeCell ref="V272:V273"/>
    <mergeCell ref="W272:W273"/>
    <mergeCell ref="H272:H273"/>
    <mergeCell ref="I272:I273"/>
    <mergeCell ref="J272:J273"/>
    <mergeCell ref="K272:K273"/>
    <mergeCell ref="P278:P281"/>
    <mergeCell ref="Q278:Q281"/>
    <mergeCell ref="V278:V281"/>
    <mergeCell ref="W278:W281"/>
    <mergeCell ref="X278:X281"/>
    <mergeCell ref="Y278:Y281"/>
    <mergeCell ref="J278:J281"/>
    <mergeCell ref="K278:K281"/>
    <mergeCell ref="N278:N281"/>
    <mergeCell ref="O278:O281"/>
    <mergeCell ref="X274:X277"/>
    <mergeCell ref="Y274:Y277"/>
    <mergeCell ref="B278:B281"/>
    <mergeCell ref="C278:C281"/>
    <mergeCell ref="D278:D281"/>
    <mergeCell ref="E278:E281"/>
    <mergeCell ref="F278:F281"/>
    <mergeCell ref="G278:G281"/>
    <mergeCell ref="H278:H281"/>
    <mergeCell ref="I278:I281"/>
    <mergeCell ref="N274:N277"/>
    <mergeCell ref="O274:O277"/>
    <mergeCell ref="P274:P277"/>
    <mergeCell ref="Q274:Q277"/>
    <mergeCell ref="V274:V277"/>
    <mergeCell ref="W274:W277"/>
    <mergeCell ref="H274:H277"/>
    <mergeCell ref="I274:I277"/>
    <mergeCell ref="J274:J277"/>
    <mergeCell ref="K274:K277"/>
    <mergeCell ref="B274:B277"/>
    <mergeCell ref="C274:C277"/>
    <mergeCell ref="X282:X284"/>
    <mergeCell ref="Y282:Y284"/>
    <mergeCell ref="B285:B288"/>
    <mergeCell ref="C285:C288"/>
    <mergeCell ref="D285:D288"/>
    <mergeCell ref="E285:E288"/>
    <mergeCell ref="F285:F288"/>
    <mergeCell ref="G285:G288"/>
    <mergeCell ref="H285:H288"/>
    <mergeCell ref="I285:I288"/>
    <mergeCell ref="N282:N284"/>
    <mergeCell ref="O282:O284"/>
    <mergeCell ref="P282:P284"/>
    <mergeCell ref="Q282:Q284"/>
    <mergeCell ref="V282:V284"/>
    <mergeCell ref="W282:W284"/>
    <mergeCell ref="H282:H284"/>
    <mergeCell ref="I282:I284"/>
    <mergeCell ref="J282:J284"/>
    <mergeCell ref="K282:K284"/>
    <mergeCell ref="B282:B284"/>
    <mergeCell ref="C282:C284"/>
    <mergeCell ref="D282:D284"/>
    <mergeCell ref="E282:E284"/>
    <mergeCell ref="F282:F284"/>
    <mergeCell ref="G282:G284"/>
    <mergeCell ref="M285:M288"/>
    <mergeCell ref="L285:L288"/>
    <mergeCell ref="B289:B292"/>
    <mergeCell ref="C289:C292"/>
    <mergeCell ref="D289:D292"/>
    <mergeCell ref="E289:E292"/>
    <mergeCell ref="F289:F292"/>
    <mergeCell ref="G289:G292"/>
    <mergeCell ref="P285:P288"/>
    <mergeCell ref="Q285:Q288"/>
    <mergeCell ref="V285:V288"/>
    <mergeCell ref="W285:W288"/>
    <mergeCell ref="X285:X288"/>
    <mergeCell ref="Y285:Y288"/>
    <mergeCell ref="J285:J288"/>
    <mergeCell ref="K285:K288"/>
    <mergeCell ref="N285:N288"/>
    <mergeCell ref="O285:O288"/>
    <mergeCell ref="P293:P295"/>
    <mergeCell ref="Q293:Q295"/>
    <mergeCell ref="V293:V295"/>
    <mergeCell ref="W293:W295"/>
    <mergeCell ref="X293:X295"/>
    <mergeCell ref="Y293:Y295"/>
    <mergeCell ref="J293:J295"/>
    <mergeCell ref="K293:K295"/>
    <mergeCell ref="N293:N295"/>
    <mergeCell ref="O293:O295"/>
    <mergeCell ref="X289:X292"/>
    <mergeCell ref="Y289:Y292"/>
    <mergeCell ref="B293:B295"/>
    <mergeCell ref="C293:C295"/>
    <mergeCell ref="D293:D295"/>
    <mergeCell ref="E293:E295"/>
    <mergeCell ref="F293:F295"/>
    <mergeCell ref="G293:G295"/>
    <mergeCell ref="H293:H295"/>
    <mergeCell ref="I293:I295"/>
    <mergeCell ref="N289:N292"/>
    <mergeCell ref="O289:O292"/>
    <mergeCell ref="P289:P292"/>
    <mergeCell ref="Q289:Q292"/>
    <mergeCell ref="V289:V292"/>
    <mergeCell ref="W289:W292"/>
    <mergeCell ref="H289:H292"/>
    <mergeCell ref="I289:I292"/>
    <mergeCell ref="J289:J292"/>
    <mergeCell ref="K289:K292"/>
    <mergeCell ref="X296:X298"/>
    <mergeCell ref="Y296:Y298"/>
    <mergeCell ref="B299:B301"/>
    <mergeCell ref="C299:C301"/>
    <mergeCell ref="D299:D301"/>
    <mergeCell ref="E299:E301"/>
    <mergeCell ref="F299:F301"/>
    <mergeCell ref="G299:G301"/>
    <mergeCell ref="H299:H301"/>
    <mergeCell ref="I299:I301"/>
    <mergeCell ref="N296:N298"/>
    <mergeCell ref="O296:O298"/>
    <mergeCell ref="P296:P298"/>
    <mergeCell ref="Q296:Q298"/>
    <mergeCell ref="V296:V298"/>
    <mergeCell ref="W296:W298"/>
    <mergeCell ref="H296:H298"/>
    <mergeCell ref="I296:I298"/>
    <mergeCell ref="J296:J298"/>
    <mergeCell ref="K296:K298"/>
    <mergeCell ref="B296:B298"/>
    <mergeCell ref="C296:C298"/>
    <mergeCell ref="D296:D298"/>
    <mergeCell ref="E296:E298"/>
    <mergeCell ref="F296:F298"/>
    <mergeCell ref="G296:G298"/>
    <mergeCell ref="B302:B303"/>
    <mergeCell ref="C302:C303"/>
    <mergeCell ref="D302:D303"/>
    <mergeCell ref="E302:E303"/>
    <mergeCell ref="F302:F303"/>
    <mergeCell ref="G302:G303"/>
    <mergeCell ref="P299:P301"/>
    <mergeCell ref="Q299:Q301"/>
    <mergeCell ref="V299:V301"/>
    <mergeCell ref="W299:W301"/>
    <mergeCell ref="X299:X301"/>
    <mergeCell ref="Y299:Y301"/>
    <mergeCell ref="J299:J301"/>
    <mergeCell ref="K299:K301"/>
    <mergeCell ref="N299:N301"/>
    <mergeCell ref="O299:O301"/>
    <mergeCell ref="P304:P306"/>
    <mergeCell ref="Q304:Q306"/>
    <mergeCell ref="V304:V306"/>
    <mergeCell ref="W304:W306"/>
    <mergeCell ref="X304:X306"/>
    <mergeCell ref="Y304:Y306"/>
    <mergeCell ref="J304:J306"/>
    <mergeCell ref="K304:K306"/>
    <mergeCell ref="N304:N306"/>
    <mergeCell ref="O304:O306"/>
    <mergeCell ref="X302:X303"/>
    <mergeCell ref="Y302:Y303"/>
    <mergeCell ref="B304:B306"/>
    <mergeCell ref="C304:C306"/>
    <mergeCell ref="D304:D306"/>
    <mergeCell ref="E304:E306"/>
    <mergeCell ref="F304:F306"/>
    <mergeCell ref="G304:G306"/>
    <mergeCell ref="H304:H306"/>
    <mergeCell ref="I304:I306"/>
    <mergeCell ref="N302:N303"/>
    <mergeCell ref="O302:O303"/>
    <mergeCell ref="P302:P303"/>
    <mergeCell ref="Q302:Q303"/>
    <mergeCell ref="V302:V303"/>
    <mergeCell ref="W302:W303"/>
    <mergeCell ref="H302:H303"/>
    <mergeCell ref="I302:I303"/>
    <mergeCell ref="J302:J303"/>
    <mergeCell ref="K302:K303"/>
    <mergeCell ref="X307:X309"/>
    <mergeCell ref="Y307:Y309"/>
    <mergeCell ref="B310:B313"/>
    <mergeCell ref="C310:C313"/>
    <mergeCell ref="D310:D313"/>
    <mergeCell ref="E310:E313"/>
    <mergeCell ref="F310:F313"/>
    <mergeCell ref="G310:G313"/>
    <mergeCell ref="H310:H313"/>
    <mergeCell ref="I310:I313"/>
    <mergeCell ref="N307:N309"/>
    <mergeCell ref="O307:O309"/>
    <mergeCell ref="P307:P309"/>
    <mergeCell ref="Q307:Q309"/>
    <mergeCell ref="V307:V309"/>
    <mergeCell ref="W307:W309"/>
    <mergeCell ref="H307:H309"/>
    <mergeCell ref="I307:I309"/>
    <mergeCell ref="J307:J309"/>
    <mergeCell ref="K307:K309"/>
    <mergeCell ref="B307:B309"/>
    <mergeCell ref="C307:C309"/>
    <mergeCell ref="D307:D309"/>
    <mergeCell ref="E307:E309"/>
    <mergeCell ref="F307:F309"/>
    <mergeCell ref="G307:G309"/>
    <mergeCell ref="M307:M309"/>
    <mergeCell ref="L307:L309"/>
    <mergeCell ref="M310:M313"/>
    <mergeCell ref="L310:L313"/>
    <mergeCell ref="B314:B317"/>
    <mergeCell ref="C314:C317"/>
    <mergeCell ref="D314:D317"/>
    <mergeCell ref="E314:E317"/>
    <mergeCell ref="F314:F317"/>
    <mergeCell ref="G314:G317"/>
    <mergeCell ref="P310:P313"/>
    <mergeCell ref="Q310:Q313"/>
    <mergeCell ref="V310:V313"/>
    <mergeCell ref="W310:W313"/>
    <mergeCell ref="X310:X313"/>
    <mergeCell ref="Y310:Y313"/>
    <mergeCell ref="J310:J313"/>
    <mergeCell ref="K310:K313"/>
    <mergeCell ref="N310:N313"/>
    <mergeCell ref="O310:O313"/>
    <mergeCell ref="M314:M317"/>
    <mergeCell ref="L314:L317"/>
    <mergeCell ref="C318:C321"/>
    <mergeCell ref="D318:D321"/>
    <mergeCell ref="E318:E321"/>
    <mergeCell ref="F318:F321"/>
    <mergeCell ref="G318:G321"/>
    <mergeCell ref="H318:H321"/>
    <mergeCell ref="I318:I321"/>
    <mergeCell ref="N314:N317"/>
    <mergeCell ref="O314:O317"/>
    <mergeCell ref="P314:P317"/>
    <mergeCell ref="Q314:Q317"/>
    <mergeCell ref="V314:V317"/>
    <mergeCell ref="W314:W317"/>
    <mergeCell ref="H314:H317"/>
    <mergeCell ref="I314:I317"/>
    <mergeCell ref="J314:J317"/>
    <mergeCell ref="K314:K317"/>
    <mergeCell ref="M318:M321"/>
    <mergeCell ref="L318:L321"/>
    <mergeCell ref="AD282:AD284"/>
    <mergeCell ref="AD278:AD281"/>
    <mergeCell ref="AD274:AD277"/>
    <mergeCell ref="AD293:AD295"/>
    <mergeCell ref="AD289:AD292"/>
    <mergeCell ref="AD285:AD288"/>
    <mergeCell ref="AD302:AD303"/>
    <mergeCell ref="AD299:AD301"/>
    <mergeCell ref="AD296:AD298"/>
    <mergeCell ref="AD310:AD313"/>
    <mergeCell ref="AD307:AD309"/>
    <mergeCell ref="AD304:AD306"/>
    <mergeCell ref="AD318:AD321"/>
    <mergeCell ref="B322:B323"/>
    <mergeCell ref="C322:C323"/>
    <mergeCell ref="D322:D323"/>
    <mergeCell ref="E322:E323"/>
    <mergeCell ref="F322:F323"/>
    <mergeCell ref="G322:G323"/>
    <mergeCell ref="AD314:AD317"/>
    <mergeCell ref="P318:P321"/>
    <mergeCell ref="Q318:Q321"/>
    <mergeCell ref="V318:V321"/>
    <mergeCell ref="W318:W321"/>
    <mergeCell ref="X318:X321"/>
    <mergeCell ref="Y318:Y321"/>
    <mergeCell ref="J318:J321"/>
    <mergeCell ref="K318:K321"/>
    <mergeCell ref="N318:N321"/>
    <mergeCell ref="O318:O321"/>
    <mergeCell ref="X314:X317"/>
    <mergeCell ref="Y314:Y317"/>
    <mergeCell ref="B318:B321"/>
    <mergeCell ref="AD322:AD323"/>
    <mergeCell ref="P324:P325"/>
    <mergeCell ref="Q324:Q325"/>
    <mergeCell ref="V324:V325"/>
    <mergeCell ref="W324:W325"/>
    <mergeCell ref="X324:X325"/>
    <mergeCell ref="Y324:Y325"/>
    <mergeCell ref="X322:X323"/>
    <mergeCell ref="Y322:Y323"/>
    <mergeCell ref="F324:F325"/>
    <mergeCell ref="G324:G325"/>
    <mergeCell ref="H324:H325"/>
    <mergeCell ref="I324:I325"/>
    <mergeCell ref="N322:N323"/>
    <mergeCell ref="O322:O323"/>
    <mergeCell ref="P322:P323"/>
    <mergeCell ref="Q322:Q323"/>
    <mergeCell ref="V322:V323"/>
    <mergeCell ref="W322:W323"/>
    <mergeCell ref="H322:H323"/>
    <mergeCell ref="I322:I323"/>
    <mergeCell ref="J322:J323"/>
    <mergeCell ref="K322:K323"/>
    <mergeCell ref="M322:M323"/>
    <mergeCell ref="AD324:AD325"/>
    <mergeCell ref="B327:B329"/>
    <mergeCell ref="C327:C329"/>
    <mergeCell ref="D327:D329"/>
    <mergeCell ref="E327:E329"/>
    <mergeCell ref="F327:F329"/>
    <mergeCell ref="G327:G329"/>
    <mergeCell ref="J324:J325"/>
    <mergeCell ref="K324:K325"/>
    <mergeCell ref="N324:N325"/>
    <mergeCell ref="O324:O325"/>
    <mergeCell ref="B324:B325"/>
    <mergeCell ref="C324:C325"/>
    <mergeCell ref="D324:D325"/>
    <mergeCell ref="E324:E325"/>
    <mergeCell ref="J330:J331"/>
    <mergeCell ref="K330:K331"/>
    <mergeCell ref="N330:N331"/>
    <mergeCell ref="O330:O331"/>
    <mergeCell ref="B330:B331"/>
    <mergeCell ref="C330:C331"/>
    <mergeCell ref="D330:D331"/>
    <mergeCell ref="E330:E331"/>
    <mergeCell ref="F330:F331"/>
    <mergeCell ref="G330:G331"/>
    <mergeCell ref="H330:H331"/>
    <mergeCell ref="I330:I331"/>
    <mergeCell ref="H327:H329"/>
    <mergeCell ref="I327:I329"/>
    <mergeCell ref="J327:J329"/>
    <mergeCell ref="K327:K329"/>
    <mergeCell ref="M330:M331"/>
    <mergeCell ref="L330:L331"/>
    <mergeCell ref="AD330:AD331"/>
    <mergeCell ref="AD327:AD329"/>
    <mergeCell ref="X332:X336"/>
    <mergeCell ref="Y332:Y336"/>
    <mergeCell ref="X327:X329"/>
    <mergeCell ref="Y327:Y329"/>
    <mergeCell ref="N327:N329"/>
    <mergeCell ref="O327:O329"/>
    <mergeCell ref="P327:P329"/>
    <mergeCell ref="Q327:Q329"/>
    <mergeCell ref="V327:V329"/>
    <mergeCell ref="W327:W329"/>
    <mergeCell ref="P330:P331"/>
    <mergeCell ref="Q330:Q331"/>
    <mergeCell ref="V330:V331"/>
    <mergeCell ref="W330:W331"/>
    <mergeCell ref="X330:X331"/>
    <mergeCell ref="Y330:Y331"/>
    <mergeCell ref="H337:H339"/>
    <mergeCell ref="I337:I339"/>
    <mergeCell ref="J337:J339"/>
    <mergeCell ref="K337:K339"/>
    <mergeCell ref="B337:B339"/>
    <mergeCell ref="C337:C339"/>
    <mergeCell ref="D337:D339"/>
    <mergeCell ref="E337:E339"/>
    <mergeCell ref="F337:F339"/>
    <mergeCell ref="G337:G339"/>
    <mergeCell ref="N332:N336"/>
    <mergeCell ref="O332:O336"/>
    <mergeCell ref="P332:P336"/>
    <mergeCell ref="Q332:Q336"/>
    <mergeCell ref="V332:V336"/>
    <mergeCell ref="W332:W336"/>
    <mergeCell ref="H332:H336"/>
    <mergeCell ref="I332:I336"/>
    <mergeCell ref="J332:J336"/>
    <mergeCell ref="K332:K336"/>
    <mergeCell ref="B332:B336"/>
    <mergeCell ref="C332:C336"/>
    <mergeCell ref="D332:D336"/>
    <mergeCell ref="E332:E336"/>
    <mergeCell ref="F332:F336"/>
    <mergeCell ref="G332:G336"/>
    <mergeCell ref="H344:H347"/>
    <mergeCell ref="I344:I347"/>
    <mergeCell ref="J344:J347"/>
    <mergeCell ref="K344:K347"/>
    <mergeCell ref="B344:B347"/>
    <mergeCell ref="C344:C347"/>
    <mergeCell ref="D344:D347"/>
    <mergeCell ref="E344:E347"/>
    <mergeCell ref="F344:F347"/>
    <mergeCell ref="G344:G347"/>
    <mergeCell ref="P340:P343"/>
    <mergeCell ref="Q340:Q343"/>
    <mergeCell ref="V340:V343"/>
    <mergeCell ref="W340:W343"/>
    <mergeCell ref="X340:X343"/>
    <mergeCell ref="J340:J343"/>
    <mergeCell ref="K340:K343"/>
    <mergeCell ref="N340:N343"/>
    <mergeCell ref="O340:O343"/>
    <mergeCell ref="B340:B343"/>
    <mergeCell ref="C340:C343"/>
    <mergeCell ref="D340:D343"/>
    <mergeCell ref="E340:E343"/>
    <mergeCell ref="F340:F343"/>
    <mergeCell ref="G340:G343"/>
    <mergeCell ref="H340:H343"/>
    <mergeCell ref="I340:I343"/>
    <mergeCell ref="AD340:AD343"/>
    <mergeCell ref="AD337:AD339"/>
    <mergeCell ref="X344:X347"/>
    <mergeCell ref="Y344:Y347"/>
    <mergeCell ref="N344:N347"/>
    <mergeCell ref="O344:O347"/>
    <mergeCell ref="P344:P347"/>
    <mergeCell ref="Q344:Q347"/>
    <mergeCell ref="V344:V347"/>
    <mergeCell ref="W344:W347"/>
    <mergeCell ref="Y340:Y343"/>
    <mergeCell ref="X337:X339"/>
    <mergeCell ref="Y337:Y339"/>
    <mergeCell ref="N337:N339"/>
    <mergeCell ref="O337:O339"/>
    <mergeCell ref="P337:P339"/>
    <mergeCell ref="Q337:Q339"/>
    <mergeCell ref="V337:V339"/>
    <mergeCell ref="W337:W339"/>
    <mergeCell ref="P350:P354"/>
    <mergeCell ref="Q350:Q354"/>
    <mergeCell ref="V350:V354"/>
    <mergeCell ref="W350:W354"/>
    <mergeCell ref="AD348:AD349"/>
    <mergeCell ref="V348:V349"/>
    <mergeCell ref="W348:W349"/>
    <mergeCell ref="X348:X349"/>
    <mergeCell ref="Y348:Y349"/>
    <mergeCell ref="AD344:AD347"/>
    <mergeCell ref="P348:P349"/>
    <mergeCell ref="Q348:Q349"/>
    <mergeCell ref="G348:G349"/>
    <mergeCell ref="X358:X359"/>
    <mergeCell ref="Y358:Y359"/>
    <mergeCell ref="P358:P359"/>
    <mergeCell ref="Q358:Q359"/>
    <mergeCell ref="V358:V359"/>
    <mergeCell ref="W358:W359"/>
    <mergeCell ref="V355:V357"/>
    <mergeCell ref="W355:W357"/>
    <mergeCell ref="X355:X357"/>
    <mergeCell ref="Y355:Y357"/>
    <mergeCell ref="P355:P357"/>
    <mergeCell ref="Q355:Q357"/>
    <mergeCell ref="X350:X354"/>
    <mergeCell ref="Y350:Y354"/>
    <mergeCell ref="I355:I357"/>
    <mergeCell ref="J355:J357"/>
    <mergeCell ref="K355:K357"/>
    <mergeCell ref="B355:B357"/>
    <mergeCell ref="C355:C357"/>
    <mergeCell ref="D355:D357"/>
    <mergeCell ref="E355:E357"/>
    <mergeCell ref="F355:F357"/>
    <mergeCell ref="G355:G357"/>
    <mergeCell ref="J350:J354"/>
    <mergeCell ref="K350:K354"/>
    <mergeCell ref="N350:N354"/>
    <mergeCell ref="O350:O354"/>
    <mergeCell ref="N348:N349"/>
    <mergeCell ref="O348:O349"/>
    <mergeCell ref="B350:B354"/>
    <mergeCell ref="C350:C354"/>
    <mergeCell ref="D350:D354"/>
    <mergeCell ref="E350:E354"/>
    <mergeCell ref="F350:F354"/>
    <mergeCell ref="G350:G354"/>
    <mergeCell ref="H350:H354"/>
    <mergeCell ref="I350:I354"/>
    <mergeCell ref="H348:H349"/>
    <mergeCell ref="I348:I349"/>
    <mergeCell ref="J348:J349"/>
    <mergeCell ref="K348:K349"/>
    <mergeCell ref="B348:B349"/>
    <mergeCell ref="C348:C349"/>
    <mergeCell ref="D348:D349"/>
    <mergeCell ref="E348:E349"/>
    <mergeCell ref="F348:F349"/>
    <mergeCell ref="X362:X364"/>
    <mergeCell ref="Y362:Y364"/>
    <mergeCell ref="J362:J364"/>
    <mergeCell ref="K362:K364"/>
    <mergeCell ref="N362:N364"/>
    <mergeCell ref="O362:O364"/>
    <mergeCell ref="X360:X361"/>
    <mergeCell ref="Y360:Y361"/>
    <mergeCell ref="B362:B364"/>
    <mergeCell ref="C362:C364"/>
    <mergeCell ref="D362:D364"/>
    <mergeCell ref="E362:E364"/>
    <mergeCell ref="F362:F364"/>
    <mergeCell ref="G362:G364"/>
    <mergeCell ref="H362:H364"/>
    <mergeCell ref="I362:I364"/>
    <mergeCell ref="N360:N361"/>
    <mergeCell ref="O360:O361"/>
    <mergeCell ref="P360:P361"/>
    <mergeCell ref="Q360:Q361"/>
    <mergeCell ref="V360:V361"/>
    <mergeCell ref="W360:W361"/>
    <mergeCell ref="H360:H361"/>
    <mergeCell ref="I360:I361"/>
    <mergeCell ref="J360:J361"/>
    <mergeCell ref="K360:K361"/>
    <mergeCell ref="B360:B361"/>
    <mergeCell ref="C360:C361"/>
    <mergeCell ref="D360:D361"/>
    <mergeCell ref="E360:E361"/>
    <mergeCell ref="F360:F361"/>
    <mergeCell ref="G360:G361"/>
    <mergeCell ref="P114:P115"/>
    <mergeCell ref="Q114:Q115"/>
    <mergeCell ref="K114:K115"/>
    <mergeCell ref="G114:G115"/>
    <mergeCell ref="H114:H115"/>
    <mergeCell ref="I114:I115"/>
    <mergeCell ref="J114:J115"/>
    <mergeCell ref="B114:B115"/>
    <mergeCell ref="C114:C115"/>
    <mergeCell ref="D114:D115"/>
    <mergeCell ref="E114:E115"/>
    <mergeCell ref="F114:F115"/>
    <mergeCell ref="C447:C451"/>
    <mergeCell ref="P362:P364"/>
    <mergeCell ref="Q362:Q364"/>
    <mergeCell ref="V362:V364"/>
    <mergeCell ref="W362:W364"/>
    <mergeCell ref="J358:J359"/>
    <mergeCell ref="K358:K359"/>
    <mergeCell ref="N358:N359"/>
    <mergeCell ref="O358:O359"/>
    <mergeCell ref="N355:N357"/>
    <mergeCell ref="O355:O357"/>
    <mergeCell ref="B358:B359"/>
    <mergeCell ref="C358:C359"/>
    <mergeCell ref="D358:D359"/>
    <mergeCell ref="E358:E359"/>
    <mergeCell ref="F358:F359"/>
    <mergeCell ref="G358:G359"/>
    <mergeCell ref="H358:H359"/>
    <mergeCell ref="I358:I359"/>
    <mergeCell ref="H355:H357"/>
  </mergeCells>
  <conditionalFormatting sqref="J40 L40:M40 L4:M4 L44:M44 L42:M42 L75:M75 L78:M78 L97:M97 L372:M372 L375:M375 L378:M378 L433:M433 L431:M431 L423:M423 L419:M419 L421:M421 L426:M426 L428:M428 L435:M435">
    <cfRule type="cellIs" dxfId="81" priority="86" operator="equal">
      <formula>"Otro"</formula>
    </cfRule>
  </conditionalFormatting>
  <conditionalFormatting sqref="K40">
    <cfRule type="cellIs" dxfId="80" priority="85" operator="equal">
      <formula>"Otro"</formula>
    </cfRule>
  </conditionalFormatting>
  <conditionalFormatting sqref="J4">
    <cfRule type="cellIs" dxfId="79" priority="84" operator="equal">
      <formula>"Otro"</formula>
    </cfRule>
  </conditionalFormatting>
  <conditionalFormatting sqref="K4">
    <cfRule type="cellIs" dxfId="78" priority="83" operator="equal">
      <formula>"Otro"</formula>
    </cfRule>
  </conditionalFormatting>
  <conditionalFormatting sqref="J42:J44">
    <cfRule type="cellIs" dxfId="77" priority="80" operator="equal">
      <formula>"Otro"</formula>
    </cfRule>
  </conditionalFormatting>
  <conditionalFormatting sqref="K42:K44">
    <cfRule type="cellIs" dxfId="76" priority="79" operator="equal">
      <formula>"Otro"</formula>
    </cfRule>
  </conditionalFormatting>
  <conditionalFormatting sqref="I75:J77">
    <cfRule type="cellIs" dxfId="75" priority="78" operator="equal">
      <formula>"Otro"</formula>
    </cfRule>
  </conditionalFormatting>
  <conditionalFormatting sqref="J78">
    <cfRule type="cellIs" dxfId="74" priority="77" operator="equal">
      <formula>"Otro"</formula>
    </cfRule>
  </conditionalFormatting>
  <conditionalFormatting sqref="K75:K77">
    <cfRule type="cellIs" dxfId="73" priority="76" operator="equal">
      <formula>"Otro"</formula>
    </cfRule>
  </conditionalFormatting>
  <conditionalFormatting sqref="K78">
    <cfRule type="cellIs" dxfId="72" priority="75" operator="equal">
      <formula>"Otro"</formula>
    </cfRule>
  </conditionalFormatting>
  <conditionalFormatting sqref="J97:J99">
    <cfRule type="cellIs" dxfId="71" priority="74" operator="equal">
      <formula>"Otro"</formula>
    </cfRule>
  </conditionalFormatting>
  <conditionalFormatting sqref="K97:K99">
    <cfRule type="cellIs" dxfId="70" priority="73" operator="equal">
      <formula>"Otro"</formula>
    </cfRule>
  </conditionalFormatting>
  <conditionalFormatting sqref="J372:J374">
    <cfRule type="cellIs" dxfId="69" priority="72" operator="equal">
      <formula>"Otro"</formula>
    </cfRule>
  </conditionalFormatting>
  <conditionalFormatting sqref="J375">
    <cfRule type="cellIs" dxfId="68" priority="71" operator="equal">
      <formula>"Otro"</formula>
    </cfRule>
  </conditionalFormatting>
  <conditionalFormatting sqref="J378:J380">
    <cfRule type="cellIs" dxfId="67" priority="70" operator="equal">
      <formula>"Otro"</formula>
    </cfRule>
  </conditionalFormatting>
  <conditionalFormatting sqref="K372:K374">
    <cfRule type="cellIs" dxfId="66" priority="69" operator="equal">
      <formula>"Otro"</formula>
    </cfRule>
  </conditionalFormatting>
  <conditionalFormatting sqref="K375">
    <cfRule type="cellIs" dxfId="65" priority="68" operator="equal">
      <formula>"Otro"</formula>
    </cfRule>
  </conditionalFormatting>
  <conditionalFormatting sqref="K378:K380">
    <cfRule type="cellIs" dxfId="64" priority="67" operator="equal">
      <formula>"Otro"</formula>
    </cfRule>
  </conditionalFormatting>
  <conditionalFormatting sqref="K419:K420 K423:K425">
    <cfRule type="cellIs" dxfId="63" priority="59" operator="equal">
      <formula>"Otro"</formula>
    </cfRule>
  </conditionalFormatting>
  <conditionalFormatting sqref="K421:K422">
    <cfRule type="cellIs" dxfId="62" priority="58" operator="equal">
      <formula>"Otro"</formula>
    </cfRule>
  </conditionalFormatting>
  <conditionalFormatting sqref="K428:K430">
    <cfRule type="cellIs" dxfId="61" priority="57" operator="equal">
      <formula>"Otro"</formula>
    </cfRule>
  </conditionalFormatting>
  <conditionalFormatting sqref="K435:K440">
    <cfRule type="cellIs" dxfId="60" priority="56" operator="equal">
      <formula>"Otro"</formula>
    </cfRule>
  </conditionalFormatting>
  <conditionalFormatting sqref="J431:K433 J426:K427">
    <cfRule type="cellIs" dxfId="59" priority="66" operator="equal">
      <formula>"Otro"</formula>
    </cfRule>
  </conditionalFormatting>
  <conditionalFormatting sqref="J419:J420 J423:J425">
    <cfRule type="cellIs" dxfId="58" priority="65" operator="equal">
      <formula>"Otro"</formula>
    </cfRule>
  </conditionalFormatting>
  <conditionalFormatting sqref="J421:J422">
    <cfRule type="cellIs" dxfId="57" priority="64" operator="equal">
      <formula>"Otro"</formula>
    </cfRule>
  </conditionalFormatting>
  <conditionalFormatting sqref="J428:J430">
    <cfRule type="cellIs" dxfId="56" priority="62" operator="equal">
      <formula>"Otro"</formula>
    </cfRule>
  </conditionalFormatting>
  <conditionalFormatting sqref="J435:J440">
    <cfRule type="cellIs" dxfId="55" priority="61" operator="equal">
      <formula>"Otro"</formula>
    </cfRule>
  </conditionalFormatting>
  <conditionalFormatting sqref="AF118">
    <cfRule type="beginsWith" dxfId="54" priority="49" operator="beginsWith" text="S">
      <formula>LEFT(AF118,LEN("S"))="S"</formula>
    </cfRule>
    <cfRule type="beginsWith" dxfId="53" priority="50" operator="beginsWith" text="E">
      <formula>LEFT(AF118,LEN("E"))="E"</formula>
    </cfRule>
    <cfRule type="beginsWith" dxfId="52" priority="51" operator="beginsWith" text="T">
      <formula>LEFT(AF118,LEN("T"))="T"</formula>
    </cfRule>
  </conditionalFormatting>
  <conditionalFormatting sqref="AF360:AF361">
    <cfRule type="beginsWith" dxfId="51" priority="46" operator="beginsWith" text="T">
      <formula>LEFT(AF360,LEN("T"))="T"</formula>
    </cfRule>
    <cfRule type="beginsWith" dxfId="50" priority="47" operator="beginsWith" text="E">
      <formula>LEFT(AF360,LEN("E"))="E"</formula>
    </cfRule>
    <cfRule type="beginsWith" dxfId="49" priority="48" operator="beginsWith" text="S">
      <formula>LEFT(AF360,LEN("S"))="S"</formula>
    </cfRule>
  </conditionalFormatting>
  <conditionalFormatting sqref="AF372:AF418">
    <cfRule type="beginsWith" dxfId="48" priority="43" operator="beginsWith" text="T">
      <formula>LEFT(AF372,LEN("T"))="T"</formula>
    </cfRule>
    <cfRule type="beginsWith" dxfId="47" priority="44" operator="beginsWith" text="S">
      <formula>LEFT(AF372,LEN("S"))="S"</formula>
    </cfRule>
    <cfRule type="beginsWith" dxfId="46" priority="45" operator="beginsWith" text="E">
      <formula>LEFT(AF372,LEN("E"))="E"</formula>
    </cfRule>
  </conditionalFormatting>
  <conditionalFormatting sqref="AF419">
    <cfRule type="beginsWith" dxfId="45" priority="40" operator="beginsWith" text="S">
      <formula>LEFT(AF419,LEN("S"))="S"</formula>
    </cfRule>
    <cfRule type="beginsWith" dxfId="44" priority="41" operator="beginsWith" text="E">
      <formula>LEFT(AF419,LEN("E"))="E"</formula>
    </cfRule>
    <cfRule type="beginsWith" dxfId="43" priority="42" operator="beginsWith" text="T">
      <formula>LEFT(AF419,LEN("T"))="T"</formula>
    </cfRule>
  </conditionalFormatting>
  <conditionalFormatting sqref="AF421">
    <cfRule type="beginsWith" dxfId="42" priority="37" operator="beginsWith" text="S">
      <formula>LEFT(AF421,LEN("S"))="S"</formula>
    </cfRule>
    <cfRule type="beginsWith" dxfId="41" priority="38" operator="beginsWith" text="E">
      <formula>LEFT(AF421,LEN("E"))="E"</formula>
    </cfRule>
    <cfRule type="beginsWith" dxfId="40" priority="39" operator="beginsWith" text="T">
      <formula>LEFT(AF421,LEN("T"))="T"</formula>
    </cfRule>
  </conditionalFormatting>
  <conditionalFormatting sqref="AF423">
    <cfRule type="beginsWith" dxfId="39" priority="34" operator="beginsWith" text="S">
      <formula>LEFT(AF423,LEN("S"))="S"</formula>
    </cfRule>
    <cfRule type="beginsWith" dxfId="38" priority="35" operator="beginsWith" text="E">
      <formula>LEFT(AF423,LEN("E"))="E"</formula>
    </cfRule>
    <cfRule type="beginsWith" dxfId="37" priority="36" operator="beginsWith" text="T">
      <formula>LEFT(AF423,LEN("T"))="T"</formula>
    </cfRule>
  </conditionalFormatting>
  <conditionalFormatting sqref="AF426">
    <cfRule type="beginsWith" dxfId="36" priority="31" operator="beginsWith" text="S">
      <formula>LEFT(AF426,LEN("S"))="S"</formula>
    </cfRule>
    <cfRule type="beginsWith" dxfId="35" priority="32" operator="beginsWith" text="E">
      <formula>LEFT(AF426,LEN("E"))="E"</formula>
    </cfRule>
    <cfRule type="beginsWith" dxfId="34" priority="33" operator="beginsWith" text="T">
      <formula>LEFT(AF426,LEN("T"))="T"</formula>
    </cfRule>
  </conditionalFormatting>
  <conditionalFormatting sqref="AF428">
    <cfRule type="beginsWith" dxfId="33" priority="28" operator="beginsWith" text="S">
      <formula>LEFT(AF428,LEN("S"))="S"</formula>
    </cfRule>
    <cfRule type="beginsWith" dxfId="32" priority="29" operator="beginsWith" text="E">
      <formula>LEFT(AF428,LEN("E"))="E"</formula>
    </cfRule>
    <cfRule type="beginsWith" dxfId="31" priority="30" operator="beginsWith" text="T">
      <formula>LEFT(AF428,LEN("T"))="T"</formula>
    </cfRule>
  </conditionalFormatting>
  <conditionalFormatting sqref="AF431">
    <cfRule type="beginsWith" dxfId="30" priority="25" operator="beginsWith" text="S">
      <formula>LEFT(AF431,LEN("S"))="S"</formula>
    </cfRule>
    <cfRule type="beginsWith" dxfId="29" priority="26" operator="beginsWith" text="E">
      <formula>LEFT(AF431,LEN("E"))="E"</formula>
    </cfRule>
    <cfRule type="beginsWith" dxfId="28" priority="27" operator="beginsWith" text="T">
      <formula>LEFT(AF431,LEN("T"))="T"</formula>
    </cfRule>
  </conditionalFormatting>
  <conditionalFormatting sqref="AF435">
    <cfRule type="beginsWith" dxfId="27" priority="22" operator="beginsWith" text="S">
      <formula>LEFT(AF435,LEN("S"))="S"</formula>
    </cfRule>
    <cfRule type="beginsWith" dxfId="26" priority="23" operator="beginsWith" text="E">
      <formula>LEFT(AF435,LEN("E"))="E"</formula>
    </cfRule>
    <cfRule type="beginsWith" dxfId="25" priority="24" operator="beginsWith" text="T">
      <formula>LEFT(AF435,LEN("T"))="T"</formula>
    </cfRule>
  </conditionalFormatting>
  <conditionalFormatting sqref="AF441">
    <cfRule type="beginsWith" dxfId="24" priority="19" operator="beginsWith" text="S">
      <formula>LEFT(AF441,LEN("S"))="S"</formula>
    </cfRule>
    <cfRule type="beginsWith" dxfId="23" priority="20" operator="beginsWith" text="E">
      <formula>LEFT(AF441,LEN("E"))="E"</formula>
    </cfRule>
    <cfRule type="beginsWith" dxfId="22" priority="21" operator="beginsWith" text="T">
      <formula>LEFT(AF441,LEN("T"))="T"</formula>
    </cfRule>
  </conditionalFormatting>
  <conditionalFormatting sqref="AF443">
    <cfRule type="beginsWith" dxfId="21" priority="16" operator="beginsWith" text="S">
      <formula>LEFT(AF443,LEN("S"))="S"</formula>
    </cfRule>
    <cfRule type="beginsWith" dxfId="20" priority="17" operator="beginsWith" text="E">
      <formula>LEFT(AF443,LEN("E"))="E"</formula>
    </cfRule>
    <cfRule type="beginsWith" dxfId="19" priority="18" operator="beginsWith" text="T">
      <formula>LEFT(AF443,LEN("T"))="T"</formula>
    </cfRule>
  </conditionalFormatting>
  <conditionalFormatting sqref="AF447">
    <cfRule type="beginsWith" dxfId="18" priority="13" operator="beginsWith" text="S">
      <formula>LEFT(AF447,LEN("S"))="S"</formula>
    </cfRule>
    <cfRule type="beginsWith" dxfId="17" priority="14" operator="beginsWith" text="E">
      <formula>LEFT(AF447,LEN("E"))="E"</formula>
    </cfRule>
    <cfRule type="beginsWith" dxfId="16" priority="15" operator="beginsWith" text="T">
      <formula>LEFT(AF447,LEN("T"))="T"</formula>
    </cfRule>
  </conditionalFormatting>
  <conditionalFormatting sqref="AF452">
    <cfRule type="beginsWith" dxfId="15" priority="10" operator="beginsWith" text="S">
      <formula>LEFT(AF452,LEN("S"))="S"</formula>
    </cfRule>
    <cfRule type="beginsWith" dxfId="14" priority="11" operator="beginsWith" text="E">
      <formula>LEFT(AF452,LEN("E"))="E"</formula>
    </cfRule>
    <cfRule type="beginsWith" dxfId="13" priority="12" operator="beginsWith" text="T">
      <formula>LEFT(AF452,LEN("T"))="T"</formula>
    </cfRule>
  </conditionalFormatting>
  <conditionalFormatting sqref="AF433">
    <cfRule type="beginsWith" dxfId="12" priority="7" operator="beginsWith" text="S">
      <formula>LEFT(AF433,LEN("S"))="S"</formula>
    </cfRule>
    <cfRule type="beginsWith" dxfId="11" priority="8" operator="beginsWith" text="E">
      <formula>LEFT(AF433,LEN("E"))="E"</formula>
    </cfRule>
    <cfRule type="beginsWith" dxfId="10" priority="9" operator="beginsWith" text="T">
      <formula>LEFT(AF433,LEN("T"))="T"</formula>
    </cfRule>
  </conditionalFormatting>
  <conditionalFormatting sqref="AF455">
    <cfRule type="beginsWith" dxfId="9" priority="4" operator="beginsWith" text="S">
      <formula>LEFT(AF455,LEN("S"))="S"</formula>
    </cfRule>
    <cfRule type="beginsWith" dxfId="8" priority="5" operator="beginsWith" text="E">
      <formula>LEFT(AF455,LEN("E"))="E"</formula>
    </cfRule>
    <cfRule type="beginsWith" dxfId="7" priority="6" operator="beginsWith" text="T">
      <formula>LEFT(AF455,LEN("T"))="T"</formula>
    </cfRule>
  </conditionalFormatting>
  <conditionalFormatting sqref="AF455:AF456">
    <cfRule type="containsText" dxfId="6" priority="3" operator="containsText" text="Sin iniciar">
      <formula>NOT(ISERROR(SEARCH("Sin iniciar",AF455)))</formula>
    </cfRule>
  </conditionalFormatting>
  <conditionalFormatting sqref="AF4:AG456">
    <cfRule type="beginsWith" dxfId="5" priority="52" operator="beginsWith" text="T">
      <formula>LEFT(AF4,LEN("T"))="T"</formula>
    </cfRule>
    <cfRule type="beginsWith" dxfId="4" priority="53" operator="beginsWith" text="E">
      <formula>LEFT(AF4,LEN("E"))="E"</formula>
    </cfRule>
  </conditionalFormatting>
  <conditionalFormatting sqref="AG4:AG456">
    <cfRule type="beginsWith" dxfId="3" priority="2" operator="beginsWith" text="S">
      <formula>LEFT(AG4,LEN("S"))="S"</formula>
    </cfRule>
  </conditionalFormatting>
  <conditionalFormatting sqref="AB4:AC456">
    <cfRule type="beginsWith" dxfId="2" priority="1" operator="beginsWith" text="E">
      <formula>LEFT(AB4,LEN("E"))="E"</formula>
    </cfRule>
    <cfRule type="beginsWith" dxfId="1" priority="54" operator="beginsWith" text="T">
      <formula>LEFT(AB4,LEN("T"))="T"</formula>
    </cfRule>
    <cfRule type="beginsWith" dxfId="0" priority="55" operator="beginsWith" text="S">
      <formula>LEFT(AB4,LEN("S"))="S"</formula>
    </cfRule>
  </conditionalFormatting>
  <hyperlinks>
    <hyperlink ref="AA74" r:id="rId1" display="https://danegovco.sharepoint.com/sites/IntranetDANEnet/Banco%20de%20imagenes/Forms/AllItems.aspx?FilterField1=Categoria&amp;FilterValue1=Censo%20%2D%20CNPV%202018&amp;FilterType1=Choice&amp;viewid=93a99afa%2De814%2D45d5%2D87a3%2Da011f60f9d94" xr:uid="{CE6588DD-E5F9-714F-BCE4-45F18C350C0E}"/>
  </hyperlinks>
  <pageMargins left="0.7" right="0.7" top="0.75" bottom="0.75" header="0.3" footer="0.3"/>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r:uid="{A5DD61A6-1D78-244E-8EBF-0EB472690AFA}">
          <x14:formula1>
            <xm:f>Hoja1!$B$2:$B$18</xm:f>
          </x14:formula1>
          <xm:sqref>L75 L97 L92 L455 L128 L130 L7 L111:L112 L105 L103 L100 L94 L90 L88 L83 L80 L78 L72 L69 L66 L54 L51 L47 L44 L42 L40 L36 L32 L28 L24 L21 L17 L13 L9 L4 L114:L116 L133:L135 L137 L140 L143 L146 L149 L154 L164 L166 L159 L171 L176 L179 L181 L185 L188 L193 L195 L198 L201 L204 L207 L209:L210 L214 L218 L220 L222 L225 L229 L232 L236 L238 L242 L244 L249 L253:L255 L258:L259 L262 L264:L265 L267 L269 L271:L272 L274 L278 L282 L285 L289 L293 L296 L299 L302 L304 L307 L310 L314 L318 L322 L324 L326:L327 L330 L332 L337 L340 L344 L348 L350 L355 L358 L360 L362 L365 L368 L370 L372 L375 L378 L381 L385 L388 L390 L393 L396 L399 L403 L405 L410 L413 L416 L419 L421 L423 L426 L428 L431 L433 L435 L441 L443 L447 L452 L118 L124</xm:sqref>
        </x14:dataValidation>
        <x14:dataValidation type="list" showInputMessage="1" showErrorMessage="1" xr:uid="{E47E50EA-6CC7-9A41-9C37-EF8623EE1E12}">
          <x14:formula1>
            <xm:f>Hoja1!$A$2:$A$5</xm:f>
          </x14:formula1>
          <xm:sqref>M118 M128 M130 M124 M7 M111:M112 M108 M105 M103 M100 M97 M94 M92 M90 M88 M83 M80 M78 M75 M72 M69 M66 M54 M51 M47 M44 M42 M40 M36 M32 M28 M24 M21 M17 M13 M9 M4 M114:M116 M133 M135 M137 M140 M143 M146 M149 M154 M164 M166 M159 M171 M176 M181 M185 M188 M193 M195 M198 M201 M204 M207 M209:M210 M214 M218 M220 M222 M225 M229 M232 M236 M238 M242 M244 M249 M253 M255 M258:M259 M262 M264:M265 M267 M269 M271:M272 M274 M278 M282 M285 M289 M293 M296 M299 M302 M304 M307 M310 M314 M318 M322 M324 M326:M327 M330 M332 M337 M340 M344 M348 M350 M355 M358 M360 M362 M365 M368 M370 M372 M375 M378 M381 M385 M388 M390 M393 M396 M399 M403 M405 M410 M413 M416 M419 M421 M423 M426 M428 M431 M433 M435 M441 M443 M447 M452 M455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E55F-F929-9B49-8FD6-0A5C5EF42611}">
  <dimension ref="A1:B18"/>
  <sheetViews>
    <sheetView workbookViewId="0">
      <selection activeCell="B15" sqref="B15"/>
    </sheetView>
  </sheetViews>
  <sheetFormatPr baseColWidth="10" defaultRowHeight="16" x14ac:dyDescent="0.2"/>
  <cols>
    <col min="1" max="1" width="29" customWidth="1"/>
    <col min="2" max="2" width="58" customWidth="1"/>
  </cols>
  <sheetData>
    <row r="1" spans="1:2" x14ac:dyDescent="0.2">
      <c r="A1" t="s">
        <v>15</v>
      </c>
      <c r="B1" t="s">
        <v>834</v>
      </c>
    </row>
    <row r="2" spans="1:2" ht="34" x14ac:dyDescent="0.2">
      <c r="A2" s="126" t="s">
        <v>179</v>
      </c>
      <c r="B2" s="126" t="s">
        <v>835</v>
      </c>
    </row>
    <row r="3" spans="1:2" ht="34" x14ac:dyDescent="0.2">
      <c r="A3" s="126" t="s">
        <v>714</v>
      </c>
      <c r="B3" s="126" t="s">
        <v>836</v>
      </c>
    </row>
    <row r="4" spans="1:2" ht="68" x14ac:dyDescent="0.2">
      <c r="A4" s="126" t="s">
        <v>237</v>
      </c>
      <c r="B4" s="126" t="s">
        <v>837</v>
      </c>
    </row>
    <row r="5" spans="1:2" ht="34" x14ac:dyDescent="0.25">
      <c r="A5" s="127" t="s">
        <v>260</v>
      </c>
      <c r="B5" s="126" t="s">
        <v>838</v>
      </c>
    </row>
    <row r="6" spans="1:2" ht="17" x14ac:dyDescent="0.2">
      <c r="B6" s="126" t="s">
        <v>839</v>
      </c>
    </row>
    <row r="7" spans="1:2" ht="17" x14ac:dyDescent="0.2">
      <c r="B7" s="126" t="s">
        <v>840</v>
      </c>
    </row>
    <row r="8" spans="1:2" ht="17" x14ac:dyDescent="0.2">
      <c r="B8" s="126" t="s">
        <v>841</v>
      </c>
    </row>
    <row r="9" spans="1:2" ht="17" x14ac:dyDescent="0.2">
      <c r="B9" s="126" t="s">
        <v>340</v>
      </c>
    </row>
    <row r="10" spans="1:2" ht="17" x14ac:dyDescent="0.2">
      <c r="B10" s="126" t="s">
        <v>842</v>
      </c>
    </row>
    <row r="11" spans="1:2" ht="17" x14ac:dyDescent="0.2">
      <c r="B11" s="126" t="s">
        <v>355</v>
      </c>
    </row>
    <row r="12" spans="1:2" ht="34" x14ac:dyDescent="0.2">
      <c r="B12" s="126" t="s">
        <v>204</v>
      </c>
    </row>
    <row r="13" spans="1:2" ht="17" x14ac:dyDescent="0.2">
      <c r="B13" s="126" t="s">
        <v>843</v>
      </c>
    </row>
    <row r="14" spans="1:2" ht="34" x14ac:dyDescent="0.2">
      <c r="B14" s="126" t="s">
        <v>282</v>
      </c>
    </row>
    <row r="15" spans="1:2" ht="17" x14ac:dyDescent="0.2">
      <c r="B15" s="126" t="s">
        <v>224</v>
      </c>
    </row>
    <row r="16" spans="1:2" ht="17" x14ac:dyDescent="0.2">
      <c r="B16" s="126" t="s">
        <v>844</v>
      </c>
    </row>
    <row r="17" spans="2:2" ht="17" x14ac:dyDescent="0.2">
      <c r="B17" s="126" t="s">
        <v>178</v>
      </c>
    </row>
    <row r="18" spans="2:2" ht="34" x14ac:dyDescent="0.2">
      <c r="B18" s="126" t="s">
        <v>845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2020</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2020-07-27T23:27:37Z</dcterms:created>
  <dcterms:modified xsi:type="dcterms:W3CDTF">2020-12-30T17:54:41Z</dcterms:modified>
</cp:coreProperties>
</file>