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pmorenob\Desktop\"/>
    </mc:Choice>
  </mc:AlternateContent>
  <xr:revisionPtr revIDLastSave="0" documentId="8_{D2531056-62A5-4D01-8FFA-45C77D55E09E}" xr6:coauthVersionLast="47" xr6:coauthVersionMax="47" xr10:uidLastSave="{00000000-0000-0000-0000-000000000000}"/>
  <bookViews>
    <workbookView xWindow="-120" yWindow="-120" windowWidth="29040" windowHeight="15720" xr2:uid="{90BFC843-BB5B-48DB-AC8D-8411DB04B04E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1" hidden="1">'CUENTAS POR PAGAR'!$A$6:$AG$30</definedName>
    <definedName name="_xlnm._FilterDatabase" localSheetId="0" hidden="1">GASTOS!$A$6:$BO$124</definedName>
    <definedName name="_xlnm._FilterDatabase" localSheetId="2" hidden="1">RESERVAS!$A$6:$AH$63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96" i="1" l="1"/>
  <c r="R85" i="3"/>
  <c r="Z47" i="3"/>
  <c r="N47" i="3"/>
  <c r="AB47" i="3"/>
  <c r="AC47" i="3"/>
  <c r="P47" i="3"/>
  <c r="Q47" i="3"/>
  <c r="V47" i="3"/>
  <c r="AE50" i="3"/>
  <c r="R50" i="3"/>
  <c r="T47" i="3"/>
  <c r="U47" i="3"/>
  <c r="H47" i="3"/>
  <c r="J47" i="3"/>
  <c r="D47" i="3"/>
  <c r="T45" i="3"/>
  <c r="T44" i="3" s="1"/>
  <c r="S45" i="3"/>
  <c r="S44" i="3" s="1"/>
  <c r="Q45" i="3"/>
  <c r="Q44" i="3" s="1"/>
  <c r="P45" i="3"/>
  <c r="P44" i="3" s="1"/>
  <c r="N45" i="3"/>
  <c r="N44" i="3" s="1"/>
  <c r="M45" i="3"/>
  <c r="M44" i="3" s="1"/>
  <c r="L45" i="3"/>
  <c r="L44" i="3" s="1"/>
  <c r="K45" i="3"/>
  <c r="K44" i="3" s="1"/>
  <c r="J45" i="3"/>
  <c r="J44" i="3" s="1"/>
  <c r="H45" i="3"/>
  <c r="H44" i="3" s="1"/>
  <c r="G45" i="3"/>
  <c r="G44" i="3" s="1"/>
  <c r="E45" i="3"/>
  <c r="E44" i="3" s="1"/>
  <c r="AD45" i="3"/>
  <c r="AD44" i="3" s="1"/>
  <c r="AC45" i="3"/>
  <c r="AB45" i="3"/>
  <c r="AB44" i="3" s="1"/>
  <c r="AA45" i="3"/>
  <c r="AA44" i="3" s="1"/>
  <c r="Z45" i="3"/>
  <c r="Y45" i="3"/>
  <c r="Y44" i="3" s="1"/>
  <c r="X45" i="3"/>
  <c r="X44" i="3" s="1"/>
  <c r="W45" i="3"/>
  <c r="W44" i="3" s="1"/>
  <c r="V45" i="3"/>
  <c r="V44" i="3" s="1"/>
  <c r="U45" i="3"/>
  <c r="U44" i="3" s="1"/>
  <c r="O45" i="3"/>
  <c r="O44" i="3" s="1"/>
  <c r="I45" i="3"/>
  <c r="I44" i="3" s="1"/>
  <c r="D45" i="3"/>
  <c r="AC44" i="3"/>
  <c r="Z44" i="3"/>
  <c r="D44" i="3"/>
  <c r="AD42" i="3"/>
  <c r="AD41" i="3" s="1"/>
  <c r="AD40" i="3" s="1"/>
  <c r="AC42" i="3"/>
  <c r="AC41" i="3" s="1"/>
  <c r="AC40" i="3" s="1"/>
  <c r="AB42" i="3"/>
  <c r="AB41" i="3" s="1"/>
  <c r="AB40" i="3" s="1"/>
  <c r="AA42" i="3"/>
  <c r="AA41" i="3" s="1"/>
  <c r="AA40" i="3" s="1"/>
  <c r="Y42" i="3"/>
  <c r="Y41" i="3" s="1"/>
  <c r="Y40" i="3" s="1"/>
  <c r="U42" i="3"/>
  <c r="U41" i="3" s="1"/>
  <c r="U40" i="3" s="1"/>
  <c r="T42" i="3"/>
  <c r="T41" i="3" s="1"/>
  <c r="T40" i="3" s="1"/>
  <c r="S42" i="3"/>
  <c r="S41" i="3" s="1"/>
  <c r="S40" i="3" s="1"/>
  <c r="Q42" i="3"/>
  <c r="Q41" i="3" s="1"/>
  <c r="Q40" i="3" s="1"/>
  <c r="P42" i="3"/>
  <c r="P41" i="3" s="1"/>
  <c r="P40" i="3" s="1"/>
  <c r="P39" i="3" s="1"/>
  <c r="O42" i="3"/>
  <c r="O41" i="3" s="1"/>
  <c r="O40" i="3" s="1"/>
  <c r="N42" i="3"/>
  <c r="N41" i="3" s="1"/>
  <c r="N40" i="3" s="1"/>
  <c r="N39" i="3" s="1"/>
  <c r="L42" i="3"/>
  <c r="L41" i="3" s="1"/>
  <c r="L40" i="3" s="1"/>
  <c r="I42" i="3"/>
  <c r="I41" i="3" s="1"/>
  <c r="I40" i="3" s="1"/>
  <c r="H42" i="3"/>
  <c r="H41" i="3" s="1"/>
  <c r="H40" i="3" s="1"/>
  <c r="G42" i="3"/>
  <c r="G41" i="3" s="1"/>
  <c r="G40" i="3" s="1"/>
  <c r="G39" i="3" s="1"/>
  <c r="E42" i="3"/>
  <c r="E41" i="3" s="1"/>
  <c r="E40" i="3" s="1"/>
  <c r="Z42" i="3"/>
  <c r="X42" i="3"/>
  <c r="X41" i="3" s="1"/>
  <c r="X40" i="3" s="1"/>
  <c r="W42" i="3"/>
  <c r="W41" i="3" s="1"/>
  <c r="W40" i="3" s="1"/>
  <c r="V42" i="3"/>
  <c r="V41" i="3" s="1"/>
  <c r="V40" i="3" s="1"/>
  <c r="M42" i="3"/>
  <c r="K42" i="3"/>
  <c r="K41" i="3" s="1"/>
  <c r="K40" i="3" s="1"/>
  <c r="J42" i="3"/>
  <c r="J41" i="3" s="1"/>
  <c r="J40" i="3" s="1"/>
  <c r="D42" i="3"/>
  <c r="Z41" i="3"/>
  <c r="Z40" i="3" s="1"/>
  <c r="M41" i="3"/>
  <c r="M40" i="3" s="1"/>
  <c r="D41" i="3"/>
  <c r="D40" i="3" s="1"/>
  <c r="P35" i="3"/>
  <c r="L35" i="3"/>
  <c r="X35" i="3"/>
  <c r="U35" i="3"/>
  <c r="O35" i="3"/>
  <c r="J35" i="3"/>
  <c r="G35" i="3"/>
  <c r="Y35" i="3"/>
  <c r="W35" i="3"/>
  <c r="K35" i="3"/>
  <c r="D35" i="3"/>
  <c r="O28" i="3"/>
  <c r="V28" i="3"/>
  <c r="M28" i="3"/>
  <c r="H28" i="3"/>
  <c r="D28" i="3"/>
  <c r="W25" i="3"/>
  <c r="M25" i="3"/>
  <c r="AD25" i="3"/>
  <c r="AC25" i="3"/>
  <c r="Z25" i="3"/>
  <c r="V25" i="3"/>
  <c r="U25" i="3"/>
  <c r="S25" i="3"/>
  <c r="P25" i="3"/>
  <c r="O25" i="3"/>
  <c r="J25" i="3"/>
  <c r="I25" i="3"/>
  <c r="H25" i="3"/>
  <c r="F25" i="3"/>
  <c r="E25" i="3"/>
  <c r="L25" i="3"/>
  <c r="G25" i="3"/>
  <c r="D25" i="3"/>
  <c r="AE24" i="3"/>
  <c r="R24" i="3"/>
  <c r="AD22" i="3"/>
  <c r="AC22" i="3"/>
  <c r="AB22" i="3"/>
  <c r="AA22" i="3"/>
  <c r="Z22" i="3"/>
  <c r="Y22" i="3"/>
  <c r="U22" i="3"/>
  <c r="T22" i="3"/>
  <c r="AE23" i="3"/>
  <c r="Q22" i="3"/>
  <c r="P22" i="3"/>
  <c r="O22" i="3"/>
  <c r="N22" i="3"/>
  <c r="M22" i="3"/>
  <c r="R23" i="3"/>
  <c r="X22" i="3"/>
  <c r="V22" i="3"/>
  <c r="J22" i="3"/>
  <c r="I22" i="3"/>
  <c r="H22" i="3"/>
  <c r="G22" i="3"/>
  <c r="E22" i="3"/>
  <c r="D22" i="3"/>
  <c r="AC19" i="3"/>
  <c r="AA19" i="3"/>
  <c r="Y19" i="3"/>
  <c r="E19" i="3"/>
  <c r="D19" i="3"/>
  <c r="U17" i="3"/>
  <c r="AB17" i="3"/>
  <c r="T17" i="3"/>
  <c r="D17" i="3"/>
  <c r="S13" i="3"/>
  <c r="I13" i="3"/>
  <c r="H13" i="3"/>
  <c r="X13" i="3"/>
  <c r="V13" i="3"/>
  <c r="U13" i="3"/>
  <c r="T13" i="3"/>
  <c r="E13" i="3"/>
  <c r="D13" i="3"/>
  <c r="AC11" i="3"/>
  <c r="AA11" i="3"/>
  <c r="V11" i="3"/>
  <c r="V10" i="3" s="1"/>
  <c r="V9" i="3" s="1"/>
  <c r="U11" i="3"/>
  <c r="S11" i="3"/>
  <c r="Z11" i="3"/>
  <c r="Y11" i="3"/>
  <c r="AD11" i="3"/>
  <c r="AB11" i="3"/>
  <c r="T11" i="3"/>
  <c r="Q11" i="3"/>
  <c r="P11" i="3"/>
  <c r="O11" i="3"/>
  <c r="N11" i="3"/>
  <c r="M11" i="3"/>
  <c r="L11" i="3"/>
  <c r="K11" i="3"/>
  <c r="J11" i="3"/>
  <c r="I11" i="3"/>
  <c r="H11" i="3"/>
  <c r="H10" i="3" s="1"/>
  <c r="H9" i="3" s="1"/>
  <c r="F11" i="3"/>
  <c r="D11" i="3"/>
  <c r="D10" i="3" s="1"/>
  <c r="D9" i="3" s="1"/>
  <c r="H25" i="2"/>
  <c r="D25" i="2"/>
  <c r="P25" i="2"/>
  <c r="O25" i="2"/>
  <c r="N25" i="2"/>
  <c r="M25" i="2"/>
  <c r="L25" i="2"/>
  <c r="K25" i="2"/>
  <c r="J25" i="2"/>
  <c r="I25" i="2"/>
  <c r="G25" i="2"/>
  <c r="F25" i="2"/>
  <c r="G23" i="2"/>
  <c r="G22" i="2" s="1"/>
  <c r="G21" i="2" s="1"/>
  <c r="G20" i="2" s="1"/>
  <c r="Q24" i="2"/>
  <c r="D23" i="2"/>
  <c r="P23" i="2"/>
  <c r="O23" i="2"/>
  <c r="O22" i="2" s="1"/>
  <c r="O21" i="2" s="1"/>
  <c r="O20" i="2" s="1"/>
  <c r="N23" i="2"/>
  <c r="N22" i="2" s="1"/>
  <c r="N21" i="2" s="1"/>
  <c r="N20" i="2" s="1"/>
  <c r="M23" i="2"/>
  <c r="L23" i="2"/>
  <c r="K23" i="2"/>
  <c r="J23" i="2"/>
  <c r="I23" i="2"/>
  <c r="H23" i="2"/>
  <c r="F23" i="2"/>
  <c r="E23" i="2"/>
  <c r="M22" i="2"/>
  <c r="K22" i="2"/>
  <c r="J22" i="2"/>
  <c r="J21" i="2" s="1"/>
  <c r="J20" i="2" s="1"/>
  <c r="I22" i="2"/>
  <c r="I21" i="2" s="1"/>
  <c r="I20" i="2" s="1"/>
  <c r="M21" i="2"/>
  <c r="M20" i="2" s="1"/>
  <c r="K21" i="2"/>
  <c r="K20" i="2" s="1"/>
  <c r="Q19" i="2"/>
  <c r="Q18" i="2"/>
  <c r="P17" i="2"/>
  <c r="P16" i="2" s="1"/>
  <c r="O17" i="2"/>
  <c r="O16" i="2" s="1"/>
  <c r="N17" i="2"/>
  <c r="N16" i="2" s="1"/>
  <c r="M17" i="2"/>
  <c r="M16" i="2" s="1"/>
  <c r="L17" i="2"/>
  <c r="L16" i="2" s="1"/>
  <c r="K17" i="2"/>
  <c r="K16" i="2" s="1"/>
  <c r="J17" i="2"/>
  <c r="J16" i="2" s="1"/>
  <c r="I17" i="2"/>
  <c r="I16" i="2" s="1"/>
  <c r="H17" i="2"/>
  <c r="H16" i="2" s="1"/>
  <c r="G17" i="2"/>
  <c r="G16" i="2" s="1"/>
  <c r="F17" i="2"/>
  <c r="F16" i="2" s="1"/>
  <c r="Q15" i="2"/>
  <c r="Q14" i="2"/>
  <c r="Q13" i="2"/>
  <c r="M11" i="2"/>
  <c r="M10" i="2" s="1"/>
  <c r="G118" i="1"/>
  <c r="AV111" i="1"/>
  <c r="AL111" i="1"/>
  <c r="Y111" i="1"/>
  <c r="L111" i="1"/>
  <c r="G114" i="1"/>
  <c r="BB111" i="1"/>
  <c r="AB111" i="1"/>
  <c r="BE111" i="1"/>
  <c r="BD111" i="1"/>
  <c r="BA111" i="1"/>
  <c r="AZ111" i="1"/>
  <c r="AU111" i="1"/>
  <c r="AS111" i="1"/>
  <c r="AR111" i="1"/>
  <c r="AQ111" i="1"/>
  <c r="AM111" i="1"/>
  <c r="AK111" i="1"/>
  <c r="AE111" i="1"/>
  <c r="AD111" i="1"/>
  <c r="AC111" i="1"/>
  <c r="AA111" i="1"/>
  <c r="W111" i="1"/>
  <c r="U111" i="1"/>
  <c r="S111" i="1"/>
  <c r="R111" i="1"/>
  <c r="Q111" i="1"/>
  <c r="M111" i="1"/>
  <c r="K111" i="1"/>
  <c r="J111" i="1"/>
  <c r="E111" i="1"/>
  <c r="D111" i="1"/>
  <c r="BF111" i="1"/>
  <c r="BC111" i="1"/>
  <c r="AX111" i="1"/>
  <c r="AW111" i="1"/>
  <c r="AP111" i="1"/>
  <c r="AN111" i="1"/>
  <c r="AJ111" i="1"/>
  <c r="AF111" i="1"/>
  <c r="Z111" i="1"/>
  <c r="X111" i="1"/>
  <c r="P111" i="1"/>
  <c r="N111" i="1"/>
  <c r="F111" i="1"/>
  <c r="BD109" i="1"/>
  <c r="BB109" i="1"/>
  <c r="BA109" i="1"/>
  <c r="AZ109" i="1"/>
  <c r="AY109" i="1"/>
  <c r="AW109" i="1"/>
  <c r="AQ109" i="1"/>
  <c r="AP109" i="1"/>
  <c r="AO109" i="1"/>
  <c r="AN109" i="1"/>
  <c r="AM109" i="1"/>
  <c r="AL109" i="1"/>
  <c r="AK109" i="1"/>
  <c r="AI109" i="1"/>
  <c r="AC109" i="1"/>
  <c r="AB109" i="1"/>
  <c r="AA109" i="1"/>
  <c r="Z109" i="1"/>
  <c r="Y109" i="1"/>
  <c r="W109" i="1"/>
  <c r="V109" i="1"/>
  <c r="R109" i="1"/>
  <c r="Q109" i="1"/>
  <c r="P109" i="1"/>
  <c r="O109" i="1"/>
  <c r="M109" i="1"/>
  <c r="L109" i="1"/>
  <c r="K109" i="1"/>
  <c r="J109" i="1"/>
  <c r="I109" i="1"/>
  <c r="E109" i="1"/>
  <c r="D109" i="1"/>
  <c r="BF109" i="1"/>
  <c r="BE109" i="1"/>
  <c r="BC109" i="1"/>
  <c r="AX109" i="1"/>
  <c r="AV109" i="1"/>
  <c r="AS109" i="1"/>
  <c r="AR109" i="1"/>
  <c r="AJ109" i="1"/>
  <c r="AH109" i="1"/>
  <c r="AF109" i="1"/>
  <c r="AE109" i="1"/>
  <c r="AD109" i="1"/>
  <c r="X109" i="1"/>
  <c r="U109" i="1"/>
  <c r="S109" i="1"/>
  <c r="N109" i="1"/>
  <c r="H109" i="1"/>
  <c r="F109" i="1"/>
  <c r="BE107" i="1"/>
  <c r="BD107" i="1"/>
  <c r="BB107" i="1"/>
  <c r="AY107" i="1"/>
  <c r="AX107" i="1"/>
  <c r="AV107" i="1"/>
  <c r="AU107" i="1"/>
  <c r="AS107" i="1"/>
  <c r="AR107" i="1"/>
  <c r="AP107" i="1"/>
  <c r="AN107" i="1"/>
  <c r="AM107" i="1"/>
  <c r="AK107" i="1"/>
  <c r="AJ107" i="1"/>
  <c r="AI107" i="1"/>
  <c r="AE107" i="1"/>
  <c r="AD107" i="1"/>
  <c r="AB107" i="1"/>
  <c r="AA107" i="1"/>
  <c r="X107" i="1"/>
  <c r="W107" i="1"/>
  <c r="U107" i="1"/>
  <c r="R107" i="1"/>
  <c r="Q107" i="1"/>
  <c r="P107" i="1"/>
  <c r="O107" i="1"/>
  <c r="M107" i="1"/>
  <c r="L107" i="1"/>
  <c r="K107" i="1"/>
  <c r="J107" i="1"/>
  <c r="I107" i="1"/>
  <c r="F107" i="1"/>
  <c r="G108" i="1"/>
  <c r="G107" i="1" s="1"/>
  <c r="BF107" i="1"/>
  <c r="BC107" i="1"/>
  <c r="BA107" i="1"/>
  <c r="AZ107" i="1"/>
  <c r="AW107" i="1"/>
  <c r="AQ107" i="1"/>
  <c r="AO107" i="1"/>
  <c r="AL107" i="1"/>
  <c r="AF107" i="1"/>
  <c r="AC107" i="1"/>
  <c r="Z107" i="1"/>
  <c r="Y107" i="1"/>
  <c r="V107" i="1"/>
  <c r="S107" i="1"/>
  <c r="N107" i="1"/>
  <c r="H107" i="1"/>
  <c r="E107" i="1"/>
  <c r="P104" i="1"/>
  <c r="P103" i="1" s="1"/>
  <c r="P102" i="1" s="1"/>
  <c r="G106" i="1"/>
  <c r="BE104" i="1"/>
  <c r="BE103" i="1" s="1"/>
  <c r="BD104" i="1"/>
  <c r="BD103" i="1" s="1"/>
  <c r="BB104" i="1"/>
  <c r="BB103" i="1" s="1"/>
  <c r="AX104" i="1"/>
  <c r="AX103" i="1" s="1"/>
  <c r="AW104" i="1"/>
  <c r="AW103" i="1" s="1"/>
  <c r="AQ104" i="1"/>
  <c r="AQ103" i="1" s="1"/>
  <c r="AO104" i="1"/>
  <c r="AO103" i="1" s="1"/>
  <c r="AK104" i="1"/>
  <c r="AK103" i="1" s="1"/>
  <c r="AJ104" i="1"/>
  <c r="AJ103" i="1" s="1"/>
  <c r="AE104" i="1"/>
  <c r="AE103" i="1" s="1"/>
  <c r="AB104" i="1"/>
  <c r="AB103" i="1" s="1"/>
  <c r="Z104" i="1"/>
  <c r="Z103" i="1" s="1"/>
  <c r="X104" i="1"/>
  <c r="X103" i="1" s="1"/>
  <c r="W104" i="1"/>
  <c r="W103" i="1" s="1"/>
  <c r="U104" i="1"/>
  <c r="U103" i="1" s="1"/>
  <c r="S104" i="1"/>
  <c r="S103" i="1" s="1"/>
  <c r="O104" i="1"/>
  <c r="O103" i="1" s="1"/>
  <c r="M104" i="1"/>
  <c r="M103" i="1" s="1"/>
  <c r="K104" i="1"/>
  <c r="K103" i="1" s="1"/>
  <c r="J104" i="1"/>
  <c r="J103" i="1" s="1"/>
  <c r="F104" i="1"/>
  <c r="F103" i="1" s="1"/>
  <c r="BF104" i="1"/>
  <c r="BF103" i="1" s="1"/>
  <c r="BA104" i="1"/>
  <c r="BA103" i="1" s="1"/>
  <c r="AZ104" i="1"/>
  <c r="AZ103" i="1" s="1"/>
  <c r="AU104" i="1"/>
  <c r="AU103" i="1" s="1"/>
  <c r="AS104" i="1"/>
  <c r="AS103" i="1" s="1"/>
  <c r="AR104" i="1"/>
  <c r="AR103" i="1" s="1"/>
  <c r="AP104" i="1"/>
  <c r="AP103" i="1" s="1"/>
  <c r="AN104" i="1"/>
  <c r="AN103" i="1" s="1"/>
  <c r="AM104" i="1"/>
  <c r="AM103" i="1" s="1"/>
  <c r="AF104" i="1"/>
  <c r="AF103" i="1" s="1"/>
  <c r="AF102" i="1" s="1"/>
  <c r="AD104" i="1"/>
  <c r="AD103" i="1" s="1"/>
  <c r="AD102" i="1" s="1"/>
  <c r="AC104" i="1"/>
  <c r="AC103" i="1" s="1"/>
  <c r="AC102" i="1" s="1"/>
  <c r="AA104" i="1"/>
  <c r="AA103" i="1" s="1"/>
  <c r="V104" i="1"/>
  <c r="V103" i="1" s="1"/>
  <c r="R104" i="1"/>
  <c r="R103" i="1" s="1"/>
  <c r="Q104" i="1"/>
  <c r="E104" i="1"/>
  <c r="E103" i="1" s="1"/>
  <c r="D104" i="1"/>
  <c r="D103" i="1" s="1"/>
  <c r="Q103" i="1"/>
  <c r="BE100" i="1"/>
  <c r="BE99" i="1" s="1"/>
  <c r="BC100" i="1"/>
  <c r="BA100" i="1"/>
  <c r="BA99" i="1" s="1"/>
  <c r="AY100" i="1"/>
  <c r="AY99" i="1" s="1"/>
  <c r="AX100" i="1"/>
  <c r="AX99" i="1" s="1"/>
  <c r="AW100" i="1"/>
  <c r="AW99" i="1" s="1"/>
  <c r="AV100" i="1"/>
  <c r="AV99" i="1" s="1"/>
  <c r="AU100" i="1"/>
  <c r="AU99" i="1" s="1"/>
  <c r="AR100" i="1"/>
  <c r="AR99" i="1" s="1"/>
  <c r="AQ100" i="1"/>
  <c r="AQ99" i="1" s="1"/>
  <c r="AN100" i="1"/>
  <c r="AN99" i="1" s="1"/>
  <c r="AL100" i="1"/>
  <c r="AL99" i="1" s="1"/>
  <c r="AK100" i="1"/>
  <c r="AK99" i="1" s="1"/>
  <c r="AJ100" i="1"/>
  <c r="AJ99" i="1" s="1"/>
  <c r="AI100" i="1"/>
  <c r="AI99" i="1" s="1"/>
  <c r="AH100" i="1"/>
  <c r="AH99" i="1" s="1"/>
  <c r="AE100" i="1"/>
  <c r="AE99" i="1" s="1"/>
  <c r="Z100" i="1"/>
  <c r="Z99" i="1" s="1"/>
  <c r="Y100" i="1"/>
  <c r="Y99" i="1" s="1"/>
  <c r="X100" i="1"/>
  <c r="X99" i="1" s="1"/>
  <c r="W100" i="1"/>
  <c r="W99" i="1" s="1"/>
  <c r="V100" i="1"/>
  <c r="V99" i="1" s="1"/>
  <c r="U100" i="1"/>
  <c r="U99" i="1" s="1"/>
  <c r="S100" i="1"/>
  <c r="S99" i="1" s="1"/>
  <c r="N100" i="1"/>
  <c r="N99" i="1" s="1"/>
  <c r="M100" i="1"/>
  <c r="M99" i="1" s="1"/>
  <c r="L100" i="1"/>
  <c r="L99" i="1" s="1"/>
  <c r="K100" i="1"/>
  <c r="K99" i="1" s="1"/>
  <c r="J100" i="1"/>
  <c r="J99" i="1" s="1"/>
  <c r="I100" i="1"/>
  <c r="I99" i="1" s="1"/>
  <c r="G101" i="1"/>
  <c r="G100" i="1" s="1"/>
  <c r="G99" i="1" s="1"/>
  <c r="E100" i="1"/>
  <c r="E99" i="1" s="1"/>
  <c r="BF100" i="1"/>
  <c r="BF99" i="1" s="1"/>
  <c r="BD100" i="1"/>
  <c r="BD99" i="1" s="1"/>
  <c r="BB100" i="1"/>
  <c r="BB99" i="1" s="1"/>
  <c r="AZ100" i="1"/>
  <c r="AZ99" i="1" s="1"/>
  <c r="AS100" i="1"/>
  <c r="AS99" i="1" s="1"/>
  <c r="AP100" i="1"/>
  <c r="AP99" i="1" s="1"/>
  <c r="AO100" i="1"/>
  <c r="AO99" i="1" s="1"/>
  <c r="AM100" i="1"/>
  <c r="AF100" i="1"/>
  <c r="AF99" i="1" s="1"/>
  <c r="AD100" i="1"/>
  <c r="AD99" i="1" s="1"/>
  <c r="AC100" i="1"/>
  <c r="AB100" i="1"/>
  <c r="AB99" i="1" s="1"/>
  <c r="AA100" i="1"/>
  <c r="AA99" i="1" s="1"/>
  <c r="R100" i="1"/>
  <c r="R99" i="1" s="1"/>
  <c r="Q100" i="1"/>
  <c r="Q99" i="1" s="1"/>
  <c r="P100" i="1"/>
  <c r="P99" i="1" s="1"/>
  <c r="O100" i="1"/>
  <c r="H100" i="1"/>
  <c r="H99" i="1" s="1"/>
  <c r="D100" i="1"/>
  <c r="D99" i="1" s="1"/>
  <c r="BC99" i="1"/>
  <c r="AM99" i="1"/>
  <c r="AC99" i="1"/>
  <c r="O99" i="1"/>
  <c r="AU96" i="1"/>
  <c r="AU95" i="1" s="1"/>
  <c r="AU94" i="1" s="1"/>
  <c r="AP96" i="1"/>
  <c r="AP95" i="1" s="1"/>
  <c r="AP94" i="1" s="1"/>
  <c r="AH96" i="1"/>
  <c r="AH95" i="1" s="1"/>
  <c r="AH94" i="1" s="1"/>
  <c r="Q96" i="1"/>
  <c r="Q95" i="1" s="1"/>
  <c r="Q94" i="1" s="1"/>
  <c r="P96" i="1"/>
  <c r="P95" i="1" s="1"/>
  <c r="P94" i="1" s="1"/>
  <c r="O96" i="1"/>
  <c r="O95" i="1" s="1"/>
  <c r="O94" i="1" s="1"/>
  <c r="BF96" i="1"/>
  <c r="BF95" i="1" s="1"/>
  <c r="BF94" i="1" s="1"/>
  <c r="BE96" i="1"/>
  <c r="BE95" i="1" s="1"/>
  <c r="BE94" i="1" s="1"/>
  <c r="BA96" i="1"/>
  <c r="BA95" i="1" s="1"/>
  <c r="BA94" i="1" s="1"/>
  <c r="AX95" i="1"/>
  <c r="AX94" i="1" s="1"/>
  <c r="AW96" i="1"/>
  <c r="AV96" i="1"/>
  <c r="AV95" i="1" s="1"/>
  <c r="AV94" i="1" s="1"/>
  <c r="AS96" i="1"/>
  <c r="AS95" i="1" s="1"/>
  <c r="AS94" i="1" s="1"/>
  <c r="AR96" i="1"/>
  <c r="AR95" i="1" s="1"/>
  <c r="AR94" i="1" s="1"/>
  <c r="AN96" i="1"/>
  <c r="AN95" i="1" s="1"/>
  <c r="AN94" i="1" s="1"/>
  <c r="AM96" i="1"/>
  <c r="AM95" i="1" s="1"/>
  <c r="AM94" i="1" s="1"/>
  <c r="AK96" i="1"/>
  <c r="AK95" i="1" s="1"/>
  <c r="AK94" i="1" s="1"/>
  <c r="AJ96" i="1"/>
  <c r="AJ95" i="1" s="1"/>
  <c r="AI96" i="1"/>
  <c r="AI95" i="1" s="1"/>
  <c r="AI94" i="1" s="1"/>
  <c r="AE96" i="1"/>
  <c r="AE95" i="1" s="1"/>
  <c r="AE94" i="1" s="1"/>
  <c r="AA96" i="1"/>
  <c r="AA95" i="1" s="1"/>
  <c r="AA94" i="1" s="1"/>
  <c r="Z96" i="1"/>
  <c r="Z95" i="1" s="1"/>
  <c r="Z94" i="1" s="1"/>
  <c r="Y96" i="1"/>
  <c r="Y95" i="1" s="1"/>
  <c r="Y94" i="1" s="1"/>
  <c r="X96" i="1"/>
  <c r="X95" i="1" s="1"/>
  <c r="X94" i="1" s="1"/>
  <c r="S96" i="1"/>
  <c r="S95" i="1" s="1"/>
  <c r="S94" i="1" s="1"/>
  <c r="N96" i="1"/>
  <c r="N95" i="1" s="1"/>
  <c r="N94" i="1" s="1"/>
  <c r="M96" i="1"/>
  <c r="M95" i="1" s="1"/>
  <c r="M94" i="1" s="1"/>
  <c r="L96" i="1"/>
  <c r="L95" i="1" s="1"/>
  <c r="L94" i="1" s="1"/>
  <c r="K96" i="1"/>
  <c r="K95" i="1" s="1"/>
  <c r="K94" i="1" s="1"/>
  <c r="I96" i="1"/>
  <c r="I95" i="1" s="1"/>
  <c r="I94" i="1" s="1"/>
  <c r="G97" i="1"/>
  <c r="F96" i="1"/>
  <c r="F95" i="1" s="1"/>
  <c r="F94" i="1" s="1"/>
  <c r="BC96" i="1"/>
  <c r="BC95" i="1" s="1"/>
  <c r="BC94" i="1" s="1"/>
  <c r="BB96" i="1"/>
  <c r="BB95" i="1" s="1"/>
  <c r="BB94" i="1" s="1"/>
  <c r="AY96" i="1"/>
  <c r="AY95" i="1" s="1"/>
  <c r="AY94" i="1" s="1"/>
  <c r="AO96" i="1"/>
  <c r="AO95" i="1" s="1"/>
  <c r="AO94" i="1" s="1"/>
  <c r="AL96" i="1"/>
  <c r="AF96" i="1"/>
  <c r="AD96" i="1"/>
  <c r="AD95" i="1" s="1"/>
  <c r="AD94" i="1" s="1"/>
  <c r="AC96" i="1"/>
  <c r="AC95" i="1" s="1"/>
  <c r="AC94" i="1" s="1"/>
  <c r="AB96" i="1"/>
  <c r="AB95" i="1" s="1"/>
  <c r="AB94" i="1" s="1"/>
  <c r="W96" i="1"/>
  <c r="W95" i="1" s="1"/>
  <c r="W94" i="1" s="1"/>
  <c r="R96" i="1"/>
  <c r="R95" i="1" s="1"/>
  <c r="R94" i="1" s="1"/>
  <c r="J96" i="1"/>
  <c r="J95" i="1" s="1"/>
  <c r="J94" i="1" s="1"/>
  <c r="E96" i="1"/>
  <c r="E95" i="1" s="1"/>
  <c r="E94" i="1" s="1"/>
  <c r="D96" i="1"/>
  <c r="D95" i="1" s="1"/>
  <c r="D94" i="1" s="1"/>
  <c r="AW95" i="1"/>
  <c r="AW94" i="1" s="1"/>
  <c r="AL95" i="1"/>
  <c r="AL94" i="1" s="1"/>
  <c r="AF95" i="1"/>
  <c r="AF94" i="1" s="1"/>
  <c r="AJ94" i="1"/>
  <c r="BF92" i="1"/>
  <c r="BF91" i="1" s="1"/>
  <c r="BF90" i="1" s="1"/>
  <c r="BE92" i="1"/>
  <c r="BE91" i="1" s="1"/>
  <c r="BE90" i="1" s="1"/>
  <c r="AX92" i="1"/>
  <c r="AX91" i="1" s="1"/>
  <c r="AX90" i="1" s="1"/>
  <c r="AW92" i="1"/>
  <c r="AW91" i="1" s="1"/>
  <c r="AW90" i="1" s="1"/>
  <c r="AV92" i="1"/>
  <c r="AV91" i="1" s="1"/>
  <c r="AS92" i="1"/>
  <c r="AS91" i="1" s="1"/>
  <c r="AS90" i="1" s="1"/>
  <c r="AS89" i="1" s="1"/>
  <c r="AP92" i="1"/>
  <c r="AP91" i="1" s="1"/>
  <c r="AP90" i="1" s="1"/>
  <c r="AP89" i="1" s="1"/>
  <c r="AN92" i="1"/>
  <c r="AN91" i="1" s="1"/>
  <c r="AN90" i="1" s="1"/>
  <c r="AN89" i="1" s="1"/>
  <c r="AM92" i="1"/>
  <c r="AM91" i="1" s="1"/>
  <c r="AM90" i="1" s="1"/>
  <c r="AK92" i="1"/>
  <c r="AJ92" i="1"/>
  <c r="AJ91" i="1" s="1"/>
  <c r="AJ90" i="1" s="1"/>
  <c r="AI92" i="1"/>
  <c r="AI91" i="1" s="1"/>
  <c r="AI90" i="1" s="1"/>
  <c r="AF92" i="1"/>
  <c r="AF91" i="1" s="1"/>
  <c r="AF90" i="1" s="1"/>
  <c r="AE92" i="1"/>
  <c r="AE91" i="1" s="1"/>
  <c r="AE90" i="1" s="1"/>
  <c r="Y92" i="1"/>
  <c r="X92" i="1"/>
  <c r="X91" i="1" s="1"/>
  <c r="X90" i="1" s="1"/>
  <c r="W92" i="1"/>
  <c r="W91" i="1" s="1"/>
  <c r="W90" i="1" s="1"/>
  <c r="V92" i="1"/>
  <c r="V91" i="1" s="1"/>
  <c r="V90" i="1" s="1"/>
  <c r="S92" i="1"/>
  <c r="S91" i="1" s="1"/>
  <c r="S90" i="1" s="1"/>
  <c r="R92" i="1"/>
  <c r="R91" i="1" s="1"/>
  <c r="R90" i="1" s="1"/>
  <c r="Q92" i="1"/>
  <c r="Q91" i="1" s="1"/>
  <c r="Q90" i="1" s="1"/>
  <c r="N92" i="1"/>
  <c r="N91" i="1" s="1"/>
  <c r="N90" i="1" s="1"/>
  <c r="N89" i="1" s="1"/>
  <c r="M92" i="1"/>
  <c r="M91" i="1" s="1"/>
  <c r="M90" i="1" s="1"/>
  <c r="L92" i="1"/>
  <c r="L91" i="1" s="1"/>
  <c r="L90" i="1" s="1"/>
  <c r="K92" i="1"/>
  <c r="K91" i="1" s="1"/>
  <c r="K90" i="1" s="1"/>
  <c r="F92" i="1"/>
  <c r="F91" i="1" s="1"/>
  <c r="F90" i="1" s="1"/>
  <c r="BD92" i="1"/>
  <c r="BD91" i="1" s="1"/>
  <c r="BD90" i="1" s="1"/>
  <c r="BC92" i="1"/>
  <c r="BC91" i="1" s="1"/>
  <c r="BC90" i="1" s="1"/>
  <c r="BB92" i="1"/>
  <c r="BB91" i="1" s="1"/>
  <c r="BB90" i="1" s="1"/>
  <c r="BA92" i="1"/>
  <c r="BA91" i="1" s="1"/>
  <c r="BA90" i="1" s="1"/>
  <c r="AZ92" i="1"/>
  <c r="AZ91" i="1" s="1"/>
  <c r="AZ90" i="1" s="1"/>
  <c r="AY92" i="1"/>
  <c r="AY91" i="1" s="1"/>
  <c r="AY90" i="1" s="1"/>
  <c r="AU92" i="1"/>
  <c r="AU91" i="1" s="1"/>
  <c r="AU90" i="1" s="1"/>
  <c r="AR92" i="1"/>
  <c r="AR91" i="1" s="1"/>
  <c r="AR90" i="1" s="1"/>
  <c r="AQ92" i="1"/>
  <c r="AQ91" i="1" s="1"/>
  <c r="AQ90" i="1" s="1"/>
  <c r="AO92" i="1"/>
  <c r="AO91" i="1" s="1"/>
  <c r="AO90" i="1" s="1"/>
  <c r="AL92" i="1"/>
  <c r="AL91" i="1" s="1"/>
  <c r="AL90" i="1" s="1"/>
  <c r="AL89" i="1" s="1"/>
  <c r="AD92" i="1"/>
  <c r="AD91" i="1" s="1"/>
  <c r="AD90" i="1" s="1"/>
  <c r="AD89" i="1" s="1"/>
  <c r="AC92" i="1"/>
  <c r="AC91" i="1" s="1"/>
  <c r="AC90" i="1" s="1"/>
  <c r="AB92" i="1"/>
  <c r="AB91" i="1" s="1"/>
  <c r="AB90" i="1" s="1"/>
  <c r="AA92" i="1"/>
  <c r="Z92" i="1"/>
  <c r="Z91" i="1" s="1"/>
  <c r="Z90" i="1" s="1"/>
  <c r="P92" i="1"/>
  <c r="P91" i="1" s="1"/>
  <c r="P90" i="1" s="1"/>
  <c r="O92" i="1"/>
  <c r="O91" i="1" s="1"/>
  <c r="O90" i="1" s="1"/>
  <c r="J92" i="1"/>
  <c r="J91" i="1" s="1"/>
  <c r="J90" i="1" s="1"/>
  <c r="I92" i="1"/>
  <c r="I91" i="1" s="1"/>
  <c r="I90" i="1" s="1"/>
  <c r="H92" i="1"/>
  <c r="H91" i="1" s="1"/>
  <c r="H90" i="1" s="1"/>
  <c r="E92" i="1"/>
  <c r="E91" i="1" s="1"/>
  <c r="E90" i="1" s="1"/>
  <c r="D92" i="1"/>
  <c r="AK91" i="1"/>
  <c r="AK90" i="1" s="1"/>
  <c r="AK89" i="1" s="1"/>
  <c r="AA91" i="1"/>
  <c r="Y91" i="1"/>
  <c r="Y90" i="1" s="1"/>
  <c r="D91" i="1"/>
  <c r="D90" i="1" s="1"/>
  <c r="AV90" i="1"/>
  <c r="AA90" i="1"/>
  <c r="AA89" i="1" s="1"/>
  <c r="G88" i="1"/>
  <c r="AM83" i="1"/>
  <c r="BE83" i="1"/>
  <c r="AU83" i="1"/>
  <c r="AI83" i="1"/>
  <c r="D83" i="1"/>
  <c r="BB83" i="1"/>
  <c r="BA83" i="1"/>
  <c r="AY83" i="1"/>
  <c r="AX83" i="1"/>
  <c r="AW83" i="1"/>
  <c r="AL83" i="1"/>
  <c r="AJ83" i="1"/>
  <c r="AH83" i="1"/>
  <c r="AF83" i="1"/>
  <c r="AB83" i="1"/>
  <c r="AA83" i="1"/>
  <c r="Y83" i="1"/>
  <c r="S83" i="1"/>
  <c r="L83" i="1"/>
  <c r="J83" i="1"/>
  <c r="G84" i="1"/>
  <c r="BF83" i="1"/>
  <c r="AZ83" i="1"/>
  <c r="AS83" i="1"/>
  <c r="AO83" i="1"/>
  <c r="AC83" i="1"/>
  <c r="Z83" i="1"/>
  <c r="U83" i="1"/>
  <c r="P83" i="1"/>
  <c r="O83" i="1"/>
  <c r="AO76" i="1"/>
  <c r="AB76" i="1"/>
  <c r="G82" i="1"/>
  <c r="AP76" i="1"/>
  <c r="S76" i="1"/>
  <c r="G80" i="1"/>
  <c r="AX76" i="1"/>
  <c r="G79" i="1"/>
  <c r="BA76" i="1"/>
  <c r="AZ76" i="1"/>
  <c r="AQ76" i="1"/>
  <c r="AN76" i="1"/>
  <c r="Q76" i="1"/>
  <c r="N76" i="1"/>
  <c r="G78" i="1"/>
  <c r="BE76" i="1"/>
  <c r="BD76" i="1"/>
  <c r="AV76" i="1"/>
  <c r="AU76" i="1"/>
  <c r="AR76" i="1"/>
  <c r="AI76" i="1"/>
  <c r="AH76" i="1"/>
  <c r="AE76" i="1"/>
  <c r="AD76" i="1"/>
  <c r="V76" i="1"/>
  <c r="U76" i="1"/>
  <c r="R76" i="1"/>
  <c r="I76" i="1"/>
  <c r="H76" i="1"/>
  <c r="E76" i="1"/>
  <c r="D76" i="1"/>
  <c r="AW76" i="1"/>
  <c r="Z76" i="1"/>
  <c r="BA73" i="1"/>
  <c r="AZ73" i="1"/>
  <c r="AN73" i="1"/>
  <c r="P73" i="1"/>
  <c r="D73" i="1"/>
  <c r="BF73" i="1"/>
  <c r="BC73" i="1"/>
  <c r="BB73" i="1"/>
  <c r="AX73" i="1"/>
  <c r="AW73" i="1"/>
  <c r="AV73" i="1"/>
  <c r="AU73" i="1"/>
  <c r="AS73" i="1"/>
  <c r="AK73" i="1"/>
  <c r="AJ73" i="1"/>
  <c r="AI73" i="1"/>
  <c r="AF73" i="1"/>
  <c r="AC73" i="1"/>
  <c r="X73" i="1"/>
  <c r="W73" i="1"/>
  <c r="S73" i="1"/>
  <c r="R73" i="1"/>
  <c r="Q73" i="1"/>
  <c r="K73" i="1"/>
  <c r="J73" i="1"/>
  <c r="F73" i="1"/>
  <c r="BE73" i="1"/>
  <c r="AY73" i="1"/>
  <c r="AR73" i="1"/>
  <c r="AO73" i="1"/>
  <c r="AM73" i="1"/>
  <c r="AE73" i="1"/>
  <c r="V73" i="1"/>
  <c r="O73" i="1"/>
  <c r="I73" i="1"/>
  <c r="W67" i="1"/>
  <c r="G72" i="1"/>
  <c r="AT71" i="1"/>
  <c r="T71" i="1"/>
  <c r="G71" i="1"/>
  <c r="BE67" i="1"/>
  <c r="AS67" i="1"/>
  <c r="AC67" i="1"/>
  <c r="R67" i="1"/>
  <c r="G70" i="1"/>
  <c r="G69" i="1"/>
  <c r="BD67" i="1"/>
  <c r="BA67" i="1"/>
  <c r="AY67" i="1"/>
  <c r="AQ67" i="1"/>
  <c r="AP67" i="1"/>
  <c r="AO67" i="1"/>
  <c r="AL67" i="1"/>
  <c r="AJ67" i="1"/>
  <c r="AA67" i="1"/>
  <c r="Y67" i="1"/>
  <c r="X67" i="1"/>
  <c r="N67" i="1"/>
  <c r="L67" i="1"/>
  <c r="I67" i="1"/>
  <c r="BC67" i="1"/>
  <c r="BB67" i="1"/>
  <c r="AV67" i="1"/>
  <c r="AI67" i="1"/>
  <c r="AE67" i="1"/>
  <c r="AD67" i="1"/>
  <c r="V67" i="1"/>
  <c r="Q67" i="1"/>
  <c r="J67" i="1"/>
  <c r="F67" i="1"/>
  <c r="E67" i="1"/>
  <c r="BF62" i="1"/>
  <c r="BE62" i="1"/>
  <c r="AS62" i="1"/>
  <c r="AF62" i="1"/>
  <c r="S62" i="1"/>
  <c r="G65" i="1"/>
  <c r="AT64" i="1"/>
  <c r="AG64" i="1"/>
  <c r="BA62" i="1"/>
  <c r="AZ62" i="1"/>
  <c r="AY62" i="1"/>
  <c r="AV62" i="1"/>
  <c r="AU62" i="1"/>
  <c r="AP62" i="1"/>
  <c r="AO62" i="1"/>
  <c r="AN62" i="1"/>
  <c r="AM62" i="1"/>
  <c r="AL62" i="1"/>
  <c r="AK62" i="1"/>
  <c r="AI62" i="1"/>
  <c r="AH62" i="1"/>
  <c r="AC62" i="1"/>
  <c r="AB62" i="1"/>
  <c r="Z62" i="1"/>
  <c r="Y62" i="1"/>
  <c r="X62" i="1"/>
  <c r="P62" i="1"/>
  <c r="N62" i="1"/>
  <c r="M62" i="1"/>
  <c r="I62" i="1"/>
  <c r="H62" i="1"/>
  <c r="BD62" i="1"/>
  <c r="BC62" i="1"/>
  <c r="BB62" i="1"/>
  <c r="AX62" i="1"/>
  <c r="AR62" i="1"/>
  <c r="AQ62" i="1"/>
  <c r="AE62" i="1"/>
  <c r="AA62" i="1"/>
  <c r="V62" i="1"/>
  <c r="U62" i="1"/>
  <c r="O62" i="1"/>
  <c r="AT61" i="1"/>
  <c r="T61" i="1"/>
  <c r="BG60" i="1"/>
  <c r="AT60" i="1"/>
  <c r="BH60" i="1" s="1"/>
  <c r="AG60" i="1"/>
  <c r="T60" i="1"/>
  <c r="G59" i="1"/>
  <c r="AJ55" i="1"/>
  <c r="W55" i="1"/>
  <c r="G58" i="1"/>
  <c r="AZ55" i="1"/>
  <c r="AN55" i="1"/>
  <c r="D55" i="1"/>
  <c r="BE55" i="1"/>
  <c r="BC55" i="1"/>
  <c r="AU55" i="1"/>
  <c r="AR55" i="1"/>
  <c r="AQ55" i="1"/>
  <c r="AP55" i="1"/>
  <c r="AI55" i="1"/>
  <c r="AF55" i="1"/>
  <c r="AC55" i="1"/>
  <c r="X55" i="1"/>
  <c r="V55" i="1"/>
  <c r="AG56" i="1"/>
  <c r="S55" i="1"/>
  <c r="P55" i="1"/>
  <c r="I55" i="1"/>
  <c r="H55" i="1"/>
  <c r="E55" i="1"/>
  <c r="BF55" i="1"/>
  <c r="AV55" i="1"/>
  <c r="AS55" i="1"/>
  <c r="AO55" i="1"/>
  <c r="AE55" i="1"/>
  <c r="AB55" i="1"/>
  <c r="R55" i="1"/>
  <c r="BE53" i="1"/>
  <c r="BC53" i="1"/>
  <c r="BA53" i="1"/>
  <c r="AZ53" i="1"/>
  <c r="AY53" i="1"/>
  <c r="AV53" i="1"/>
  <c r="AR53" i="1"/>
  <c r="AQ53" i="1"/>
  <c r="AP53" i="1"/>
  <c r="AO53" i="1"/>
  <c r="AL53" i="1"/>
  <c r="AH53" i="1"/>
  <c r="AF53" i="1"/>
  <c r="AE53" i="1"/>
  <c r="AD53" i="1"/>
  <c r="AC53" i="1"/>
  <c r="AB53" i="1"/>
  <c r="AA53" i="1"/>
  <c r="Y53" i="1"/>
  <c r="U53" i="1"/>
  <c r="S53" i="1"/>
  <c r="R53" i="1"/>
  <c r="Q53" i="1"/>
  <c r="O53" i="1"/>
  <c r="N53" i="1"/>
  <c r="M53" i="1"/>
  <c r="L53" i="1"/>
  <c r="K53" i="1"/>
  <c r="I53" i="1"/>
  <c r="H53" i="1"/>
  <c r="F53" i="1"/>
  <c r="E53" i="1"/>
  <c r="D53" i="1"/>
  <c r="BF53" i="1"/>
  <c r="BD53" i="1"/>
  <c r="BB53" i="1"/>
  <c r="AX53" i="1"/>
  <c r="AW53" i="1"/>
  <c r="AU53" i="1"/>
  <c r="AS53" i="1"/>
  <c r="AN53" i="1"/>
  <c r="AM53" i="1"/>
  <c r="AK53" i="1"/>
  <c r="AJ53" i="1"/>
  <c r="AI53" i="1"/>
  <c r="Z53" i="1"/>
  <c r="X53" i="1"/>
  <c r="W53" i="1"/>
  <c r="V53" i="1"/>
  <c r="P53" i="1"/>
  <c r="J53" i="1"/>
  <c r="BF51" i="1"/>
  <c r="BE51" i="1"/>
  <c r="BB51" i="1"/>
  <c r="BA51" i="1"/>
  <c r="AY51" i="1"/>
  <c r="AX51" i="1"/>
  <c r="AW51" i="1"/>
  <c r="AV51" i="1"/>
  <c r="AS51" i="1"/>
  <c r="AR51" i="1"/>
  <c r="AL51" i="1"/>
  <c r="AK51" i="1"/>
  <c r="AJ51" i="1"/>
  <c r="AI51" i="1"/>
  <c r="AH51" i="1"/>
  <c r="AE51" i="1"/>
  <c r="AB51" i="1"/>
  <c r="AA51" i="1"/>
  <c r="Z51" i="1"/>
  <c r="Y51" i="1"/>
  <c r="X51" i="1"/>
  <c r="W51" i="1"/>
  <c r="V51" i="1"/>
  <c r="U51" i="1"/>
  <c r="S51" i="1"/>
  <c r="Q51" i="1"/>
  <c r="O51" i="1"/>
  <c r="N51" i="1"/>
  <c r="M51" i="1"/>
  <c r="L51" i="1"/>
  <c r="K51" i="1"/>
  <c r="J51" i="1"/>
  <c r="I51" i="1"/>
  <c r="G52" i="1"/>
  <c r="G51" i="1" s="1"/>
  <c r="BD51" i="1"/>
  <c r="BC51" i="1"/>
  <c r="AZ51" i="1"/>
  <c r="AQ51" i="1"/>
  <c r="AP51" i="1"/>
  <c r="AO51" i="1"/>
  <c r="AN51" i="1"/>
  <c r="AM51" i="1"/>
  <c r="AF51" i="1"/>
  <c r="AD51" i="1"/>
  <c r="AC51" i="1"/>
  <c r="R51" i="1"/>
  <c r="P51" i="1"/>
  <c r="E51" i="1"/>
  <c r="D51" i="1"/>
  <c r="BF47" i="1"/>
  <c r="BE47" i="1"/>
  <c r="BD47" i="1"/>
  <c r="BC47" i="1"/>
  <c r="BA47" i="1"/>
  <c r="AY47" i="1"/>
  <c r="AW47" i="1"/>
  <c r="AW44" i="1" s="1"/>
  <c r="AW43" i="1" s="1"/>
  <c r="AV47" i="1"/>
  <c r="AU47" i="1"/>
  <c r="AS47" i="1"/>
  <c r="AR47" i="1"/>
  <c r="AQ47" i="1"/>
  <c r="AP47" i="1"/>
  <c r="AM47" i="1"/>
  <c r="AL47" i="1"/>
  <c r="AK47" i="1"/>
  <c r="AJ47" i="1"/>
  <c r="AI47" i="1"/>
  <c r="AF47" i="1"/>
  <c r="AE47" i="1"/>
  <c r="AD47" i="1"/>
  <c r="W47" i="1"/>
  <c r="S47" i="1"/>
  <c r="R47" i="1"/>
  <c r="Q47" i="1"/>
  <c r="P47" i="1"/>
  <c r="N47" i="1"/>
  <c r="M47" i="1"/>
  <c r="K47" i="1"/>
  <c r="J47" i="1"/>
  <c r="I47" i="1"/>
  <c r="H47" i="1"/>
  <c r="F47" i="1"/>
  <c r="E47" i="1"/>
  <c r="D47" i="1"/>
  <c r="BB47" i="1"/>
  <c r="AZ47" i="1"/>
  <c r="AX47" i="1"/>
  <c r="AO47" i="1"/>
  <c r="AN47" i="1"/>
  <c r="AC47" i="1"/>
  <c r="AB47" i="1"/>
  <c r="AA47" i="1"/>
  <c r="Z47" i="1"/>
  <c r="Y47" i="1"/>
  <c r="X47" i="1"/>
  <c r="V47" i="1"/>
  <c r="T47" i="1"/>
  <c r="O47" i="1"/>
  <c r="L47" i="1"/>
  <c r="BF45" i="1"/>
  <c r="BF44" i="1" s="1"/>
  <c r="BF43" i="1" s="1"/>
  <c r="BE45" i="1"/>
  <c r="BE44" i="1" s="1"/>
  <c r="BE43" i="1" s="1"/>
  <c r="BD45" i="1"/>
  <c r="BC45" i="1"/>
  <c r="BB45" i="1"/>
  <c r="AY45" i="1"/>
  <c r="AX45" i="1"/>
  <c r="AV45" i="1"/>
  <c r="AV44" i="1" s="1"/>
  <c r="AV43" i="1" s="1"/>
  <c r="AU45" i="1"/>
  <c r="AU44" i="1" s="1"/>
  <c r="AU43" i="1" s="1"/>
  <c r="AS45" i="1"/>
  <c r="AR45" i="1"/>
  <c r="AR44" i="1" s="1"/>
  <c r="AR43" i="1" s="1"/>
  <c r="AQ45" i="1"/>
  <c r="AP45" i="1"/>
  <c r="AO45" i="1"/>
  <c r="AO44" i="1" s="1"/>
  <c r="AO43" i="1" s="1"/>
  <c r="AL45" i="1"/>
  <c r="AJ45" i="1"/>
  <c r="AI45" i="1"/>
  <c r="AI44" i="1" s="1"/>
  <c r="AI43" i="1" s="1"/>
  <c r="AH45" i="1"/>
  <c r="AE45" i="1"/>
  <c r="AE44" i="1" s="1"/>
  <c r="AE43" i="1" s="1"/>
  <c r="AD45" i="1"/>
  <c r="AB45" i="1"/>
  <c r="AB44" i="1" s="1"/>
  <c r="AB43" i="1" s="1"/>
  <c r="Z45" i="1"/>
  <c r="Y45" i="1"/>
  <c r="X45" i="1"/>
  <c r="W45" i="1"/>
  <c r="V45" i="1"/>
  <c r="U45" i="1"/>
  <c r="S45" i="1"/>
  <c r="R45" i="1"/>
  <c r="R44" i="1" s="1"/>
  <c r="R43" i="1" s="1"/>
  <c r="Q45" i="1"/>
  <c r="O45" i="1"/>
  <c r="O44" i="1" s="1"/>
  <c r="O43" i="1" s="1"/>
  <c r="N45" i="1"/>
  <c r="L45" i="1"/>
  <c r="K45" i="1"/>
  <c r="K44" i="1" s="1"/>
  <c r="K43" i="1" s="1"/>
  <c r="J45" i="1"/>
  <c r="I45" i="1"/>
  <c r="F45" i="1"/>
  <c r="E45" i="1"/>
  <c r="D45" i="1"/>
  <c r="BA45" i="1"/>
  <c r="AZ45" i="1"/>
  <c r="AW45" i="1"/>
  <c r="AN45" i="1"/>
  <c r="AN44" i="1" s="1"/>
  <c r="AN43" i="1" s="1"/>
  <c r="AM45" i="1"/>
  <c r="AK45" i="1"/>
  <c r="AF45" i="1"/>
  <c r="AC45" i="1"/>
  <c r="AC44" i="1" s="1"/>
  <c r="AC43" i="1" s="1"/>
  <c r="AA45" i="1"/>
  <c r="AA44" i="1" s="1"/>
  <c r="AA43" i="1" s="1"/>
  <c r="P45" i="1"/>
  <c r="M45" i="1"/>
  <c r="M44" i="1" s="1"/>
  <c r="M43" i="1" s="1"/>
  <c r="H45" i="1"/>
  <c r="G41" i="1"/>
  <c r="G40" i="1"/>
  <c r="G39" i="1"/>
  <c r="BC33" i="1"/>
  <c r="BC32" i="1" s="1"/>
  <c r="BG36" i="1"/>
  <c r="AT36" i="1"/>
  <c r="BH36" i="1" s="1"/>
  <c r="AC33" i="1"/>
  <c r="AC32" i="1" s="1"/>
  <c r="AG36" i="1"/>
  <c r="T36" i="1"/>
  <c r="E33" i="1"/>
  <c r="E32" i="1" s="1"/>
  <c r="AX33" i="1"/>
  <c r="AX32" i="1" s="1"/>
  <c r="BD33" i="1"/>
  <c r="BD32" i="1" s="1"/>
  <c r="BB33" i="1"/>
  <c r="AW33" i="1"/>
  <c r="AW32" i="1" s="1"/>
  <c r="AU33" i="1"/>
  <c r="AU32" i="1" s="1"/>
  <c r="AN33" i="1"/>
  <c r="AN32" i="1" s="1"/>
  <c r="AK33" i="1"/>
  <c r="AK32" i="1" s="1"/>
  <c r="AJ33" i="1"/>
  <c r="AJ32" i="1" s="1"/>
  <c r="AH33" i="1"/>
  <c r="AH32" i="1" s="1"/>
  <c r="AF33" i="1"/>
  <c r="AF32" i="1" s="1"/>
  <c r="AD33" i="1"/>
  <c r="AD32" i="1" s="1"/>
  <c r="AA33" i="1"/>
  <c r="AA32" i="1" s="1"/>
  <c r="Y33" i="1"/>
  <c r="Y32" i="1" s="1"/>
  <c r="W33" i="1"/>
  <c r="W32" i="1" s="1"/>
  <c r="U33" i="1"/>
  <c r="U32" i="1" s="1"/>
  <c r="M33" i="1"/>
  <c r="M32" i="1" s="1"/>
  <c r="L33" i="1"/>
  <c r="L32" i="1" s="1"/>
  <c r="J33" i="1"/>
  <c r="J32" i="1" s="1"/>
  <c r="D33" i="1"/>
  <c r="D32" i="1" s="1"/>
  <c r="AZ33" i="1"/>
  <c r="AZ32" i="1" s="1"/>
  <c r="AY33" i="1"/>
  <c r="AY32" i="1" s="1"/>
  <c r="AR33" i="1"/>
  <c r="AR32" i="1" s="1"/>
  <c r="AQ33" i="1"/>
  <c r="AQ32" i="1" s="1"/>
  <c r="AM33" i="1"/>
  <c r="AM32" i="1" s="1"/>
  <c r="AB33" i="1"/>
  <c r="AB32" i="1" s="1"/>
  <c r="P33" i="1"/>
  <c r="P32" i="1" s="1"/>
  <c r="O33" i="1"/>
  <c r="O32" i="1" s="1"/>
  <c r="G30" i="1"/>
  <c r="G28" i="1"/>
  <c r="G26" i="1"/>
  <c r="AR22" i="1"/>
  <c r="AE22" i="1"/>
  <c r="R22" i="1"/>
  <c r="V22" i="1"/>
  <c r="G24" i="1"/>
  <c r="BC22" i="1"/>
  <c r="AY22" i="1"/>
  <c r="AX22" i="1"/>
  <c r="AS22" i="1"/>
  <c r="AP22" i="1"/>
  <c r="AM22" i="1"/>
  <c r="AL22" i="1"/>
  <c r="AK22" i="1"/>
  <c r="AA22" i="1"/>
  <c r="Z22" i="1"/>
  <c r="Y22" i="1"/>
  <c r="X22" i="1"/>
  <c r="W22" i="1"/>
  <c r="U22" i="1"/>
  <c r="N22" i="1"/>
  <c r="M22" i="1"/>
  <c r="L22" i="1"/>
  <c r="BF22" i="1"/>
  <c r="BB22" i="1"/>
  <c r="AU22" i="1"/>
  <c r="AQ22" i="1"/>
  <c r="AI22" i="1"/>
  <c r="AH22" i="1"/>
  <c r="AD22" i="1"/>
  <c r="S22" i="1"/>
  <c r="K22" i="1"/>
  <c r="F22" i="1"/>
  <c r="BG21" i="1"/>
  <c r="T17" i="1"/>
  <c r="Z11" i="1"/>
  <c r="Z10" i="1" s="1"/>
  <c r="BC11" i="1"/>
  <c r="BC10" i="1" s="1"/>
  <c r="S11" i="1"/>
  <c r="S10" i="1" s="1"/>
  <c r="E11" i="1"/>
  <c r="E10" i="1" s="1"/>
  <c r="BE11" i="1"/>
  <c r="BE10" i="1" s="1"/>
  <c r="BA11" i="1"/>
  <c r="BA10" i="1" s="1"/>
  <c r="AX11" i="1"/>
  <c r="AX10" i="1" s="1"/>
  <c r="AW11" i="1"/>
  <c r="AW10" i="1" s="1"/>
  <c r="AV11" i="1"/>
  <c r="AV10" i="1" s="1"/>
  <c r="BG12" i="1"/>
  <c r="AQ11" i="1"/>
  <c r="AQ10" i="1" s="1"/>
  <c r="AM11" i="1"/>
  <c r="AM10" i="1" s="1"/>
  <c r="AJ11" i="1"/>
  <c r="AJ10" i="1" s="1"/>
  <c r="AI11" i="1"/>
  <c r="AI10" i="1" s="1"/>
  <c r="AT12" i="1"/>
  <c r="AE11" i="1"/>
  <c r="AE10" i="1" s="1"/>
  <c r="AD11" i="1"/>
  <c r="AD10" i="1" s="1"/>
  <c r="AD9" i="1" s="1"/>
  <c r="AD8" i="1" s="1"/>
  <c r="AA11" i="1"/>
  <c r="AA10" i="1" s="1"/>
  <c r="W11" i="1"/>
  <c r="W10" i="1" s="1"/>
  <c r="V11" i="1"/>
  <c r="V10" i="1" s="1"/>
  <c r="U11" i="1"/>
  <c r="U10" i="1" s="1"/>
  <c r="U9" i="1" s="1"/>
  <c r="U8" i="1" s="1"/>
  <c r="N11" i="1"/>
  <c r="N10" i="1" s="1"/>
  <c r="J11" i="1"/>
  <c r="J10" i="1" s="1"/>
  <c r="I11" i="1"/>
  <c r="I10" i="1" s="1"/>
  <c r="H11" i="1"/>
  <c r="H10" i="1" s="1"/>
  <c r="BB11" i="1"/>
  <c r="BB10" i="1" s="1"/>
  <c r="AY11" i="1"/>
  <c r="AY10" i="1" s="1"/>
  <c r="AS11" i="1"/>
  <c r="AS10" i="1" s="1"/>
  <c r="AP11" i="1"/>
  <c r="AP10" i="1" s="1"/>
  <c r="AO11" i="1"/>
  <c r="AO10" i="1" s="1"/>
  <c r="AL11" i="1"/>
  <c r="AL10" i="1" s="1"/>
  <c r="AC11" i="1"/>
  <c r="Y11" i="1"/>
  <c r="Y10" i="1" s="1"/>
  <c r="R11" i="1"/>
  <c r="R10" i="1" s="1"/>
  <c r="Q11" i="1"/>
  <c r="Q10" i="1" s="1"/>
  <c r="O11" i="1"/>
  <c r="O10" i="1" s="1"/>
  <c r="L11" i="1"/>
  <c r="L10" i="1" s="1"/>
  <c r="L9" i="1" s="1"/>
  <c r="L8" i="1" s="1"/>
  <c r="AC10" i="1"/>
  <c r="L89" i="1" l="1"/>
  <c r="AC89" i="1"/>
  <c r="R22" i="3"/>
  <c r="R89" i="1"/>
  <c r="AS102" i="1"/>
  <c r="Z89" i="1"/>
  <c r="K102" i="1"/>
  <c r="BB102" i="1"/>
  <c r="P22" i="2"/>
  <c r="P21" i="2" s="1"/>
  <c r="P20" i="2" s="1"/>
  <c r="AX9" i="1"/>
  <c r="AX8" i="1" s="1"/>
  <c r="BD102" i="1"/>
  <c r="W102" i="1"/>
  <c r="AE50" i="1"/>
  <c r="AE22" i="3"/>
  <c r="V44" i="1"/>
  <c r="V43" i="1" s="1"/>
  <c r="AM9" i="1"/>
  <c r="AM8" i="1" s="1"/>
  <c r="I89" i="1"/>
  <c r="AY9" i="1"/>
  <c r="AY8" i="1" s="1"/>
  <c r="BA44" i="1"/>
  <c r="BA43" i="1" s="1"/>
  <c r="X44" i="1"/>
  <c r="X43" i="1" s="1"/>
  <c r="E102" i="1"/>
  <c r="BF102" i="1"/>
  <c r="M9" i="2"/>
  <c r="M8" i="2" s="1"/>
  <c r="M7" i="2" s="1"/>
  <c r="M27" i="2" s="1"/>
  <c r="D39" i="3"/>
  <c r="Z39" i="3"/>
  <c r="AJ102" i="1"/>
  <c r="J39" i="3"/>
  <c r="D21" i="3"/>
  <c r="U39" i="3"/>
  <c r="D44" i="1"/>
  <c r="D43" i="1" s="1"/>
  <c r="Y44" i="1"/>
  <c r="Y43" i="1" s="1"/>
  <c r="O89" i="1"/>
  <c r="BC89" i="1"/>
  <c r="AW102" i="1"/>
  <c r="W39" i="3"/>
  <c r="X102" i="1"/>
  <c r="AB50" i="1"/>
  <c r="S89" i="1"/>
  <c r="F22" i="2"/>
  <c r="F21" i="2" s="1"/>
  <c r="F20" i="2" s="1"/>
  <c r="AZ44" i="1"/>
  <c r="AZ43" i="1" s="1"/>
  <c r="BA89" i="1"/>
  <c r="AO102" i="1"/>
  <c r="AQ9" i="1"/>
  <c r="AQ8" i="1" s="1"/>
  <c r="L22" i="2"/>
  <c r="L21" i="2" s="1"/>
  <c r="L20" i="2" s="1"/>
  <c r="T10" i="3"/>
  <c r="T9" i="3" s="1"/>
  <c r="X39" i="3"/>
  <c r="AA9" i="1"/>
  <c r="AA8" i="1" s="1"/>
  <c r="O50" i="1"/>
  <c r="BC9" i="1"/>
  <c r="BC8" i="1" s="1"/>
  <c r="AK44" i="1"/>
  <c r="AK43" i="1" s="1"/>
  <c r="AY44" i="1"/>
  <c r="AY43" i="1" s="1"/>
  <c r="J22" i="1"/>
  <c r="J9" i="1" s="1"/>
  <c r="J8" i="1" s="1"/>
  <c r="AJ22" i="1"/>
  <c r="AJ9" i="1" s="1"/>
  <c r="AJ8" i="1" s="1"/>
  <c r="AW22" i="1"/>
  <c r="AW9" i="1" s="1"/>
  <c r="AW8" i="1" s="1"/>
  <c r="T34" i="1"/>
  <c r="T33" i="1" s="1"/>
  <c r="T32" i="1" s="1"/>
  <c r="BA33" i="1"/>
  <c r="BA32" i="1" s="1"/>
  <c r="T38" i="1"/>
  <c r="AG38" i="1"/>
  <c r="AT38" i="1"/>
  <c r="BG38" i="1"/>
  <c r="BB44" i="1"/>
  <c r="BB43" i="1" s="1"/>
  <c r="AR50" i="1"/>
  <c r="BE50" i="1"/>
  <c r="BA55" i="1"/>
  <c r="BA50" i="1" s="1"/>
  <c r="T24" i="1"/>
  <c r="AG24" i="1"/>
  <c r="AT24" i="1"/>
  <c r="BG24" i="1"/>
  <c r="BD22" i="1"/>
  <c r="T28" i="1"/>
  <c r="AG28" i="1"/>
  <c r="AT28" i="1"/>
  <c r="BG28" i="1"/>
  <c r="I33" i="1"/>
  <c r="I32" i="1" s="1"/>
  <c r="V33" i="1"/>
  <c r="V32" i="1" s="1"/>
  <c r="V9" i="1" s="1"/>
  <c r="V8" i="1" s="1"/>
  <c r="AI33" i="1"/>
  <c r="AI32" i="1" s="1"/>
  <c r="AI9" i="1" s="1"/>
  <c r="AI8" i="1" s="1"/>
  <c r="AV33" i="1"/>
  <c r="AV32" i="1" s="1"/>
  <c r="G35" i="1"/>
  <c r="AO33" i="1"/>
  <c r="AO32" i="1" s="1"/>
  <c r="F51" i="1"/>
  <c r="AN50" i="1"/>
  <c r="S50" i="1"/>
  <c r="AS50" i="1"/>
  <c r="BF50" i="1"/>
  <c r="O55" i="1"/>
  <c r="BB55" i="1"/>
  <c r="BB50" i="1" s="1"/>
  <c r="AY55" i="1"/>
  <c r="AY50" i="1" s="1"/>
  <c r="AD73" i="1"/>
  <c r="AQ73" i="1"/>
  <c r="BD73" i="1"/>
  <c r="BD66" i="1" s="1"/>
  <c r="BE66" i="1"/>
  <c r="W9" i="1"/>
  <c r="W8" i="1" s="1"/>
  <c r="G21" i="1"/>
  <c r="AO50" i="1"/>
  <c r="T52" i="1"/>
  <c r="T51" i="1" s="1"/>
  <c r="AH50" i="1"/>
  <c r="BG52" i="1"/>
  <c r="BG51" i="1" s="1"/>
  <c r="AT53" i="1"/>
  <c r="G74" i="1"/>
  <c r="E73" i="1"/>
  <c r="E66" i="1" s="1"/>
  <c r="G77" i="1"/>
  <c r="F76" i="1"/>
  <c r="F66" i="1" s="1"/>
  <c r="P76" i="1"/>
  <c r="BG13" i="1"/>
  <c r="G25" i="1"/>
  <c r="AF22" i="1"/>
  <c r="G29" i="1"/>
  <c r="H33" i="1"/>
  <c r="H32" i="1" s="1"/>
  <c r="K33" i="1"/>
  <c r="K32" i="1" s="1"/>
  <c r="X33" i="1"/>
  <c r="X32" i="1" s="1"/>
  <c r="T35" i="1"/>
  <c r="AG35" i="1"/>
  <c r="AT35" i="1"/>
  <c r="BG35" i="1"/>
  <c r="Q33" i="1"/>
  <c r="Q32" i="1" s="1"/>
  <c r="AF44" i="1"/>
  <c r="AF43" i="1" s="1"/>
  <c r="H51" i="1"/>
  <c r="H50" i="1" s="1"/>
  <c r="AP50" i="1"/>
  <c r="I50" i="1"/>
  <c r="V50" i="1"/>
  <c r="Q55" i="1"/>
  <c r="Q50" i="1" s="1"/>
  <c r="AD55" i="1"/>
  <c r="BD55" i="1"/>
  <c r="BD50" i="1" s="1"/>
  <c r="T59" i="1"/>
  <c r="AG59" i="1"/>
  <c r="AT59" i="1"/>
  <c r="BG59" i="1"/>
  <c r="AO89" i="1"/>
  <c r="BE102" i="1"/>
  <c r="T25" i="1"/>
  <c r="AG25" i="1"/>
  <c r="AT25" i="1"/>
  <c r="BG25" i="1"/>
  <c r="T29" i="1"/>
  <c r="AG29" i="1"/>
  <c r="AT29" i="1"/>
  <c r="BG29" i="1"/>
  <c r="T39" i="1"/>
  <c r="AG39" i="1"/>
  <c r="AT39" i="1"/>
  <c r="BG39" i="1"/>
  <c r="F44" i="1"/>
  <c r="F43" i="1" s="1"/>
  <c r="S44" i="1"/>
  <c r="S43" i="1" s="1"/>
  <c r="AS44" i="1"/>
  <c r="AS43" i="1" s="1"/>
  <c r="AQ50" i="1"/>
  <c r="T74" i="1"/>
  <c r="H73" i="1"/>
  <c r="H66" i="1" s="1"/>
  <c r="AG74" i="1"/>
  <c r="U73" i="1"/>
  <c r="U66" i="1" s="1"/>
  <c r="AT74" i="1"/>
  <c r="AT73" i="1" s="1"/>
  <c r="AH73" i="1"/>
  <c r="AH66" i="1" s="1"/>
  <c r="AH49" i="1" s="1"/>
  <c r="BE89" i="1"/>
  <c r="S10" i="3"/>
  <c r="S9" i="3" s="1"/>
  <c r="Y9" i="1"/>
  <c r="Y8" i="1" s="1"/>
  <c r="M11" i="1"/>
  <c r="M10" i="1" s="1"/>
  <c r="M9" i="1" s="1"/>
  <c r="M8" i="1" s="1"/>
  <c r="AZ11" i="1"/>
  <c r="AZ10" i="1" s="1"/>
  <c r="G14" i="1"/>
  <c r="G18" i="1"/>
  <c r="O22" i="1"/>
  <c r="O9" i="1" s="1"/>
  <c r="O8" i="1" s="1"/>
  <c r="G36" i="1"/>
  <c r="AM44" i="1"/>
  <c r="AM43" i="1" s="1"/>
  <c r="T46" i="1"/>
  <c r="T45" i="1" s="1"/>
  <c r="T44" i="1" s="1"/>
  <c r="T43" i="1" s="1"/>
  <c r="P50" i="1"/>
  <c r="AU51" i="1"/>
  <c r="AU50" i="1" s="1"/>
  <c r="X50" i="1"/>
  <c r="G56" i="1"/>
  <c r="S67" i="1"/>
  <c r="S66" i="1" s="1"/>
  <c r="BF67" i="1"/>
  <c r="W66" i="1"/>
  <c r="AJ76" i="1"/>
  <c r="E89" i="1"/>
  <c r="AN11" i="1"/>
  <c r="AN10" i="1" s="1"/>
  <c r="AK11" i="1"/>
  <c r="AK10" i="1" s="1"/>
  <c r="AK9" i="1" s="1"/>
  <c r="AK8" i="1" s="1"/>
  <c r="AG14" i="1"/>
  <c r="AT18" i="1"/>
  <c r="BH18" i="1" s="1"/>
  <c r="AZ22" i="1"/>
  <c r="I44" i="1"/>
  <c r="I43" i="1" s="1"/>
  <c r="AZ50" i="1"/>
  <c r="AT56" i="1"/>
  <c r="AT55" i="1" s="1"/>
  <c r="AH55" i="1"/>
  <c r="K67" i="1"/>
  <c r="K66" i="1" s="1"/>
  <c r="AK67" i="1"/>
  <c r="AX67" i="1"/>
  <c r="AX66" i="1" s="1"/>
  <c r="T69" i="1"/>
  <c r="AG69" i="1"/>
  <c r="U67" i="1"/>
  <c r="AT69" i="1"/>
  <c r="AH67" i="1"/>
  <c r="BG69" i="1"/>
  <c r="AU67" i="1"/>
  <c r="AU66" i="1" s="1"/>
  <c r="X11" i="1"/>
  <c r="X10" i="1" s="1"/>
  <c r="X9" i="1" s="1"/>
  <c r="X8" i="1" s="1"/>
  <c r="AT14" i="1"/>
  <c r="BH14" i="1" s="1"/>
  <c r="T18" i="1"/>
  <c r="AB11" i="1"/>
  <c r="AB10" i="1" s="1"/>
  <c r="G19" i="1"/>
  <c r="AN22" i="1"/>
  <c r="BA22" i="1"/>
  <c r="BA9" i="1" s="1"/>
  <c r="BA8" i="1" s="1"/>
  <c r="T26" i="1"/>
  <c r="AG26" i="1"/>
  <c r="AT26" i="1"/>
  <c r="BG26" i="1"/>
  <c r="T30" i="1"/>
  <c r="AG30" i="1"/>
  <c r="AT30" i="1"/>
  <c r="BG30" i="1"/>
  <c r="BB32" i="1"/>
  <c r="BB9" i="1" s="1"/>
  <c r="BB8" i="1" s="1"/>
  <c r="AL33" i="1"/>
  <c r="AL32" i="1" s="1"/>
  <c r="AL9" i="1" s="1"/>
  <c r="AL8" i="1" s="1"/>
  <c r="T40" i="1"/>
  <c r="AG40" i="1"/>
  <c r="AT40" i="1"/>
  <c r="BG40" i="1"/>
  <c r="W44" i="1"/>
  <c r="W43" i="1" s="1"/>
  <c r="AJ44" i="1"/>
  <c r="AJ43" i="1" s="1"/>
  <c r="Q44" i="1"/>
  <c r="Q43" i="1" s="1"/>
  <c r="AF50" i="1"/>
  <c r="G61" i="1"/>
  <c r="AL76" i="1"/>
  <c r="K11" i="1"/>
  <c r="K10" i="1" s="1"/>
  <c r="T14" i="1"/>
  <c r="BG14" i="1"/>
  <c r="AG18" i="1"/>
  <c r="BG18" i="1"/>
  <c r="G15" i="1"/>
  <c r="P11" i="1"/>
  <c r="P10" i="1" s="1"/>
  <c r="G23" i="1"/>
  <c r="BE22" i="1"/>
  <c r="BE9" i="1" s="1"/>
  <c r="BE8" i="1" s="1"/>
  <c r="AB22" i="1"/>
  <c r="AO22" i="1"/>
  <c r="G27" i="1"/>
  <c r="G31" i="1"/>
  <c r="AP33" i="1"/>
  <c r="AP32" i="1" s="1"/>
  <c r="AP9" i="1" s="1"/>
  <c r="AP8" i="1" s="1"/>
  <c r="Z33" i="1"/>
  <c r="Z32" i="1" s="1"/>
  <c r="Z9" i="1" s="1"/>
  <c r="Z8" i="1" s="1"/>
  <c r="G37" i="1"/>
  <c r="AX44" i="1"/>
  <c r="AX43" i="1" s="1"/>
  <c r="E44" i="1"/>
  <c r="E43" i="1" s="1"/>
  <c r="AC50" i="1"/>
  <c r="BC50" i="1"/>
  <c r="F55" i="1"/>
  <c r="AN83" i="1"/>
  <c r="W89" i="1"/>
  <c r="BD11" i="1"/>
  <c r="BD10" i="1" s="1"/>
  <c r="BD9" i="1" s="1"/>
  <c r="BD8" i="1" s="1"/>
  <c r="AT15" i="1"/>
  <c r="BG19" i="1"/>
  <c r="P22" i="1"/>
  <c r="AC22" i="1"/>
  <c r="AC9" i="1" s="1"/>
  <c r="AC8" i="1" s="1"/>
  <c r="N33" i="1"/>
  <c r="N32" i="1" s="1"/>
  <c r="N9" i="1" s="1"/>
  <c r="N8" i="1" s="1"/>
  <c r="T37" i="1"/>
  <c r="AG37" i="1"/>
  <c r="AT37" i="1"/>
  <c r="BH37" i="1" s="1"/>
  <c r="BG37" i="1"/>
  <c r="P44" i="1"/>
  <c r="P43" i="1" s="1"/>
  <c r="L44" i="1"/>
  <c r="L43" i="1" s="1"/>
  <c r="AL44" i="1"/>
  <c r="AL43" i="1" s="1"/>
  <c r="AK55" i="1"/>
  <c r="AK50" i="1" s="1"/>
  <c r="AX55" i="1"/>
  <c r="AX50" i="1" s="1"/>
  <c r="AV66" i="1"/>
  <c r="BA66" i="1"/>
  <c r="I83" i="1"/>
  <c r="V83" i="1"/>
  <c r="V66" i="1" s="1"/>
  <c r="AV83" i="1"/>
  <c r="AY89" i="1"/>
  <c r="K89" i="1"/>
  <c r="X89" i="1"/>
  <c r="AY104" i="1"/>
  <c r="AY103" i="1" s="1"/>
  <c r="AY102" i="1" s="1"/>
  <c r="T13" i="1"/>
  <c r="T15" i="1"/>
  <c r="BG15" i="1"/>
  <c r="AR11" i="1"/>
  <c r="AR10" i="1" s="1"/>
  <c r="AR9" i="1" s="1"/>
  <c r="AR8" i="1" s="1"/>
  <c r="T23" i="1"/>
  <c r="AT23" i="1"/>
  <c r="BG23" i="1"/>
  <c r="BH23" i="1" s="1"/>
  <c r="D22" i="1"/>
  <c r="Q22" i="1"/>
  <c r="T27" i="1"/>
  <c r="AG27" i="1"/>
  <c r="AT27" i="1"/>
  <c r="BG27" i="1"/>
  <c r="T31" i="1"/>
  <c r="AG31" i="1"/>
  <c r="AT31" i="1"/>
  <c r="BG31" i="1"/>
  <c r="R33" i="1"/>
  <c r="R32" i="1" s="1"/>
  <c r="R9" i="1" s="1"/>
  <c r="R8" i="1" s="1"/>
  <c r="AE33" i="1"/>
  <c r="AE32" i="1" s="1"/>
  <c r="AE9" i="1" s="1"/>
  <c r="AE8" i="1" s="1"/>
  <c r="BE33" i="1"/>
  <c r="BE32" i="1" s="1"/>
  <c r="T41" i="1"/>
  <c r="AG41" i="1"/>
  <c r="AT41" i="1"/>
  <c r="BG41" i="1"/>
  <c r="Z44" i="1"/>
  <c r="Z43" i="1" s="1"/>
  <c r="AG48" i="1"/>
  <c r="AG47" i="1" s="1"/>
  <c r="AT48" i="1"/>
  <c r="AO66" i="1"/>
  <c r="AA73" i="1"/>
  <c r="BB76" i="1"/>
  <c r="BB66" i="1" s="1"/>
  <c r="D11" i="1"/>
  <c r="D10" i="1" s="1"/>
  <c r="AG15" i="1"/>
  <c r="AG19" i="1"/>
  <c r="AO9" i="1"/>
  <c r="AO8" i="1" s="1"/>
  <c r="G12" i="1"/>
  <c r="AF11" i="1"/>
  <c r="AF10" i="1" s="1"/>
  <c r="BF11" i="1"/>
  <c r="BF10" i="1" s="1"/>
  <c r="G20" i="1"/>
  <c r="I22" i="1"/>
  <c r="AV22" i="1"/>
  <c r="AV9" i="1" s="1"/>
  <c r="AV8" i="1" s="1"/>
  <c r="E22" i="1"/>
  <c r="E9" i="1" s="1"/>
  <c r="E8" i="1" s="1"/>
  <c r="F33" i="1"/>
  <c r="F32" i="1" s="1"/>
  <c r="S33" i="1"/>
  <c r="S32" i="1" s="1"/>
  <c r="S9" i="1" s="1"/>
  <c r="S8" i="1" s="1"/>
  <c r="AS33" i="1"/>
  <c r="AS32" i="1" s="1"/>
  <c r="AS9" i="1" s="1"/>
  <c r="AS8" i="1" s="1"/>
  <c r="BF33" i="1"/>
  <c r="BF32" i="1" s="1"/>
  <c r="G38" i="1"/>
  <c r="N44" i="1"/>
  <c r="N43" i="1" s="1"/>
  <c r="U55" i="1"/>
  <c r="U50" i="1" s="1"/>
  <c r="J62" i="1"/>
  <c r="W62" i="1"/>
  <c r="AJ62" i="1"/>
  <c r="AJ50" i="1" s="1"/>
  <c r="AW62" i="1"/>
  <c r="AC76" i="1"/>
  <c r="AC66" i="1" s="1"/>
  <c r="BC76" i="1"/>
  <c r="G86" i="1"/>
  <c r="AM89" i="1"/>
  <c r="M39" i="3"/>
  <c r="O67" i="1"/>
  <c r="O66" i="1" s="1"/>
  <c r="O49" i="1" s="1"/>
  <c r="O42" i="1" s="1"/>
  <c r="T70" i="1"/>
  <c r="AG70" i="1"/>
  <c r="AT70" i="1"/>
  <c r="BH70" i="1" s="1"/>
  <c r="BG70" i="1"/>
  <c r="BG71" i="1"/>
  <c r="J76" i="1"/>
  <c r="J66" i="1" s="1"/>
  <c r="W76" i="1"/>
  <c r="T81" i="1"/>
  <c r="AG81" i="1"/>
  <c r="AT81" i="1"/>
  <c r="BG81" i="1"/>
  <c r="M83" i="1"/>
  <c r="M66" i="1" s="1"/>
  <c r="W83" i="1"/>
  <c r="BB89" i="1"/>
  <c r="V96" i="1"/>
  <c r="V95" i="1" s="1"/>
  <c r="V94" i="1" s="1"/>
  <c r="V89" i="1" s="1"/>
  <c r="BC104" i="1"/>
  <c r="BC103" i="1" s="1"/>
  <c r="BC102" i="1" s="1"/>
  <c r="G112" i="1"/>
  <c r="G116" i="1"/>
  <c r="G120" i="1"/>
  <c r="W11" i="3"/>
  <c r="Y13" i="3"/>
  <c r="Y10" i="3" s="1"/>
  <c r="Y9" i="3" s="1"/>
  <c r="W17" i="3"/>
  <c r="Y25" i="3"/>
  <c r="U28" i="3"/>
  <c r="U21" i="3" s="1"/>
  <c r="H35" i="3"/>
  <c r="H21" i="3" s="1"/>
  <c r="V35" i="3"/>
  <c r="V21" i="3" s="1"/>
  <c r="R38" i="3"/>
  <c r="I47" i="3"/>
  <c r="R51" i="3"/>
  <c r="AE51" i="3"/>
  <c r="J55" i="1"/>
  <c r="AW55" i="1"/>
  <c r="AW50" i="1" s="1"/>
  <c r="G57" i="1"/>
  <c r="AI66" i="1"/>
  <c r="AZ67" i="1"/>
  <c r="K76" i="1"/>
  <c r="N83" i="1"/>
  <c r="K83" i="1"/>
  <c r="AV89" i="1"/>
  <c r="M89" i="1"/>
  <c r="F100" i="1"/>
  <c r="F99" i="1" s="1"/>
  <c r="F89" i="1" s="1"/>
  <c r="AP102" i="1"/>
  <c r="AQ102" i="1"/>
  <c r="AT108" i="1"/>
  <c r="AT107" i="1" s="1"/>
  <c r="T112" i="1"/>
  <c r="AT112" i="1"/>
  <c r="T116" i="1"/>
  <c r="AG116" i="1"/>
  <c r="AT116" i="1"/>
  <c r="BG116" i="1"/>
  <c r="T120" i="1"/>
  <c r="AG120" i="1"/>
  <c r="AT120" i="1"/>
  <c r="BG120" i="1"/>
  <c r="Q26" i="2"/>
  <c r="Q25" i="2" s="1"/>
  <c r="R12" i="3"/>
  <c r="R11" i="3" s="1"/>
  <c r="Y17" i="3"/>
  <c r="Y16" i="3" s="1"/>
  <c r="J28" i="3"/>
  <c r="J21" i="3" s="1"/>
  <c r="I28" i="3"/>
  <c r="I35" i="3"/>
  <c r="AA39" i="3"/>
  <c r="W47" i="3"/>
  <c r="R52" i="3"/>
  <c r="AE52" i="3"/>
  <c r="AT57" i="1"/>
  <c r="BG57" i="1"/>
  <c r="AN67" i="1"/>
  <c r="T75" i="1"/>
  <c r="AG75" i="1"/>
  <c r="AT75" i="1"/>
  <c r="BG75" i="1"/>
  <c r="AY76" i="1"/>
  <c r="AY66" i="1" s="1"/>
  <c r="T78" i="1"/>
  <c r="AG78" i="1"/>
  <c r="AT78" i="1"/>
  <c r="BG78" i="1"/>
  <c r="T86" i="1"/>
  <c r="AG86" i="1"/>
  <c r="AT86" i="1"/>
  <c r="BG86" i="1"/>
  <c r="D89" i="1"/>
  <c r="AM102" i="1"/>
  <c r="R102" i="1"/>
  <c r="AR102" i="1"/>
  <c r="AE102" i="1"/>
  <c r="I111" i="1"/>
  <c r="V111" i="1"/>
  <c r="AI111" i="1"/>
  <c r="Q35" i="3"/>
  <c r="O39" i="3"/>
  <c r="AB39" i="3"/>
  <c r="K47" i="3"/>
  <c r="R53" i="3"/>
  <c r="AE53" i="3"/>
  <c r="AI50" i="1"/>
  <c r="AV50" i="1"/>
  <c r="AV49" i="1" s="1"/>
  <c r="AV42" i="1" s="1"/>
  <c r="L55" i="1"/>
  <c r="Y55" i="1"/>
  <c r="Y50" i="1" s="1"/>
  <c r="AL55" i="1"/>
  <c r="AL50" i="1" s="1"/>
  <c r="D62" i="1"/>
  <c r="Q62" i="1"/>
  <c r="AD62" i="1"/>
  <c r="AR67" i="1"/>
  <c r="AR66" i="1" s="1"/>
  <c r="AB67" i="1"/>
  <c r="L73" i="1"/>
  <c r="L66" i="1" s="1"/>
  <c r="Y73" i="1"/>
  <c r="Y66" i="1" s="1"/>
  <c r="Y49" i="1" s="1"/>
  <c r="Y42" i="1" s="1"/>
  <c r="Y7" i="1" s="1"/>
  <c r="Y122" i="1" s="1"/>
  <c r="AL73" i="1"/>
  <c r="AL66" i="1" s="1"/>
  <c r="AM76" i="1"/>
  <c r="AM66" i="1" s="1"/>
  <c r="AP83" i="1"/>
  <c r="BC83" i="1"/>
  <c r="G105" i="1"/>
  <c r="G104" i="1" s="1"/>
  <c r="G103" i="1" s="1"/>
  <c r="S102" i="1"/>
  <c r="G113" i="1"/>
  <c r="G117" i="1"/>
  <c r="G121" i="1"/>
  <c r="G13" i="3"/>
  <c r="W22" i="3"/>
  <c r="AA25" i="3"/>
  <c r="AC39" i="3"/>
  <c r="Y47" i="3"/>
  <c r="R54" i="3"/>
  <c r="AE54" i="3"/>
  <c r="W50" i="1"/>
  <c r="Z55" i="1"/>
  <c r="Z50" i="1" s="1"/>
  <c r="AM55" i="1"/>
  <c r="AM50" i="1" s="1"/>
  <c r="E62" i="1"/>
  <c r="E50" i="1" s="1"/>
  <c r="R62" i="1"/>
  <c r="R50" i="1" s="1"/>
  <c r="G68" i="1"/>
  <c r="G67" i="1" s="1"/>
  <c r="AF67" i="1"/>
  <c r="P67" i="1"/>
  <c r="M73" i="1"/>
  <c r="Z73" i="1"/>
  <c r="AA76" i="1"/>
  <c r="T82" i="1"/>
  <c r="AG82" i="1"/>
  <c r="AT82" i="1"/>
  <c r="BG82" i="1"/>
  <c r="E83" i="1"/>
  <c r="AD83" i="1"/>
  <c r="AQ83" i="1"/>
  <c r="BD83" i="1"/>
  <c r="G87" i="1"/>
  <c r="AZ96" i="1"/>
  <c r="AZ95" i="1" s="1"/>
  <c r="AZ94" i="1" s="1"/>
  <c r="AZ89" i="1" s="1"/>
  <c r="T105" i="1"/>
  <c r="AT105" i="1"/>
  <c r="BG105" i="1"/>
  <c r="T113" i="1"/>
  <c r="AG113" i="1"/>
  <c r="AT113" i="1"/>
  <c r="BG113" i="1"/>
  <c r="T117" i="1"/>
  <c r="AG117" i="1"/>
  <c r="AT117" i="1"/>
  <c r="BG117" i="1"/>
  <c r="T121" i="1"/>
  <c r="AG121" i="1"/>
  <c r="AT121" i="1"/>
  <c r="BG121" i="1"/>
  <c r="H22" i="2"/>
  <c r="H21" i="2" s="1"/>
  <c r="H20" i="2" s="1"/>
  <c r="K22" i="3"/>
  <c r="N25" i="3"/>
  <c r="AB25" i="3"/>
  <c r="R31" i="3"/>
  <c r="AD39" i="3"/>
  <c r="M47" i="3"/>
  <c r="R55" i="3"/>
  <c r="AE55" i="3"/>
  <c r="N55" i="1"/>
  <c r="N50" i="1" s="1"/>
  <c r="AA55" i="1"/>
  <c r="AA50" i="1" s="1"/>
  <c r="K55" i="1"/>
  <c r="K50" i="1" s="1"/>
  <c r="T58" i="1"/>
  <c r="AG58" i="1"/>
  <c r="AG55" i="1" s="1"/>
  <c r="AT58" i="1"/>
  <c r="BG58" i="1"/>
  <c r="F62" i="1"/>
  <c r="H67" i="1"/>
  <c r="AG68" i="1"/>
  <c r="AT68" i="1"/>
  <c r="BG68" i="1"/>
  <c r="D67" i="1"/>
  <c r="D66" i="1" s="1"/>
  <c r="AG71" i="1"/>
  <c r="N73" i="1"/>
  <c r="O76" i="1"/>
  <c r="X76" i="1"/>
  <c r="X66" i="1" s="1"/>
  <c r="X49" i="1" s="1"/>
  <c r="X42" i="1" s="1"/>
  <c r="X7" i="1" s="1"/>
  <c r="X122" i="1" s="1"/>
  <c r="AK76" i="1"/>
  <c r="AK66" i="1" s="1"/>
  <c r="T79" i="1"/>
  <c r="AG79" i="1"/>
  <c r="AT79" i="1"/>
  <c r="BG79" i="1"/>
  <c r="F83" i="1"/>
  <c r="R83" i="1"/>
  <c r="R66" i="1" s="1"/>
  <c r="AE83" i="1"/>
  <c r="AE66" i="1" s="1"/>
  <c r="AR83" i="1"/>
  <c r="T87" i="1"/>
  <c r="BG87" i="1"/>
  <c r="Q89" i="1"/>
  <c r="AQ96" i="1"/>
  <c r="AQ95" i="1" s="1"/>
  <c r="AQ94" i="1" s="1"/>
  <c r="AQ89" i="1" s="1"/>
  <c r="BD96" i="1"/>
  <c r="BD95" i="1" s="1"/>
  <c r="BD94" i="1" s="1"/>
  <c r="BD89" i="1" s="1"/>
  <c r="I104" i="1"/>
  <c r="I103" i="1" s="1"/>
  <c r="I102" i="1" s="1"/>
  <c r="AI104" i="1"/>
  <c r="AI103" i="1" s="1"/>
  <c r="AI102" i="1" s="1"/>
  <c r="AV104" i="1"/>
  <c r="AV103" i="1" s="1"/>
  <c r="AV102" i="1" s="1"/>
  <c r="G110" i="1"/>
  <c r="G109" i="1" s="1"/>
  <c r="AY111" i="1"/>
  <c r="N11" i="2"/>
  <c r="N10" i="2" s="1"/>
  <c r="X19" i="3"/>
  <c r="S22" i="3"/>
  <c r="L22" i="3"/>
  <c r="L21" i="3" s="1"/>
  <c r="L28" i="3"/>
  <c r="Y28" i="3"/>
  <c r="R43" i="3"/>
  <c r="R42" i="3" s="1"/>
  <c r="R41" i="3" s="1"/>
  <c r="R40" i="3" s="1"/>
  <c r="X47" i="3"/>
  <c r="R56" i="3"/>
  <c r="AE56" i="3"/>
  <c r="T63" i="1"/>
  <c r="AG63" i="1"/>
  <c r="AT63" i="1"/>
  <c r="G64" i="1"/>
  <c r="I66" i="1"/>
  <c r="T72" i="1"/>
  <c r="AG72" i="1"/>
  <c r="AT72" i="1"/>
  <c r="BG72" i="1"/>
  <c r="L76" i="1"/>
  <c r="Y76" i="1"/>
  <c r="G93" i="1"/>
  <c r="G92" i="1" s="1"/>
  <c r="G91" i="1" s="1"/>
  <c r="G90" i="1" s="1"/>
  <c r="G89" i="1" s="1"/>
  <c r="AE89" i="1"/>
  <c r="AZ102" i="1"/>
  <c r="T110" i="1"/>
  <c r="T109" i="1" s="1"/>
  <c r="AG110" i="1"/>
  <c r="AG109" i="1" s="1"/>
  <c r="AT110" i="1"/>
  <c r="AT109" i="1" s="1"/>
  <c r="BH109" i="1" s="1"/>
  <c r="BG110" i="1"/>
  <c r="BG109" i="1" s="1"/>
  <c r="D17" i="2"/>
  <c r="D16" i="2" s="1"/>
  <c r="P28" i="3"/>
  <c r="Z28" i="3"/>
  <c r="Z21" i="3" s="1"/>
  <c r="K39" i="3"/>
  <c r="R46" i="3"/>
  <c r="R45" i="3" s="1"/>
  <c r="R44" i="3" s="1"/>
  <c r="R39" i="3" s="1"/>
  <c r="L47" i="3"/>
  <c r="R57" i="3"/>
  <c r="AE57" i="3"/>
  <c r="AW67" i="1"/>
  <c r="AW66" i="1" s="1"/>
  <c r="AP73" i="1"/>
  <c r="M76" i="1"/>
  <c r="H83" i="1"/>
  <c r="AG84" i="1"/>
  <c r="AT84" i="1"/>
  <c r="BH84" i="1" s="1"/>
  <c r="BG84" i="1"/>
  <c r="Q83" i="1"/>
  <c r="Q66" i="1" s="1"/>
  <c r="AR89" i="1"/>
  <c r="AF89" i="1"/>
  <c r="G96" i="1"/>
  <c r="G95" i="1" s="1"/>
  <c r="G94" i="1" s="1"/>
  <c r="AK102" i="1"/>
  <c r="AX102" i="1"/>
  <c r="T106" i="1"/>
  <c r="T104" i="1" s="1"/>
  <c r="T103" i="1" s="1"/>
  <c r="AG106" i="1"/>
  <c r="AT106" i="1"/>
  <c r="BG106" i="1"/>
  <c r="H111" i="1"/>
  <c r="AH111" i="1"/>
  <c r="T114" i="1"/>
  <c r="AG114" i="1"/>
  <c r="AT114" i="1"/>
  <c r="BG114" i="1"/>
  <c r="T118" i="1"/>
  <c r="AG118" i="1"/>
  <c r="AT118" i="1"/>
  <c r="BG118" i="1"/>
  <c r="U10" i="3"/>
  <c r="U9" i="3" s="1"/>
  <c r="D16" i="3"/>
  <c r="D15" i="3" s="1"/>
  <c r="D8" i="3" s="1"/>
  <c r="D7" i="3" s="1"/>
  <c r="D59" i="3" s="1"/>
  <c r="Q25" i="3"/>
  <c r="Q21" i="3" s="1"/>
  <c r="Q28" i="3"/>
  <c r="N28" i="3"/>
  <c r="AA47" i="3"/>
  <c r="R58" i="3"/>
  <c r="AE58" i="3"/>
  <c r="T88" i="1"/>
  <c r="AG88" i="1"/>
  <c r="AT88" i="1"/>
  <c r="BG88" i="1"/>
  <c r="Y89" i="1"/>
  <c r="AU89" i="1"/>
  <c r="T93" i="1"/>
  <c r="T92" i="1" s="1"/>
  <c r="T91" i="1" s="1"/>
  <c r="T90" i="1" s="1"/>
  <c r="AG93" i="1"/>
  <c r="AG92" i="1" s="1"/>
  <c r="AG91" i="1" s="1"/>
  <c r="AG90" i="1" s="1"/>
  <c r="AT93" i="1"/>
  <c r="BH93" i="1" s="1"/>
  <c r="BG93" i="1"/>
  <c r="BG92" i="1" s="1"/>
  <c r="BG91" i="1" s="1"/>
  <c r="BG90" i="1" s="1"/>
  <c r="T97" i="1"/>
  <c r="T96" i="1" s="1"/>
  <c r="T95" i="1" s="1"/>
  <c r="T94" i="1" s="1"/>
  <c r="T89" i="1" s="1"/>
  <c r="U96" i="1"/>
  <c r="U95" i="1" s="1"/>
  <c r="U94" i="1" s="1"/>
  <c r="BG97" i="1"/>
  <c r="G98" i="1"/>
  <c r="L104" i="1"/>
  <c r="L103" i="1" s="1"/>
  <c r="L102" i="1" s="1"/>
  <c r="Y104" i="1"/>
  <c r="Y103" i="1" s="1"/>
  <c r="Y102" i="1" s="1"/>
  <c r="AL104" i="1"/>
  <c r="AL103" i="1" s="1"/>
  <c r="AL102" i="1" s="1"/>
  <c r="O111" i="1"/>
  <c r="AO111" i="1"/>
  <c r="O21" i="3"/>
  <c r="S28" i="3"/>
  <c r="AE31" i="3"/>
  <c r="I39" i="3"/>
  <c r="E47" i="3"/>
  <c r="O47" i="3"/>
  <c r="K62" i="1"/>
  <c r="T64" i="1"/>
  <c r="T65" i="1"/>
  <c r="AG65" i="1"/>
  <c r="AT65" i="1"/>
  <c r="BG65" i="1"/>
  <c r="AB73" i="1"/>
  <c r="AF76" i="1"/>
  <c r="AS76" i="1"/>
  <c r="AS66" i="1" s="1"/>
  <c r="BF76" i="1"/>
  <c r="T80" i="1"/>
  <c r="AG80" i="1"/>
  <c r="AT80" i="1"/>
  <c r="BG80" i="1"/>
  <c r="G81" i="1"/>
  <c r="G85" i="1"/>
  <c r="AB89" i="1"/>
  <c r="H104" i="1"/>
  <c r="H103" i="1" s="1"/>
  <c r="H102" i="1" s="1"/>
  <c r="AH104" i="1"/>
  <c r="AH103" i="1" s="1"/>
  <c r="M102" i="1"/>
  <c r="Z102" i="1"/>
  <c r="AH107" i="1"/>
  <c r="G115" i="1"/>
  <c r="G119" i="1"/>
  <c r="D22" i="2"/>
  <c r="D21" i="2" s="1"/>
  <c r="D20" i="2" s="1"/>
  <c r="T25" i="3"/>
  <c r="T28" i="3"/>
  <c r="E35" i="3"/>
  <c r="R37" i="3" s="1"/>
  <c r="R48" i="3"/>
  <c r="AE48" i="3"/>
  <c r="AD47" i="3"/>
  <c r="G60" i="1"/>
  <c r="L62" i="1"/>
  <c r="M67" i="1"/>
  <c r="Z67" i="1"/>
  <c r="AM67" i="1"/>
  <c r="X83" i="1"/>
  <c r="AK83" i="1"/>
  <c r="T85" i="1"/>
  <c r="AG85" i="1"/>
  <c r="AT85" i="1"/>
  <c r="AJ89" i="1"/>
  <c r="AW89" i="1"/>
  <c r="N104" i="1"/>
  <c r="N103" i="1" s="1"/>
  <c r="N102" i="1" s="1"/>
  <c r="T115" i="1"/>
  <c r="AG115" i="1"/>
  <c r="AT115" i="1"/>
  <c r="BG115" i="1"/>
  <c r="T119" i="1"/>
  <c r="AG119" i="1"/>
  <c r="AT119" i="1"/>
  <c r="BG119" i="1"/>
  <c r="Q23" i="2"/>
  <c r="I10" i="3"/>
  <c r="I9" i="3" s="1"/>
  <c r="W13" i="3"/>
  <c r="I17" i="3"/>
  <c r="G28" i="3"/>
  <c r="G21" i="3" s="1"/>
  <c r="T35" i="3"/>
  <c r="G47" i="3"/>
  <c r="R49" i="3"/>
  <c r="AE49" i="3"/>
  <c r="P21" i="3"/>
  <c r="AD28" i="3"/>
  <c r="T39" i="3"/>
  <c r="V39" i="3"/>
  <c r="Y39" i="3"/>
  <c r="H39" i="3"/>
  <c r="E39" i="3"/>
  <c r="Q39" i="3"/>
  <c r="F10" i="3"/>
  <c r="F9" i="3" s="1"/>
  <c r="S39" i="3"/>
  <c r="AE27" i="3"/>
  <c r="L39" i="3"/>
  <c r="E11" i="3"/>
  <c r="E10" i="3" s="1"/>
  <c r="E9" i="3" s="1"/>
  <c r="F13" i="3"/>
  <c r="V17" i="3"/>
  <c r="Z19" i="3"/>
  <c r="F22" i="3"/>
  <c r="AE30" i="3"/>
  <c r="R26" i="3"/>
  <c r="AC28" i="3"/>
  <c r="AE43" i="3"/>
  <c r="AE42" i="3" s="1"/>
  <c r="AE41" i="3" s="1"/>
  <c r="AE40" i="3" s="1"/>
  <c r="G11" i="3"/>
  <c r="G10" i="3" s="1"/>
  <c r="G9" i="3" s="1"/>
  <c r="X11" i="3"/>
  <c r="X10" i="3" s="1"/>
  <c r="X9" i="3" s="1"/>
  <c r="P19" i="3"/>
  <c r="AB19" i="3"/>
  <c r="AB16" i="3" s="1"/>
  <c r="AE38" i="3"/>
  <c r="AE46" i="3"/>
  <c r="AE45" i="3" s="1"/>
  <c r="AE44" i="3" s="1"/>
  <c r="Z17" i="3"/>
  <c r="Z16" i="3" s="1"/>
  <c r="AD19" i="3"/>
  <c r="R29" i="3"/>
  <c r="W28" i="3"/>
  <c r="R33" i="3"/>
  <c r="AA17" i="3"/>
  <c r="AA16" i="3" s="1"/>
  <c r="X28" i="3"/>
  <c r="Z35" i="3"/>
  <c r="F47" i="3"/>
  <c r="P17" i="3"/>
  <c r="P16" i="3" s="1"/>
  <c r="T19" i="3"/>
  <c r="T16" i="3" s="1"/>
  <c r="F35" i="3"/>
  <c r="AA35" i="3"/>
  <c r="F45" i="3"/>
  <c r="F44" i="3" s="1"/>
  <c r="S47" i="3"/>
  <c r="AC17" i="3"/>
  <c r="AC16" i="3" s="1"/>
  <c r="U19" i="3"/>
  <c r="U16" i="3" s="1"/>
  <c r="U15" i="3" s="1"/>
  <c r="U8" i="3" s="1"/>
  <c r="U7" i="3" s="1"/>
  <c r="U59" i="3" s="1"/>
  <c r="X25" i="3"/>
  <c r="X21" i="3" s="1"/>
  <c r="E28" i="3"/>
  <c r="R30" i="3"/>
  <c r="R34" i="3"/>
  <c r="S35" i="3"/>
  <c r="AB35" i="3"/>
  <c r="F42" i="3"/>
  <c r="F41" i="3" s="1"/>
  <c r="F40" i="3" s="1"/>
  <c r="V19" i="3"/>
  <c r="F28" i="3"/>
  <c r="AA28" i="3"/>
  <c r="AA21" i="3" s="1"/>
  <c r="R32" i="3"/>
  <c r="W19" i="3"/>
  <c r="W16" i="3" s="1"/>
  <c r="K25" i="3"/>
  <c r="AE33" i="3"/>
  <c r="Q17" i="2"/>
  <c r="Q16" i="2" s="1"/>
  <c r="N9" i="2"/>
  <c r="N8" i="2" s="1"/>
  <c r="N7" i="2" s="1"/>
  <c r="N27" i="2" s="1"/>
  <c r="D11" i="2"/>
  <c r="D10" i="2" s="1"/>
  <c r="D9" i="2" s="1"/>
  <c r="D8" i="2" s="1"/>
  <c r="D7" i="2" s="1"/>
  <c r="D27" i="2" s="1"/>
  <c r="P11" i="2"/>
  <c r="P10" i="2" s="1"/>
  <c r="P9" i="2" s="1"/>
  <c r="P8" i="2" s="1"/>
  <c r="E25" i="2"/>
  <c r="E22" i="2" s="1"/>
  <c r="E21" i="2" s="1"/>
  <c r="E20" i="2" s="1"/>
  <c r="F11" i="2"/>
  <c r="F10" i="2" s="1"/>
  <c r="F9" i="2" s="1"/>
  <c r="F8" i="2" s="1"/>
  <c r="E17" i="2"/>
  <c r="E16" i="2" s="1"/>
  <c r="G11" i="2"/>
  <c r="G10" i="2" s="1"/>
  <c r="G9" i="2" s="1"/>
  <c r="G8" i="2" s="1"/>
  <c r="G7" i="2" s="1"/>
  <c r="G27" i="2" s="1"/>
  <c r="H11" i="2"/>
  <c r="H10" i="2" s="1"/>
  <c r="H9" i="2" s="1"/>
  <c r="H8" i="2" s="1"/>
  <c r="I11" i="2"/>
  <c r="I10" i="2" s="1"/>
  <c r="I9" i="2" s="1"/>
  <c r="I8" i="2" s="1"/>
  <c r="I7" i="2" s="1"/>
  <c r="I27" i="2" s="1"/>
  <c r="J11" i="2"/>
  <c r="J10" i="2" s="1"/>
  <c r="J9" i="2" s="1"/>
  <c r="J8" i="2" s="1"/>
  <c r="J7" i="2" s="1"/>
  <c r="J27" i="2" s="1"/>
  <c r="K11" i="2"/>
  <c r="K10" i="2" s="1"/>
  <c r="K9" i="2" s="1"/>
  <c r="K8" i="2" s="1"/>
  <c r="K7" i="2" s="1"/>
  <c r="K27" i="2" s="1"/>
  <c r="L11" i="2"/>
  <c r="L10" i="2" s="1"/>
  <c r="L9" i="2" s="1"/>
  <c r="L8" i="2" s="1"/>
  <c r="L7" i="2" s="1"/>
  <c r="L27" i="2" s="1"/>
  <c r="O11" i="2"/>
  <c r="O10" i="2" s="1"/>
  <c r="O9" i="2" s="1"/>
  <c r="O8" i="2" s="1"/>
  <c r="O7" i="2" s="1"/>
  <c r="O27" i="2" s="1"/>
  <c r="BH12" i="1"/>
  <c r="T12" i="1"/>
  <c r="T16" i="1"/>
  <c r="AG16" i="1"/>
  <c r="AT16" i="1"/>
  <c r="BH16" i="1" s="1"/>
  <c r="BG16" i="1"/>
  <c r="T19" i="1"/>
  <c r="J44" i="1"/>
  <c r="J43" i="1" s="1"/>
  <c r="AT19" i="1"/>
  <c r="F11" i="1"/>
  <c r="F10" i="1" s="1"/>
  <c r="G17" i="1"/>
  <c r="AT47" i="1"/>
  <c r="G13" i="1"/>
  <c r="AH11" i="1"/>
  <c r="AH10" i="1" s="1"/>
  <c r="AH9" i="1" s="1"/>
  <c r="AH8" i="1" s="1"/>
  <c r="AU11" i="1"/>
  <c r="AU10" i="1" s="1"/>
  <c r="AU9" i="1" s="1"/>
  <c r="AU8" i="1" s="1"/>
  <c r="T20" i="1"/>
  <c r="AG20" i="1"/>
  <c r="AT20" i="1"/>
  <c r="BG20" i="1"/>
  <c r="D50" i="1"/>
  <c r="AG13" i="1"/>
  <c r="AT13" i="1"/>
  <c r="AG17" i="1"/>
  <c r="AT17" i="1"/>
  <c r="BG17" i="1"/>
  <c r="BD44" i="1"/>
  <c r="BD43" i="1" s="1"/>
  <c r="AP44" i="1"/>
  <c r="AP43" i="1" s="1"/>
  <c r="BC44" i="1"/>
  <c r="BC43" i="1" s="1"/>
  <c r="AD44" i="1"/>
  <c r="AD43" i="1" s="1"/>
  <c r="AQ44" i="1"/>
  <c r="AQ43" i="1" s="1"/>
  <c r="T21" i="1"/>
  <c r="AG21" i="1"/>
  <c r="AT21" i="1"/>
  <c r="BH21" i="1" s="1"/>
  <c r="AG12" i="1"/>
  <c r="G16" i="1"/>
  <c r="H44" i="1"/>
  <c r="H43" i="1" s="1"/>
  <c r="J50" i="1"/>
  <c r="BH68" i="1"/>
  <c r="U47" i="1"/>
  <c r="U44" i="1" s="1"/>
  <c r="U43" i="1" s="1"/>
  <c r="AH47" i="1"/>
  <c r="AH44" i="1" s="1"/>
  <c r="AH43" i="1" s="1"/>
  <c r="G54" i="1"/>
  <c r="G53" i="1" s="1"/>
  <c r="AT62" i="1"/>
  <c r="G83" i="1"/>
  <c r="AG23" i="1"/>
  <c r="AG52" i="1"/>
  <c r="AG51" i="1" s="1"/>
  <c r="T54" i="1"/>
  <c r="T53" i="1" s="1"/>
  <c r="G34" i="1"/>
  <c r="G46" i="1"/>
  <c r="G45" i="1" s="1"/>
  <c r="AT52" i="1"/>
  <c r="AG54" i="1"/>
  <c r="AG53" i="1" s="1"/>
  <c r="T56" i="1"/>
  <c r="H22" i="1"/>
  <c r="H9" i="1" s="1"/>
  <c r="H8" i="1" s="1"/>
  <c r="G48" i="1"/>
  <c r="G47" i="1" s="1"/>
  <c r="AT54" i="1"/>
  <c r="BG54" i="1"/>
  <c r="BG53" i="1" s="1"/>
  <c r="AG34" i="1"/>
  <c r="AG46" i="1"/>
  <c r="AG45" i="1" s="1"/>
  <c r="AI89" i="1"/>
  <c r="AT34" i="1"/>
  <c r="AT46" i="1"/>
  <c r="BG48" i="1"/>
  <c r="BG47" i="1" s="1"/>
  <c r="BG56" i="1"/>
  <c r="N66" i="1"/>
  <c r="AA66" i="1"/>
  <c r="J89" i="1"/>
  <c r="AX89" i="1"/>
  <c r="BG34" i="1"/>
  <c r="BG46" i="1"/>
  <c r="BG45" i="1" s="1"/>
  <c r="M55" i="1"/>
  <c r="M50" i="1" s="1"/>
  <c r="AZ66" i="1"/>
  <c r="AZ49" i="1" s="1"/>
  <c r="AZ42" i="1" s="1"/>
  <c r="T57" i="1"/>
  <c r="AG57" i="1"/>
  <c r="AJ66" i="1"/>
  <c r="AN66" i="1"/>
  <c r="AN49" i="1" s="1"/>
  <c r="AN42" i="1" s="1"/>
  <c r="G76" i="1"/>
  <c r="P89" i="1"/>
  <c r="BF89" i="1"/>
  <c r="BA102" i="1"/>
  <c r="AB102" i="1"/>
  <c r="BG74" i="1"/>
  <c r="BG73" i="1" s="1"/>
  <c r="T77" i="1"/>
  <c r="T76" i="1" s="1"/>
  <c r="AH92" i="1"/>
  <c r="AH91" i="1" s="1"/>
  <c r="AH90" i="1" s="1"/>
  <c r="AH89" i="1" s="1"/>
  <c r="D102" i="1"/>
  <c r="AG77" i="1"/>
  <c r="AG76" i="1" s="1"/>
  <c r="U92" i="1"/>
  <c r="U91" i="1" s="1"/>
  <c r="U90" i="1" s="1"/>
  <c r="H96" i="1"/>
  <c r="H95" i="1" s="1"/>
  <c r="H94" i="1" s="1"/>
  <c r="H89" i="1" s="1"/>
  <c r="T98" i="1"/>
  <c r="AG98" i="1"/>
  <c r="AT98" i="1"/>
  <c r="BG98" i="1"/>
  <c r="BG96" i="1" s="1"/>
  <c r="BG95" i="1" s="1"/>
  <c r="BG94" i="1" s="1"/>
  <c r="AT77" i="1"/>
  <c r="BG85" i="1"/>
  <c r="F102" i="1"/>
  <c r="G63" i="1"/>
  <c r="BG77" i="1"/>
  <c r="T84" i="1"/>
  <c r="T83" i="1" s="1"/>
  <c r="T101" i="1"/>
  <c r="T100" i="1" s="1"/>
  <c r="T99" i="1" s="1"/>
  <c r="AG101" i="1"/>
  <c r="AG100" i="1" s="1"/>
  <c r="AG99" i="1" s="1"/>
  <c r="AT101" i="1"/>
  <c r="O102" i="1"/>
  <c r="J102" i="1"/>
  <c r="G75" i="1"/>
  <c r="G73" i="1" s="1"/>
  <c r="Q102" i="1"/>
  <c r="AN102" i="1"/>
  <c r="AG87" i="1"/>
  <c r="AT87" i="1"/>
  <c r="AA102" i="1"/>
  <c r="BG63" i="1"/>
  <c r="BG62" i="1" s="1"/>
  <c r="T68" i="1"/>
  <c r="AT97" i="1"/>
  <c r="BH97" i="1" s="1"/>
  <c r="V102" i="1"/>
  <c r="U102" i="1"/>
  <c r="AT104" i="1"/>
  <c r="BH105" i="1"/>
  <c r="BG104" i="1"/>
  <c r="BG103" i="1" s="1"/>
  <c r="AG97" i="1"/>
  <c r="AG96" i="1" s="1"/>
  <c r="AG95" i="1" s="1"/>
  <c r="AG94" i="1" s="1"/>
  <c r="AG89" i="1" s="1"/>
  <c r="AG105" i="1"/>
  <c r="AG104" i="1" s="1"/>
  <c r="AG103" i="1" s="1"/>
  <c r="D107" i="1"/>
  <c r="T108" i="1"/>
  <c r="T107" i="1" s="1"/>
  <c r="AU109" i="1"/>
  <c r="AU102" i="1" s="1"/>
  <c r="BG101" i="1"/>
  <c r="BG100" i="1" s="1"/>
  <c r="BG99" i="1" s="1"/>
  <c r="AG108" i="1"/>
  <c r="AG107" i="1" s="1"/>
  <c r="AG112" i="1"/>
  <c r="BG108" i="1"/>
  <c r="BG107" i="1" s="1"/>
  <c r="BG112" i="1"/>
  <c r="H49" i="1" l="1"/>
  <c r="O7" i="1"/>
  <c r="O122" i="1" s="1"/>
  <c r="BH58" i="1"/>
  <c r="E49" i="1"/>
  <c r="E42" i="1" s="1"/>
  <c r="E7" i="1" s="1"/>
  <c r="E122" i="1" s="1"/>
  <c r="AJ49" i="1"/>
  <c r="AJ42" i="1" s="1"/>
  <c r="AJ7" i="1" s="1"/>
  <c r="AJ122" i="1" s="1"/>
  <c r="AT92" i="1"/>
  <c r="AT91" i="1" s="1"/>
  <c r="AE47" i="3"/>
  <c r="BH86" i="1"/>
  <c r="BH28" i="1"/>
  <c r="R47" i="3"/>
  <c r="BH80" i="1"/>
  <c r="BH118" i="1"/>
  <c r="AQ66" i="1"/>
  <c r="Z49" i="1"/>
  <c r="BC66" i="1"/>
  <c r="BC49" i="1" s="1"/>
  <c r="BC42" i="1" s="1"/>
  <c r="BC7" i="1" s="1"/>
  <c r="BC122" i="1" s="1"/>
  <c r="AT111" i="1"/>
  <c r="BH111" i="1" s="1"/>
  <c r="AY49" i="1"/>
  <c r="AD66" i="1"/>
  <c r="Q9" i="1"/>
  <c r="Q8" i="1" s="1"/>
  <c r="AU49" i="1"/>
  <c r="AU42" i="1" s="1"/>
  <c r="AU7" i="1" s="1"/>
  <c r="AU122" i="1" s="1"/>
  <c r="BB49" i="1"/>
  <c r="BB42" i="1" s="1"/>
  <c r="BH20" i="1"/>
  <c r="L50" i="1"/>
  <c r="L49" i="1" s="1"/>
  <c r="BG55" i="1"/>
  <c r="BG50" i="1" s="1"/>
  <c r="I9" i="1"/>
  <c r="I8" i="1" s="1"/>
  <c r="BH40" i="1"/>
  <c r="G62" i="1"/>
  <c r="P15" i="3"/>
  <c r="AX49" i="1"/>
  <c r="AX42" i="1" s="1"/>
  <c r="AX7" i="1" s="1"/>
  <c r="AX122" i="1" s="1"/>
  <c r="BG83" i="1"/>
  <c r="AG44" i="1"/>
  <c r="AG43" i="1" s="1"/>
  <c r="F9" i="1"/>
  <c r="F8" i="1" s="1"/>
  <c r="F7" i="1" s="1"/>
  <c r="F122" i="1" s="1"/>
  <c r="AG33" i="1"/>
  <c r="AG32" i="1" s="1"/>
  <c r="BH113" i="1"/>
  <c r="BH119" i="1"/>
  <c r="BH13" i="1"/>
  <c r="F7" i="2"/>
  <c r="F27" i="2" s="1"/>
  <c r="Z66" i="1"/>
  <c r="BH65" i="1"/>
  <c r="U49" i="1"/>
  <c r="BA49" i="1"/>
  <c r="BA42" i="1" s="1"/>
  <c r="BA7" i="1" s="1"/>
  <c r="BA122" i="1" s="1"/>
  <c r="BH72" i="1"/>
  <c r="T21" i="3"/>
  <c r="T15" i="3" s="1"/>
  <c r="T8" i="3" s="1"/>
  <c r="T7" i="3" s="1"/>
  <c r="T59" i="3" s="1"/>
  <c r="AB9" i="1"/>
  <c r="AB8" i="1" s="1"/>
  <c r="M49" i="1"/>
  <c r="M42" i="1" s="1"/>
  <c r="M7" i="1" s="1"/>
  <c r="M122" i="1" s="1"/>
  <c r="AQ49" i="1"/>
  <c r="AQ42" i="1" s="1"/>
  <c r="AQ7" i="1" s="1"/>
  <c r="AQ122" i="1" s="1"/>
  <c r="AK49" i="1"/>
  <c r="AK42" i="1" s="1"/>
  <c r="AK7" i="1" s="1"/>
  <c r="AK122" i="1" s="1"/>
  <c r="S49" i="1"/>
  <c r="AG111" i="1"/>
  <c r="H7" i="2"/>
  <c r="H27" i="2" s="1"/>
  <c r="BH19" i="1"/>
  <c r="AP66" i="1"/>
  <c r="AP49" i="1" s="1"/>
  <c r="W21" i="3"/>
  <c r="W15" i="3" s="1"/>
  <c r="W8" i="3" s="1"/>
  <c r="W7" i="3" s="1"/>
  <c r="W59" i="3" s="1"/>
  <c r="AH102" i="1"/>
  <c r="Y21" i="3"/>
  <c r="BH69" i="1"/>
  <c r="BE49" i="1"/>
  <c r="BE42" i="1" s="1"/>
  <c r="BE7" i="1" s="1"/>
  <c r="BE122" i="1" s="1"/>
  <c r="AT67" i="1"/>
  <c r="BH67" i="1" s="1"/>
  <c r="BG111" i="1"/>
  <c r="BH24" i="1"/>
  <c r="T67" i="1"/>
  <c r="F50" i="1"/>
  <c r="F49" i="1" s="1"/>
  <c r="F42" i="1" s="1"/>
  <c r="G33" i="1"/>
  <c r="G32" i="1" s="1"/>
  <c r="S21" i="3"/>
  <c r="BH75" i="1"/>
  <c r="AG22" i="1"/>
  <c r="BH53" i="1"/>
  <c r="D49" i="1"/>
  <c r="D42" i="1" s="1"/>
  <c r="P7" i="2"/>
  <c r="P27" i="2" s="1"/>
  <c r="AE49" i="1"/>
  <c r="AE42" i="1" s="1"/>
  <c r="D9" i="1"/>
  <c r="D8" i="1" s="1"/>
  <c r="D7" i="1" s="1"/>
  <c r="D122" i="1" s="1"/>
  <c r="K9" i="1"/>
  <c r="K8" i="1" s="1"/>
  <c r="AD50" i="1"/>
  <c r="AD49" i="1"/>
  <c r="AD42" i="1" s="1"/>
  <c r="AD7" i="1" s="1"/>
  <c r="AD122" i="1" s="1"/>
  <c r="R49" i="1"/>
  <c r="R42" i="1" s="1"/>
  <c r="R7" i="1" s="1"/>
  <c r="R122" i="1" s="1"/>
  <c r="BB7" i="1"/>
  <c r="BB122" i="1" s="1"/>
  <c r="AE7" i="1"/>
  <c r="AE122" i="1" s="1"/>
  <c r="AT96" i="1"/>
  <c r="AH42" i="1"/>
  <c r="AG83" i="1"/>
  <c r="U89" i="1"/>
  <c r="AA49" i="1"/>
  <c r="AA42" i="1" s="1"/>
  <c r="AA7" i="1" s="1"/>
  <c r="AA122" i="1" s="1"/>
  <c r="BG76" i="1"/>
  <c r="N49" i="1"/>
  <c r="N42" i="1" s="1"/>
  <c r="N7" i="1" s="1"/>
  <c r="N122" i="1" s="1"/>
  <c r="AE32" i="3"/>
  <c r="AE34" i="3"/>
  <c r="Q22" i="2"/>
  <c r="Q21" i="2" s="1"/>
  <c r="Q20" i="2" s="1"/>
  <c r="BH106" i="1"/>
  <c r="BH117" i="1"/>
  <c r="AF66" i="1"/>
  <c r="AF49" i="1" s="1"/>
  <c r="AF42" i="1" s="1"/>
  <c r="AI49" i="1"/>
  <c r="AI42" i="1" s="1"/>
  <c r="AI7" i="1" s="1"/>
  <c r="AI122" i="1" s="1"/>
  <c r="AF9" i="1"/>
  <c r="AF8" i="1" s="1"/>
  <c r="T73" i="1"/>
  <c r="BH29" i="1"/>
  <c r="Q49" i="1"/>
  <c r="Q42" i="1" s="1"/>
  <c r="Q7" i="1" s="1"/>
  <c r="Q122" i="1" s="1"/>
  <c r="AL49" i="1"/>
  <c r="AL42" i="1" s="1"/>
  <c r="AL7" i="1" s="1"/>
  <c r="AL122" i="1" s="1"/>
  <c r="K49" i="1"/>
  <c r="K42" i="1" s="1"/>
  <c r="E21" i="3"/>
  <c r="R27" i="3"/>
  <c r="R25" i="3" s="1"/>
  <c r="I21" i="3"/>
  <c r="G55" i="1"/>
  <c r="G50" i="1" s="1"/>
  <c r="AZ9" i="1"/>
  <c r="AZ8" i="1" s="1"/>
  <c r="AZ7" i="1" s="1"/>
  <c r="AZ122" i="1" s="1"/>
  <c r="AO49" i="1"/>
  <c r="AO42" i="1" s="1"/>
  <c r="AO7" i="1" s="1"/>
  <c r="AO122" i="1" s="1"/>
  <c r="Z42" i="1"/>
  <c r="Z7" i="1" s="1"/>
  <c r="Z122" i="1" s="1"/>
  <c r="AB66" i="1"/>
  <c r="AB49" i="1" s="1"/>
  <c r="AB42" i="1" s="1"/>
  <c r="T111" i="1"/>
  <c r="BH81" i="1"/>
  <c r="BH27" i="1"/>
  <c r="G22" i="1"/>
  <c r="BH35" i="1"/>
  <c r="AS49" i="1"/>
  <c r="AS42" i="1" s="1"/>
  <c r="AS7" i="1" s="1"/>
  <c r="AS122" i="1" s="1"/>
  <c r="Y15" i="3"/>
  <c r="Y8" i="3" s="1"/>
  <c r="Y7" i="3" s="1"/>
  <c r="Y59" i="3" s="1"/>
  <c r="AW49" i="1"/>
  <c r="AW42" i="1" s="1"/>
  <c r="AW7" i="1" s="1"/>
  <c r="AW122" i="1" s="1"/>
  <c r="BH41" i="1"/>
  <c r="AC49" i="1"/>
  <c r="AC42" i="1" s="1"/>
  <c r="AC7" i="1" s="1"/>
  <c r="AC122" i="1" s="1"/>
  <c r="P9" i="1"/>
  <c r="P8" i="1" s="1"/>
  <c r="BH30" i="1"/>
  <c r="BH25" i="1"/>
  <c r="AR49" i="1"/>
  <c r="AR42" i="1" s="1"/>
  <c r="AR7" i="1" s="1"/>
  <c r="AR122" i="1" s="1"/>
  <c r="AY42" i="1"/>
  <c r="AY7" i="1" s="1"/>
  <c r="AY122" i="1" s="1"/>
  <c r="BH54" i="1"/>
  <c r="BG11" i="1"/>
  <c r="BG10" i="1" s="1"/>
  <c r="AE12" i="3"/>
  <c r="AE11" i="3" s="1"/>
  <c r="BH82" i="1"/>
  <c r="W10" i="3"/>
  <c r="W9" i="3" s="1"/>
  <c r="BH15" i="1"/>
  <c r="AN9" i="1"/>
  <c r="AN8" i="1" s="1"/>
  <c r="AN7" i="1" s="1"/>
  <c r="AN122" i="1" s="1"/>
  <c r="S42" i="1"/>
  <c r="S7" i="1" s="1"/>
  <c r="S122" i="1" s="1"/>
  <c r="V49" i="1"/>
  <c r="V42" i="1" s="1"/>
  <c r="V7" i="1" s="1"/>
  <c r="V122" i="1" s="1"/>
  <c r="BH110" i="1"/>
  <c r="U42" i="1"/>
  <c r="U7" i="1" s="1"/>
  <c r="U122" i="1" s="1"/>
  <c r="N35" i="3"/>
  <c r="N21" i="3" s="1"/>
  <c r="BH115" i="1"/>
  <c r="BH114" i="1"/>
  <c r="BH57" i="1"/>
  <c r="I49" i="1"/>
  <c r="I42" i="1" s="1"/>
  <c r="BG33" i="1"/>
  <c r="BG32" i="1" s="1"/>
  <c r="AT22" i="1"/>
  <c r="AB28" i="3"/>
  <c r="AB21" i="3" s="1"/>
  <c r="AB15" i="3" s="1"/>
  <c r="F39" i="3"/>
  <c r="W49" i="1"/>
  <c r="W42" i="1" s="1"/>
  <c r="W7" i="1" s="1"/>
  <c r="W122" i="1" s="1"/>
  <c r="BH120" i="1"/>
  <c r="L42" i="1"/>
  <c r="L7" i="1" s="1"/>
  <c r="L122" i="1" s="1"/>
  <c r="BG89" i="1"/>
  <c r="BG44" i="1"/>
  <c r="BG43" i="1" s="1"/>
  <c r="BH87" i="1"/>
  <c r="BD49" i="1"/>
  <c r="J49" i="1"/>
  <c r="G11" i="1"/>
  <c r="G10" i="1" s="1"/>
  <c r="AG62" i="1"/>
  <c r="AG50" i="1" s="1"/>
  <c r="BG67" i="1"/>
  <c r="BH121" i="1"/>
  <c r="G102" i="1"/>
  <c r="BH78" i="1"/>
  <c r="G111" i="1"/>
  <c r="BG22" i="1"/>
  <c r="BH26" i="1"/>
  <c r="BH39" i="1"/>
  <c r="BH38" i="1"/>
  <c r="T62" i="1"/>
  <c r="AV7" i="1"/>
  <c r="AV122" i="1" s="1"/>
  <c r="AG67" i="1"/>
  <c r="T22" i="1"/>
  <c r="AG73" i="1"/>
  <c r="AE39" i="3"/>
  <c r="BH88" i="1"/>
  <c r="BH79" i="1"/>
  <c r="P66" i="1"/>
  <c r="P49" i="1" s="1"/>
  <c r="P42" i="1" s="1"/>
  <c r="BH116" i="1"/>
  <c r="BF9" i="1"/>
  <c r="BF8" i="1" s="1"/>
  <c r="BH31" i="1"/>
  <c r="BF66" i="1"/>
  <c r="BF49" i="1" s="1"/>
  <c r="BF42" i="1" s="1"/>
  <c r="BH59" i="1"/>
  <c r="J13" i="3"/>
  <c r="J10" i="3" s="1"/>
  <c r="J9" i="3" s="1"/>
  <c r="AB13" i="3"/>
  <c r="AB10" i="3" s="1"/>
  <c r="AB9" i="3" s="1"/>
  <c r="O13" i="3"/>
  <c r="O10" i="3" s="1"/>
  <c r="O9" i="3" s="1"/>
  <c r="N13" i="3"/>
  <c r="N10" i="3" s="1"/>
  <c r="N9" i="3" s="1"/>
  <c r="M35" i="3"/>
  <c r="M21" i="3" s="1"/>
  <c r="M13" i="3"/>
  <c r="M10" i="3" s="1"/>
  <c r="M9" i="3" s="1"/>
  <c r="AE20" i="3"/>
  <c r="AE19" i="3" s="1"/>
  <c r="S19" i="3"/>
  <c r="S17" i="3"/>
  <c r="G19" i="3"/>
  <c r="AE29" i="3"/>
  <c r="AE28" i="3" s="1"/>
  <c r="R36" i="3"/>
  <c r="R35" i="3" s="1"/>
  <c r="G17" i="3"/>
  <c r="M17" i="3"/>
  <c r="AA15" i="3"/>
  <c r="F21" i="3"/>
  <c r="L13" i="3"/>
  <c r="L10" i="3" s="1"/>
  <c r="L9" i="3" s="1"/>
  <c r="M19" i="3"/>
  <c r="V16" i="3"/>
  <c r="V15" i="3" s="1"/>
  <c r="V8" i="3" s="1"/>
  <c r="V7" i="3" s="1"/>
  <c r="V59" i="3" s="1"/>
  <c r="H19" i="3"/>
  <c r="AA13" i="3"/>
  <c r="AA10" i="3" s="1"/>
  <c r="AA9" i="3" s="1"/>
  <c r="AA8" i="3" s="1"/>
  <c r="AA7" i="3" s="1"/>
  <c r="AA59" i="3" s="1"/>
  <c r="K28" i="3"/>
  <c r="K21" i="3" s="1"/>
  <c r="I19" i="3"/>
  <c r="I16" i="3" s="1"/>
  <c r="AD35" i="3"/>
  <c r="AD21" i="3" s="1"/>
  <c r="H17" i="3"/>
  <c r="R28" i="3"/>
  <c r="F17" i="3"/>
  <c r="F16" i="3" s="1"/>
  <c r="F15" i="3" s="1"/>
  <c r="F8" i="3" s="1"/>
  <c r="F7" i="3" s="1"/>
  <c r="F59" i="3" s="1"/>
  <c r="L17" i="3"/>
  <c r="K19" i="3"/>
  <c r="F19" i="3"/>
  <c r="AE26" i="3"/>
  <c r="AE25" i="3" s="1"/>
  <c r="K13" i="3"/>
  <c r="K10" i="3" s="1"/>
  <c r="K9" i="3" s="1"/>
  <c r="AD17" i="3"/>
  <c r="AD16" i="3" s="1"/>
  <c r="X17" i="3"/>
  <c r="X16" i="3" s="1"/>
  <c r="X15" i="3" s="1"/>
  <c r="X8" i="3" s="1"/>
  <c r="X7" i="3" s="1"/>
  <c r="X59" i="3" s="1"/>
  <c r="E17" i="3"/>
  <c r="E16" i="3" s="1"/>
  <c r="N17" i="3"/>
  <c r="Z15" i="3"/>
  <c r="E11" i="2"/>
  <c r="E10" i="2" s="1"/>
  <c r="E9" i="2" s="1"/>
  <c r="E8" i="2" s="1"/>
  <c r="E7" i="2" s="1"/>
  <c r="E27" i="2" s="1"/>
  <c r="Q12" i="2"/>
  <c r="Q11" i="2" s="1"/>
  <c r="Q10" i="2" s="1"/>
  <c r="Q9" i="2" s="1"/>
  <c r="Q8" i="2" s="1"/>
  <c r="AG102" i="1"/>
  <c r="AT95" i="1"/>
  <c r="BH96" i="1"/>
  <c r="AT33" i="1"/>
  <c r="BH34" i="1"/>
  <c r="AG11" i="1"/>
  <c r="AG10" i="1" s="1"/>
  <c r="AG9" i="1" s="1"/>
  <c r="AG8" i="1" s="1"/>
  <c r="BH56" i="1"/>
  <c r="BH48" i="1"/>
  <c r="BH101" i="1"/>
  <c r="AT100" i="1"/>
  <c r="AT76" i="1"/>
  <c r="BH76" i="1" s="1"/>
  <c r="BH77" i="1"/>
  <c r="BH85" i="1"/>
  <c r="T55" i="1"/>
  <c r="T50" i="1" s="1"/>
  <c r="AM49" i="1"/>
  <c r="AM42" i="1" s="1"/>
  <c r="AM7" i="1" s="1"/>
  <c r="AM122" i="1" s="1"/>
  <c r="BH17" i="1"/>
  <c r="AT51" i="1"/>
  <c r="BH52" i="1"/>
  <c r="BG102" i="1"/>
  <c r="BH108" i="1"/>
  <c r="BH74" i="1"/>
  <c r="G44" i="1"/>
  <c r="G43" i="1" s="1"/>
  <c r="BH63" i="1"/>
  <c r="AP42" i="1"/>
  <c r="AP7" i="1" s="1"/>
  <c r="AP122" i="1" s="1"/>
  <c r="AH7" i="1"/>
  <c r="AH122" i="1" s="1"/>
  <c r="T11" i="1"/>
  <c r="T10" i="1" s="1"/>
  <c r="T9" i="1" s="1"/>
  <c r="T8" i="1" s="1"/>
  <c r="BH107" i="1"/>
  <c r="BH73" i="1"/>
  <c r="BH62" i="1"/>
  <c r="BD42" i="1"/>
  <c r="BD7" i="1" s="1"/>
  <c r="BD122" i="1" s="1"/>
  <c r="AT11" i="1"/>
  <c r="AT103" i="1"/>
  <c r="BH104" i="1"/>
  <c r="AT83" i="1"/>
  <c r="T102" i="1"/>
  <c r="BH98" i="1"/>
  <c r="G66" i="1"/>
  <c r="BH112" i="1"/>
  <c r="AT45" i="1"/>
  <c r="BH46" i="1"/>
  <c r="H42" i="1"/>
  <c r="H7" i="1" s="1"/>
  <c r="H122" i="1" s="1"/>
  <c r="BH55" i="1"/>
  <c r="BH47" i="1"/>
  <c r="J42" i="1"/>
  <c r="J7" i="1" s="1"/>
  <c r="J122" i="1" s="1"/>
  <c r="R21" i="3" l="1"/>
  <c r="E15" i="3"/>
  <c r="E8" i="3" s="1"/>
  <c r="E7" i="3" s="1"/>
  <c r="E59" i="3" s="1"/>
  <c r="AG66" i="1"/>
  <c r="BH92" i="1"/>
  <c r="Q7" i="2"/>
  <c r="Q27" i="2" s="1"/>
  <c r="Q35" i="2" s="1"/>
  <c r="G49" i="1"/>
  <c r="G42" i="1" s="1"/>
  <c r="G7" i="1" s="1"/>
  <c r="G122" i="1" s="1"/>
  <c r="BG9" i="1"/>
  <c r="BG8" i="1" s="1"/>
  <c r="I7" i="1"/>
  <c r="I122" i="1" s="1"/>
  <c r="AB7" i="1"/>
  <c r="AB122" i="1" s="1"/>
  <c r="T66" i="1"/>
  <c r="T49" i="1" s="1"/>
  <c r="T42" i="1" s="1"/>
  <c r="T7" i="1" s="1"/>
  <c r="T122" i="1" s="1"/>
  <c r="I15" i="3"/>
  <c r="I8" i="3" s="1"/>
  <c r="I7" i="3" s="1"/>
  <c r="I59" i="3" s="1"/>
  <c r="BG66" i="1"/>
  <c r="BG49" i="1" s="1"/>
  <c r="BG42" i="1" s="1"/>
  <c r="BG7" i="1" s="1"/>
  <c r="BG122" i="1" s="1"/>
  <c r="K7" i="1"/>
  <c r="K122" i="1" s="1"/>
  <c r="BH83" i="1"/>
  <c r="BF7" i="1"/>
  <c r="BF122" i="1" s="1"/>
  <c r="AF7" i="1"/>
  <c r="AF122" i="1" s="1"/>
  <c r="P7" i="1"/>
  <c r="P122" i="1" s="1"/>
  <c r="H16" i="3"/>
  <c r="H15" i="3" s="1"/>
  <c r="H8" i="3" s="1"/>
  <c r="H7" i="3" s="1"/>
  <c r="H59" i="3" s="1"/>
  <c r="AG49" i="1"/>
  <c r="AG42" i="1" s="1"/>
  <c r="AG7" i="1" s="1"/>
  <c r="AG122" i="1" s="1"/>
  <c r="G9" i="1"/>
  <c r="G8" i="1" s="1"/>
  <c r="BH22" i="1"/>
  <c r="L16" i="3"/>
  <c r="L15" i="3" s="1"/>
  <c r="L8" i="3" s="1"/>
  <c r="L7" i="3" s="1"/>
  <c r="L59" i="3" s="1"/>
  <c r="G16" i="3"/>
  <c r="G15" i="3" s="1"/>
  <c r="G8" i="3" s="1"/>
  <c r="G7" i="3" s="1"/>
  <c r="G59" i="3" s="1"/>
  <c r="AC35" i="3"/>
  <c r="AC21" i="3" s="1"/>
  <c r="AC15" i="3" s="1"/>
  <c r="AE37" i="3"/>
  <c r="K17" i="3"/>
  <c r="K16" i="3" s="1"/>
  <c r="K15" i="3" s="1"/>
  <c r="K8" i="3" s="1"/>
  <c r="K7" i="3" s="1"/>
  <c r="K59" i="3" s="1"/>
  <c r="Q17" i="3"/>
  <c r="M16" i="3"/>
  <c r="M15" i="3" s="1"/>
  <c r="M8" i="3" s="1"/>
  <c r="M7" i="3" s="1"/>
  <c r="M59" i="3" s="1"/>
  <c r="AD15" i="3"/>
  <c r="P13" i="3"/>
  <c r="P10" i="3" s="1"/>
  <c r="P9" i="3" s="1"/>
  <c r="P8" i="3" s="1"/>
  <c r="P7" i="3" s="1"/>
  <c r="P59" i="3" s="1"/>
  <c r="J19" i="3"/>
  <c r="O19" i="3"/>
  <c r="S16" i="3"/>
  <c r="S15" i="3" s="1"/>
  <c r="S8" i="3" s="1"/>
  <c r="S7" i="3" s="1"/>
  <c r="S59" i="3" s="1"/>
  <c r="AB8" i="3"/>
  <c r="AB7" i="3" s="1"/>
  <c r="AB59" i="3" s="1"/>
  <c r="AC13" i="3"/>
  <c r="AC10" i="3" s="1"/>
  <c r="AC9" i="3" s="1"/>
  <c r="L19" i="3"/>
  <c r="N19" i="3"/>
  <c r="N16" i="3" s="1"/>
  <c r="N15" i="3" s="1"/>
  <c r="N8" i="3" s="1"/>
  <c r="N7" i="3" s="1"/>
  <c r="N59" i="3" s="1"/>
  <c r="Q13" i="3"/>
  <c r="Q10" i="3" s="1"/>
  <c r="Q9" i="3" s="1"/>
  <c r="AE18" i="3"/>
  <c r="AE17" i="3" s="1"/>
  <c r="AE16" i="3" s="1"/>
  <c r="Z13" i="3"/>
  <c r="Z10" i="3" s="1"/>
  <c r="Z9" i="3" s="1"/>
  <c r="Z8" i="3" s="1"/>
  <c r="Z7" i="3" s="1"/>
  <c r="Z59" i="3" s="1"/>
  <c r="AE36" i="3"/>
  <c r="AE35" i="3" s="1"/>
  <c r="AE21" i="3" s="1"/>
  <c r="AD13" i="3"/>
  <c r="AD10" i="3" s="1"/>
  <c r="AD9" i="3" s="1"/>
  <c r="J17" i="3"/>
  <c r="O17" i="3"/>
  <c r="O16" i="3" s="1"/>
  <c r="O15" i="3" s="1"/>
  <c r="O8" i="3" s="1"/>
  <c r="O7" i="3" s="1"/>
  <c r="O59" i="3" s="1"/>
  <c r="AT102" i="1"/>
  <c r="BH102" i="1" s="1"/>
  <c r="BH103" i="1"/>
  <c r="BH95" i="1"/>
  <c r="AT94" i="1"/>
  <c r="BH94" i="1" s="1"/>
  <c r="AT99" i="1"/>
  <c r="BH99" i="1" s="1"/>
  <c r="BH100" i="1"/>
  <c r="BH45" i="1"/>
  <c r="AT44" i="1"/>
  <c r="AT50" i="1"/>
  <c r="BH51" i="1"/>
  <c r="BH91" i="1"/>
  <c r="AT90" i="1"/>
  <c r="BH33" i="1"/>
  <c r="AT32" i="1"/>
  <c r="BH32" i="1" s="1"/>
  <c r="BH11" i="1"/>
  <c r="AT10" i="1"/>
  <c r="AT66" i="1"/>
  <c r="AE15" i="3" l="1"/>
  <c r="AD8" i="3"/>
  <c r="AD7" i="3" s="1"/>
  <c r="AD59" i="3" s="1"/>
  <c r="AC8" i="3"/>
  <c r="AC7" i="3" s="1"/>
  <c r="AC59" i="3" s="1"/>
  <c r="BH66" i="1"/>
  <c r="R18" i="3"/>
  <c r="R17" i="3" s="1"/>
  <c r="R14" i="3"/>
  <c r="R13" i="3" s="1"/>
  <c r="R10" i="3" s="1"/>
  <c r="R9" i="3" s="1"/>
  <c r="J16" i="3"/>
  <c r="J15" i="3" s="1"/>
  <c r="J8" i="3" s="1"/>
  <c r="J7" i="3" s="1"/>
  <c r="J59" i="3" s="1"/>
  <c r="Q19" i="3"/>
  <c r="Q16" i="3" s="1"/>
  <c r="Q15" i="3" s="1"/>
  <c r="Q8" i="3" s="1"/>
  <c r="Q7" i="3" s="1"/>
  <c r="Q59" i="3" s="1"/>
  <c r="AE14" i="3"/>
  <c r="AE13" i="3" s="1"/>
  <c r="AE10" i="3" s="1"/>
  <c r="AE9" i="3" s="1"/>
  <c r="AE8" i="3" s="1"/>
  <c r="AE7" i="3" s="1"/>
  <c r="AE59" i="3" s="1"/>
  <c r="AT89" i="1"/>
  <c r="BH89" i="1" s="1"/>
  <c r="BH90" i="1"/>
  <c r="AT49" i="1"/>
  <c r="BH49" i="1" s="1"/>
  <c r="BH50" i="1"/>
  <c r="AT43" i="1"/>
  <c r="BH44" i="1"/>
  <c r="AT9" i="1"/>
  <c r="BH10" i="1"/>
  <c r="R20" i="3" l="1"/>
  <c r="R19" i="3" s="1"/>
  <c r="R16" i="3" s="1"/>
  <c r="R15" i="3" s="1"/>
  <c r="R8" i="3" s="1"/>
  <c r="R7" i="3" s="1"/>
  <c r="R59" i="3" s="1"/>
  <c r="AT42" i="1"/>
  <c r="BH42" i="1" s="1"/>
  <c r="BH43" i="1"/>
  <c r="AT8" i="1"/>
  <c r="BH9" i="1"/>
  <c r="AT7" i="1" l="1"/>
  <c r="BH8" i="1"/>
  <c r="BH7" i="1" l="1"/>
  <c r="AT122" i="1"/>
</calcChain>
</file>

<file path=xl/sharedStrings.xml><?xml version="1.0" encoding="utf-8"?>
<sst xmlns="http://schemas.openxmlformats.org/spreadsheetml/2006/main" count="561" uniqueCount="311">
  <si>
    <t>DEPARTAMENTO ADMINISTRATIVO NACIONAL DE ESTADÍSTICA - 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</si>
  <si>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</si>
  <si>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</si>
  <si>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</si>
  <si>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</si>
  <si>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0401</t>
  </si>
  <si>
    <r>
      <t>Mes</t>
    </r>
    <r>
      <rPr>
        <b/>
        <u/>
        <sz val="9"/>
        <rFont val="Calibri"/>
        <family val="2"/>
        <scheme val="minor"/>
      </rPr>
      <t xml:space="preserve"> abril </t>
    </r>
    <r>
      <rPr>
        <b/>
        <sz val="9"/>
        <rFont val="Calibri"/>
        <family val="2"/>
        <scheme val="minor"/>
      </rPr>
      <t xml:space="preserve">Vigencia </t>
    </r>
    <r>
      <rPr>
        <b/>
        <u/>
        <sz val="9"/>
        <rFont val="Calibri"/>
        <family val="2"/>
        <scheme val="minor"/>
      </rPr>
      <t>2026</t>
    </r>
  </si>
  <si>
    <t>UNIDAD EJECUTORA:040101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</si>
  <si>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</si>
  <si>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</si>
  <si>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</si>
  <si>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</si>
  <si>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</si>
  <si>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</si>
  <si>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</si>
  <si>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</si>
  <si>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</si>
  <si>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</si>
  <si>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</si>
  <si>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</si>
  <si>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</si>
  <si>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</si>
  <si>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</si>
  <si>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</si>
  <si>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</si>
  <si>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</si>
  <si>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</si>
  <si>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</si>
  <si>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</si>
  <si>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</si>
  <si>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</si>
  <si>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</si>
  <si>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</si>
  <si>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</si>
  <si>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</si>
  <si>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</si>
  <si>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</si>
  <si>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</si>
  <si>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</si>
  <si>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</si>
  <si>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</si>
  <si>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</si>
  <si>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</si>
  <si>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</si>
  <si>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</si>
  <si>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</si>
  <si>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</si>
  <si>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</si>
  <si>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</si>
  <si>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</si>
  <si>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</si>
  <si>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</si>
  <si>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</si>
  <si>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</si>
  <si>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</si>
  <si>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</si>
  <si>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</si>
  <si>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</si>
  <si>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</si>
  <si>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</si>
  <si>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</si>
  <si>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</si>
  <si>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</si>
  <si>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</si>
  <si>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</si>
  <si>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</si>
  <si>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</si>
  <si>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</si>
  <si>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</si>
  <si>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</si>
  <si>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</si>
  <si>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</si>
  <si>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</si>
  <si>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</si>
  <si>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</si>
  <si>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</si>
  <si>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</si>
  <si>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</si>
  <si>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</si>
  <si>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</si>
  <si>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</si>
  <si>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</si>
  <si>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</si>
  <si>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</si>
  <si>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</si>
  <si>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</si>
  <si>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</si>
  <si>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</si>
  <si>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</si>
  <si>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</si>
  <si>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</si>
  <si>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</si>
  <si>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</si>
  <si>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</si>
  <si>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</si>
  <si>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</si>
  <si>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</si>
  <si>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</si>
  <si>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</si>
  <si>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</si>
  <si>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</si>
  <si>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</si>
  <si>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</si>
  <si>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</si>
  <si>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</si>
  <si>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</si>
  <si>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</si>
  <si>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</si>
  <si>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</si>
  <si>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</si>
  <si>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</si>
  <si>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</si>
  <si>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</si>
  <si>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</si>
  <si>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</si>
  <si>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</si>
  <si>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</si>
  <si>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</si>
  <si>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</si>
  <si>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</si>
  <si>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</si>
  <si>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</si>
  <si>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</si>
  <si>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</si>
  <si>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</si>
  <si>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</si>
  <si>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</si>
  <si>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</si>
  <si>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</si>
  <si>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</si>
  <si>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</si>
  <si>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</si>
  <si>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</si>
  <si>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</si>
  <si>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</si>
  <si>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</si>
  <si>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</si>
  <si>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</si>
  <si>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</si>
  <si>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</si>
  <si>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</si>
  <si>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</si>
  <si>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</si>
  <si>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</si>
  <si>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</si>
  <si>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</si>
  <si>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</si>
  <si>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</si>
  <si>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</si>
  <si>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</si>
  <si>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</si>
  <si>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</si>
  <si>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</si>
  <si>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</si>
  <si>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</si>
  <si>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</si>
  <si>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</si>
  <si>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</si>
  <si>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</si>
  <si>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</si>
  <si>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</si>
  <si>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</si>
  <si>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</si>
  <si>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</si>
  <si>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</si>
  <si>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</si>
  <si>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</si>
  <si>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</si>
  <si>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</si>
  <si>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</si>
  <si>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</si>
  <si>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</si>
  <si>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</si>
  <si>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</si>
  <si>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</si>
  <si>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</si>
  <si>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</si>
  <si>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</si>
  <si>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</si>
  <si>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</si>
  <si>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</si>
  <si>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</si>
  <si>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</si>
  <si>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A-02-02-01-004-003</t>
  </si>
  <si>
    <t>MAQUINARIA PARA USO GENERAL</t>
  </si>
  <si>
    <t>A-02-02-01-004-006</t>
  </si>
  <si>
    <t>MAQUINARIA Y APARATOS ELÉCTRICOS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</si>
  <si>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</si>
  <si>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</si>
  <si>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</si>
  <si>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</si>
  <si>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</si>
  <si>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</si>
  <si>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</si>
  <si>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</si>
  <si>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</si>
  <si>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</si>
  <si>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</si>
  <si>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</si>
  <si>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</si>
  <si>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</si>
  <si>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</si>
  <si>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</si>
  <si>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</si>
  <si>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</si>
  <si>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</si>
  <si>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</si>
  <si>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</si>
  <si>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</si>
  <si>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</si>
  <si>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</si>
  <si>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</si>
  <si>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</si>
  <si>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</si>
  <si>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</si>
  <si>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</si>
  <si>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</si>
  <si>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</si>
  <si>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</si>
  <si>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</si>
  <si>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</si>
  <si>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</si>
  <si>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</si>
  <si>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</si>
  <si>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</si>
  <si>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</si>
  <si>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</si>
  <si>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</si>
  <si>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</si>
  <si>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</si>
  <si>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</si>
  <si>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</si>
  <si>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</si>
  <si>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</si>
  <si>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</si>
  <si>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</si>
  <si>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</si>
  <si>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</si>
  <si>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</si>
  <si>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</si>
  <si>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</si>
  <si>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A-03-02-02-105-002</t>
  </si>
  <si>
    <t>DISTINTAS A MEMBRESÍAS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</si>
  <si>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</si>
  <si>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</si>
  <si>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</si>
  <si>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</si>
  <si>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</si>
  <si>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</si>
  <si>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</si>
  <si>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</si>
  <si>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</si>
  <si>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</si>
  <si>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</si>
  <si>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</si>
  <si>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</si>
  <si>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</si>
  <si>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</si>
  <si>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</si>
  <si>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</si>
  <si>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</si>
  <si>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</si>
  <si>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</si>
  <si>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</si>
  <si>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</si>
  <si>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</si>
  <si>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</si>
  <si>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</si>
  <si>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</si>
  <si>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</si>
  <si>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</si>
  <si>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</si>
  <si>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</si>
  <si>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</si>
  <si>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</si>
  <si>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</si>
  <si>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</si>
  <si>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</si>
  <si>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</si>
  <si>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</si>
  <si>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</si>
  <si>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</si>
  <si>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</si>
  <si>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</si>
  <si>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</si>
  <si>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</si>
  <si>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</si>
  <si>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</si>
  <si>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</si>
  <si>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</si>
  <si>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</si>
  <si>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</si>
  <si>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DEPARTAMENTO ADMINISTRATIVO NACIONAL DE ESTADISTICA - DANE</t>
  </si>
  <si>
    <t>Cuentas por Pagar 2025</t>
  </si>
  <si>
    <r>
      <t>Mes abril</t>
    </r>
    <r>
      <rPr>
        <b/>
        <u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Vigencia 2026</t>
    </r>
  </si>
  <si>
    <t>UNIDAD EJECUTORA: 040101</t>
  </si>
  <si>
    <t>Obligaciones</t>
  </si>
  <si>
    <t>ADQUISICIÓN DE BIENES  Y SERVICIOS</t>
  </si>
  <si>
    <t>ADQUISICIONES DIFERENTES DE ACTIVOS</t>
  </si>
  <si>
    <t>COMERCIO Y DISTRIBUCIÓN; ALOJAMIENTO; SERVICIOS DE SUMINISTRO DE COMIDAS Y BEBIDAS; SERVICIOS DE TRANSPORTE; Y SERVICIOS DE DISTRIBUCIÓN DE ELECTRICIDAD, GAS Y AGUA</t>
  </si>
  <si>
    <t>TOTALES</t>
  </si>
  <si>
    <t>CÓDIGO:  GFI-020-PDT-003-f-001</t>
  </si>
  <si>
    <t>Reservas de Apropiación - 2025</t>
  </si>
  <si>
    <t>UNIDAD EJECUTORA:  040101</t>
  </si>
  <si>
    <t>DESCRIPCIÓN</t>
  </si>
  <si>
    <t>Reservas Constituidas</t>
  </si>
  <si>
    <t>Compromisos Vigentes</t>
  </si>
  <si>
    <t>SERVICIOS FINANCIEROS Y SERVICIOS CONEXOS, SERVICIOS INMOBILIARIOS Y SERVICIOS DE ARRENDAMIENTO Y LEASING</t>
  </si>
  <si>
    <t>A-03-10-01-002</t>
  </si>
  <si>
    <t>CONCILIACIONES</t>
  </si>
  <si>
    <t>C-0401-1003-36-20104D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</si>
</sst>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  <numFmt numFmtId="168" formatCode="#,##0.00;[Red]#,##0.00"/>
  </numFmts>
  <fonts count="2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340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Alignment="1">
      <alignment vertical="center"/>
    </xf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3" fillId="2" borderId="0" xfId="0" applyNumberFormat="1" applyFont="1" applyFill="1"/>
    <xf numFmtId="164" fontId="3" fillId="2" borderId="5" xfId="0" applyNumberFormat="1" applyFont="1" applyFill="1" applyBorder="1"/>
    <xf numFmtId="164" fontId="2" fillId="2" borderId="6" xfId="0" applyNumberFormat="1" applyFont="1" applyFill="1" applyBorder="1"/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164" fontId="3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5" fontId="2" fillId="2" borderId="0" xfId="1" applyFont="1" applyFill="1"/>
    <xf numFmtId="164" fontId="5" fillId="3" borderId="12" xfId="0" applyNumberFormat="1" applyFont="1" applyFill="1" applyBorder="1" applyAlignment="1">
      <alignment horizontal="center" vertical="center" wrapText="1" readingOrder="1"/>
    </xf>
    <xf numFmtId="165" fontId="3" fillId="2" borderId="0" xfId="1" applyFont="1" applyFill="1" applyAlignment="1">
      <alignment horizontal="center" vertical="center"/>
    </xf>
    <xf numFmtId="164" fontId="6" fillId="3" borderId="13" xfId="0" applyNumberFormat="1" applyFont="1" applyFill="1" applyBorder="1" applyAlignment="1">
      <alignment vertical="center" wrapText="1" readingOrder="1"/>
    </xf>
    <xf numFmtId="164" fontId="6" fillId="3" borderId="13" xfId="0" applyNumberFormat="1" applyFont="1" applyFill="1" applyBorder="1" applyAlignment="1">
      <alignment horizontal="center" vertical="center" wrapText="1" readingOrder="1"/>
    </xf>
    <xf numFmtId="165" fontId="2" fillId="2" borderId="0" xfId="1" applyFont="1" applyFill="1" applyBorder="1" applyAlignment="1">
      <alignment vertical="center"/>
    </xf>
    <xf numFmtId="164" fontId="6" fillId="3" borderId="12" xfId="0" applyNumberFormat="1" applyFont="1" applyFill="1" applyBorder="1" applyAlignment="1">
      <alignment vertical="center" wrapText="1" readingOrder="1"/>
    </xf>
    <xf numFmtId="164" fontId="6" fillId="3" borderId="12" xfId="0" applyNumberFormat="1" applyFont="1" applyFill="1" applyBorder="1" applyAlignment="1">
      <alignment horizontal="center" vertical="center" wrapText="1" readingOrder="1"/>
    </xf>
    <xf numFmtId="164" fontId="3" fillId="4" borderId="13" xfId="0" applyNumberFormat="1" applyFont="1" applyFill="1" applyBorder="1" applyAlignment="1">
      <alignment vertical="center" wrapText="1" readingOrder="1"/>
    </xf>
    <xf numFmtId="164" fontId="3" fillId="4" borderId="13" xfId="0" applyNumberFormat="1" applyFont="1" applyFill="1" applyBorder="1" applyAlignment="1">
      <alignment horizontal="center" vertical="center" wrapText="1" readingOrder="1"/>
    </xf>
    <xf numFmtId="164" fontId="3" fillId="5" borderId="12" xfId="0" applyNumberFormat="1" applyFont="1" applyFill="1" applyBorder="1" applyAlignment="1">
      <alignment vertical="center" wrapText="1" readingOrder="1"/>
    </xf>
    <xf numFmtId="164" fontId="3" fillId="5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left" vertical="center" wrapText="1" readingOrder="1"/>
    </xf>
    <xf numFmtId="49" fontId="3" fillId="6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readingOrder="1"/>
    </xf>
    <xf numFmtId="49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readingOrder="1"/>
    </xf>
    <xf numFmtId="164" fontId="2" fillId="2" borderId="15" xfId="0" applyNumberFormat="1" applyFont="1" applyFill="1" applyBorder="1" applyAlignment="1">
      <alignment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wrapText="1" readingOrder="1"/>
    </xf>
    <xf numFmtId="49" fontId="3" fillId="5" borderId="12" xfId="0" applyNumberFormat="1" applyFont="1" applyFill="1" applyBorder="1" applyAlignment="1">
      <alignment horizontal="center" vertical="center" wrapText="1" readingOrder="1"/>
    </xf>
    <xf numFmtId="49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6" xfId="0" applyNumberFormat="1" applyFont="1" applyFill="1" applyBorder="1" applyAlignment="1">
      <alignment vertical="center" wrapText="1" readingOrder="1"/>
    </xf>
    <xf numFmtId="164" fontId="3" fillId="5" borderId="13" xfId="0" applyNumberFormat="1" applyFont="1" applyFill="1" applyBorder="1" applyAlignment="1">
      <alignment vertical="center" wrapText="1" readingOrder="1"/>
    </xf>
    <xf numFmtId="49" fontId="3" fillId="5" borderId="13" xfId="0" applyNumberFormat="1" applyFont="1" applyFill="1" applyBorder="1" applyAlignment="1">
      <alignment horizontal="center" vertical="center" wrapText="1" readingOrder="1"/>
    </xf>
    <xf numFmtId="164" fontId="3" fillId="5" borderId="17" xfId="0" applyNumberFormat="1" applyFont="1" applyFill="1" applyBorder="1" applyAlignment="1">
      <alignment vertical="center" wrapText="1" readingOrder="1"/>
    </xf>
    <xf numFmtId="164" fontId="3" fillId="5" borderId="18" xfId="0" applyNumberFormat="1" applyFont="1" applyFill="1" applyBorder="1" applyAlignment="1">
      <alignment vertical="center" wrapText="1" readingOrder="1"/>
    </xf>
    <xf numFmtId="164" fontId="3" fillId="5" borderId="19" xfId="0" applyNumberFormat="1" applyFont="1" applyFill="1" applyBorder="1" applyAlignment="1">
      <alignment vertical="center" wrapText="1" readingOrder="1"/>
    </xf>
    <xf numFmtId="164" fontId="3" fillId="6" borderId="20" xfId="0" applyNumberFormat="1" applyFont="1" applyFill="1" applyBorder="1" applyAlignment="1">
      <alignment vertical="center" wrapText="1" readingOrder="1"/>
    </xf>
    <xf numFmtId="164" fontId="3" fillId="6" borderId="17" xfId="0" applyNumberFormat="1" applyFont="1" applyFill="1" applyBorder="1" applyAlignment="1">
      <alignment vertical="center" wrapText="1" readingOrder="1"/>
    </xf>
    <xf numFmtId="164" fontId="3" fillId="6" borderId="21" xfId="0" applyNumberFormat="1" applyFont="1" applyFill="1" applyBorder="1" applyAlignment="1">
      <alignment vertical="center" wrapText="1" readingOrder="1"/>
    </xf>
    <xf numFmtId="164" fontId="3" fillId="6" borderId="22" xfId="0" applyNumberFormat="1" applyFont="1" applyFill="1" applyBorder="1" applyAlignment="1">
      <alignment vertical="center" wrapText="1" readingOrder="1"/>
    </xf>
    <xf numFmtId="164" fontId="3" fillId="6" borderId="23" xfId="0" applyNumberFormat="1" applyFont="1" applyFill="1" applyBorder="1" applyAlignment="1">
      <alignment vertical="center" wrapText="1" readingOrder="1"/>
    </xf>
    <xf numFmtId="164" fontId="3" fillId="6" borderId="24" xfId="0" applyNumberFormat="1" applyFont="1" applyFill="1" applyBorder="1" applyAlignment="1">
      <alignment vertical="center" wrapText="1" readingOrder="1"/>
    </xf>
    <xf numFmtId="164" fontId="3" fillId="6" borderId="25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horizontal="left" vertical="center" wrapText="1" readingOrder="1"/>
    </xf>
    <xf numFmtId="164" fontId="2" fillId="2" borderId="27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vertical="center" wrapText="1" readingOrder="1"/>
    </xf>
    <xf numFmtId="164" fontId="2" fillId="2" borderId="29" xfId="0" applyNumberFormat="1" applyFont="1" applyFill="1" applyBorder="1" applyAlignment="1">
      <alignment vertical="center" wrapText="1" readingOrder="1"/>
    </xf>
    <xf numFmtId="164" fontId="2" fillId="2" borderId="30" xfId="0" applyNumberFormat="1" applyFont="1" applyFill="1" applyBorder="1" applyAlignment="1">
      <alignment vertical="center" wrapText="1" readingOrder="1"/>
    </xf>
    <xf numFmtId="164" fontId="2" fillId="2" borderId="31" xfId="0" applyNumberFormat="1" applyFont="1" applyFill="1" applyBorder="1" applyAlignment="1">
      <alignment vertical="center" wrapText="1" readingOrder="1"/>
    </xf>
    <xf numFmtId="164" fontId="2" fillId="2" borderId="32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vertical="center" wrapText="1" readingOrder="1"/>
    </xf>
    <xf numFmtId="164" fontId="2" fillId="2" borderId="34" xfId="0" applyNumberFormat="1" applyFont="1" applyFill="1" applyBorder="1" applyAlignment="1">
      <alignment horizontal="left" vertical="center" wrapText="1" readingOrder="1"/>
    </xf>
    <xf numFmtId="164" fontId="2" fillId="2" borderId="35" xfId="0" applyNumberFormat="1" applyFont="1" applyFill="1" applyBorder="1" applyAlignment="1">
      <alignment vertical="center" wrapText="1" readingOrder="1"/>
    </xf>
    <xf numFmtId="164" fontId="2" fillId="2" borderId="36" xfId="0" applyNumberFormat="1" applyFont="1" applyFill="1" applyBorder="1" applyAlignment="1">
      <alignment vertical="center" wrapText="1" readingOrder="1"/>
    </xf>
    <xf numFmtId="164" fontId="2" fillId="2" borderId="37" xfId="0" applyNumberFormat="1" applyFont="1" applyFill="1" applyBorder="1" applyAlignment="1">
      <alignment vertical="center" wrapText="1" readingOrder="1"/>
    </xf>
    <xf numFmtId="164" fontId="2" fillId="2" borderId="38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vertical="center" wrapText="1" readingOrder="1"/>
    </xf>
    <xf numFmtId="164" fontId="2" fillId="2" borderId="34" xfId="0" applyNumberFormat="1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horizontal="left" vertical="center" wrapText="1" readingOrder="1"/>
    </xf>
    <xf numFmtId="49" fontId="2" fillId="2" borderId="41" xfId="0" applyNumberFormat="1" applyFont="1" applyFill="1" applyBorder="1" applyAlignment="1">
      <alignment horizontal="center" vertical="center" wrapText="1" readingOrder="1"/>
    </xf>
    <xf numFmtId="164" fontId="2" fillId="2" borderId="41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vertical="center" wrapText="1" readingOrder="1"/>
    </xf>
    <xf numFmtId="164" fontId="2" fillId="2" borderId="43" xfId="0" applyNumberFormat="1" applyFont="1" applyFill="1" applyBorder="1" applyAlignment="1">
      <alignment vertical="center" wrapText="1" readingOrder="1"/>
    </xf>
    <xf numFmtId="164" fontId="2" fillId="2" borderId="44" xfId="0" applyNumberFormat="1" applyFont="1" applyFill="1" applyBorder="1" applyAlignment="1">
      <alignment vertical="center" wrapText="1" readingOrder="1"/>
    </xf>
    <xf numFmtId="164" fontId="2" fillId="2" borderId="45" xfId="0" applyNumberFormat="1" applyFont="1" applyFill="1" applyBorder="1" applyAlignment="1">
      <alignment vertical="center" wrapText="1" readingOrder="1"/>
    </xf>
    <xf numFmtId="164" fontId="2" fillId="2" borderId="46" xfId="0" applyNumberFormat="1" applyFont="1" applyFill="1" applyBorder="1" applyAlignment="1">
      <alignment vertical="center" wrapText="1" readingOrder="1"/>
    </xf>
    <xf numFmtId="164" fontId="2" fillId="2" borderId="47" xfId="0" applyNumberFormat="1" applyFont="1" applyFill="1" applyBorder="1" applyAlignment="1">
      <alignment vertical="center" wrapText="1" readingOrder="1"/>
    </xf>
    <xf numFmtId="164" fontId="2" fillId="2" borderId="48" xfId="0" applyNumberFormat="1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vertical="center" wrapText="1" readingOrder="1"/>
    </xf>
    <xf numFmtId="164" fontId="2" fillId="6" borderId="31" xfId="0" applyNumberFormat="1" applyFont="1" applyFill="1" applyBorder="1" applyAlignment="1">
      <alignment vertical="center" wrapText="1" readingOrder="1"/>
    </xf>
    <xf numFmtId="164" fontId="3" fillId="6" borderId="31" xfId="0" applyNumberFormat="1" applyFont="1" applyFill="1" applyBorder="1" applyAlignment="1">
      <alignment vertical="center" wrapText="1" readingOrder="1"/>
    </xf>
    <xf numFmtId="164" fontId="3" fillId="6" borderId="49" xfId="0" applyNumberFormat="1" applyFont="1" applyFill="1" applyBorder="1" applyAlignment="1">
      <alignment vertical="center" wrapText="1" readingOrder="1"/>
    </xf>
    <xf numFmtId="165" fontId="3" fillId="2" borderId="0" xfId="1" applyFont="1" applyFill="1" applyBorder="1" applyAlignment="1">
      <alignment vertical="center"/>
    </xf>
    <xf numFmtId="164" fontId="6" fillId="3" borderId="20" xfId="0" applyNumberFormat="1" applyFont="1" applyFill="1" applyBorder="1" applyAlignment="1">
      <alignment vertical="center" wrapText="1" readingOrder="1"/>
    </xf>
    <xf numFmtId="164" fontId="6" fillId="3" borderId="50" xfId="0" applyNumberFormat="1" applyFont="1" applyFill="1" applyBorder="1" applyAlignment="1">
      <alignment vertical="center" wrapText="1" readingOrder="1"/>
    </xf>
    <xf numFmtId="164" fontId="6" fillId="3" borderId="51" xfId="0" applyNumberFormat="1" applyFont="1" applyFill="1" applyBorder="1" applyAlignment="1">
      <alignment vertical="center" wrapText="1" readingOrder="1"/>
    </xf>
    <xf numFmtId="164" fontId="6" fillId="3" borderId="52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horizontal="left" vertical="center" wrapText="1" readingOrder="1"/>
    </xf>
    <xf numFmtId="49" fontId="2" fillId="0" borderId="13" xfId="0" applyNumberFormat="1" applyFont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vertical="center" wrapText="1" readingOrder="1"/>
    </xf>
    <xf numFmtId="165" fontId="2" fillId="0" borderId="0" xfId="1" applyFont="1" applyFill="1" applyBorder="1" applyAlignment="1">
      <alignment vertical="center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left" vertical="center" wrapText="1" readingOrder="1"/>
    </xf>
    <xf numFmtId="49" fontId="2" fillId="0" borderId="12" xfId="0" applyNumberFormat="1" applyFont="1" applyBorder="1" applyAlignment="1">
      <alignment horizontal="center" vertical="center" wrapText="1" readingOrder="1"/>
    </xf>
    <xf numFmtId="164" fontId="7" fillId="0" borderId="12" xfId="0" applyNumberFormat="1" applyFont="1" applyBorder="1" applyAlignment="1">
      <alignment vertical="center" wrapText="1" readingOrder="1"/>
    </xf>
    <xf numFmtId="164" fontId="2" fillId="0" borderId="53" xfId="0" applyNumberFormat="1" applyFont="1" applyBorder="1" applyAlignment="1">
      <alignment vertical="center" wrapText="1" readingOrder="1"/>
    </xf>
    <xf numFmtId="164" fontId="2" fillId="0" borderId="54" xfId="0" applyNumberFormat="1" applyFont="1" applyBorder="1" applyAlignment="1">
      <alignment vertical="center" wrapText="1" readingOrder="1"/>
    </xf>
    <xf numFmtId="164" fontId="2" fillId="0" borderId="0" xfId="0" applyNumberFormat="1" applyFont="1" applyAlignment="1">
      <alignment vertical="center" wrapText="1" readingOrder="1"/>
    </xf>
    <xf numFmtId="164" fontId="2" fillId="0" borderId="27" xfId="0" applyNumberFormat="1" applyFont="1" applyBorder="1" applyAlignment="1">
      <alignment vertical="center" wrapText="1" readingOrder="1"/>
    </xf>
    <xf numFmtId="164" fontId="2" fillId="0" borderId="14" xfId="0" applyNumberFormat="1" applyFont="1" applyBorder="1" applyAlignment="1">
      <alignment vertical="center" wrapText="1" readingOrder="1"/>
    </xf>
    <xf numFmtId="164" fontId="2" fillId="0" borderId="51" xfId="0" applyNumberFormat="1" applyFont="1" applyBorder="1" applyAlignment="1">
      <alignment vertical="center" wrapText="1" readingOrder="1"/>
    </xf>
    <xf numFmtId="164" fontId="2" fillId="0" borderId="49" xfId="0" applyNumberFormat="1" applyFont="1" applyBorder="1" applyAlignment="1">
      <alignment vertical="center" wrapText="1" readingOrder="1"/>
    </xf>
    <xf numFmtId="164" fontId="3" fillId="4" borderId="51" xfId="0" applyNumberFormat="1" applyFont="1" applyFill="1" applyBorder="1" applyAlignment="1">
      <alignment vertical="center" wrapText="1" readingOrder="1"/>
    </xf>
    <xf numFmtId="164" fontId="3" fillId="4" borderId="51" xfId="0" applyNumberFormat="1" applyFont="1" applyFill="1" applyBorder="1" applyAlignment="1">
      <alignment horizontal="center"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3" fillId="6" borderId="13" xfId="0" applyNumberFormat="1" applyFont="1" applyFill="1" applyBorder="1" applyAlignment="1">
      <alignment vertical="center" wrapText="1" readingOrder="1"/>
    </xf>
    <xf numFmtId="164" fontId="3" fillId="6" borderId="13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vertical="center" wrapText="1" readingOrder="1"/>
    </xf>
    <xf numFmtId="164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24" xfId="0" applyNumberFormat="1" applyFont="1" applyFill="1" applyBorder="1" applyAlignment="1">
      <alignment vertical="center" wrapText="1" readingOrder="1"/>
    </xf>
    <xf numFmtId="164" fontId="2" fillId="2" borderId="20" xfId="0" applyNumberFormat="1" applyFont="1" applyFill="1" applyBorder="1" applyAlignment="1">
      <alignment vertical="center" wrapText="1" readingOrder="1"/>
    </xf>
    <xf numFmtId="164" fontId="2" fillId="2" borderId="52" xfId="0" applyNumberFormat="1" applyFont="1" applyFill="1" applyBorder="1" applyAlignment="1">
      <alignment vertical="center" wrapText="1" readingOrder="1"/>
    </xf>
    <xf numFmtId="164" fontId="2" fillId="2" borderId="22" xfId="0" applyNumberFormat="1" applyFont="1" applyFill="1" applyBorder="1" applyAlignment="1">
      <alignment vertical="center" wrapText="1" readingOrder="1"/>
    </xf>
    <xf numFmtId="164" fontId="2" fillId="0" borderId="52" xfId="0" applyNumberFormat="1" applyFont="1" applyBorder="1" applyAlignment="1">
      <alignment vertical="center" wrapText="1" readingOrder="1"/>
    </xf>
    <xf numFmtId="164" fontId="3" fillId="6" borderId="51" xfId="0" applyNumberFormat="1" applyFont="1" applyFill="1" applyBorder="1" applyAlignment="1">
      <alignment vertical="center" wrapText="1" readingOrder="1"/>
    </xf>
    <xf numFmtId="164" fontId="3" fillId="6" borderId="51" xfId="0" applyNumberFormat="1" applyFont="1" applyFill="1" applyBorder="1" applyAlignment="1">
      <alignment horizontal="center" vertical="center" wrapText="1" readingOrder="1"/>
    </xf>
    <xf numFmtId="164" fontId="3" fillId="6" borderId="55" xfId="0" applyNumberFormat="1" applyFont="1" applyFill="1" applyBorder="1" applyAlignment="1">
      <alignment vertical="center" wrapText="1" readingOrder="1"/>
    </xf>
    <xf numFmtId="164" fontId="2" fillId="6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53" xfId="0" applyNumberFormat="1" applyFont="1" applyFill="1" applyBorder="1" applyAlignment="1">
      <alignment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164" fontId="2" fillId="2" borderId="49" xfId="0" applyNumberFormat="1" applyFont="1" applyFill="1" applyBorder="1" applyAlignment="1">
      <alignment vertical="center" wrapText="1" readingOrder="1"/>
    </xf>
    <xf numFmtId="164" fontId="2" fillId="2" borderId="49" xfId="0" applyNumberFormat="1" applyFont="1" applyFill="1" applyBorder="1" applyAlignment="1">
      <alignment horizontal="center" vertical="center" wrapText="1" readingOrder="1"/>
    </xf>
    <xf numFmtId="164" fontId="2" fillId="2" borderId="41" xfId="0" applyNumberFormat="1" applyFont="1" applyFill="1" applyBorder="1" applyAlignment="1">
      <alignment horizontal="center" vertical="center" wrapText="1" readingOrder="1"/>
    </xf>
    <xf numFmtId="164" fontId="2" fillId="2" borderId="13" xfId="0" applyNumberFormat="1" applyFont="1" applyFill="1" applyBorder="1" applyAlignment="1">
      <alignment vertical="center" wrapText="1" readingOrder="1"/>
    </xf>
    <xf numFmtId="164" fontId="2" fillId="2" borderId="56" xfId="0" applyNumberFormat="1" applyFont="1" applyFill="1" applyBorder="1" applyAlignment="1">
      <alignment vertical="center" wrapText="1" readingOrder="1"/>
    </xf>
    <xf numFmtId="164" fontId="2" fillId="0" borderId="41" xfId="0" applyNumberFormat="1" applyFont="1" applyBorder="1" applyAlignment="1">
      <alignment vertical="center" wrapText="1" readingOrder="1"/>
    </xf>
    <xf numFmtId="164" fontId="2" fillId="6" borderId="29" xfId="0" applyNumberFormat="1" applyFont="1" applyFill="1" applyBorder="1" applyAlignment="1">
      <alignment vertical="center" wrapText="1" readingOrder="1"/>
    </xf>
    <xf numFmtId="164" fontId="2" fillId="6" borderId="12" xfId="0" applyNumberFormat="1" applyFont="1" applyFill="1" applyBorder="1" applyAlignment="1">
      <alignment vertical="center" wrapText="1" readingOrder="1"/>
    </xf>
    <xf numFmtId="164" fontId="3" fillId="6" borderId="15" xfId="0" applyNumberFormat="1" applyFont="1" applyFill="1" applyBorder="1" applyAlignment="1">
      <alignment vertical="center" wrapText="1" readingOrder="1"/>
    </xf>
    <xf numFmtId="164" fontId="8" fillId="3" borderId="12" xfId="0" applyNumberFormat="1" applyFont="1" applyFill="1" applyBorder="1" applyAlignment="1">
      <alignment horizontal="left" vertical="center" wrapText="1" readingOrder="1"/>
    </xf>
    <xf numFmtId="164" fontId="8" fillId="3" borderId="12" xfId="0" applyNumberFormat="1" applyFont="1" applyFill="1" applyBorder="1" applyAlignment="1">
      <alignment horizontal="center" vertical="center" wrapText="1" readingOrder="1"/>
    </xf>
    <xf numFmtId="164" fontId="8" fillId="3" borderId="12" xfId="0" applyNumberFormat="1" applyFont="1" applyFill="1" applyBorder="1" applyAlignment="1">
      <alignment vertical="center" wrapText="1" readingOrder="1"/>
    </xf>
    <xf numFmtId="165" fontId="9" fillId="2" borderId="0" xfId="1" applyFont="1" applyFill="1" applyBorder="1" applyAlignment="1">
      <alignment vertical="center"/>
    </xf>
    <xf numFmtId="164" fontId="10" fillId="2" borderId="0" xfId="0" applyNumberFormat="1" applyFont="1" applyFill="1"/>
    <xf numFmtId="0" fontId="11" fillId="4" borderId="12" xfId="0" applyFont="1" applyFill="1" applyBorder="1" applyAlignment="1">
      <alignment vertical="center" wrapText="1" readingOrder="1"/>
    </xf>
    <xf numFmtId="0" fontId="11" fillId="4" borderId="12" xfId="0" applyFont="1" applyFill="1" applyBorder="1" applyAlignment="1">
      <alignment horizontal="center" vertical="center" wrapText="1" readingOrder="1"/>
    </xf>
    <xf numFmtId="164" fontId="2" fillId="6" borderId="12" xfId="0" applyNumberFormat="1" applyFont="1" applyFill="1" applyBorder="1" applyAlignment="1">
      <alignment horizontal="center" vertical="center" wrapText="1" readingOrder="1"/>
    </xf>
    <xf numFmtId="164" fontId="2" fillId="2" borderId="57" xfId="0" applyNumberFormat="1" applyFont="1" applyFill="1" applyBorder="1" applyAlignment="1">
      <alignment horizontal="center" vertical="center" wrapText="1" readingOrder="1"/>
    </xf>
    <xf numFmtId="164" fontId="2" fillId="2" borderId="51" xfId="0" applyNumberFormat="1" applyFont="1" applyFill="1" applyBorder="1" applyAlignment="1">
      <alignment horizontal="center" vertical="center" wrapText="1" readingOrder="1"/>
    </xf>
    <xf numFmtId="164" fontId="2" fillId="2" borderId="51" xfId="0" applyNumberFormat="1" applyFont="1" applyFill="1" applyBorder="1" applyAlignment="1">
      <alignment vertical="center" wrapText="1" readingOrder="1"/>
    </xf>
    <xf numFmtId="164" fontId="8" fillId="3" borderId="51" xfId="0" applyNumberFormat="1" applyFont="1" applyFill="1" applyBorder="1" applyAlignment="1">
      <alignment vertical="center" wrapText="1" readingOrder="1"/>
    </xf>
    <xf numFmtId="0" fontId="12" fillId="2" borderId="58" xfId="0" applyFont="1" applyFill="1" applyBorder="1" applyAlignment="1">
      <alignment vertical="center" wrapText="1" readingOrder="1"/>
    </xf>
    <xf numFmtId="164" fontId="2" fillId="2" borderId="56" xfId="0" applyNumberFormat="1" applyFont="1" applyFill="1" applyBorder="1" applyAlignment="1">
      <alignment horizontal="center" vertical="center" wrapText="1" readingOrder="1"/>
    </xf>
    <xf numFmtId="0" fontId="12" fillId="2" borderId="56" xfId="0" applyFont="1" applyFill="1" applyBorder="1" applyAlignment="1">
      <alignment vertical="center" wrapText="1" readingOrder="1"/>
    </xf>
    <xf numFmtId="164" fontId="3" fillId="2" borderId="49" xfId="0" applyNumberFormat="1" applyFont="1" applyFill="1" applyBorder="1" applyAlignment="1">
      <alignment vertical="center" wrapText="1" readingOrder="1"/>
    </xf>
    <xf numFmtId="164" fontId="8" fillId="3" borderId="20" xfId="0" applyNumberFormat="1" applyFont="1" applyFill="1" applyBorder="1" applyAlignment="1">
      <alignment vertical="center" wrapText="1" readingOrder="1"/>
    </xf>
    <xf numFmtId="164" fontId="8" fillId="3" borderId="52" xfId="0" applyNumberFormat="1" applyFont="1" applyFill="1" applyBorder="1" applyAlignment="1">
      <alignment vertical="center" wrapText="1" readingOrder="1"/>
    </xf>
    <xf numFmtId="0" fontId="12" fillId="0" borderId="14" xfId="0" applyFont="1" applyBorder="1" applyAlignment="1">
      <alignment vertical="center" wrapText="1" readingOrder="1"/>
    </xf>
    <xf numFmtId="164" fontId="2" fillId="0" borderId="14" xfId="0" applyNumberFormat="1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left" vertical="center" wrapText="1" readingOrder="1"/>
    </xf>
    <xf numFmtId="164" fontId="2" fillId="0" borderId="30" xfId="0" applyNumberFormat="1" applyFont="1" applyBorder="1" applyAlignment="1">
      <alignment vertical="center" wrapText="1" readingOrder="1"/>
    </xf>
    <xf numFmtId="164" fontId="2" fillId="0" borderId="31" xfId="0" applyNumberFormat="1" applyFont="1" applyBorder="1" applyAlignment="1">
      <alignment vertical="center" wrapText="1" readingOrder="1"/>
    </xf>
    <xf numFmtId="164" fontId="2" fillId="0" borderId="33" xfId="0" applyNumberFormat="1" applyFont="1" applyBorder="1" applyAlignment="1">
      <alignment vertical="center" wrapText="1" readingOrder="1"/>
    </xf>
    <xf numFmtId="164" fontId="2" fillId="0" borderId="0" xfId="0" applyNumberFormat="1" applyFont="1"/>
    <xf numFmtId="0" fontId="12" fillId="2" borderId="15" xfId="0" applyFont="1" applyFill="1" applyBorder="1" applyAlignment="1">
      <alignment vertical="center" wrapText="1" readingOrder="1"/>
    </xf>
    <xf numFmtId="0" fontId="12" fillId="2" borderId="15" xfId="0" applyFont="1" applyFill="1" applyBorder="1" applyAlignment="1">
      <alignment horizontal="left" vertical="center" wrapText="1" readingOrder="1"/>
    </xf>
    <xf numFmtId="0" fontId="12" fillId="0" borderId="15" xfId="0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left" vertical="center" wrapText="1" readingOrder="1"/>
    </xf>
    <xf numFmtId="164" fontId="2" fillId="0" borderId="36" xfId="0" applyNumberFormat="1" applyFont="1" applyBorder="1" applyAlignment="1">
      <alignment vertical="center" wrapText="1" readingOrder="1"/>
    </xf>
    <xf numFmtId="164" fontId="2" fillId="0" borderId="37" xfId="0" applyNumberFormat="1" applyFont="1" applyBorder="1" applyAlignment="1">
      <alignment vertical="center" wrapText="1" readingOrder="1"/>
    </xf>
    <xf numFmtId="164" fontId="2" fillId="0" borderId="39" xfId="0" applyNumberFormat="1" applyFont="1" applyBorder="1" applyAlignment="1">
      <alignment vertical="center" wrapText="1" readingOrder="1"/>
    </xf>
    <xf numFmtId="164" fontId="2" fillId="0" borderId="35" xfId="0" applyNumberFormat="1" applyFont="1" applyBorder="1" applyAlignment="1">
      <alignment vertical="center" wrapText="1" readingOrder="1"/>
    </xf>
    <xf numFmtId="0" fontId="2" fillId="2" borderId="0" xfId="0" applyFont="1" applyFill="1"/>
    <xf numFmtId="0" fontId="12" fillId="2" borderId="41" xfId="0" applyFont="1" applyFill="1" applyBorder="1" applyAlignment="1">
      <alignment vertical="center" wrapText="1" readingOrder="1"/>
    </xf>
    <xf numFmtId="0" fontId="12" fillId="2" borderId="41" xfId="0" applyFont="1" applyFill="1" applyBorder="1" applyAlignment="1">
      <alignment horizontal="left" vertical="center" wrapText="1" readingOrder="1"/>
    </xf>
    <xf numFmtId="164" fontId="13" fillId="2" borderId="0" xfId="0" applyNumberFormat="1" applyFont="1" applyFill="1"/>
    <xf numFmtId="165" fontId="3" fillId="2" borderId="0" xfId="1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 wrapText="1" readingOrder="1"/>
    </xf>
    <xf numFmtId="164" fontId="15" fillId="2" borderId="0" xfId="0" applyNumberFormat="1" applyFont="1" applyFill="1"/>
    <xf numFmtId="165" fontId="15" fillId="2" borderId="0" xfId="1" applyFont="1" applyFill="1" applyBorder="1"/>
    <xf numFmtId="165" fontId="3" fillId="2" borderId="0" xfId="1" applyFont="1" applyFill="1" applyBorder="1"/>
    <xf numFmtId="165" fontId="3" fillId="2" borderId="0" xfId="1" applyFont="1" applyFill="1"/>
    <xf numFmtId="165" fontId="2" fillId="2" borderId="0" xfId="1" applyFont="1" applyFill="1" applyBorder="1"/>
    <xf numFmtId="164" fontId="16" fillId="2" borderId="0" xfId="0" applyNumberFormat="1" applyFont="1" applyFill="1"/>
    <xf numFmtId="165" fontId="16" fillId="2" borderId="0" xfId="1" applyFont="1" applyFill="1" applyBorder="1"/>
    <xf numFmtId="164" fontId="2" fillId="2" borderId="0" xfId="0" applyNumberFormat="1" applyFont="1" applyFill="1" applyAlignment="1">
      <alignment wrapText="1"/>
    </xf>
    <xf numFmtId="0" fontId="17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7" fillId="0" borderId="0" xfId="0" applyFont="1"/>
    <xf numFmtId="0" fontId="17" fillId="0" borderId="4" xfId="0" applyFont="1" applyBorder="1"/>
    <xf numFmtId="0" fontId="10" fillId="0" borderId="0" xfId="0" applyFont="1"/>
    <xf numFmtId="0" fontId="10" fillId="0" borderId="5" xfId="0" applyFont="1" applyBorder="1"/>
    <xf numFmtId="0" fontId="17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0" xfId="0" applyFont="1" applyAlignment="1" applyProtection="1">
      <alignment horizontal="left"/>
      <protection locked="0"/>
    </xf>
    <xf numFmtId="3" fontId="17" fillId="0" borderId="0" xfId="0" applyNumberFormat="1" applyFont="1"/>
    <xf numFmtId="3" fontId="19" fillId="0" borderId="0" xfId="0" applyNumberFormat="1" applyFont="1" applyAlignment="1">
      <alignment horizontal="right"/>
    </xf>
    <xf numFmtId="0" fontId="19" fillId="0" borderId="0" xfId="0" applyFont="1"/>
    <xf numFmtId="3" fontId="19" fillId="0" borderId="0" xfId="0" applyNumberFormat="1" applyFont="1"/>
    <xf numFmtId="164" fontId="20" fillId="3" borderId="12" xfId="0" applyNumberFormat="1" applyFont="1" applyFill="1" applyBorder="1" applyAlignment="1">
      <alignment horizontal="center" vertical="center" wrapText="1" readingOrder="1"/>
    </xf>
    <xf numFmtId="3" fontId="20" fillId="3" borderId="12" xfId="0" applyNumberFormat="1" applyFont="1" applyFill="1" applyBorder="1" applyAlignment="1">
      <alignment horizontal="center" vertical="center" wrapText="1" readingOrder="1"/>
    </xf>
    <xf numFmtId="164" fontId="8" fillId="3" borderId="13" xfId="0" applyNumberFormat="1" applyFont="1" applyFill="1" applyBorder="1" applyAlignment="1">
      <alignment vertical="center" wrapText="1" readingOrder="1"/>
    </xf>
    <xf numFmtId="0" fontId="9" fillId="0" borderId="0" xfId="0" applyFont="1"/>
    <xf numFmtId="0" fontId="11" fillId="7" borderId="13" xfId="0" applyFont="1" applyFill="1" applyBorder="1" applyAlignment="1">
      <alignment vertical="center" wrapText="1" readingOrder="1"/>
    </xf>
    <xf numFmtId="164" fontId="3" fillId="7" borderId="13" xfId="0" applyNumberFormat="1" applyFont="1" applyFill="1" applyBorder="1" applyAlignment="1">
      <alignment horizontal="center" vertical="center" wrapText="1" readingOrder="1"/>
    </xf>
    <xf numFmtId="164" fontId="3" fillId="7" borderId="13" xfId="0" applyNumberFormat="1" applyFont="1" applyFill="1" applyBorder="1" applyAlignment="1">
      <alignment vertical="center" wrapText="1" readingOrder="1"/>
    </xf>
    <xf numFmtId="0" fontId="2" fillId="0" borderId="0" xfId="0" applyFont="1"/>
    <xf numFmtId="0" fontId="3" fillId="0" borderId="0" xfId="0" applyFont="1"/>
    <xf numFmtId="0" fontId="11" fillId="5" borderId="12" xfId="0" applyFont="1" applyFill="1" applyBorder="1" applyAlignment="1">
      <alignment vertical="center" wrapText="1" readingOrder="1"/>
    </xf>
    <xf numFmtId="164" fontId="2" fillId="0" borderId="12" xfId="0" applyNumberFormat="1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vertical="center" wrapText="1" readingOrder="1"/>
    </xf>
    <xf numFmtId="3" fontId="12" fillId="0" borderId="12" xfId="0" applyNumberFormat="1" applyFont="1" applyBorder="1" applyAlignment="1">
      <alignment vertical="center" wrapText="1" readingOrder="1"/>
    </xf>
    <xf numFmtId="0" fontId="12" fillId="0" borderId="12" xfId="2" applyFont="1" applyBorder="1" applyAlignment="1">
      <alignment horizontal="center" vertical="center" wrapText="1" readingOrder="1"/>
    </xf>
    <xf numFmtId="164" fontId="10" fillId="7" borderId="12" xfId="0" applyNumberFormat="1" applyFont="1" applyFill="1" applyBorder="1" applyAlignment="1">
      <alignment horizontal="left" vertical="center" wrapText="1" readingOrder="1"/>
    </xf>
    <xf numFmtId="164" fontId="10" fillId="7" borderId="12" xfId="0" applyNumberFormat="1" applyFont="1" applyFill="1" applyBorder="1" applyAlignment="1">
      <alignment horizontal="center" vertical="center" wrapText="1" readingOrder="1"/>
    </xf>
    <xf numFmtId="164" fontId="10" fillId="7" borderId="12" xfId="0" applyNumberFormat="1" applyFont="1" applyFill="1" applyBorder="1" applyAlignment="1">
      <alignment vertical="center" wrapText="1" readingOrder="1"/>
    </xf>
    <xf numFmtId="164" fontId="10" fillId="4" borderId="12" xfId="0" applyNumberFormat="1" applyFont="1" applyFill="1" applyBorder="1" applyAlignment="1">
      <alignment horizontal="left" vertical="center" wrapText="1" readingOrder="1"/>
    </xf>
    <xf numFmtId="164" fontId="10" fillId="4" borderId="13" xfId="0" applyNumberFormat="1" applyFont="1" applyFill="1" applyBorder="1" applyAlignment="1">
      <alignment horizontal="center" vertical="center" wrapText="1" readingOrder="1"/>
    </xf>
    <xf numFmtId="164" fontId="10" fillId="4" borderId="12" xfId="0" applyNumberFormat="1" applyFont="1" applyFill="1" applyBorder="1" applyAlignment="1">
      <alignment vertical="center" wrapText="1" readingOrder="1"/>
    </xf>
    <xf numFmtId="164" fontId="10" fillId="5" borderId="12" xfId="0" applyNumberFormat="1" applyFont="1" applyFill="1" applyBorder="1" applyAlignment="1">
      <alignment horizontal="left" vertical="center" wrapText="1" readingOrder="1"/>
    </xf>
    <xf numFmtId="164" fontId="10" fillId="5" borderId="12" xfId="0" applyNumberFormat="1" applyFont="1" applyFill="1" applyBorder="1" applyAlignment="1">
      <alignment horizontal="center" vertical="center" wrapText="1" readingOrder="1"/>
    </xf>
    <xf numFmtId="164" fontId="10" fillId="5" borderId="12" xfId="0" applyNumberFormat="1" applyFont="1" applyFill="1" applyBorder="1" applyAlignment="1">
      <alignment horizontal="left" vertical="top" wrapText="1" readingOrder="1"/>
    </xf>
    <xf numFmtId="164" fontId="10" fillId="5" borderId="12" xfId="0" applyNumberFormat="1" applyFont="1" applyFill="1" applyBorder="1" applyAlignment="1">
      <alignment vertical="center" wrapText="1" readingOrder="1"/>
    </xf>
    <xf numFmtId="164" fontId="2" fillId="0" borderId="49" xfId="0" applyNumberFormat="1" applyFont="1" applyBorder="1" applyAlignment="1">
      <alignment horizontal="center" vertical="center" wrapText="1" readingOrder="1"/>
    </xf>
    <xf numFmtId="0" fontId="12" fillId="0" borderId="49" xfId="0" applyFont="1" applyBorder="1" applyAlignment="1">
      <alignment horizontal="left" vertical="center" wrapText="1" readingOrder="1"/>
    </xf>
    <xf numFmtId="3" fontId="12" fillId="0" borderId="49" xfId="0" applyNumberFormat="1" applyFont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vertical="center" wrapText="1" readingOrder="1"/>
    </xf>
    <xf numFmtId="3" fontId="12" fillId="0" borderId="14" xfId="0" applyNumberFormat="1" applyFont="1" applyBorder="1" applyAlignment="1">
      <alignment vertical="center" wrapText="1" readingOrder="1"/>
    </xf>
    <xf numFmtId="3" fontId="8" fillId="3" borderId="12" xfId="0" applyNumberFormat="1" applyFont="1" applyFill="1" applyBorder="1" applyAlignment="1">
      <alignment vertical="center"/>
    </xf>
    <xf numFmtId="43" fontId="17" fillId="0" borderId="0" xfId="3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2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164" fontId="22" fillId="3" borderId="12" xfId="0" applyNumberFormat="1" applyFont="1" applyFill="1" applyBorder="1" applyAlignment="1">
      <alignment horizontal="center" vertical="center" wrapText="1" readingOrder="1"/>
    </xf>
    <xf numFmtId="3" fontId="22" fillId="3" borderId="12" xfId="0" applyNumberFormat="1" applyFont="1" applyFill="1" applyBorder="1" applyAlignment="1">
      <alignment horizontal="center" vertical="center" wrapText="1" readingOrder="1"/>
    </xf>
    <xf numFmtId="3" fontId="9" fillId="2" borderId="0" xfId="0" applyNumberFormat="1" applyFont="1" applyFill="1"/>
    <xf numFmtId="0" fontId="9" fillId="2" borderId="0" xfId="0" applyFont="1" applyFill="1"/>
    <xf numFmtId="0" fontId="23" fillId="2" borderId="0" xfId="0" applyFont="1" applyFill="1" applyAlignment="1">
      <alignment vertical="center" wrapText="1" readingOrder="1"/>
    </xf>
    <xf numFmtId="165" fontId="9" fillId="2" borderId="0" xfId="1" applyFont="1" applyFill="1"/>
    <xf numFmtId="0" fontId="10" fillId="2" borderId="0" xfId="0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vertical="center" wrapText="1" readingOrder="1"/>
    </xf>
    <xf numFmtId="167" fontId="2" fillId="2" borderId="0" xfId="1" applyNumberFormat="1" applyFont="1" applyFill="1"/>
    <xf numFmtId="164" fontId="2" fillId="4" borderId="12" xfId="0" applyNumberFormat="1" applyFont="1" applyFill="1" applyBorder="1" applyAlignment="1">
      <alignment horizontal="center" vertical="center" wrapText="1" readingOrder="1"/>
    </xf>
    <xf numFmtId="3" fontId="2" fillId="0" borderId="0" xfId="0" applyNumberFormat="1" applyFont="1"/>
    <xf numFmtId="0" fontId="12" fillId="0" borderId="0" xfId="0" applyFont="1" applyAlignment="1">
      <alignment vertical="center" wrapText="1" readingOrder="1"/>
    </xf>
    <xf numFmtId="165" fontId="2" fillId="0" borderId="0" xfId="1" applyFont="1" applyFill="1"/>
    <xf numFmtId="164" fontId="2" fillId="5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horizontal="center" vertical="center" wrapText="1" readingOrder="1"/>
    </xf>
    <xf numFmtId="0" fontId="12" fillId="0" borderId="12" xfId="0" applyFont="1" applyBorder="1" applyAlignment="1">
      <alignment vertical="center" wrapText="1" readingOrder="1"/>
    </xf>
    <xf numFmtId="168" fontId="2" fillId="0" borderId="12" xfId="0" applyNumberFormat="1" applyFont="1" applyBorder="1" applyAlignment="1">
      <alignment vertical="center" wrapText="1" readingOrder="1"/>
    </xf>
    <xf numFmtId="164" fontId="3" fillId="2" borderId="12" xfId="0" applyNumberFormat="1" applyFont="1" applyFill="1" applyBorder="1" applyAlignment="1">
      <alignment vertical="center" wrapText="1" readingOrder="1"/>
    </xf>
    <xf numFmtId="0" fontId="11" fillId="7" borderId="12" xfId="0" applyFont="1" applyFill="1" applyBorder="1" applyAlignment="1">
      <alignment vertical="center" wrapText="1" readingOrder="1"/>
    </xf>
    <xf numFmtId="0" fontId="11" fillId="7" borderId="12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/>
    <xf numFmtId="164" fontId="3" fillId="7" borderId="12" xfId="0" applyNumberFormat="1" applyFont="1" applyFill="1" applyBorder="1" applyAlignment="1">
      <alignment horizontal="left" vertical="center" wrapText="1" readingOrder="1"/>
    </xf>
    <xf numFmtId="0" fontId="3" fillId="4" borderId="12" xfId="0" applyFont="1" applyFill="1" applyBorder="1"/>
    <xf numFmtId="164" fontId="3" fillId="4" borderId="12" xfId="0" applyNumberFormat="1" applyFont="1" applyFill="1" applyBorder="1" applyAlignment="1">
      <alignment horizontal="left" vertical="center" wrapText="1" readingOrder="1"/>
    </xf>
    <xf numFmtId="0" fontId="12" fillId="0" borderId="12" xfId="2" applyFont="1" applyBorder="1" applyAlignment="1">
      <alignment vertical="center" wrapText="1" readingOrder="1"/>
    </xf>
    <xf numFmtId="0" fontId="12" fillId="0" borderId="12" xfId="2" applyFont="1" applyBorder="1" applyAlignment="1">
      <alignment horizontal="left" vertical="top" wrapText="1" readingOrder="1"/>
    </xf>
    <xf numFmtId="168" fontId="2" fillId="2" borderId="12" xfId="0" applyNumberFormat="1" applyFont="1" applyFill="1" applyBorder="1" applyAlignment="1">
      <alignment vertical="center" wrapText="1" readingOrder="1"/>
    </xf>
    <xf numFmtId="167" fontId="2" fillId="2" borderId="0" xfId="0" applyNumberFormat="1" applyFont="1" applyFill="1"/>
    <xf numFmtId="168" fontId="8" fillId="3" borderId="12" xfId="0" applyNumberFormat="1" applyFont="1" applyFill="1" applyBorder="1" applyAlignment="1">
      <alignment vertical="center"/>
    </xf>
    <xf numFmtId="0" fontId="13" fillId="2" borderId="0" xfId="0" applyFont="1" applyFill="1"/>
    <xf numFmtId="165" fontId="13" fillId="2" borderId="0" xfId="1" applyFont="1" applyFill="1"/>
    <xf numFmtId="4" fontId="13" fillId="2" borderId="0" xfId="0" applyNumberFormat="1" applyFont="1" applyFill="1"/>
    <xf numFmtId="3" fontId="13" fillId="2" borderId="0" xfId="0" applyNumberFormat="1" applyFont="1" applyFill="1"/>
    <xf numFmtId="167" fontId="13" fillId="2" borderId="0" xfId="1" applyNumberFormat="1" applyFont="1" applyFill="1"/>
    <xf numFmtId="3" fontId="16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vertical="center"/>
    </xf>
    <xf numFmtId="4" fontId="2" fillId="2" borderId="0" xfId="0" applyNumberFormat="1" applyFont="1" applyFill="1"/>
    <xf numFmtId="168" fontId="2" fillId="2" borderId="0" xfId="0" applyNumberFormat="1" applyFont="1" applyFill="1"/>
    <xf numFmtId="164" fontId="13" fillId="2" borderId="0" xfId="0" applyNumberFormat="1" applyFont="1" applyFill="1" applyAlignment="1">
      <alignment vertical="center" wrapText="1" readingOrder="1"/>
    </xf>
    <xf numFmtId="164" fontId="14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165" fontId="13" fillId="2" borderId="0" xfId="1" applyFont="1" applyFill="1" applyAlignment="1">
      <alignment vertical="center"/>
    </xf>
    <xf numFmtId="164" fontId="17" fillId="0" borderId="0" xfId="0" applyNumberFormat="1" applyFont="1"/>
    <xf numFmtId="43" fontId="19" fillId="0" borderId="0" xfId="3" applyFont="1" applyFill="1"/>
    <xf numFmtId="166" fontId="19" fillId="0" borderId="0" xfId="3" applyNumberFormat="1" applyFont="1" applyFill="1"/>
    <xf numFmtId="43" fontId="17" fillId="0" borderId="0" xfId="3" applyFont="1" applyFill="1"/>
    <xf numFmtId="43" fontId="17" fillId="0" borderId="0" xfId="0" applyNumberFormat="1" applyFont="1"/>
    <xf numFmtId="0" fontId="3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164" fontId="3" fillId="0" borderId="1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8" fillId="3" borderId="52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4">
    <cellStyle name="Millares" xfId="1" builtinId="3"/>
    <cellStyle name="Millares 2" xfId="3" xr:uid="{AE4F3827-D6EC-401E-A9C2-C537664F641D}"/>
    <cellStyle name="Normal" xfId="0" builtinId="0"/>
    <cellStyle name="Normal 2" xfId="2" xr:uid="{B658B636-3BC0-4537-B80B-4CC07F518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323850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2B5FA0-1703-4C2F-81B4-7F2B69808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809626</xdr:colOff>
      <xdr:row>0</xdr:row>
      <xdr:rowOff>152401</xdr:rowOff>
    </xdr:from>
    <xdr:to>
      <xdr:col>2</xdr:col>
      <xdr:colOff>2428876</xdr:colOff>
      <xdr:row>2</xdr:row>
      <xdr:rowOff>285750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80DA6B96-3C69-42EE-A85B-1E785D10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52401"/>
          <a:ext cx="1619250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97194</xdr:rowOff>
    </xdr:from>
    <xdr:to>
      <xdr:col>2</xdr:col>
      <xdr:colOff>402382</xdr:colOff>
      <xdr:row>2</xdr:row>
      <xdr:rowOff>105747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2123A7-E846-4300-B70D-ABA5884A2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97194"/>
          <a:ext cx="1722081" cy="54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1137169</xdr:colOff>
      <xdr:row>0</xdr:row>
      <xdr:rowOff>0</xdr:rowOff>
    </xdr:from>
    <xdr:to>
      <xdr:col>2</xdr:col>
      <xdr:colOff>2756419</xdr:colOff>
      <xdr:row>2</xdr:row>
      <xdr:rowOff>184668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41017C41-9304-4DDD-8690-9E7EA2C8B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694" y="0"/>
          <a:ext cx="1619250" cy="71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566257</xdr:colOff>
      <xdr:row>2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392BE5-9EA0-4A72-8C99-371A3A200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5057" cy="74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843359</xdr:colOff>
      <xdr:row>0</xdr:row>
      <xdr:rowOff>0</xdr:rowOff>
    </xdr:from>
    <xdr:to>
      <xdr:col>2</xdr:col>
      <xdr:colOff>2668984</xdr:colOff>
      <xdr:row>2</xdr:row>
      <xdr:rowOff>128984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F7FFBC7A-3100-498D-ACC8-32323DBD6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159" y="0"/>
          <a:ext cx="1825625" cy="70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5BF4-A1A0-4FFE-8921-1ECF01C0AE0B}">
  <sheetPr>
    <tabColor theme="3" tint="0.59999389629810485"/>
  </sheetPr>
  <dimension ref="A1:BO150"/>
  <sheetViews>
    <sheetView tabSelected="1" zoomScale="110" zoomScaleNormal="110" workbookViewId="0">
      <pane ySplit="6" topLeftCell="A117" activePane="bottomLeft" state="frozen"/>
      <selection activeCell="G1" sqref="G1"/>
      <selection pane="bottomLeft" activeCell="X12" sqref="X12"/>
    </sheetView>
  </sheetViews>
  <sheetFormatPr baseColWidth="10" defaultRowHeight="12" x14ac:dyDescent="0.2"/>
  <cols>
    <col min="1" max="1" width="18.7109375" style="6" customWidth="1"/>
    <col min="2" max="2" width="4" style="14" bestFit="1" customWidth="1"/>
    <col min="3" max="3" width="46.42578125" style="6" customWidth="1"/>
    <col min="4" max="7" width="13.7109375" style="6" customWidth="1"/>
    <col min="8" max="10" width="13.7109375" style="6" hidden="1" customWidth="1"/>
    <col min="11" max="11" width="13.7109375" style="6" customWidth="1"/>
    <col min="12" max="19" width="13.7109375" style="6" hidden="1" customWidth="1"/>
    <col min="20" max="20" width="16.28515625" style="6" bestFit="1" customWidth="1"/>
    <col min="21" max="23" width="13.7109375" style="6" hidden="1" customWidth="1"/>
    <col min="24" max="24" width="13.7109375" style="6" customWidth="1"/>
    <col min="25" max="32" width="13.7109375" style="6" hidden="1" customWidth="1"/>
    <col min="33" max="33" width="13.7109375" style="6" customWidth="1"/>
    <col min="34" max="36" width="13.7109375" style="6" hidden="1" customWidth="1"/>
    <col min="37" max="37" width="13.7109375" style="6" customWidth="1"/>
    <col min="38" max="45" width="13.7109375" style="6" hidden="1" customWidth="1"/>
    <col min="46" max="46" width="13.7109375" style="6" customWidth="1"/>
    <col min="47" max="49" width="13.7109375" style="6" hidden="1" customWidth="1"/>
    <col min="50" max="50" width="13.7109375" style="6" customWidth="1"/>
    <col min="51" max="58" width="13.7109375" style="6" hidden="1" customWidth="1"/>
    <col min="59" max="59" width="13.7109375" style="6" customWidth="1"/>
    <col min="60" max="60" width="16.5703125" style="5" bestFit="1" customWidth="1"/>
    <col min="61" max="61" width="12.5703125" style="6" bestFit="1" customWidth="1"/>
    <col min="62" max="62" width="15.140625" style="6" bestFit="1" customWidth="1"/>
    <col min="63" max="63" width="17.5703125" style="6" bestFit="1" customWidth="1"/>
    <col min="64" max="67" width="15.140625" style="6" bestFit="1" customWidth="1"/>
    <col min="68" max="16384" width="11.42578125" style="6"/>
  </cols>
  <sheetData>
    <row r="1" spans="1:60" ht="20.25" customHeight="1" x14ac:dyDescent="0.2">
      <c r="A1" s="1"/>
      <c r="B1" s="2"/>
      <c r="C1" s="3"/>
      <c r="D1" s="329" t="s">
        <v>0</v>
      </c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1" t="s">
        <v>1</v>
      </c>
      <c r="BG1" s="332"/>
    </row>
    <row r="2" spans="1:60" ht="20.25" customHeight="1" x14ac:dyDescent="0.2">
      <c r="A2" s="7"/>
      <c r="B2" s="8"/>
      <c r="C2" s="9"/>
      <c r="D2" s="329" t="s">
        <v>2</v>
      </c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3" t="s">
        <v>3</v>
      </c>
      <c r="BG2" s="334"/>
    </row>
    <row r="3" spans="1:60" ht="27.75" customHeight="1" thickBot="1" x14ac:dyDescent="0.25">
      <c r="A3" s="10"/>
      <c r="B3" s="11"/>
      <c r="C3" s="12"/>
      <c r="D3" s="329" t="s">
        <v>4</v>
      </c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5"/>
      <c r="BG3" s="336"/>
    </row>
    <row r="4" spans="1:60" ht="20.25" customHeight="1" thickBot="1" x14ac:dyDescent="0.25">
      <c r="A4" s="13" t="s">
        <v>5</v>
      </c>
      <c r="AU4" s="15"/>
      <c r="AV4" s="8"/>
      <c r="AW4" s="8"/>
      <c r="AX4" s="8"/>
      <c r="AY4" s="8"/>
      <c r="AZ4" s="8"/>
      <c r="BA4" s="8"/>
      <c r="BB4" s="8"/>
      <c r="BC4" s="8"/>
      <c r="BD4" s="8"/>
      <c r="BE4" s="8"/>
      <c r="BF4" s="320" t="s">
        <v>6</v>
      </c>
      <c r="BG4" s="321"/>
    </row>
    <row r="5" spans="1:60" ht="20.25" customHeight="1" thickBot="1" x14ac:dyDescent="0.25">
      <c r="A5" s="16" t="s">
        <v>7</v>
      </c>
      <c r="B5" s="17"/>
      <c r="C5" s="18"/>
      <c r="D5" s="322" t="s">
        <v>8</v>
      </c>
      <c r="E5" s="323"/>
      <c r="F5" s="323"/>
      <c r="G5" s="324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325"/>
      <c r="Z5" s="325"/>
      <c r="AA5" s="325"/>
      <c r="AB5" s="325"/>
      <c r="AC5" s="325"/>
      <c r="AD5" s="325"/>
      <c r="AE5" s="325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326"/>
      <c r="BG5" s="327"/>
      <c r="BH5" s="20"/>
    </row>
    <row r="6" spans="1:60" ht="35.25" customHeight="1" x14ac:dyDescent="0.2">
      <c r="A6" s="21" t="s">
        <v>9</v>
      </c>
      <c r="B6" s="21" t="s">
        <v>10</v>
      </c>
      <c r="C6" s="21" t="s">
        <v>11</v>
      </c>
      <c r="D6" s="21" t="s">
        <v>12</v>
      </c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18</v>
      </c>
      <c r="K6" s="21" t="s">
        <v>19</v>
      </c>
      <c r="L6" s="21" t="s">
        <v>20</v>
      </c>
      <c r="M6" s="21" t="s">
        <v>21</v>
      </c>
      <c r="N6" s="21" t="s">
        <v>22</v>
      </c>
      <c r="O6" s="21" t="s">
        <v>23</v>
      </c>
      <c r="P6" s="21" t="s">
        <v>24</v>
      </c>
      <c r="Q6" s="21" t="s">
        <v>25</v>
      </c>
      <c r="R6" s="21" t="s">
        <v>26</v>
      </c>
      <c r="S6" s="21" t="s">
        <v>27</v>
      </c>
      <c r="T6" s="21" t="s">
        <v>28</v>
      </c>
      <c r="U6" s="21" t="s">
        <v>29</v>
      </c>
      <c r="V6" s="21" t="s">
        <v>30</v>
      </c>
      <c r="W6" s="21" t="s">
        <v>31</v>
      </c>
      <c r="X6" s="21" t="s">
        <v>32</v>
      </c>
      <c r="Y6" s="21" t="s">
        <v>33</v>
      </c>
      <c r="Z6" s="21" t="s">
        <v>34</v>
      </c>
      <c r="AA6" s="21" t="s">
        <v>35</v>
      </c>
      <c r="AB6" s="21" t="s">
        <v>36</v>
      </c>
      <c r="AC6" s="21" t="s">
        <v>37</v>
      </c>
      <c r="AD6" s="21" t="s">
        <v>38</v>
      </c>
      <c r="AE6" s="21" t="s">
        <v>39</v>
      </c>
      <c r="AF6" s="21" t="s">
        <v>40</v>
      </c>
      <c r="AG6" s="21" t="s">
        <v>41</v>
      </c>
      <c r="AH6" s="21" t="s">
        <v>42</v>
      </c>
      <c r="AI6" s="21" t="s">
        <v>43</v>
      </c>
      <c r="AJ6" s="21" t="s">
        <v>44</v>
      </c>
      <c r="AK6" s="21" t="s">
        <v>45</v>
      </c>
      <c r="AL6" s="21" t="s">
        <v>46</v>
      </c>
      <c r="AM6" s="21" t="s">
        <v>47</v>
      </c>
      <c r="AN6" s="21" t="s">
        <v>48</v>
      </c>
      <c r="AO6" s="21" t="s">
        <v>49</v>
      </c>
      <c r="AP6" s="21" t="s">
        <v>50</v>
      </c>
      <c r="AQ6" s="21" t="s">
        <v>51</v>
      </c>
      <c r="AR6" s="21" t="s">
        <v>52</v>
      </c>
      <c r="AS6" s="21" t="s">
        <v>53</v>
      </c>
      <c r="AT6" s="21" t="s">
        <v>54</v>
      </c>
      <c r="AU6" s="21" t="s">
        <v>55</v>
      </c>
      <c r="AV6" s="21" t="s">
        <v>56</v>
      </c>
      <c r="AW6" s="21" t="s">
        <v>57</v>
      </c>
      <c r="AX6" s="21" t="s">
        <v>58</v>
      </c>
      <c r="AY6" s="21" t="s">
        <v>59</v>
      </c>
      <c r="AZ6" s="21" t="s">
        <v>60</v>
      </c>
      <c r="BA6" s="21" t="s">
        <v>61</v>
      </c>
      <c r="BB6" s="21" t="s">
        <v>62</v>
      </c>
      <c r="BC6" s="21" t="s">
        <v>63</v>
      </c>
      <c r="BD6" s="21" t="s">
        <v>64</v>
      </c>
      <c r="BE6" s="21" t="s">
        <v>65</v>
      </c>
      <c r="BF6" s="21" t="s">
        <v>66</v>
      </c>
      <c r="BG6" s="21" t="s">
        <v>67</v>
      </c>
      <c r="BH6" s="22"/>
    </row>
    <row r="7" spans="1:60" ht="21" customHeight="1" x14ac:dyDescent="0.2">
      <c r="A7" s="23" t="s">
        <v>68</v>
      </c>
      <c r="B7" s="24"/>
      <c r="C7" s="23" t="s">
        <v>69</v>
      </c>
      <c r="D7" s="23">
        <f>+D8+D42+D89+D102</f>
        <v>180914447000</v>
      </c>
      <c r="E7" s="23">
        <f t="shared" ref="E7:BG7" si="0">+E8+E42+E89+E102</f>
        <v>4289621698.3000002</v>
      </c>
      <c r="F7" s="23">
        <f t="shared" si="0"/>
        <v>4289621698.3000002</v>
      </c>
      <c r="G7" s="23">
        <f t="shared" si="0"/>
        <v>180914447000</v>
      </c>
      <c r="H7" s="23">
        <f t="shared" si="0"/>
        <v>167755522739.5</v>
      </c>
      <c r="I7" s="23">
        <f t="shared" si="0"/>
        <v>1593589939.1399999</v>
      </c>
      <c r="J7" s="23">
        <f t="shared" si="0"/>
        <v>3624153007.7200003</v>
      </c>
      <c r="K7" s="23">
        <f t="shared" si="0"/>
        <v>924311124.69000006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3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173897576811.04999</v>
      </c>
      <c r="U7" s="23">
        <f t="shared" si="0"/>
        <v>19960738238.18</v>
      </c>
      <c r="V7" s="23">
        <f t="shared" si="0"/>
        <v>13966275483.889999</v>
      </c>
      <c r="W7" s="23">
        <f t="shared" si="0"/>
        <v>10393399502.16</v>
      </c>
      <c r="X7" s="23">
        <f t="shared" si="0"/>
        <v>12107140388.709999</v>
      </c>
      <c r="Y7" s="23">
        <f t="shared" si="0"/>
        <v>0</v>
      </c>
      <c r="Z7" s="23">
        <f t="shared" si="0"/>
        <v>0</v>
      </c>
      <c r="AA7" s="23">
        <f t="shared" si="0"/>
        <v>0</v>
      </c>
      <c r="AB7" s="23">
        <f t="shared" si="0"/>
        <v>0</v>
      </c>
      <c r="AC7" s="23">
        <f t="shared" si="0"/>
        <v>0</v>
      </c>
      <c r="AD7" s="23">
        <f t="shared" si="0"/>
        <v>0</v>
      </c>
      <c r="AE7" s="23">
        <f t="shared" si="0"/>
        <v>0</v>
      </c>
      <c r="AF7" s="23">
        <f t="shared" si="0"/>
        <v>0</v>
      </c>
      <c r="AG7" s="23">
        <f t="shared" si="0"/>
        <v>56427553612.940002</v>
      </c>
      <c r="AH7" s="23">
        <f t="shared" si="0"/>
        <v>8848230685.3199997</v>
      </c>
      <c r="AI7" s="23">
        <f t="shared" si="0"/>
        <v>10858184210.129999</v>
      </c>
      <c r="AJ7" s="23">
        <f t="shared" si="0"/>
        <v>12114814123.879999</v>
      </c>
      <c r="AK7" s="23">
        <f t="shared" si="0"/>
        <v>14018439987.139999</v>
      </c>
      <c r="AL7" s="23">
        <f t="shared" si="0"/>
        <v>0</v>
      </c>
      <c r="AM7" s="23">
        <f t="shared" si="0"/>
        <v>0</v>
      </c>
      <c r="AN7" s="23">
        <f t="shared" si="0"/>
        <v>0</v>
      </c>
      <c r="AO7" s="23">
        <f t="shared" si="0"/>
        <v>0</v>
      </c>
      <c r="AP7" s="23">
        <f t="shared" si="0"/>
        <v>0</v>
      </c>
      <c r="AQ7" s="23">
        <f t="shared" si="0"/>
        <v>0</v>
      </c>
      <c r="AR7" s="23">
        <f t="shared" si="0"/>
        <v>0</v>
      </c>
      <c r="AS7" s="23">
        <f t="shared" si="0"/>
        <v>0</v>
      </c>
      <c r="AT7" s="23">
        <f t="shared" si="0"/>
        <v>45839669006.470001</v>
      </c>
      <c r="AU7" s="23">
        <f t="shared" si="0"/>
        <v>8848230685.3199997</v>
      </c>
      <c r="AV7" s="23">
        <f t="shared" si="0"/>
        <v>10858184210.129999</v>
      </c>
      <c r="AW7" s="23">
        <f t="shared" si="0"/>
        <v>12114814123.879999</v>
      </c>
      <c r="AX7" s="23">
        <f t="shared" si="0"/>
        <v>14018439987.139999</v>
      </c>
      <c r="AY7" s="23">
        <f t="shared" si="0"/>
        <v>0</v>
      </c>
      <c r="AZ7" s="23">
        <f t="shared" si="0"/>
        <v>0</v>
      </c>
      <c r="BA7" s="23">
        <f t="shared" si="0"/>
        <v>0</v>
      </c>
      <c r="BB7" s="23">
        <f t="shared" si="0"/>
        <v>0</v>
      </c>
      <c r="BC7" s="23">
        <f t="shared" si="0"/>
        <v>0</v>
      </c>
      <c r="BD7" s="23">
        <f t="shared" si="0"/>
        <v>0</v>
      </c>
      <c r="BE7" s="23">
        <f t="shared" si="0"/>
        <v>0</v>
      </c>
      <c r="BF7" s="23">
        <f t="shared" si="0"/>
        <v>0</v>
      </c>
      <c r="BG7" s="23">
        <f t="shared" si="0"/>
        <v>45839669006.470001</v>
      </c>
      <c r="BH7" s="25">
        <f>AT7-BG7</f>
        <v>0</v>
      </c>
    </row>
    <row r="8" spans="1:60" s="8" customFormat="1" ht="21" customHeight="1" x14ac:dyDescent="0.2">
      <c r="A8" s="26" t="s">
        <v>70</v>
      </c>
      <c r="B8" s="27"/>
      <c r="C8" s="26" t="s">
        <v>71</v>
      </c>
      <c r="D8" s="26">
        <f>+D9</f>
        <v>146352000000</v>
      </c>
      <c r="E8" s="26">
        <f t="shared" ref="E8:BG8" si="1">+E9</f>
        <v>0</v>
      </c>
      <c r="F8" s="26">
        <f t="shared" si="1"/>
        <v>0</v>
      </c>
      <c r="G8" s="26">
        <f t="shared" si="1"/>
        <v>146352000000</v>
      </c>
      <c r="H8" s="26">
        <f t="shared" si="1"/>
        <v>146352000000</v>
      </c>
      <c r="I8" s="26">
        <f t="shared" si="1"/>
        <v>-872408</v>
      </c>
      <c r="J8" s="26">
        <f t="shared" si="1"/>
        <v>872408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 t="shared" si="1"/>
        <v>0</v>
      </c>
      <c r="P8" s="26">
        <f t="shared" si="1"/>
        <v>0</v>
      </c>
      <c r="Q8" s="26">
        <f t="shared" si="1"/>
        <v>0</v>
      </c>
      <c r="R8" s="26">
        <f t="shared" si="1"/>
        <v>0</v>
      </c>
      <c r="S8" s="26">
        <f t="shared" si="1"/>
        <v>0</v>
      </c>
      <c r="T8" s="26">
        <f t="shared" si="1"/>
        <v>146352000000</v>
      </c>
      <c r="U8" s="26">
        <f t="shared" si="1"/>
        <v>8394036568</v>
      </c>
      <c r="V8" s="26">
        <f t="shared" si="1"/>
        <v>9465955776</v>
      </c>
      <c r="W8" s="26">
        <f t="shared" si="1"/>
        <v>9904915076</v>
      </c>
      <c r="X8" s="26">
        <f t="shared" si="1"/>
        <v>11710888301</v>
      </c>
      <c r="Y8" s="26">
        <f t="shared" si="1"/>
        <v>0</v>
      </c>
      <c r="Z8" s="26">
        <f t="shared" si="1"/>
        <v>0</v>
      </c>
      <c r="AA8" s="26">
        <f t="shared" si="1"/>
        <v>0</v>
      </c>
      <c r="AB8" s="26">
        <f t="shared" si="1"/>
        <v>0</v>
      </c>
      <c r="AC8" s="26">
        <f t="shared" si="1"/>
        <v>0</v>
      </c>
      <c r="AD8" s="26">
        <f t="shared" si="1"/>
        <v>0</v>
      </c>
      <c r="AE8" s="26">
        <f t="shared" si="1"/>
        <v>0</v>
      </c>
      <c r="AF8" s="26">
        <f t="shared" si="1"/>
        <v>0</v>
      </c>
      <c r="AG8" s="26">
        <f t="shared" si="1"/>
        <v>39475795721</v>
      </c>
      <c r="AH8" s="26">
        <f t="shared" si="1"/>
        <v>8394036568</v>
      </c>
      <c r="AI8" s="26">
        <f t="shared" si="1"/>
        <v>9465955776</v>
      </c>
      <c r="AJ8" s="26">
        <f t="shared" si="1"/>
        <v>9482913946</v>
      </c>
      <c r="AK8" s="26">
        <f t="shared" si="1"/>
        <v>12091997460</v>
      </c>
      <c r="AL8" s="26">
        <f t="shared" si="1"/>
        <v>0</v>
      </c>
      <c r="AM8" s="26">
        <f t="shared" si="1"/>
        <v>0</v>
      </c>
      <c r="AN8" s="26">
        <f t="shared" si="1"/>
        <v>0</v>
      </c>
      <c r="AO8" s="26">
        <f t="shared" si="1"/>
        <v>0</v>
      </c>
      <c r="AP8" s="26">
        <f t="shared" si="1"/>
        <v>0</v>
      </c>
      <c r="AQ8" s="26">
        <f t="shared" si="1"/>
        <v>0</v>
      </c>
      <c r="AR8" s="26">
        <f t="shared" si="1"/>
        <v>0</v>
      </c>
      <c r="AS8" s="26">
        <f t="shared" si="1"/>
        <v>0</v>
      </c>
      <c r="AT8" s="26">
        <f t="shared" si="1"/>
        <v>39434903750</v>
      </c>
      <c r="AU8" s="26">
        <f t="shared" si="1"/>
        <v>8394036568</v>
      </c>
      <c r="AV8" s="26">
        <f t="shared" si="1"/>
        <v>9465955776</v>
      </c>
      <c r="AW8" s="26">
        <f t="shared" si="1"/>
        <v>9482913946</v>
      </c>
      <c r="AX8" s="26">
        <f t="shared" si="1"/>
        <v>12091997460</v>
      </c>
      <c r="AY8" s="26">
        <f t="shared" si="1"/>
        <v>0</v>
      </c>
      <c r="AZ8" s="26">
        <f t="shared" si="1"/>
        <v>0</v>
      </c>
      <c r="BA8" s="26">
        <f t="shared" si="1"/>
        <v>0</v>
      </c>
      <c r="BB8" s="26">
        <f t="shared" si="1"/>
        <v>0</v>
      </c>
      <c r="BC8" s="26">
        <f t="shared" si="1"/>
        <v>0</v>
      </c>
      <c r="BD8" s="26">
        <f t="shared" si="1"/>
        <v>0</v>
      </c>
      <c r="BE8" s="26">
        <f t="shared" si="1"/>
        <v>0</v>
      </c>
      <c r="BF8" s="26">
        <f t="shared" si="1"/>
        <v>0</v>
      </c>
      <c r="BG8" s="26">
        <f t="shared" si="1"/>
        <v>39434903750</v>
      </c>
      <c r="BH8" s="25">
        <f t="shared" ref="BH8:BH70" si="2">AT8-BG8</f>
        <v>0</v>
      </c>
    </row>
    <row r="9" spans="1:60" s="8" customFormat="1" ht="21" customHeight="1" x14ac:dyDescent="0.2">
      <c r="A9" s="28" t="s">
        <v>72</v>
      </c>
      <c r="B9" s="29"/>
      <c r="C9" s="28" t="s">
        <v>73</v>
      </c>
      <c r="D9" s="28">
        <f t="shared" ref="D9:BG9" si="3">SUM(D10,D22,D32)</f>
        <v>146352000000</v>
      </c>
      <c r="E9" s="28">
        <f t="shared" si="3"/>
        <v>0</v>
      </c>
      <c r="F9" s="28">
        <f t="shared" si="3"/>
        <v>0</v>
      </c>
      <c r="G9" s="28">
        <f t="shared" si="3"/>
        <v>146352000000</v>
      </c>
      <c r="H9" s="28">
        <f t="shared" si="3"/>
        <v>146352000000</v>
      </c>
      <c r="I9" s="28">
        <f t="shared" si="3"/>
        <v>-872408</v>
      </c>
      <c r="J9" s="28">
        <f t="shared" si="3"/>
        <v>872408</v>
      </c>
      <c r="K9" s="28">
        <f t="shared" si="3"/>
        <v>0</v>
      </c>
      <c r="L9" s="28">
        <f t="shared" si="3"/>
        <v>0</v>
      </c>
      <c r="M9" s="28">
        <f t="shared" si="3"/>
        <v>0</v>
      </c>
      <c r="N9" s="28">
        <f t="shared" si="3"/>
        <v>0</v>
      </c>
      <c r="O9" s="28">
        <f t="shared" si="3"/>
        <v>0</v>
      </c>
      <c r="P9" s="28">
        <f t="shared" si="3"/>
        <v>0</v>
      </c>
      <c r="Q9" s="28">
        <f t="shared" si="3"/>
        <v>0</v>
      </c>
      <c r="R9" s="28">
        <f t="shared" si="3"/>
        <v>0</v>
      </c>
      <c r="S9" s="28">
        <f t="shared" si="3"/>
        <v>0</v>
      </c>
      <c r="T9" s="28">
        <f t="shared" si="3"/>
        <v>146352000000</v>
      </c>
      <c r="U9" s="28">
        <f t="shared" si="3"/>
        <v>8394036568</v>
      </c>
      <c r="V9" s="28">
        <f t="shared" si="3"/>
        <v>9465955776</v>
      </c>
      <c r="W9" s="28">
        <f t="shared" si="3"/>
        <v>9904915076</v>
      </c>
      <c r="X9" s="28">
        <f t="shared" si="3"/>
        <v>11710888301</v>
      </c>
      <c r="Y9" s="28">
        <f t="shared" si="3"/>
        <v>0</v>
      </c>
      <c r="Z9" s="28">
        <f t="shared" si="3"/>
        <v>0</v>
      </c>
      <c r="AA9" s="28">
        <f t="shared" si="3"/>
        <v>0</v>
      </c>
      <c r="AB9" s="28">
        <f t="shared" si="3"/>
        <v>0</v>
      </c>
      <c r="AC9" s="28">
        <f t="shared" si="3"/>
        <v>0</v>
      </c>
      <c r="AD9" s="28">
        <f t="shared" si="3"/>
        <v>0</v>
      </c>
      <c r="AE9" s="28">
        <f t="shared" si="3"/>
        <v>0</v>
      </c>
      <c r="AF9" s="28">
        <f t="shared" si="3"/>
        <v>0</v>
      </c>
      <c r="AG9" s="28">
        <f t="shared" si="3"/>
        <v>39475795721</v>
      </c>
      <c r="AH9" s="28">
        <f t="shared" si="3"/>
        <v>8394036568</v>
      </c>
      <c r="AI9" s="28">
        <f t="shared" si="3"/>
        <v>9465955776</v>
      </c>
      <c r="AJ9" s="28">
        <f t="shared" si="3"/>
        <v>9482913946</v>
      </c>
      <c r="AK9" s="28">
        <f t="shared" si="3"/>
        <v>12091997460</v>
      </c>
      <c r="AL9" s="28">
        <f t="shared" si="3"/>
        <v>0</v>
      </c>
      <c r="AM9" s="28">
        <f t="shared" si="3"/>
        <v>0</v>
      </c>
      <c r="AN9" s="28">
        <f t="shared" si="3"/>
        <v>0</v>
      </c>
      <c r="AO9" s="28">
        <f t="shared" si="3"/>
        <v>0</v>
      </c>
      <c r="AP9" s="28">
        <f t="shared" si="3"/>
        <v>0</v>
      </c>
      <c r="AQ9" s="28">
        <f t="shared" si="3"/>
        <v>0</v>
      </c>
      <c r="AR9" s="28">
        <f t="shared" si="3"/>
        <v>0</v>
      </c>
      <c r="AS9" s="28">
        <f t="shared" si="3"/>
        <v>0</v>
      </c>
      <c r="AT9" s="28">
        <f t="shared" si="3"/>
        <v>39434903750</v>
      </c>
      <c r="AU9" s="28">
        <f t="shared" si="3"/>
        <v>8394036568</v>
      </c>
      <c r="AV9" s="28">
        <f t="shared" si="3"/>
        <v>9465955776</v>
      </c>
      <c r="AW9" s="28">
        <f t="shared" si="3"/>
        <v>9482913946</v>
      </c>
      <c r="AX9" s="28">
        <f t="shared" si="3"/>
        <v>12091997460</v>
      </c>
      <c r="AY9" s="28">
        <f t="shared" si="3"/>
        <v>0</v>
      </c>
      <c r="AZ9" s="28">
        <f t="shared" si="3"/>
        <v>0</v>
      </c>
      <c r="BA9" s="28">
        <f t="shared" si="3"/>
        <v>0</v>
      </c>
      <c r="BB9" s="28">
        <f t="shared" si="3"/>
        <v>0</v>
      </c>
      <c r="BC9" s="28">
        <f t="shared" si="3"/>
        <v>0</v>
      </c>
      <c r="BD9" s="28">
        <f t="shared" si="3"/>
        <v>0</v>
      </c>
      <c r="BE9" s="28">
        <f t="shared" si="3"/>
        <v>0</v>
      </c>
      <c r="BF9" s="28">
        <f t="shared" si="3"/>
        <v>0</v>
      </c>
      <c r="BG9" s="28">
        <f t="shared" si="3"/>
        <v>39434903750</v>
      </c>
      <c r="BH9" s="25">
        <f t="shared" si="2"/>
        <v>0</v>
      </c>
    </row>
    <row r="10" spans="1:60" s="8" customFormat="1" ht="21" customHeight="1" x14ac:dyDescent="0.2">
      <c r="A10" s="30" t="s">
        <v>74</v>
      </c>
      <c r="B10" s="31"/>
      <c r="C10" s="30" t="s">
        <v>75</v>
      </c>
      <c r="D10" s="30">
        <f>SUM(D11)</f>
        <v>98681000000</v>
      </c>
      <c r="E10" s="30">
        <f t="shared" ref="E10:BG10" si="4">SUM(E11)</f>
        <v>0</v>
      </c>
      <c r="F10" s="30">
        <f t="shared" si="4"/>
        <v>0</v>
      </c>
      <c r="G10" s="30">
        <f t="shared" si="4"/>
        <v>98681000000</v>
      </c>
      <c r="H10" s="30">
        <f t="shared" si="4"/>
        <v>98681000000</v>
      </c>
      <c r="I10" s="30">
        <f t="shared" si="4"/>
        <v>-872408</v>
      </c>
      <c r="J10" s="30">
        <f t="shared" si="4"/>
        <v>872408</v>
      </c>
      <c r="K10" s="30">
        <f t="shared" si="4"/>
        <v>0</v>
      </c>
      <c r="L10" s="30">
        <f t="shared" si="4"/>
        <v>0</v>
      </c>
      <c r="M10" s="30">
        <f t="shared" si="4"/>
        <v>0</v>
      </c>
      <c r="N10" s="30">
        <f t="shared" si="4"/>
        <v>0</v>
      </c>
      <c r="O10" s="30">
        <f t="shared" si="4"/>
        <v>0</v>
      </c>
      <c r="P10" s="30">
        <f t="shared" si="4"/>
        <v>0</v>
      </c>
      <c r="Q10" s="30">
        <f t="shared" si="4"/>
        <v>0</v>
      </c>
      <c r="R10" s="30">
        <f t="shared" si="4"/>
        <v>0</v>
      </c>
      <c r="S10" s="30">
        <f t="shared" si="4"/>
        <v>0</v>
      </c>
      <c r="T10" s="30">
        <f t="shared" si="4"/>
        <v>98681000000</v>
      </c>
      <c r="U10" s="30">
        <f t="shared" si="4"/>
        <v>5904917820</v>
      </c>
      <c r="V10" s="30">
        <f t="shared" si="4"/>
        <v>6564674158</v>
      </c>
      <c r="W10" s="30">
        <f t="shared" si="4"/>
        <v>6559484824</v>
      </c>
      <c r="X10" s="30">
        <f t="shared" si="4"/>
        <v>8434090095</v>
      </c>
      <c r="Y10" s="30">
        <f t="shared" si="4"/>
        <v>0</v>
      </c>
      <c r="Z10" s="30">
        <f t="shared" si="4"/>
        <v>0</v>
      </c>
      <c r="AA10" s="30">
        <f t="shared" si="4"/>
        <v>0</v>
      </c>
      <c r="AB10" s="30">
        <f t="shared" si="4"/>
        <v>0</v>
      </c>
      <c r="AC10" s="30">
        <f t="shared" si="4"/>
        <v>0</v>
      </c>
      <c r="AD10" s="30">
        <f t="shared" si="4"/>
        <v>0</v>
      </c>
      <c r="AE10" s="30">
        <f t="shared" si="4"/>
        <v>0</v>
      </c>
      <c r="AF10" s="30">
        <f t="shared" si="4"/>
        <v>0</v>
      </c>
      <c r="AG10" s="30">
        <f t="shared" si="4"/>
        <v>27463166897</v>
      </c>
      <c r="AH10" s="30">
        <f t="shared" si="4"/>
        <v>5904917820</v>
      </c>
      <c r="AI10" s="30">
        <f t="shared" si="4"/>
        <v>6564674158</v>
      </c>
      <c r="AJ10" s="30">
        <f t="shared" si="4"/>
        <v>6545171197</v>
      </c>
      <c r="AK10" s="30">
        <f t="shared" si="4"/>
        <v>8411732725</v>
      </c>
      <c r="AL10" s="30">
        <f t="shared" si="4"/>
        <v>0</v>
      </c>
      <c r="AM10" s="30">
        <f t="shared" si="4"/>
        <v>0</v>
      </c>
      <c r="AN10" s="30">
        <f t="shared" si="4"/>
        <v>0</v>
      </c>
      <c r="AO10" s="30">
        <f t="shared" si="4"/>
        <v>0</v>
      </c>
      <c r="AP10" s="30">
        <f t="shared" si="4"/>
        <v>0</v>
      </c>
      <c r="AQ10" s="30">
        <f t="shared" si="4"/>
        <v>0</v>
      </c>
      <c r="AR10" s="30">
        <f t="shared" si="4"/>
        <v>0</v>
      </c>
      <c r="AS10" s="30">
        <f t="shared" si="4"/>
        <v>0</v>
      </c>
      <c r="AT10" s="30">
        <f t="shared" si="4"/>
        <v>27426495900</v>
      </c>
      <c r="AU10" s="30">
        <f t="shared" si="4"/>
        <v>5904917820</v>
      </c>
      <c r="AV10" s="30">
        <f t="shared" si="4"/>
        <v>6564674158</v>
      </c>
      <c r="AW10" s="30">
        <f t="shared" si="4"/>
        <v>6545171197</v>
      </c>
      <c r="AX10" s="30">
        <f t="shared" si="4"/>
        <v>8411732725</v>
      </c>
      <c r="AY10" s="30">
        <f t="shared" si="4"/>
        <v>0</v>
      </c>
      <c r="AZ10" s="30">
        <f t="shared" si="4"/>
        <v>0</v>
      </c>
      <c r="BA10" s="30">
        <f t="shared" si="4"/>
        <v>0</v>
      </c>
      <c r="BB10" s="30">
        <f t="shared" si="4"/>
        <v>0</v>
      </c>
      <c r="BC10" s="30">
        <f t="shared" si="4"/>
        <v>0</v>
      </c>
      <c r="BD10" s="30">
        <f t="shared" si="4"/>
        <v>0</v>
      </c>
      <c r="BE10" s="30">
        <f t="shared" si="4"/>
        <v>0</v>
      </c>
      <c r="BF10" s="30">
        <f t="shared" si="4"/>
        <v>0</v>
      </c>
      <c r="BG10" s="30">
        <f t="shared" si="4"/>
        <v>27426495900</v>
      </c>
      <c r="BH10" s="25">
        <f t="shared" si="2"/>
        <v>0</v>
      </c>
    </row>
    <row r="11" spans="1:60" s="8" customFormat="1" ht="21" customHeight="1" x14ac:dyDescent="0.2">
      <c r="A11" s="32" t="s">
        <v>76</v>
      </c>
      <c r="B11" s="33"/>
      <c r="C11" s="34" t="s">
        <v>77</v>
      </c>
      <c r="D11" s="34">
        <f>SUM(D12:D21)</f>
        <v>98681000000</v>
      </c>
      <c r="E11" s="34">
        <f t="shared" ref="E11:BG11" si="5">SUM(E12:E21)</f>
        <v>0</v>
      </c>
      <c r="F11" s="34">
        <f t="shared" si="5"/>
        <v>0</v>
      </c>
      <c r="G11" s="34">
        <f t="shared" si="5"/>
        <v>98681000000</v>
      </c>
      <c r="H11" s="34">
        <f t="shared" si="5"/>
        <v>98681000000</v>
      </c>
      <c r="I11" s="34">
        <f t="shared" si="5"/>
        <v>-872408</v>
      </c>
      <c r="J11" s="34">
        <f t="shared" si="5"/>
        <v>872408</v>
      </c>
      <c r="K11" s="34">
        <f t="shared" si="5"/>
        <v>0</v>
      </c>
      <c r="L11" s="34">
        <f t="shared" si="5"/>
        <v>0</v>
      </c>
      <c r="M11" s="34">
        <f t="shared" si="5"/>
        <v>0</v>
      </c>
      <c r="N11" s="34">
        <f t="shared" si="5"/>
        <v>0</v>
      </c>
      <c r="O11" s="34">
        <f t="shared" si="5"/>
        <v>0</v>
      </c>
      <c r="P11" s="34">
        <f t="shared" si="5"/>
        <v>0</v>
      </c>
      <c r="Q11" s="34">
        <f t="shared" si="5"/>
        <v>0</v>
      </c>
      <c r="R11" s="34">
        <f t="shared" si="5"/>
        <v>0</v>
      </c>
      <c r="S11" s="34">
        <f t="shared" si="5"/>
        <v>0</v>
      </c>
      <c r="T11" s="34">
        <f t="shared" si="5"/>
        <v>98681000000</v>
      </c>
      <c r="U11" s="34">
        <f t="shared" si="5"/>
        <v>5904917820</v>
      </c>
      <c r="V11" s="34">
        <f t="shared" si="5"/>
        <v>6564674158</v>
      </c>
      <c r="W11" s="34">
        <f t="shared" si="5"/>
        <v>6559484824</v>
      </c>
      <c r="X11" s="34">
        <f t="shared" si="5"/>
        <v>8434090095</v>
      </c>
      <c r="Y11" s="34">
        <f t="shared" si="5"/>
        <v>0</v>
      </c>
      <c r="Z11" s="34">
        <f t="shared" si="5"/>
        <v>0</v>
      </c>
      <c r="AA11" s="34">
        <f t="shared" si="5"/>
        <v>0</v>
      </c>
      <c r="AB11" s="34">
        <f t="shared" si="5"/>
        <v>0</v>
      </c>
      <c r="AC11" s="34">
        <f t="shared" si="5"/>
        <v>0</v>
      </c>
      <c r="AD11" s="34">
        <f t="shared" si="5"/>
        <v>0</v>
      </c>
      <c r="AE11" s="34">
        <f t="shared" si="5"/>
        <v>0</v>
      </c>
      <c r="AF11" s="34">
        <f t="shared" si="5"/>
        <v>0</v>
      </c>
      <c r="AG11" s="34">
        <f t="shared" si="5"/>
        <v>27463166897</v>
      </c>
      <c r="AH11" s="34">
        <f t="shared" si="5"/>
        <v>5904917820</v>
      </c>
      <c r="AI11" s="34">
        <f t="shared" si="5"/>
        <v>6564674158</v>
      </c>
      <c r="AJ11" s="34">
        <f t="shared" si="5"/>
        <v>6545171197</v>
      </c>
      <c r="AK11" s="34">
        <f t="shared" si="5"/>
        <v>8411732725</v>
      </c>
      <c r="AL11" s="34">
        <f t="shared" si="5"/>
        <v>0</v>
      </c>
      <c r="AM11" s="34">
        <f t="shared" si="5"/>
        <v>0</v>
      </c>
      <c r="AN11" s="34">
        <f t="shared" si="5"/>
        <v>0</v>
      </c>
      <c r="AO11" s="34">
        <f t="shared" si="5"/>
        <v>0</v>
      </c>
      <c r="AP11" s="34">
        <f t="shared" si="5"/>
        <v>0</v>
      </c>
      <c r="AQ11" s="34">
        <f t="shared" si="5"/>
        <v>0</v>
      </c>
      <c r="AR11" s="34">
        <f t="shared" si="5"/>
        <v>0</v>
      </c>
      <c r="AS11" s="34">
        <f t="shared" si="5"/>
        <v>0</v>
      </c>
      <c r="AT11" s="34">
        <f t="shared" si="5"/>
        <v>27426495900</v>
      </c>
      <c r="AU11" s="34">
        <f t="shared" si="5"/>
        <v>5904917820</v>
      </c>
      <c r="AV11" s="34">
        <f t="shared" si="5"/>
        <v>6564674158</v>
      </c>
      <c r="AW11" s="34">
        <f t="shared" si="5"/>
        <v>6545171197</v>
      </c>
      <c r="AX11" s="34">
        <f t="shared" si="5"/>
        <v>8411732725</v>
      </c>
      <c r="AY11" s="34">
        <f t="shared" si="5"/>
        <v>0</v>
      </c>
      <c r="AZ11" s="34">
        <f t="shared" si="5"/>
        <v>0</v>
      </c>
      <c r="BA11" s="34">
        <f t="shared" si="5"/>
        <v>0</v>
      </c>
      <c r="BB11" s="34">
        <f t="shared" si="5"/>
        <v>0</v>
      </c>
      <c r="BC11" s="34">
        <f t="shared" si="5"/>
        <v>0</v>
      </c>
      <c r="BD11" s="34">
        <f t="shared" si="5"/>
        <v>0</v>
      </c>
      <c r="BE11" s="34">
        <f t="shared" si="5"/>
        <v>0</v>
      </c>
      <c r="BF11" s="34">
        <f t="shared" si="5"/>
        <v>0</v>
      </c>
      <c r="BG11" s="34">
        <f t="shared" si="5"/>
        <v>27426495900</v>
      </c>
      <c r="BH11" s="25">
        <f t="shared" si="2"/>
        <v>0</v>
      </c>
    </row>
    <row r="12" spans="1:60" ht="21" customHeight="1" x14ac:dyDescent="0.2">
      <c r="A12" s="35" t="s">
        <v>78</v>
      </c>
      <c r="B12" s="36" t="s">
        <v>79</v>
      </c>
      <c r="C12" s="37" t="s">
        <v>80</v>
      </c>
      <c r="D12" s="37">
        <v>77903124311</v>
      </c>
      <c r="E12" s="37">
        <v>0</v>
      </c>
      <c r="F12" s="37">
        <v>0</v>
      </c>
      <c r="G12" s="37">
        <f>SUM(D12:E12)-F12</f>
        <v>77903124311</v>
      </c>
      <c r="H12" s="37">
        <v>77903124311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f>SUM(H12:S12)</f>
        <v>77903124311</v>
      </c>
      <c r="U12" s="37">
        <v>5436389947</v>
      </c>
      <c r="V12" s="37">
        <v>6170207351</v>
      </c>
      <c r="W12" s="37">
        <v>6162401909</v>
      </c>
      <c r="X12" s="37">
        <v>7781653648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f>SUM(U12:AF12)</f>
        <v>25550652855</v>
      </c>
      <c r="AH12" s="37">
        <v>5436389947</v>
      </c>
      <c r="AI12" s="37">
        <v>6170207351</v>
      </c>
      <c r="AJ12" s="37">
        <v>6148300278</v>
      </c>
      <c r="AK12" s="37">
        <v>7759296278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f>SUM(AH12:AS12)</f>
        <v>25514193854</v>
      </c>
      <c r="AU12" s="37">
        <v>5436389947</v>
      </c>
      <c r="AV12" s="37">
        <v>6170207351</v>
      </c>
      <c r="AW12" s="37">
        <v>6148300278</v>
      </c>
      <c r="AX12" s="37">
        <v>7759296278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f>SUM(AU12:BF12)</f>
        <v>25514193854</v>
      </c>
      <c r="BH12" s="25">
        <f t="shared" si="2"/>
        <v>0</v>
      </c>
    </row>
    <row r="13" spans="1:60" ht="21" customHeight="1" x14ac:dyDescent="0.2">
      <c r="A13" s="38" t="s">
        <v>81</v>
      </c>
      <c r="B13" s="36" t="s">
        <v>79</v>
      </c>
      <c r="C13" s="39" t="s">
        <v>82</v>
      </c>
      <c r="D13" s="37">
        <v>340136043</v>
      </c>
      <c r="E13" s="37">
        <v>0</v>
      </c>
      <c r="F13" s="37">
        <v>0</v>
      </c>
      <c r="G13" s="37">
        <f>SUM(D13:E13)-F13</f>
        <v>340136043</v>
      </c>
      <c r="H13" s="37">
        <v>340136043</v>
      </c>
      <c r="I13" s="37">
        <v>0</v>
      </c>
      <c r="J13" s="39">
        <v>0</v>
      </c>
      <c r="K13" s="39">
        <v>0</v>
      </c>
      <c r="L13" s="39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f t="shared" ref="T13:T21" si="6">SUM(H13:S13)</f>
        <v>340136043</v>
      </c>
      <c r="U13" s="37">
        <v>24191765</v>
      </c>
      <c r="V13" s="37">
        <v>24191765</v>
      </c>
      <c r="W13" s="39">
        <v>24191765</v>
      </c>
      <c r="X13" s="37">
        <v>30965460</v>
      </c>
      <c r="Y13" s="37">
        <v>0</v>
      </c>
      <c r="Z13" s="37">
        <v>0</v>
      </c>
      <c r="AA13" s="37">
        <v>0</v>
      </c>
      <c r="AB13" s="39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f t="shared" ref="AG13:AG21" si="7">SUM(U13:AF13)</f>
        <v>103540755</v>
      </c>
      <c r="AH13" s="37">
        <v>24191765</v>
      </c>
      <c r="AI13" s="37">
        <v>24191765</v>
      </c>
      <c r="AJ13" s="39">
        <v>24191765</v>
      </c>
      <c r="AK13" s="39">
        <v>30965460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f t="shared" ref="AT13:AT19" si="8">SUM(AH13:AS13)</f>
        <v>103540755</v>
      </c>
      <c r="AU13" s="37">
        <v>24191765</v>
      </c>
      <c r="AV13" s="37">
        <v>24191765</v>
      </c>
      <c r="AW13" s="39">
        <v>24191765</v>
      </c>
      <c r="AX13" s="39">
        <v>30965460</v>
      </c>
      <c r="AY13" s="39">
        <v>0</v>
      </c>
      <c r="AZ13" s="37">
        <v>0</v>
      </c>
      <c r="BA13" s="39">
        <v>0</v>
      </c>
      <c r="BB13" s="39">
        <v>0</v>
      </c>
      <c r="BC13" s="37">
        <v>0</v>
      </c>
      <c r="BD13" s="37">
        <v>0</v>
      </c>
      <c r="BE13" s="39">
        <v>0</v>
      </c>
      <c r="BF13" s="37">
        <v>0</v>
      </c>
      <c r="BG13" s="37">
        <f t="shared" ref="BG13:BG21" si="9">SUM(AU13:BF13)</f>
        <v>103540755</v>
      </c>
      <c r="BH13" s="25">
        <f t="shared" si="2"/>
        <v>0</v>
      </c>
    </row>
    <row r="14" spans="1:60" ht="21" customHeight="1" x14ac:dyDescent="0.2">
      <c r="A14" s="38" t="s">
        <v>83</v>
      </c>
      <c r="B14" s="36" t="s">
        <v>79</v>
      </c>
      <c r="C14" s="39" t="s">
        <v>84</v>
      </c>
      <c r="D14" s="37">
        <v>1242235985</v>
      </c>
      <c r="E14" s="37">
        <v>0</v>
      </c>
      <c r="F14" s="37">
        <v>0</v>
      </c>
      <c r="G14" s="37">
        <f t="shared" ref="G14:G21" si="10">SUM(D14:E14)-F14</f>
        <v>1242235985</v>
      </c>
      <c r="H14" s="37">
        <v>1242235985</v>
      </c>
      <c r="I14" s="37">
        <v>0</v>
      </c>
      <c r="J14" s="39">
        <v>0</v>
      </c>
      <c r="K14" s="39">
        <v>0</v>
      </c>
      <c r="L14" s="39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f t="shared" si="6"/>
        <v>1242235985</v>
      </c>
      <c r="U14" s="37">
        <v>102293526</v>
      </c>
      <c r="V14" s="37">
        <v>107573144</v>
      </c>
      <c r="W14" s="39">
        <v>109846837</v>
      </c>
      <c r="X14" s="37">
        <v>140436757</v>
      </c>
      <c r="Y14" s="37">
        <v>0</v>
      </c>
      <c r="Z14" s="37">
        <v>0</v>
      </c>
      <c r="AA14" s="37">
        <v>0</v>
      </c>
      <c r="AB14" s="39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f t="shared" si="7"/>
        <v>460150264</v>
      </c>
      <c r="AH14" s="37">
        <v>102293526</v>
      </c>
      <c r="AI14" s="37">
        <v>107573144</v>
      </c>
      <c r="AJ14" s="39">
        <v>109846837</v>
      </c>
      <c r="AK14" s="39">
        <v>140436757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f t="shared" si="8"/>
        <v>460150264</v>
      </c>
      <c r="AU14" s="37">
        <v>102293526</v>
      </c>
      <c r="AV14" s="37">
        <v>107573144</v>
      </c>
      <c r="AW14" s="39">
        <v>109846837</v>
      </c>
      <c r="AX14" s="39">
        <v>140436757</v>
      </c>
      <c r="AY14" s="39">
        <v>0</v>
      </c>
      <c r="AZ14" s="37">
        <v>0</v>
      </c>
      <c r="BA14" s="39">
        <v>0</v>
      </c>
      <c r="BB14" s="39">
        <v>0</v>
      </c>
      <c r="BC14" s="37">
        <v>0</v>
      </c>
      <c r="BD14" s="37">
        <v>0</v>
      </c>
      <c r="BE14" s="39">
        <v>0</v>
      </c>
      <c r="BF14" s="37">
        <v>0</v>
      </c>
      <c r="BG14" s="37">
        <f t="shared" si="9"/>
        <v>460150264</v>
      </c>
      <c r="BH14" s="25">
        <f t="shared" si="2"/>
        <v>0</v>
      </c>
    </row>
    <row r="15" spans="1:60" s="8" customFormat="1" ht="21" customHeight="1" x14ac:dyDescent="0.2">
      <c r="A15" s="38" t="s">
        <v>85</v>
      </c>
      <c r="B15" s="36" t="s">
        <v>79</v>
      </c>
      <c r="C15" s="39" t="s">
        <v>86</v>
      </c>
      <c r="D15" s="37">
        <v>236616378</v>
      </c>
      <c r="E15" s="37">
        <v>0</v>
      </c>
      <c r="F15" s="37">
        <v>0</v>
      </c>
      <c r="G15" s="37">
        <f t="shared" si="10"/>
        <v>236616378</v>
      </c>
      <c r="H15" s="37">
        <v>236616378</v>
      </c>
      <c r="I15" s="37">
        <v>0</v>
      </c>
      <c r="J15" s="39">
        <v>0</v>
      </c>
      <c r="K15" s="39">
        <v>0</v>
      </c>
      <c r="L15" s="39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f t="shared" si="6"/>
        <v>236616378</v>
      </c>
      <c r="U15" s="37">
        <v>14130655</v>
      </c>
      <c r="V15" s="37">
        <v>16069694</v>
      </c>
      <c r="W15" s="39">
        <v>16412654</v>
      </c>
      <c r="X15" s="37">
        <v>20414869</v>
      </c>
      <c r="Y15" s="37">
        <v>0</v>
      </c>
      <c r="Z15" s="37">
        <v>0</v>
      </c>
      <c r="AA15" s="37">
        <v>0</v>
      </c>
      <c r="AB15" s="39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f t="shared" si="7"/>
        <v>67027872</v>
      </c>
      <c r="AH15" s="37">
        <v>14130655</v>
      </c>
      <c r="AI15" s="37">
        <v>16069694</v>
      </c>
      <c r="AJ15" s="39">
        <v>16333508</v>
      </c>
      <c r="AK15" s="39">
        <v>20414869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f t="shared" si="8"/>
        <v>66948726</v>
      </c>
      <c r="AU15" s="37">
        <v>14130655</v>
      </c>
      <c r="AV15" s="37">
        <v>16069694</v>
      </c>
      <c r="AW15" s="39">
        <v>16333508</v>
      </c>
      <c r="AX15" s="39">
        <v>20414869</v>
      </c>
      <c r="AY15" s="39">
        <v>0</v>
      </c>
      <c r="AZ15" s="37">
        <v>0</v>
      </c>
      <c r="BA15" s="39">
        <v>0</v>
      </c>
      <c r="BB15" s="39">
        <v>0</v>
      </c>
      <c r="BC15" s="37">
        <v>0</v>
      </c>
      <c r="BD15" s="37">
        <v>0</v>
      </c>
      <c r="BE15" s="39">
        <v>0</v>
      </c>
      <c r="BF15" s="37">
        <v>0</v>
      </c>
      <c r="BG15" s="37">
        <f t="shared" si="9"/>
        <v>66948726</v>
      </c>
      <c r="BH15" s="25">
        <f t="shared" si="2"/>
        <v>0</v>
      </c>
    </row>
    <row r="16" spans="1:60" s="8" customFormat="1" ht="21" customHeight="1" x14ac:dyDescent="0.2">
      <c r="A16" s="40" t="s">
        <v>87</v>
      </c>
      <c r="B16" s="36" t="s">
        <v>79</v>
      </c>
      <c r="C16" s="41" t="s">
        <v>88</v>
      </c>
      <c r="D16" s="37">
        <v>428867180</v>
      </c>
      <c r="E16" s="37">
        <v>0</v>
      </c>
      <c r="F16" s="37">
        <v>0</v>
      </c>
      <c r="G16" s="37">
        <f t="shared" si="10"/>
        <v>428867180</v>
      </c>
      <c r="H16" s="37">
        <v>428867180</v>
      </c>
      <c r="I16" s="37">
        <v>0</v>
      </c>
      <c r="J16" s="41">
        <v>0</v>
      </c>
      <c r="K16" s="41">
        <v>0</v>
      </c>
      <c r="L16" s="39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f t="shared" si="6"/>
        <v>428867180</v>
      </c>
      <c r="U16" s="37">
        <v>39905022</v>
      </c>
      <c r="V16" s="37">
        <v>45360200</v>
      </c>
      <c r="W16" s="39">
        <v>46240338</v>
      </c>
      <c r="X16" s="37">
        <v>45351897</v>
      </c>
      <c r="Y16" s="37">
        <v>0</v>
      </c>
      <c r="Z16" s="39">
        <v>0</v>
      </c>
      <c r="AA16" s="37">
        <v>0</v>
      </c>
      <c r="AB16" s="39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f t="shared" si="7"/>
        <v>176857457</v>
      </c>
      <c r="AH16" s="37">
        <v>39905022</v>
      </c>
      <c r="AI16" s="37">
        <v>45360200</v>
      </c>
      <c r="AJ16" s="39">
        <v>46107488</v>
      </c>
      <c r="AK16" s="41">
        <v>45351897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f t="shared" si="8"/>
        <v>176724607</v>
      </c>
      <c r="AU16" s="37">
        <v>39905022</v>
      </c>
      <c r="AV16" s="37">
        <v>45360200</v>
      </c>
      <c r="AW16" s="39">
        <v>46107488</v>
      </c>
      <c r="AX16" s="41">
        <v>45351897</v>
      </c>
      <c r="AY16" s="41">
        <v>0</v>
      </c>
      <c r="AZ16" s="37">
        <v>0</v>
      </c>
      <c r="BA16" s="39">
        <v>0</v>
      </c>
      <c r="BB16" s="41">
        <v>0</v>
      </c>
      <c r="BC16" s="37">
        <v>0</v>
      </c>
      <c r="BD16" s="37">
        <v>0</v>
      </c>
      <c r="BE16" s="41">
        <v>0</v>
      </c>
      <c r="BF16" s="37">
        <v>0</v>
      </c>
      <c r="BG16" s="37">
        <f t="shared" si="9"/>
        <v>176724607</v>
      </c>
      <c r="BH16" s="25">
        <f t="shared" si="2"/>
        <v>0</v>
      </c>
    </row>
    <row r="17" spans="1:60" ht="21" customHeight="1" x14ac:dyDescent="0.2">
      <c r="A17" s="38" t="s">
        <v>89</v>
      </c>
      <c r="B17" s="36" t="s">
        <v>79</v>
      </c>
      <c r="C17" s="39" t="s">
        <v>90</v>
      </c>
      <c r="D17" s="37">
        <v>3800650572</v>
      </c>
      <c r="E17" s="37">
        <v>0</v>
      </c>
      <c r="F17" s="37">
        <v>0</v>
      </c>
      <c r="G17" s="37">
        <f t="shared" si="10"/>
        <v>3800650572</v>
      </c>
      <c r="H17" s="37">
        <v>3800650572</v>
      </c>
      <c r="I17" s="37">
        <v>0</v>
      </c>
      <c r="J17" s="39">
        <v>0</v>
      </c>
      <c r="K17" s="39">
        <v>0</v>
      </c>
      <c r="L17" s="39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f t="shared" si="6"/>
        <v>3800650572</v>
      </c>
      <c r="U17" s="37">
        <v>11435418</v>
      </c>
      <c r="V17" s="37">
        <v>6287226</v>
      </c>
      <c r="W17" s="39">
        <v>10777036</v>
      </c>
      <c r="X17" s="37">
        <v>12478274</v>
      </c>
      <c r="Y17" s="37">
        <v>0</v>
      </c>
      <c r="Z17" s="37">
        <v>0</v>
      </c>
      <c r="AA17" s="37">
        <v>0</v>
      </c>
      <c r="AB17" s="39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f t="shared" si="7"/>
        <v>40977954</v>
      </c>
      <c r="AH17" s="37">
        <v>11435418</v>
      </c>
      <c r="AI17" s="37">
        <v>6287226</v>
      </c>
      <c r="AJ17" s="39">
        <v>10777036</v>
      </c>
      <c r="AK17" s="39">
        <v>12478274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f>SUM(AH17:AS17)</f>
        <v>40977954</v>
      </c>
      <c r="AU17" s="37">
        <v>11435418</v>
      </c>
      <c r="AV17" s="37">
        <v>6287226</v>
      </c>
      <c r="AW17" s="39">
        <v>10777036</v>
      </c>
      <c r="AX17" s="39">
        <v>12478274</v>
      </c>
      <c r="AY17" s="39">
        <v>0</v>
      </c>
      <c r="AZ17" s="37">
        <v>0</v>
      </c>
      <c r="BA17" s="39">
        <v>0</v>
      </c>
      <c r="BB17" s="39">
        <v>0</v>
      </c>
      <c r="BC17" s="37">
        <v>0</v>
      </c>
      <c r="BD17" s="37">
        <v>0</v>
      </c>
      <c r="BE17" s="39">
        <v>0</v>
      </c>
      <c r="BF17" s="37">
        <v>0</v>
      </c>
      <c r="BG17" s="37">
        <f t="shared" si="9"/>
        <v>40977954</v>
      </c>
      <c r="BH17" s="25">
        <f t="shared" si="2"/>
        <v>0</v>
      </c>
    </row>
    <row r="18" spans="1:60" s="8" customFormat="1" ht="21" customHeight="1" x14ac:dyDescent="0.2">
      <c r="A18" s="38" t="s">
        <v>91</v>
      </c>
      <c r="B18" s="36" t="s">
        <v>79</v>
      </c>
      <c r="C18" s="39" t="s">
        <v>92</v>
      </c>
      <c r="D18" s="37">
        <v>2647145730</v>
      </c>
      <c r="E18" s="37">
        <v>0</v>
      </c>
      <c r="F18" s="37">
        <v>0</v>
      </c>
      <c r="G18" s="37">
        <f t="shared" si="10"/>
        <v>2647145730</v>
      </c>
      <c r="H18" s="37">
        <v>2647145730</v>
      </c>
      <c r="I18" s="37">
        <v>0</v>
      </c>
      <c r="J18" s="39">
        <v>0</v>
      </c>
      <c r="K18" s="39">
        <v>0</v>
      </c>
      <c r="L18" s="39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f t="shared" si="6"/>
        <v>2647145730</v>
      </c>
      <c r="U18" s="37">
        <v>205594903</v>
      </c>
      <c r="V18" s="37">
        <v>97422078</v>
      </c>
      <c r="W18" s="39">
        <v>68260971</v>
      </c>
      <c r="X18" s="37">
        <v>141573061</v>
      </c>
      <c r="Y18" s="37">
        <v>0</v>
      </c>
      <c r="Z18" s="37">
        <v>0</v>
      </c>
      <c r="AA18" s="37">
        <v>0</v>
      </c>
      <c r="AB18" s="39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f t="shared" si="7"/>
        <v>512851013</v>
      </c>
      <c r="AH18" s="37">
        <v>205594903</v>
      </c>
      <c r="AI18" s="37">
        <v>97422078</v>
      </c>
      <c r="AJ18" s="39">
        <v>68260971</v>
      </c>
      <c r="AK18" s="39">
        <v>141573061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f t="shared" si="8"/>
        <v>512851013</v>
      </c>
      <c r="AU18" s="37">
        <v>205594903</v>
      </c>
      <c r="AV18" s="37">
        <v>97422078</v>
      </c>
      <c r="AW18" s="39">
        <v>68260971</v>
      </c>
      <c r="AX18" s="39">
        <v>141573061</v>
      </c>
      <c r="AY18" s="39">
        <v>0</v>
      </c>
      <c r="AZ18" s="37">
        <v>0</v>
      </c>
      <c r="BA18" s="39">
        <v>0</v>
      </c>
      <c r="BB18" s="39">
        <v>0</v>
      </c>
      <c r="BC18" s="37">
        <v>0</v>
      </c>
      <c r="BD18" s="37">
        <v>0</v>
      </c>
      <c r="BE18" s="39">
        <v>0</v>
      </c>
      <c r="BF18" s="37">
        <v>0</v>
      </c>
      <c r="BG18" s="37">
        <f t="shared" si="9"/>
        <v>512851013</v>
      </c>
      <c r="BH18" s="25">
        <f t="shared" si="2"/>
        <v>0</v>
      </c>
    </row>
    <row r="19" spans="1:60" ht="21" customHeight="1" x14ac:dyDescent="0.2">
      <c r="A19" s="38" t="s">
        <v>93</v>
      </c>
      <c r="B19" s="36" t="s">
        <v>79</v>
      </c>
      <c r="C19" s="39" t="s">
        <v>94</v>
      </c>
      <c r="D19" s="37">
        <v>207039331</v>
      </c>
      <c r="E19" s="37">
        <v>0</v>
      </c>
      <c r="F19" s="37">
        <v>0</v>
      </c>
      <c r="G19" s="37">
        <f t="shared" si="10"/>
        <v>207039331</v>
      </c>
      <c r="H19" s="37">
        <v>207039331</v>
      </c>
      <c r="I19" s="37">
        <v>-872408</v>
      </c>
      <c r="J19" s="39">
        <v>872408</v>
      </c>
      <c r="K19" s="39">
        <v>0</v>
      </c>
      <c r="L19" s="39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f t="shared" si="6"/>
        <v>207039331</v>
      </c>
      <c r="U19" s="37">
        <v>144264</v>
      </c>
      <c r="V19" s="37">
        <v>10302258</v>
      </c>
      <c r="W19" s="39">
        <v>12105299</v>
      </c>
      <c r="X19" s="37">
        <v>14063567</v>
      </c>
      <c r="Y19" s="37">
        <v>0</v>
      </c>
      <c r="Z19" s="37">
        <v>0</v>
      </c>
      <c r="AA19" s="37">
        <v>0</v>
      </c>
      <c r="AB19" s="39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f t="shared" si="7"/>
        <v>36615388</v>
      </c>
      <c r="AH19" s="37">
        <v>144264</v>
      </c>
      <c r="AI19" s="37">
        <v>10302258</v>
      </c>
      <c r="AJ19" s="39">
        <v>12105299</v>
      </c>
      <c r="AK19" s="39">
        <v>14063567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f t="shared" si="8"/>
        <v>36615388</v>
      </c>
      <c r="AU19" s="37">
        <v>144264</v>
      </c>
      <c r="AV19" s="37">
        <v>10302258</v>
      </c>
      <c r="AW19" s="39">
        <v>12105299</v>
      </c>
      <c r="AX19" s="39">
        <v>14063567</v>
      </c>
      <c r="AY19" s="39">
        <v>0</v>
      </c>
      <c r="AZ19" s="37">
        <v>0</v>
      </c>
      <c r="BA19" s="39">
        <v>0</v>
      </c>
      <c r="BB19" s="39">
        <v>0</v>
      </c>
      <c r="BC19" s="37">
        <v>0</v>
      </c>
      <c r="BD19" s="37">
        <v>0</v>
      </c>
      <c r="BE19" s="39">
        <v>0</v>
      </c>
      <c r="BF19" s="37">
        <v>0</v>
      </c>
      <c r="BG19" s="37">
        <f t="shared" si="9"/>
        <v>36615388</v>
      </c>
      <c r="BH19" s="25">
        <f t="shared" si="2"/>
        <v>0</v>
      </c>
    </row>
    <row r="20" spans="1:60" ht="21" customHeight="1" x14ac:dyDescent="0.2">
      <c r="A20" s="38" t="s">
        <v>95</v>
      </c>
      <c r="B20" s="36" t="s">
        <v>79</v>
      </c>
      <c r="C20" s="39" t="s">
        <v>96</v>
      </c>
      <c r="D20" s="37">
        <v>8000591280</v>
      </c>
      <c r="E20" s="37">
        <v>0</v>
      </c>
      <c r="F20" s="37">
        <v>0</v>
      </c>
      <c r="G20" s="37">
        <f t="shared" si="10"/>
        <v>8000591280</v>
      </c>
      <c r="H20" s="37">
        <v>8000591280</v>
      </c>
      <c r="I20" s="37">
        <v>0</v>
      </c>
      <c r="J20" s="39">
        <v>0</v>
      </c>
      <c r="K20" s="39">
        <v>0</v>
      </c>
      <c r="L20" s="39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f t="shared" si="6"/>
        <v>8000591280</v>
      </c>
      <c r="U20" s="37">
        <v>1589824</v>
      </c>
      <c r="V20" s="37">
        <v>2316611</v>
      </c>
      <c r="W20" s="39">
        <v>6862222</v>
      </c>
      <c r="X20" s="37">
        <v>8778344</v>
      </c>
      <c r="Y20" s="37">
        <v>0</v>
      </c>
      <c r="Z20" s="37">
        <v>0</v>
      </c>
      <c r="AA20" s="37">
        <v>0</v>
      </c>
      <c r="AB20" s="39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f t="shared" si="7"/>
        <v>19547001</v>
      </c>
      <c r="AH20" s="37">
        <v>1589824</v>
      </c>
      <c r="AI20" s="37">
        <v>2316611</v>
      </c>
      <c r="AJ20" s="39">
        <v>6862222</v>
      </c>
      <c r="AK20" s="39">
        <v>8778344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f>SUM(AH20:AS20)</f>
        <v>19547001</v>
      </c>
      <c r="AU20" s="37">
        <v>1589824</v>
      </c>
      <c r="AV20" s="37">
        <v>2316611</v>
      </c>
      <c r="AW20" s="39">
        <v>6862222</v>
      </c>
      <c r="AX20" s="39">
        <v>8778344</v>
      </c>
      <c r="AY20" s="39">
        <v>0</v>
      </c>
      <c r="AZ20" s="37">
        <v>0</v>
      </c>
      <c r="BA20" s="39">
        <v>0</v>
      </c>
      <c r="BB20" s="39">
        <v>0</v>
      </c>
      <c r="BC20" s="37">
        <v>0</v>
      </c>
      <c r="BD20" s="37">
        <v>0</v>
      </c>
      <c r="BE20" s="39">
        <v>0</v>
      </c>
      <c r="BF20" s="37">
        <v>0</v>
      </c>
      <c r="BG20" s="37">
        <f t="shared" si="9"/>
        <v>19547001</v>
      </c>
      <c r="BH20" s="25">
        <f t="shared" si="2"/>
        <v>0</v>
      </c>
    </row>
    <row r="21" spans="1:60" ht="21" customHeight="1" x14ac:dyDescent="0.2">
      <c r="A21" s="38" t="s">
        <v>97</v>
      </c>
      <c r="B21" s="36" t="s">
        <v>79</v>
      </c>
      <c r="C21" s="39" t="s">
        <v>98</v>
      </c>
      <c r="D21" s="37">
        <v>3874593190</v>
      </c>
      <c r="E21" s="37">
        <v>0</v>
      </c>
      <c r="F21" s="37">
        <v>0</v>
      </c>
      <c r="G21" s="37">
        <f t="shared" si="10"/>
        <v>3874593190</v>
      </c>
      <c r="H21" s="37">
        <v>3874593190</v>
      </c>
      <c r="I21" s="37">
        <v>0</v>
      </c>
      <c r="J21" s="39">
        <v>0</v>
      </c>
      <c r="K21" s="39">
        <v>0</v>
      </c>
      <c r="L21" s="39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f t="shared" si="6"/>
        <v>3874593190</v>
      </c>
      <c r="U21" s="37">
        <v>69242496</v>
      </c>
      <c r="V21" s="37">
        <v>84943831</v>
      </c>
      <c r="W21" s="39">
        <v>102385793</v>
      </c>
      <c r="X21" s="37">
        <v>238374218</v>
      </c>
      <c r="Y21" s="37">
        <v>0</v>
      </c>
      <c r="Z21" s="37">
        <v>0</v>
      </c>
      <c r="AA21" s="37">
        <v>0</v>
      </c>
      <c r="AB21" s="39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f t="shared" si="7"/>
        <v>494946338</v>
      </c>
      <c r="AH21" s="37">
        <v>69242496</v>
      </c>
      <c r="AI21" s="37">
        <v>84943831</v>
      </c>
      <c r="AJ21" s="39">
        <v>102385793</v>
      </c>
      <c r="AK21" s="39">
        <v>238374218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f>SUM(AH21:AS21)</f>
        <v>494946338</v>
      </c>
      <c r="AU21" s="37">
        <v>69242496</v>
      </c>
      <c r="AV21" s="37">
        <v>84943831</v>
      </c>
      <c r="AW21" s="39">
        <v>102385793</v>
      </c>
      <c r="AX21" s="39">
        <v>238374218</v>
      </c>
      <c r="AY21" s="39">
        <v>0</v>
      </c>
      <c r="AZ21" s="37">
        <v>0</v>
      </c>
      <c r="BA21" s="39">
        <v>0</v>
      </c>
      <c r="BB21" s="39">
        <v>0</v>
      </c>
      <c r="BC21" s="37">
        <v>0</v>
      </c>
      <c r="BD21" s="37">
        <v>0</v>
      </c>
      <c r="BE21" s="39">
        <v>0</v>
      </c>
      <c r="BF21" s="37">
        <v>0</v>
      </c>
      <c r="BG21" s="37">
        <f t="shared" si="9"/>
        <v>494946338</v>
      </c>
      <c r="BH21" s="25">
        <f>AT21-BG21</f>
        <v>0</v>
      </c>
    </row>
    <row r="22" spans="1:60" ht="21" customHeight="1" x14ac:dyDescent="0.2">
      <c r="A22" s="30" t="s">
        <v>99</v>
      </c>
      <c r="B22" s="42"/>
      <c r="C22" s="30" t="s">
        <v>100</v>
      </c>
      <c r="D22" s="30">
        <f>SUM(D23:D31)</f>
        <v>35943000000</v>
      </c>
      <c r="E22" s="30">
        <f>SUM(E23:E31)</f>
        <v>0</v>
      </c>
      <c r="F22" s="30">
        <f>SUM(F23:F31)</f>
        <v>0</v>
      </c>
      <c r="G22" s="30">
        <f>SUM(G23:G31)</f>
        <v>35943000000</v>
      </c>
      <c r="H22" s="30">
        <f>SUM(H23:H31)</f>
        <v>35943000000</v>
      </c>
      <c r="I22" s="30">
        <f t="shared" ref="I22:S22" si="11">SUM(I23:I31)</f>
        <v>0</v>
      </c>
      <c r="J22" s="30">
        <f t="shared" si="11"/>
        <v>0</v>
      </c>
      <c r="K22" s="30">
        <f t="shared" si="11"/>
        <v>0</v>
      </c>
      <c r="L22" s="30">
        <f t="shared" si="11"/>
        <v>0</v>
      </c>
      <c r="M22" s="30">
        <f>SUM(M23:M31)</f>
        <v>0</v>
      </c>
      <c r="N22" s="30">
        <f t="shared" si="11"/>
        <v>0</v>
      </c>
      <c r="O22" s="30">
        <f t="shared" si="11"/>
        <v>0</v>
      </c>
      <c r="P22" s="30">
        <f t="shared" si="11"/>
        <v>0</v>
      </c>
      <c r="Q22" s="30">
        <f t="shared" si="11"/>
        <v>0</v>
      </c>
      <c r="R22" s="30">
        <f t="shared" si="11"/>
        <v>0</v>
      </c>
      <c r="S22" s="30">
        <f t="shared" si="11"/>
        <v>0</v>
      </c>
      <c r="T22" s="30">
        <f>SUM(T23:T31)</f>
        <v>35943000000</v>
      </c>
      <c r="U22" s="30">
        <f>SUM(U23:U31)</f>
        <v>2117558800</v>
      </c>
      <c r="V22" s="30">
        <f>SUM(V23:V31)</f>
        <v>2494391902</v>
      </c>
      <c r="W22" s="30">
        <f t="shared" ref="W22:AF22" si="12">SUM(W23:W31)</f>
        <v>2910962250</v>
      </c>
      <c r="X22" s="30">
        <f t="shared" si="12"/>
        <v>2472998300</v>
      </c>
      <c r="Y22" s="30">
        <f t="shared" si="12"/>
        <v>0</v>
      </c>
      <c r="Z22" s="30">
        <f>SUM(Z23:Z31)</f>
        <v>0</v>
      </c>
      <c r="AA22" s="30">
        <f t="shared" si="12"/>
        <v>0</v>
      </c>
      <c r="AB22" s="30">
        <f t="shared" si="12"/>
        <v>0</v>
      </c>
      <c r="AC22" s="30">
        <f t="shared" si="12"/>
        <v>0</v>
      </c>
      <c r="AD22" s="30">
        <f t="shared" si="12"/>
        <v>0</v>
      </c>
      <c r="AE22" s="30">
        <f t="shared" si="12"/>
        <v>0</v>
      </c>
      <c r="AF22" s="30">
        <f t="shared" si="12"/>
        <v>0</v>
      </c>
      <c r="AG22" s="30">
        <f>SUM(AG23:AG31)</f>
        <v>9995911252</v>
      </c>
      <c r="AH22" s="30">
        <f>SUM(AH23:AH31)</f>
        <v>2117558800</v>
      </c>
      <c r="AI22" s="30">
        <f t="shared" ref="AI22:AQ22" si="13">SUM(AI23:AI31)</f>
        <v>2494391902</v>
      </c>
      <c r="AJ22" s="30">
        <f t="shared" si="13"/>
        <v>2505596102</v>
      </c>
      <c r="AK22" s="30">
        <f t="shared" si="13"/>
        <v>2878364448</v>
      </c>
      <c r="AL22" s="30">
        <f t="shared" si="13"/>
        <v>0</v>
      </c>
      <c r="AM22" s="30">
        <f t="shared" si="13"/>
        <v>0</v>
      </c>
      <c r="AN22" s="30">
        <f t="shared" si="13"/>
        <v>0</v>
      </c>
      <c r="AO22" s="30">
        <f t="shared" si="13"/>
        <v>0</v>
      </c>
      <c r="AP22" s="30">
        <f t="shared" si="13"/>
        <v>0</v>
      </c>
      <c r="AQ22" s="30">
        <f t="shared" si="13"/>
        <v>0</v>
      </c>
      <c r="AR22" s="30">
        <f>SUM(AR23:AR31)</f>
        <v>0</v>
      </c>
      <c r="AS22" s="30">
        <f>SUM(AS23:AS31)</f>
        <v>0</v>
      </c>
      <c r="AT22" s="30">
        <f>SUM(AT23:AT31)</f>
        <v>9995911252</v>
      </c>
      <c r="AU22" s="30">
        <f>SUM(AU23:AU31)</f>
        <v>2117558800</v>
      </c>
      <c r="AV22" s="30">
        <f t="shared" ref="AV22:BF22" si="14">SUM(AV23:AV31)</f>
        <v>2494391902</v>
      </c>
      <c r="AW22" s="30">
        <f t="shared" si="14"/>
        <v>2505596102</v>
      </c>
      <c r="AX22" s="30">
        <f t="shared" si="14"/>
        <v>2878364448</v>
      </c>
      <c r="AY22" s="30">
        <f>SUM(AY23:AY31)</f>
        <v>0</v>
      </c>
      <c r="AZ22" s="30">
        <f>SUM(AZ23:AZ31)</f>
        <v>0</v>
      </c>
      <c r="BA22" s="30">
        <f t="shared" si="14"/>
        <v>0</v>
      </c>
      <c r="BB22" s="30">
        <f t="shared" si="14"/>
        <v>0</v>
      </c>
      <c r="BC22" s="30">
        <f t="shared" si="14"/>
        <v>0</v>
      </c>
      <c r="BD22" s="30">
        <f t="shared" si="14"/>
        <v>0</v>
      </c>
      <c r="BE22" s="30">
        <f t="shared" si="14"/>
        <v>0</v>
      </c>
      <c r="BF22" s="30">
        <f t="shared" si="14"/>
        <v>0</v>
      </c>
      <c r="BG22" s="30">
        <f>SUM(BG23:BG31)</f>
        <v>9995911252</v>
      </c>
      <c r="BH22" s="25">
        <f t="shared" si="2"/>
        <v>0</v>
      </c>
    </row>
    <row r="23" spans="1:60" ht="21" customHeight="1" x14ac:dyDescent="0.2">
      <c r="A23" s="38" t="s">
        <v>101</v>
      </c>
      <c r="B23" s="43" t="s">
        <v>79</v>
      </c>
      <c r="C23" s="39" t="s">
        <v>102</v>
      </c>
      <c r="D23" s="39">
        <v>10427380004</v>
      </c>
      <c r="E23" s="37">
        <v>0</v>
      </c>
      <c r="F23" s="37">
        <v>0</v>
      </c>
      <c r="G23" s="39">
        <f>SUM(D23:E23)-F23</f>
        <v>10427380004</v>
      </c>
      <c r="H23" s="39">
        <v>10427380004</v>
      </c>
      <c r="I23" s="39">
        <v>0</v>
      </c>
      <c r="J23" s="39">
        <v>0</v>
      </c>
      <c r="K23" s="39">
        <v>0</v>
      </c>
      <c r="L23" s="39">
        <v>0</v>
      </c>
      <c r="M23" s="37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f>SUM(H23:S23)</f>
        <v>10427380004</v>
      </c>
      <c r="U23" s="39">
        <v>786512500</v>
      </c>
      <c r="V23" s="39">
        <v>780976700</v>
      </c>
      <c r="W23" s="39">
        <v>776662200</v>
      </c>
      <c r="X23" s="39">
        <v>829290800</v>
      </c>
      <c r="Y23" s="39">
        <v>0</v>
      </c>
      <c r="Z23" s="37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f t="shared" ref="AG23:AG31" si="15">SUM(U23:AF23)</f>
        <v>3173442200</v>
      </c>
      <c r="AH23" s="39">
        <v>786512500</v>
      </c>
      <c r="AI23" s="39">
        <v>780976700</v>
      </c>
      <c r="AJ23" s="39">
        <v>776662200</v>
      </c>
      <c r="AK23" s="39">
        <v>829290800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f>SUM(AH23:AS23)</f>
        <v>3173442200</v>
      </c>
      <c r="AU23" s="39">
        <v>786512500</v>
      </c>
      <c r="AV23" s="39">
        <v>780976700</v>
      </c>
      <c r="AW23" s="39">
        <v>776662200</v>
      </c>
      <c r="AX23" s="39">
        <v>829290800</v>
      </c>
      <c r="AY23" s="39">
        <v>0</v>
      </c>
      <c r="AZ23" s="37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f t="shared" ref="BG23:BG31" si="16">SUM(AU23:BF23)</f>
        <v>3173442200</v>
      </c>
      <c r="BH23" s="25">
        <f t="shared" si="2"/>
        <v>0</v>
      </c>
    </row>
    <row r="24" spans="1:60" ht="21" customHeight="1" x14ac:dyDescent="0.2">
      <c r="A24" s="38" t="s">
        <v>103</v>
      </c>
      <c r="B24" s="43" t="s">
        <v>79</v>
      </c>
      <c r="C24" s="39" t="s">
        <v>104</v>
      </c>
      <c r="D24" s="39">
        <v>7650126363</v>
      </c>
      <c r="E24" s="37">
        <v>0</v>
      </c>
      <c r="F24" s="37">
        <v>0</v>
      </c>
      <c r="G24" s="39">
        <f t="shared" ref="G24:G31" si="17">SUM(D24:E24)-F24</f>
        <v>7650126363</v>
      </c>
      <c r="H24" s="39">
        <v>7650126363</v>
      </c>
      <c r="I24" s="39">
        <v>0</v>
      </c>
      <c r="J24" s="39">
        <v>0</v>
      </c>
      <c r="K24" s="39">
        <v>0</v>
      </c>
      <c r="L24" s="39">
        <v>0</v>
      </c>
      <c r="M24" s="37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f t="shared" ref="T24:T31" si="18">SUM(H24:S24)</f>
        <v>7650126363</v>
      </c>
      <c r="U24" s="39">
        <v>558499600</v>
      </c>
      <c r="V24" s="39">
        <v>554672300</v>
      </c>
      <c r="W24" s="39">
        <v>551513200</v>
      </c>
      <c r="X24" s="39">
        <v>588887000</v>
      </c>
      <c r="Y24" s="39">
        <v>0</v>
      </c>
      <c r="Z24" s="37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f t="shared" si="15"/>
        <v>2253572100</v>
      </c>
      <c r="AH24" s="39">
        <v>558499600</v>
      </c>
      <c r="AI24" s="39">
        <v>554672300</v>
      </c>
      <c r="AJ24" s="39">
        <v>551513200</v>
      </c>
      <c r="AK24" s="39">
        <v>588887000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f>SUM(AH24:AS24)</f>
        <v>2253572100</v>
      </c>
      <c r="AU24" s="39">
        <v>558499600</v>
      </c>
      <c r="AV24" s="39">
        <v>554672300</v>
      </c>
      <c r="AW24" s="39">
        <v>551513200</v>
      </c>
      <c r="AX24" s="39">
        <v>588887000</v>
      </c>
      <c r="AY24" s="39">
        <v>0</v>
      </c>
      <c r="AZ24" s="37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f t="shared" si="16"/>
        <v>2253572100</v>
      </c>
      <c r="BH24" s="25">
        <f t="shared" si="2"/>
        <v>0</v>
      </c>
    </row>
    <row r="25" spans="1:60" ht="21" customHeight="1" x14ac:dyDescent="0.2">
      <c r="A25" s="38" t="s">
        <v>105</v>
      </c>
      <c r="B25" s="43" t="s">
        <v>79</v>
      </c>
      <c r="C25" s="39" t="s">
        <v>106</v>
      </c>
      <c r="D25" s="39">
        <v>8500000000</v>
      </c>
      <c r="E25" s="37">
        <v>0</v>
      </c>
      <c r="F25" s="37">
        <v>0</v>
      </c>
      <c r="G25" s="39">
        <f t="shared" si="17"/>
        <v>8500000000</v>
      </c>
      <c r="H25" s="39">
        <v>8500000000</v>
      </c>
      <c r="I25" s="39">
        <v>0</v>
      </c>
      <c r="J25" s="39">
        <v>0</v>
      </c>
      <c r="K25" s="39">
        <v>0</v>
      </c>
      <c r="L25" s="39">
        <v>0</v>
      </c>
      <c r="M25" s="37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f t="shared" si="18"/>
        <v>8500000000</v>
      </c>
      <c r="U25" s="39">
        <v>190000000</v>
      </c>
      <c r="V25" s="39">
        <v>505934002</v>
      </c>
      <c r="W25" s="39">
        <v>929772450</v>
      </c>
      <c r="X25" s="39">
        <v>337000000</v>
      </c>
      <c r="Y25" s="39">
        <v>0</v>
      </c>
      <c r="Z25" s="37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f t="shared" si="15"/>
        <v>1962706452</v>
      </c>
      <c r="AH25" s="39">
        <v>190000000</v>
      </c>
      <c r="AI25" s="39">
        <v>505934002</v>
      </c>
      <c r="AJ25" s="39">
        <v>524415502</v>
      </c>
      <c r="AK25" s="39">
        <v>742356948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f t="shared" ref="AT25:AT31" si="19">SUM(AH25:AS25)</f>
        <v>1962706452</v>
      </c>
      <c r="AU25" s="39">
        <v>190000000</v>
      </c>
      <c r="AV25" s="39">
        <v>505934002</v>
      </c>
      <c r="AW25" s="39">
        <v>524415502</v>
      </c>
      <c r="AX25" s="39">
        <v>742356948</v>
      </c>
      <c r="AY25" s="39">
        <v>0</v>
      </c>
      <c r="AZ25" s="37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f t="shared" si="16"/>
        <v>1962706452</v>
      </c>
      <c r="BH25" s="25">
        <f t="shared" si="2"/>
        <v>0</v>
      </c>
    </row>
    <row r="26" spans="1:60" ht="21" customHeight="1" x14ac:dyDescent="0.2">
      <c r="A26" s="38" t="s">
        <v>107</v>
      </c>
      <c r="B26" s="43" t="s">
        <v>79</v>
      </c>
      <c r="C26" s="39" t="s">
        <v>108</v>
      </c>
      <c r="D26" s="39">
        <v>4100000000</v>
      </c>
      <c r="E26" s="37">
        <v>0</v>
      </c>
      <c r="F26" s="37">
        <v>0</v>
      </c>
      <c r="G26" s="39">
        <f t="shared" si="17"/>
        <v>4100000000</v>
      </c>
      <c r="H26" s="39">
        <v>4100000000</v>
      </c>
      <c r="I26" s="39">
        <v>0</v>
      </c>
      <c r="J26" s="39">
        <v>0</v>
      </c>
      <c r="K26" s="39">
        <v>0</v>
      </c>
      <c r="L26" s="39">
        <v>0</v>
      </c>
      <c r="M26" s="37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f t="shared" si="18"/>
        <v>4100000000</v>
      </c>
      <c r="U26" s="39">
        <v>237026500</v>
      </c>
      <c r="V26" s="39">
        <v>265492200</v>
      </c>
      <c r="W26" s="39">
        <v>265684200</v>
      </c>
      <c r="X26" s="39">
        <v>292908100</v>
      </c>
      <c r="Y26" s="39">
        <v>0</v>
      </c>
      <c r="Z26" s="37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f t="shared" si="15"/>
        <v>1061111000</v>
      </c>
      <c r="AH26" s="39">
        <v>237026500</v>
      </c>
      <c r="AI26" s="39">
        <v>265492200</v>
      </c>
      <c r="AJ26" s="39">
        <v>265684200</v>
      </c>
      <c r="AK26" s="39">
        <v>292908100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f t="shared" si="19"/>
        <v>1061111000</v>
      </c>
      <c r="AU26" s="39">
        <v>237026500</v>
      </c>
      <c r="AV26" s="39">
        <v>265492200</v>
      </c>
      <c r="AW26" s="39">
        <v>265684200</v>
      </c>
      <c r="AX26" s="39">
        <v>292908100</v>
      </c>
      <c r="AY26" s="39">
        <v>0</v>
      </c>
      <c r="AZ26" s="37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0</v>
      </c>
      <c r="BG26" s="39">
        <f t="shared" si="16"/>
        <v>1061111000</v>
      </c>
      <c r="BH26" s="25">
        <f t="shared" si="2"/>
        <v>0</v>
      </c>
    </row>
    <row r="27" spans="1:60" ht="21" customHeight="1" x14ac:dyDescent="0.2">
      <c r="A27" s="38" t="s">
        <v>109</v>
      </c>
      <c r="B27" s="43" t="s">
        <v>79</v>
      </c>
      <c r="C27" s="39" t="s">
        <v>110</v>
      </c>
      <c r="D27" s="39">
        <v>455189860</v>
      </c>
      <c r="E27" s="37">
        <v>0</v>
      </c>
      <c r="F27" s="37">
        <v>0</v>
      </c>
      <c r="G27" s="39">
        <f t="shared" si="17"/>
        <v>455189860</v>
      </c>
      <c r="H27" s="39">
        <v>455189860</v>
      </c>
      <c r="I27" s="39">
        <v>0</v>
      </c>
      <c r="J27" s="39">
        <v>0</v>
      </c>
      <c r="K27" s="39">
        <v>0</v>
      </c>
      <c r="L27" s="39">
        <v>0</v>
      </c>
      <c r="M27" s="37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f t="shared" si="18"/>
        <v>455189860</v>
      </c>
      <c r="U27" s="39">
        <v>49068900</v>
      </c>
      <c r="V27" s="39">
        <v>55280000</v>
      </c>
      <c r="W27" s="39">
        <v>55056000</v>
      </c>
      <c r="X27" s="39">
        <v>58624900</v>
      </c>
      <c r="Y27" s="39">
        <v>0</v>
      </c>
      <c r="Z27" s="37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f t="shared" si="15"/>
        <v>218029800</v>
      </c>
      <c r="AH27" s="39">
        <v>49068900</v>
      </c>
      <c r="AI27" s="39">
        <v>55280000</v>
      </c>
      <c r="AJ27" s="39">
        <v>55046800</v>
      </c>
      <c r="AK27" s="39">
        <v>58634100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f t="shared" si="19"/>
        <v>218029800</v>
      </c>
      <c r="AU27" s="39">
        <v>49068900</v>
      </c>
      <c r="AV27" s="39">
        <v>55280000</v>
      </c>
      <c r="AW27" s="39">
        <v>55046800</v>
      </c>
      <c r="AX27" s="39">
        <v>58634100</v>
      </c>
      <c r="AY27" s="39">
        <v>0</v>
      </c>
      <c r="AZ27" s="37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39">
        <v>0</v>
      </c>
      <c r="BG27" s="39">
        <f t="shared" si="16"/>
        <v>218029800</v>
      </c>
      <c r="BH27" s="25">
        <f t="shared" si="2"/>
        <v>0</v>
      </c>
    </row>
    <row r="28" spans="1:60" ht="21" customHeight="1" x14ac:dyDescent="0.2">
      <c r="A28" s="38" t="s">
        <v>111</v>
      </c>
      <c r="B28" s="43" t="s">
        <v>79</v>
      </c>
      <c r="C28" s="39" t="s">
        <v>112</v>
      </c>
      <c r="D28" s="39">
        <v>2857392441</v>
      </c>
      <c r="E28" s="37">
        <v>0</v>
      </c>
      <c r="F28" s="37">
        <v>0</v>
      </c>
      <c r="G28" s="39">
        <f t="shared" si="17"/>
        <v>2857392441</v>
      </c>
      <c r="H28" s="39">
        <v>2857392441</v>
      </c>
      <c r="I28" s="39">
        <v>0</v>
      </c>
      <c r="J28" s="39">
        <v>0</v>
      </c>
      <c r="K28" s="39">
        <v>0</v>
      </c>
      <c r="L28" s="39">
        <v>0</v>
      </c>
      <c r="M28" s="37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f t="shared" si="18"/>
        <v>2857392441</v>
      </c>
      <c r="U28" s="39">
        <v>177783900</v>
      </c>
      <c r="V28" s="39">
        <v>199135600</v>
      </c>
      <c r="W28" s="39">
        <v>199279300</v>
      </c>
      <c r="X28" s="39">
        <v>219694900</v>
      </c>
      <c r="Y28" s="39">
        <v>0</v>
      </c>
      <c r="Z28" s="37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f t="shared" si="15"/>
        <v>795893700</v>
      </c>
      <c r="AH28" s="39">
        <v>177783900</v>
      </c>
      <c r="AI28" s="39">
        <v>199135600</v>
      </c>
      <c r="AJ28" s="39">
        <v>199279300</v>
      </c>
      <c r="AK28" s="39">
        <v>219694900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f t="shared" si="19"/>
        <v>795893700</v>
      </c>
      <c r="AU28" s="39">
        <v>177783900</v>
      </c>
      <c r="AV28" s="39">
        <v>199135600</v>
      </c>
      <c r="AW28" s="39">
        <v>199279300</v>
      </c>
      <c r="AX28" s="39">
        <v>219694900</v>
      </c>
      <c r="AY28" s="39">
        <v>0</v>
      </c>
      <c r="AZ28" s="37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f t="shared" si="16"/>
        <v>795893700</v>
      </c>
      <c r="BH28" s="25">
        <f t="shared" si="2"/>
        <v>0</v>
      </c>
    </row>
    <row r="29" spans="1:60" s="8" customFormat="1" ht="21" customHeight="1" x14ac:dyDescent="0.2">
      <c r="A29" s="38" t="s">
        <v>113</v>
      </c>
      <c r="B29" s="43" t="s">
        <v>79</v>
      </c>
      <c r="C29" s="39" t="s">
        <v>114</v>
      </c>
      <c r="D29" s="39">
        <v>484556944</v>
      </c>
      <c r="E29" s="37">
        <v>0</v>
      </c>
      <c r="F29" s="37">
        <v>0</v>
      </c>
      <c r="G29" s="39">
        <f t="shared" si="17"/>
        <v>484556944</v>
      </c>
      <c r="H29" s="39">
        <v>484556944</v>
      </c>
      <c r="I29" s="39">
        <v>0</v>
      </c>
      <c r="J29" s="39">
        <v>0</v>
      </c>
      <c r="K29" s="39">
        <v>0</v>
      </c>
      <c r="L29" s="39">
        <v>0</v>
      </c>
      <c r="M29" s="37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f t="shared" si="18"/>
        <v>484556944</v>
      </c>
      <c r="U29" s="39">
        <v>29682600</v>
      </c>
      <c r="V29" s="39">
        <v>33240700</v>
      </c>
      <c r="W29" s="39">
        <v>33264100</v>
      </c>
      <c r="X29" s="39">
        <v>36657900</v>
      </c>
      <c r="Y29" s="39">
        <v>0</v>
      </c>
      <c r="Z29" s="37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f t="shared" si="15"/>
        <v>132845300</v>
      </c>
      <c r="AH29" s="39">
        <v>29682600</v>
      </c>
      <c r="AI29" s="39">
        <v>33240700</v>
      </c>
      <c r="AJ29" s="39">
        <v>33264100</v>
      </c>
      <c r="AK29" s="39">
        <v>36657900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f t="shared" si="19"/>
        <v>132845300</v>
      </c>
      <c r="AU29" s="39">
        <v>29682600</v>
      </c>
      <c r="AV29" s="39">
        <v>33240700</v>
      </c>
      <c r="AW29" s="39">
        <v>33264100</v>
      </c>
      <c r="AX29" s="39">
        <v>36657900</v>
      </c>
      <c r="AY29" s="39">
        <v>0</v>
      </c>
      <c r="AZ29" s="37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f t="shared" si="16"/>
        <v>132845300</v>
      </c>
      <c r="BH29" s="25">
        <f t="shared" si="2"/>
        <v>0</v>
      </c>
    </row>
    <row r="30" spans="1:60" ht="21" customHeight="1" x14ac:dyDescent="0.2">
      <c r="A30" s="38" t="s">
        <v>115</v>
      </c>
      <c r="B30" s="43" t="s">
        <v>79</v>
      </c>
      <c r="C30" s="39" t="s">
        <v>116</v>
      </c>
      <c r="D30" s="39">
        <v>484556948</v>
      </c>
      <c r="E30" s="37">
        <v>0</v>
      </c>
      <c r="F30" s="37">
        <v>0</v>
      </c>
      <c r="G30" s="39">
        <f t="shared" si="17"/>
        <v>484556948</v>
      </c>
      <c r="H30" s="39">
        <v>484556948</v>
      </c>
      <c r="I30" s="39">
        <v>0</v>
      </c>
      <c r="J30" s="39">
        <v>0</v>
      </c>
      <c r="K30" s="39">
        <v>0</v>
      </c>
      <c r="L30" s="39">
        <v>0</v>
      </c>
      <c r="M30" s="37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f t="shared" si="18"/>
        <v>484556948</v>
      </c>
      <c r="U30" s="39">
        <v>29682600</v>
      </c>
      <c r="V30" s="39">
        <v>33240700</v>
      </c>
      <c r="W30" s="39">
        <v>33264100</v>
      </c>
      <c r="X30" s="39">
        <v>36657900</v>
      </c>
      <c r="Y30" s="39">
        <v>0</v>
      </c>
      <c r="Z30" s="37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f t="shared" si="15"/>
        <v>132845300</v>
      </c>
      <c r="AH30" s="39">
        <v>29682600</v>
      </c>
      <c r="AI30" s="39">
        <v>33240700</v>
      </c>
      <c r="AJ30" s="39">
        <v>33264100</v>
      </c>
      <c r="AK30" s="39">
        <v>36657900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f t="shared" si="19"/>
        <v>132845300</v>
      </c>
      <c r="AU30" s="39">
        <v>29682600</v>
      </c>
      <c r="AV30" s="39">
        <v>33240700</v>
      </c>
      <c r="AW30" s="39">
        <v>33264100</v>
      </c>
      <c r="AX30" s="39">
        <v>36657900</v>
      </c>
      <c r="AY30" s="39">
        <v>0</v>
      </c>
      <c r="AZ30" s="37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f t="shared" si="16"/>
        <v>132845300</v>
      </c>
      <c r="BH30" s="25">
        <f t="shared" si="2"/>
        <v>0</v>
      </c>
    </row>
    <row r="31" spans="1:60" ht="21" customHeight="1" x14ac:dyDescent="0.2">
      <c r="A31" s="38" t="s">
        <v>117</v>
      </c>
      <c r="B31" s="43" t="s">
        <v>79</v>
      </c>
      <c r="C31" s="39" t="s">
        <v>118</v>
      </c>
      <c r="D31" s="39">
        <v>983797440</v>
      </c>
      <c r="E31" s="37">
        <v>0</v>
      </c>
      <c r="F31" s="37">
        <v>0</v>
      </c>
      <c r="G31" s="39">
        <f t="shared" si="17"/>
        <v>983797440</v>
      </c>
      <c r="H31" s="39">
        <v>983797440</v>
      </c>
      <c r="I31" s="39">
        <v>0</v>
      </c>
      <c r="J31" s="39">
        <v>0</v>
      </c>
      <c r="K31" s="39">
        <v>0</v>
      </c>
      <c r="L31" s="39">
        <v>0</v>
      </c>
      <c r="M31" s="37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f t="shared" si="18"/>
        <v>983797440</v>
      </c>
      <c r="U31" s="44">
        <v>59302200</v>
      </c>
      <c r="V31" s="39">
        <v>66419700</v>
      </c>
      <c r="W31" s="39">
        <v>66466700</v>
      </c>
      <c r="X31" s="39">
        <v>73276800</v>
      </c>
      <c r="Y31" s="39">
        <v>0</v>
      </c>
      <c r="Z31" s="37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f t="shared" si="15"/>
        <v>265465400</v>
      </c>
      <c r="AH31" s="39">
        <v>59302200</v>
      </c>
      <c r="AI31" s="39">
        <v>66419700</v>
      </c>
      <c r="AJ31" s="39">
        <v>66466700</v>
      </c>
      <c r="AK31" s="39">
        <v>73276800</v>
      </c>
      <c r="AL31" s="39">
        <v>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f t="shared" si="19"/>
        <v>265465400</v>
      </c>
      <c r="AU31" s="39">
        <v>59302200</v>
      </c>
      <c r="AV31" s="39">
        <v>66419700</v>
      </c>
      <c r="AW31" s="39">
        <v>66466700</v>
      </c>
      <c r="AX31" s="39">
        <v>73276800</v>
      </c>
      <c r="AY31" s="39">
        <v>0</v>
      </c>
      <c r="AZ31" s="37">
        <v>0</v>
      </c>
      <c r="BA31" s="39">
        <v>0</v>
      </c>
      <c r="BB31" s="39">
        <v>0</v>
      </c>
      <c r="BC31" s="39">
        <v>0</v>
      </c>
      <c r="BD31" s="39">
        <v>0</v>
      </c>
      <c r="BE31" s="39">
        <v>0</v>
      </c>
      <c r="BF31" s="39">
        <v>0</v>
      </c>
      <c r="BG31" s="39">
        <f t="shared" si="16"/>
        <v>265465400</v>
      </c>
      <c r="BH31" s="25">
        <f t="shared" si="2"/>
        <v>0</v>
      </c>
    </row>
    <row r="32" spans="1:60" s="8" customFormat="1" ht="21" customHeight="1" x14ac:dyDescent="0.2">
      <c r="A32" s="45" t="s">
        <v>119</v>
      </c>
      <c r="B32" s="46"/>
      <c r="C32" s="45" t="s">
        <v>120</v>
      </c>
      <c r="D32" s="47">
        <f>SUM(D33,D37,D38,D39,D40,D41)</f>
        <v>11728000000</v>
      </c>
      <c r="E32" s="48">
        <f>SUM(E33,E37:E41)</f>
        <v>0</v>
      </c>
      <c r="F32" s="45">
        <f t="shared" ref="F32:BG32" si="20">SUM(F33,F37:F41)</f>
        <v>0</v>
      </c>
      <c r="G32" s="45">
        <f>SUM(G33,G37+G38+G39+G40+G41)</f>
        <v>11728000000</v>
      </c>
      <c r="H32" s="47">
        <f>SUM(H33,H37,H38,H39,H40,H41)</f>
        <v>11728000000</v>
      </c>
      <c r="I32" s="45">
        <f t="shared" si="20"/>
        <v>0</v>
      </c>
      <c r="J32" s="45">
        <f>SUM(J33,J37:J41)</f>
        <v>0</v>
      </c>
      <c r="K32" s="47">
        <f t="shared" si="20"/>
        <v>0</v>
      </c>
      <c r="L32" s="45">
        <f t="shared" si="20"/>
        <v>0</v>
      </c>
      <c r="M32" s="45">
        <f t="shared" si="20"/>
        <v>0</v>
      </c>
      <c r="N32" s="45">
        <f t="shared" si="20"/>
        <v>0</v>
      </c>
      <c r="O32" s="45">
        <f t="shared" si="20"/>
        <v>0</v>
      </c>
      <c r="P32" s="45">
        <f t="shared" si="20"/>
        <v>0</v>
      </c>
      <c r="Q32" s="45">
        <f t="shared" si="20"/>
        <v>0</v>
      </c>
      <c r="R32" s="45">
        <f t="shared" si="20"/>
        <v>0</v>
      </c>
      <c r="S32" s="49">
        <f t="shared" si="20"/>
        <v>0</v>
      </c>
      <c r="T32" s="45">
        <f t="shared" si="20"/>
        <v>11728000000</v>
      </c>
      <c r="U32" s="49">
        <f t="shared" si="20"/>
        <v>371559948</v>
      </c>
      <c r="V32" s="45">
        <f>SUM(V33,V37:V41)</f>
        <v>406889716</v>
      </c>
      <c r="W32" s="47">
        <f t="shared" si="20"/>
        <v>434468002</v>
      </c>
      <c r="X32" s="45">
        <f t="shared" si="20"/>
        <v>803799906</v>
      </c>
      <c r="Y32" s="45">
        <f t="shared" si="20"/>
        <v>0</v>
      </c>
      <c r="Z32" s="45">
        <f t="shared" si="20"/>
        <v>0</v>
      </c>
      <c r="AA32" s="45">
        <f t="shared" si="20"/>
        <v>0</v>
      </c>
      <c r="AB32" s="45">
        <f t="shared" si="20"/>
        <v>0</v>
      </c>
      <c r="AC32" s="45">
        <f t="shared" si="20"/>
        <v>0</v>
      </c>
      <c r="AD32" s="45">
        <f t="shared" si="20"/>
        <v>0</v>
      </c>
      <c r="AE32" s="45">
        <f t="shared" si="20"/>
        <v>0</v>
      </c>
      <c r="AF32" s="45">
        <f t="shared" si="20"/>
        <v>0</v>
      </c>
      <c r="AG32" s="45">
        <f t="shared" si="20"/>
        <v>2016717572</v>
      </c>
      <c r="AH32" s="49">
        <f t="shared" si="20"/>
        <v>371559948</v>
      </c>
      <c r="AI32" s="45">
        <f t="shared" si="20"/>
        <v>406889716</v>
      </c>
      <c r="AJ32" s="45">
        <f t="shared" si="20"/>
        <v>432146647</v>
      </c>
      <c r="AK32" s="47">
        <f t="shared" si="20"/>
        <v>801900287</v>
      </c>
      <c r="AL32" s="45">
        <f t="shared" si="20"/>
        <v>0</v>
      </c>
      <c r="AM32" s="45">
        <f t="shared" si="20"/>
        <v>0</v>
      </c>
      <c r="AN32" s="45">
        <f t="shared" si="20"/>
        <v>0</v>
      </c>
      <c r="AO32" s="45">
        <f t="shared" si="20"/>
        <v>0</v>
      </c>
      <c r="AP32" s="45">
        <f t="shared" si="20"/>
        <v>0</v>
      </c>
      <c r="AQ32" s="45">
        <f t="shared" si="20"/>
        <v>0</v>
      </c>
      <c r="AR32" s="45">
        <f t="shared" si="20"/>
        <v>0</v>
      </c>
      <c r="AS32" s="45">
        <f>SUM(AS33,AS37:AS41)</f>
        <v>0</v>
      </c>
      <c r="AT32" s="45">
        <f>SUM(AT33,AT37:AT41)</f>
        <v>2012496598</v>
      </c>
      <c r="AU32" s="49">
        <f t="shared" si="20"/>
        <v>371559948</v>
      </c>
      <c r="AV32" s="45">
        <f t="shared" si="20"/>
        <v>406889716</v>
      </c>
      <c r="AW32" s="45">
        <f t="shared" si="20"/>
        <v>432146647</v>
      </c>
      <c r="AX32" s="47">
        <f t="shared" si="20"/>
        <v>801900287</v>
      </c>
      <c r="AY32" s="45">
        <f>SUM(AY33,AY37:AY41)</f>
        <v>0</v>
      </c>
      <c r="AZ32" s="45">
        <f t="shared" si="20"/>
        <v>0</v>
      </c>
      <c r="BA32" s="45">
        <f t="shared" si="20"/>
        <v>0</v>
      </c>
      <c r="BB32" s="45">
        <f t="shared" si="20"/>
        <v>0</v>
      </c>
      <c r="BC32" s="45">
        <f t="shared" si="20"/>
        <v>0</v>
      </c>
      <c r="BD32" s="45">
        <f t="shared" si="20"/>
        <v>0</v>
      </c>
      <c r="BE32" s="45">
        <f t="shared" si="20"/>
        <v>0</v>
      </c>
      <c r="BF32" s="45">
        <f t="shared" si="20"/>
        <v>0</v>
      </c>
      <c r="BG32" s="45">
        <f t="shared" si="20"/>
        <v>2012496598</v>
      </c>
      <c r="BH32" s="25">
        <f t="shared" si="2"/>
        <v>0</v>
      </c>
    </row>
    <row r="33" spans="1:60" s="8" customFormat="1" ht="21" customHeight="1" x14ac:dyDescent="0.2">
      <c r="A33" s="32" t="s">
        <v>121</v>
      </c>
      <c r="B33" s="33"/>
      <c r="C33" s="34" t="s">
        <v>122</v>
      </c>
      <c r="D33" s="50">
        <f>SUM(D34:D36)</f>
        <v>6600000000</v>
      </c>
      <c r="E33" s="34">
        <f>SUM(E34:E36)</f>
        <v>0</v>
      </c>
      <c r="F33" s="51">
        <f>SUM(F34:F36)</f>
        <v>0</v>
      </c>
      <c r="G33" s="34">
        <f>SUM(G34:G36)</f>
        <v>6600000000</v>
      </c>
      <c r="H33" s="34">
        <f>SUM(H34:H36)</f>
        <v>6600000000</v>
      </c>
      <c r="I33" s="50">
        <f t="shared" ref="I33:S33" si="21">SUM(I34:I36)</f>
        <v>0</v>
      </c>
      <c r="J33" s="50">
        <f t="shared" si="21"/>
        <v>0</v>
      </c>
      <c r="K33" s="52">
        <f t="shared" si="21"/>
        <v>0</v>
      </c>
      <c r="L33" s="53">
        <f t="shared" si="21"/>
        <v>0</v>
      </c>
      <c r="M33" s="53">
        <f>SUM(M34:M36)</f>
        <v>0</v>
      </c>
      <c r="N33" s="53">
        <f t="shared" si="21"/>
        <v>0</v>
      </c>
      <c r="O33" s="53">
        <f t="shared" si="21"/>
        <v>0</v>
      </c>
      <c r="P33" s="53">
        <f t="shared" si="21"/>
        <v>0</v>
      </c>
      <c r="Q33" s="53">
        <f t="shared" si="21"/>
        <v>0</v>
      </c>
      <c r="R33" s="53">
        <f t="shared" si="21"/>
        <v>0</v>
      </c>
      <c r="S33" s="54">
        <f t="shared" si="21"/>
        <v>0</v>
      </c>
      <c r="T33" s="55">
        <f>SUM(T34:T36)</f>
        <v>6600000000</v>
      </c>
      <c r="U33" s="54">
        <f>SUM(U34:U36)</f>
        <v>110889621</v>
      </c>
      <c r="V33" s="34">
        <f t="shared" ref="V33:AF33" si="22">SUM(V34:V36)</f>
        <v>140975344</v>
      </c>
      <c r="W33" s="34">
        <f t="shared" si="22"/>
        <v>158883330</v>
      </c>
      <c r="X33" s="52">
        <f>SUM(X34:X36)</f>
        <v>454662382</v>
      </c>
      <c r="Y33" s="53">
        <f t="shared" si="22"/>
        <v>0</v>
      </c>
      <c r="Z33" s="53">
        <f>SUM(Z34:Z36)</f>
        <v>0</v>
      </c>
      <c r="AA33" s="53">
        <f t="shared" si="22"/>
        <v>0</v>
      </c>
      <c r="AB33" s="53">
        <f t="shared" si="22"/>
        <v>0</v>
      </c>
      <c r="AC33" s="53">
        <f t="shared" si="22"/>
        <v>0</v>
      </c>
      <c r="AD33" s="53">
        <f t="shared" si="22"/>
        <v>0</v>
      </c>
      <c r="AE33" s="53">
        <f t="shared" si="22"/>
        <v>0</v>
      </c>
      <c r="AF33" s="54">
        <f t="shared" si="22"/>
        <v>0</v>
      </c>
      <c r="AG33" s="55">
        <f>SUM(AG34:AG36)</f>
        <v>865410677</v>
      </c>
      <c r="AH33" s="54">
        <f>SUM(AH34:AH36)</f>
        <v>110889621</v>
      </c>
      <c r="AI33" s="34">
        <f t="shared" ref="AI33:AQ33" si="23">SUM(AI34:AI36)</f>
        <v>140975344</v>
      </c>
      <c r="AJ33" s="34">
        <f t="shared" si="23"/>
        <v>158883330</v>
      </c>
      <c r="AK33" s="52">
        <f t="shared" si="23"/>
        <v>454662382</v>
      </c>
      <c r="AL33" s="53">
        <f t="shared" si="23"/>
        <v>0</v>
      </c>
      <c r="AM33" s="53">
        <f t="shared" si="23"/>
        <v>0</v>
      </c>
      <c r="AN33" s="53">
        <f t="shared" si="23"/>
        <v>0</v>
      </c>
      <c r="AO33" s="53">
        <f t="shared" si="23"/>
        <v>0</v>
      </c>
      <c r="AP33" s="53">
        <f t="shared" si="23"/>
        <v>0</v>
      </c>
      <c r="AQ33" s="53">
        <f t="shared" si="23"/>
        <v>0</v>
      </c>
      <c r="AR33" s="53">
        <f>SUM(AR34:AR36)</f>
        <v>0</v>
      </c>
      <c r="AS33" s="53">
        <f>SUM(AS34:AS36)</f>
        <v>0</v>
      </c>
      <c r="AT33" s="53">
        <f>SUM(AT34:AT36)</f>
        <v>865410677</v>
      </c>
      <c r="AU33" s="54">
        <f>SUM(AU34:AU36)</f>
        <v>110889621</v>
      </c>
      <c r="AV33" s="34">
        <f t="shared" ref="AV33:BF33" si="24">SUM(AV34:AV36)</f>
        <v>140975344</v>
      </c>
      <c r="AW33" s="34">
        <f t="shared" si="24"/>
        <v>158883330</v>
      </c>
      <c r="AX33" s="52">
        <f t="shared" si="24"/>
        <v>454662382</v>
      </c>
      <c r="AY33" s="53">
        <f t="shared" si="24"/>
        <v>0</v>
      </c>
      <c r="AZ33" s="53">
        <f>SUM(AZ34:AZ36)</f>
        <v>0</v>
      </c>
      <c r="BA33" s="53">
        <f t="shared" si="24"/>
        <v>0</v>
      </c>
      <c r="BB33" s="53">
        <f t="shared" si="24"/>
        <v>0</v>
      </c>
      <c r="BC33" s="53">
        <f t="shared" si="24"/>
        <v>0</v>
      </c>
      <c r="BD33" s="53">
        <f t="shared" si="24"/>
        <v>0</v>
      </c>
      <c r="BE33" s="53">
        <f t="shared" si="24"/>
        <v>0</v>
      </c>
      <c r="BF33" s="53">
        <f t="shared" si="24"/>
        <v>0</v>
      </c>
      <c r="BG33" s="56">
        <f>SUM(BG34:BG36)</f>
        <v>865410677</v>
      </c>
      <c r="BH33" s="25">
        <f t="shared" si="2"/>
        <v>0</v>
      </c>
    </row>
    <row r="34" spans="1:60" ht="21" customHeight="1" x14ac:dyDescent="0.2">
      <c r="A34" s="57" t="s">
        <v>123</v>
      </c>
      <c r="B34" s="36" t="s">
        <v>79</v>
      </c>
      <c r="C34" s="37" t="s">
        <v>124</v>
      </c>
      <c r="D34" s="58">
        <v>4900000000</v>
      </c>
      <c r="E34" s="59">
        <v>0</v>
      </c>
      <c r="F34" s="60">
        <v>0</v>
      </c>
      <c r="G34" s="58">
        <f t="shared" ref="G34:G41" si="25">SUM(D34:E34)-F34</f>
        <v>4900000000</v>
      </c>
      <c r="H34" s="37">
        <v>4900000000</v>
      </c>
      <c r="I34" s="58">
        <v>0</v>
      </c>
      <c r="J34" s="58">
        <v>0</v>
      </c>
      <c r="K34" s="61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3">
        <f t="shared" ref="T34:T41" si="26">SUM(H34:S34)</f>
        <v>4900000000</v>
      </c>
      <c r="U34" s="64">
        <v>47721079</v>
      </c>
      <c r="V34" s="37">
        <v>108696282</v>
      </c>
      <c r="W34" s="37">
        <v>108691901</v>
      </c>
      <c r="X34" s="61">
        <v>343378764</v>
      </c>
      <c r="Y34" s="62">
        <v>0</v>
      </c>
      <c r="Z34" s="62">
        <v>0</v>
      </c>
      <c r="AA34" s="62">
        <v>0</v>
      </c>
      <c r="AB34" s="62">
        <v>0</v>
      </c>
      <c r="AC34" s="62">
        <v>0</v>
      </c>
      <c r="AD34" s="62">
        <v>0</v>
      </c>
      <c r="AE34" s="62">
        <v>0</v>
      </c>
      <c r="AF34" s="62">
        <v>0</v>
      </c>
      <c r="AG34" s="63">
        <f t="shared" ref="AG34:AG41" si="27">SUM(U34:AF34)</f>
        <v>608488026</v>
      </c>
      <c r="AH34" s="64">
        <v>47721079</v>
      </c>
      <c r="AI34" s="37">
        <v>108696282</v>
      </c>
      <c r="AJ34" s="37">
        <v>108691901</v>
      </c>
      <c r="AK34" s="61">
        <v>343378764</v>
      </c>
      <c r="AL34" s="62">
        <v>0</v>
      </c>
      <c r="AM34" s="62">
        <v>0</v>
      </c>
      <c r="AN34" s="62">
        <v>0</v>
      </c>
      <c r="AO34" s="62">
        <v>0</v>
      </c>
      <c r="AP34" s="62">
        <v>0</v>
      </c>
      <c r="AQ34" s="62">
        <v>0</v>
      </c>
      <c r="AR34" s="62">
        <v>0</v>
      </c>
      <c r="AS34" s="62">
        <v>0</v>
      </c>
      <c r="AT34" s="62">
        <f>SUM(AH34:AS34)</f>
        <v>608488026</v>
      </c>
      <c r="AU34" s="64">
        <v>47721079</v>
      </c>
      <c r="AV34" s="37">
        <v>108696282</v>
      </c>
      <c r="AW34" s="37">
        <v>108691901</v>
      </c>
      <c r="AX34" s="61">
        <v>343378764</v>
      </c>
      <c r="AY34" s="62">
        <v>0</v>
      </c>
      <c r="AZ34" s="62">
        <v>0</v>
      </c>
      <c r="BA34" s="62">
        <v>0</v>
      </c>
      <c r="BB34" s="62">
        <v>0</v>
      </c>
      <c r="BC34" s="62">
        <v>0</v>
      </c>
      <c r="BD34" s="62">
        <v>0</v>
      </c>
      <c r="BE34" s="62">
        <v>0</v>
      </c>
      <c r="BF34" s="62">
        <v>0</v>
      </c>
      <c r="BG34" s="65">
        <f t="shared" ref="BG34:BG41" si="28">SUM(AU34:BF34)</f>
        <v>608488026</v>
      </c>
      <c r="BH34" s="25">
        <f t="shared" si="2"/>
        <v>0</v>
      </c>
    </row>
    <row r="35" spans="1:60" ht="21" customHeight="1" x14ac:dyDescent="0.2">
      <c r="A35" s="66" t="s">
        <v>125</v>
      </c>
      <c r="B35" s="43" t="s">
        <v>79</v>
      </c>
      <c r="C35" s="39" t="s">
        <v>126</v>
      </c>
      <c r="D35" s="58">
        <v>1100000000</v>
      </c>
      <c r="E35" s="59">
        <v>0</v>
      </c>
      <c r="F35" s="60">
        <v>0</v>
      </c>
      <c r="G35" s="67">
        <f t="shared" si="25"/>
        <v>1100000000</v>
      </c>
      <c r="H35" s="39">
        <v>1100000000</v>
      </c>
      <c r="I35" s="67">
        <v>0</v>
      </c>
      <c r="J35" s="67">
        <v>0</v>
      </c>
      <c r="K35" s="68">
        <v>0</v>
      </c>
      <c r="L35" s="62">
        <v>0</v>
      </c>
      <c r="M35" s="62">
        <v>0</v>
      </c>
      <c r="N35" s="69">
        <v>0</v>
      </c>
      <c r="O35" s="62">
        <v>0</v>
      </c>
      <c r="P35" s="69">
        <v>0</v>
      </c>
      <c r="Q35" s="62">
        <v>0</v>
      </c>
      <c r="R35" s="62">
        <v>0</v>
      </c>
      <c r="S35" s="62">
        <v>0</v>
      </c>
      <c r="T35" s="70">
        <f t="shared" si="26"/>
        <v>1100000000</v>
      </c>
      <c r="U35" s="71">
        <v>54823642</v>
      </c>
      <c r="V35" s="39">
        <v>21741148</v>
      </c>
      <c r="W35" s="39">
        <v>38581774</v>
      </c>
      <c r="X35" s="61">
        <v>41459133</v>
      </c>
      <c r="Y35" s="69">
        <v>0</v>
      </c>
      <c r="Z35" s="69">
        <v>0</v>
      </c>
      <c r="AA35" s="69">
        <v>0</v>
      </c>
      <c r="AB35" s="69">
        <v>0</v>
      </c>
      <c r="AC35" s="69">
        <v>0</v>
      </c>
      <c r="AD35" s="62">
        <v>0</v>
      </c>
      <c r="AE35" s="62">
        <v>0</v>
      </c>
      <c r="AF35" s="62">
        <v>0</v>
      </c>
      <c r="AG35" s="70">
        <f t="shared" si="27"/>
        <v>156605697</v>
      </c>
      <c r="AH35" s="71">
        <v>54823642</v>
      </c>
      <c r="AI35" s="39">
        <v>21741148</v>
      </c>
      <c r="AJ35" s="39">
        <v>38581774</v>
      </c>
      <c r="AK35" s="68">
        <v>41459133</v>
      </c>
      <c r="AL35" s="62">
        <v>0</v>
      </c>
      <c r="AM35" s="62">
        <v>0</v>
      </c>
      <c r="AN35" s="62">
        <v>0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f>SUM(AH35:AS35)</f>
        <v>156605697</v>
      </c>
      <c r="AU35" s="71">
        <v>54823642</v>
      </c>
      <c r="AV35" s="39">
        <v>21741148</v>
      </c>
      <c r="AW35" s="39">
        <v>38581774</v>
      </c>
      <c r="AX35" s="68">
        <v>41459133</v>
      </c>
      <c r="AY35" s="69">
        <v>0</v>
      </c>
      <c r="AZ35" s="69">
        <v>0</v>
      </c>
      <c r="BA35" s="62">
        <v>0</v>
      </c>
      <c r="BB35" s="69">
        <v>0</v>
      </c>
      <c r="BC35" s="69">
        <v>0</v>
      </c>
      <c r="BD35" s="62">
        <v>0</v>
      </c>
      <c r="BE35" s="69">
        <v>0</v>
      </c>
      <c r="BF35" s="62">
        <v>0</v>
      </c>
      <c r="BG35" s="72">
        <f t="shared" si="28"/>
        <v>156605697</v>
      </c>
      <c r="BH35" s="25">
        <f t="shared" si="2"/>
        <v>0</v>
      </c>
    </row>
    <row r="36" spans="1:60" s="8" customFormat="1" ht="21" customHeight="1" x14ac:dyDescent="0.2">
      <c r="A36" s="73" t="s">
        <v>127</v>
      </c>
      <c r="B36" s="74" t="s">
        <v>79</v>
      </c>
      <c r="C36" s="75" t="s">
        <v>128</v>
      </c>
      <c r="D36" s="58">
        <v>600000000</v>
      </c>
      <c r="E36" s="59">
        <v>0</v>
      </c>
      <c r="F36" s="60">
        <v>0</v>
      </c>
      <c r="G36" s="76">
        <f t="shared" si="25"/>
        <v>600000000</v>
      </c>
      <c r="H36" s="75">
        <v>600000000</v>
      </c>
      <c r="I36" s="76">
        <v>0</v>
      </c>
      <c r="J36" s="76">
        <v>0</v>
      </c>
      <c r="K36" s="77">
        <v>0</v>
      </c>
      <c r="L36" s="78">
        <v>0</v>
      </c>
      <c r="M36" s="78">
        <v>0</v>
      </c>
      <c r="N36" s="79">
        <v>0</v>
      </c>
      <c r="O36" s="78">
        <v>0</v>
      </c>
      <c r="P36" s="79">
        <v>0</v>
      </c>
      <c r="Q36" s="78">
        <v>0</v>
      </c>
      <c r="R36" s="78">
        <v>0</v>
      </c>
      <c r="S36" s="62">
        <v>0</v>
      </c>
      <c r="T36" s="80">
        <f t="shared" si="26"/>
        <v>600000000</v>
      </c>
      <c r="U36" s="81">
        <v>8344900</v>
      </c>
      <c r="V36" s="75">
        <v>10537914</v>
      </c>
      <c r="W36" s="75">
        <v>11609655</v>
      </c>
      <c r="X36" s="82">
        <v>69824485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8">
        <v>0</v>
      </c>
      <c r="AE36" s="78">
        <v>0</v>
      </c>
      <c r="AF36" s="62">
        <v>0</v>
      </c>
      <c r="AG36" s="80">
        <f t="shared" si="27"/>
        <v>100316954</v>
      </c>
      <c r="AH36" s="81">
        <v>8344900</v>
      </c>
      <c r="AI36" s="75">
        <v>10537914</v>
      </c>
      <c r="AJ36" s="75">
        <v>11609655</v>
      </c>
      <c r="AK36" s="77">
        <v>69824485</v>
      </c>
      <c r="AL36" s="78">
        <v>0</v>
      </c>
      <c r="AM36" s="78">
        <v>0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62">
        <f>SUM(AH36:AS36)</f>
        <v>100316954</v>
      </c>
      <c r="AU36" s="81">
        <v>8344900</v>
      </c>
      <c r="AV36" s="75">
        <v>10537914</v>
      </c>
      <c r="AW36" s="75">
        <v>11609655</v>
      </c>
      <c r="AX36" s="77">
        <v>69824485</v>
      </c>
      <c r="AY36" s="79">
        <v>0</v>
      </c>
      <c r="AZ36" s="79">
        <v>0</v>
      </c>
      <c r="BA36" s="78">
        <v>0</v>
      </c>
      <c r="BB36" s="79">
        <v>0</v>
      </c>
      <c r="BC36" s="79">
        <v>0</v>
      </c>
      <c r="BD36" s="78">
        <v>0</v>
      </c>
      <c r="BE36" s="79">
        <v>0</v>
      </c>
      <c r="BF36" s="78">
        <v>0</v>
      </c>
      <c r="BG36" s="83">
        <f t="shared" si="28"/>
        <v>100316954</v>
      </c>
      <c r="BH36" s="25">
        <f t="shared" si="2"/>
        <v>0</v>
      </c>
    </row>
    <row r="37" spans="1:60" s="8" customFormat="1" ht="21" customHeight="1" x14ac:dyDescent="0.2">
      <c r="A37" s="32" t="s">
        <v>129</v>
      </c>
      <c r="B37" s="33" t="s">
        <v>79</v>
      </c>
      <c r="C37" s="34" t="s">
        <v>130</v>
      </c>
      <c r="D37" s="34">
        <v>1900000000</v>
      </c>
      <c r="E37" s="34">
        <v>0</v>
      </c>
      <c r="F37" s="34">
        <v>0</v>
      </c>
      <c r="G37" s="50">
        <f t="shared" si="25"/>
        <v>1900000000</v>
      </c>
      <c r="H37" s="34">
        <v>1900000000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84">
        <v>0</v>
      </c>
      <c r="T37" s="34">
        <f t="shared" si="26"/>
        <v>1900000000</v>
      </c>
      <c r="U37" s="34">
        <v>111945625</v>
      </c>
      <c r="V37" s="34">
        <v>109362531</v>
      </c>
      <c r="W37" s="34">
        <v>114652960</v>
      </c>
      <c r="X37" s="34">
        <v>149042705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85">
        <v>0</v>
      </c>
      <c r="AG37" s="34">
        <f t="shared" si="27"/>
        <v>485003821</v>
      </c>
      <c r="AH37" s="34">
        <v>111945625</v>
      </c>
      <c r="AI37" s="34">
        <v>109362531</v>
      </c>
      <c r="AJ37" s="34">
        <v>114652960</v>
      </c>
      <c r="AK37" s="34">
        <v>147969153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f>SUM(AH37:AS37)</f>
        <v>483930269</v>
      </c>
      <c r="AU37" s="34">
        <v>111945625</v>
      </c>
      <c r="AV37" s="34">
        <v>109362531</v>
      </c>
      <c r="AW37" s="34">
        <v>114652960</v>
      </c>
      <c r="AX37" s="34">
        <v>147969153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f t="shared" si="28"/>
        <v>483930269</v>
      </c>
      <c r="BH37" s="25">
        <f t="shared" si="2"/>
        <v>0</v>
      </c>
    </row>
    <row r="38" spans="1:60" s="8" customFormat="1" ht="21" customHeight="1" x14ac:dyDescent="0.2">
      <c r="A38" s="32" t="s">
        <v>131</v>
      </c>
      <c r="B38" s="33" t="s">
        <v>79</v>
      </c>
      <c r="C38" s="34" t="s">
        <v>132</v>
      </c>
      <c r="D38" s="34">
        <v>18000000</v>
      </c>
      <c r="E38" s="34">
        <v>0</v>
      </c>
      <c r="F38" s="34">
        <v>0</v>
      </c>
      <c r="G38" s="50">
        <f t="shared" si="25"/>
        <v>18000000</v>
      </c>
      <c r="H38" s="34">
        <v>18000000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84">
        <v>0</v>
      </c>
      <c r="T38" s="34">
        <f t="shared" si="26"/>
        <v>18000000</v>
      </c>
      <c r="U38" s="34">
        <v>326834</v>
      </c>
      <c r="V38" s="34">
        <v>543396</v>
      </c>
      <c r="W38" s="34">
        <v>534968</v>
      </c>
      <c r="X38" s="34">
        <v>670779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85">
        <v>0</v>
      </c>
      <c r="AG38" s="34">
        <f t="shared" si="27"/>
        <v>2075977</v>
      </c>
      <c r="AH38" s="34">
        <v>326834</v>
      </c>
      <c r="AI38" s="34">
        <v>543396</v>
      </c>
      <c r="AJ38" s="34">
        <v>534968</v>
      </c>
      <c r="AK38" s="34">
        <v>670779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f t="shared" ref="AT38:AT41" si="29">SUM(AH38:AS38)</f>
        <v>2075977</v>
      </c>
      <c r="AU38" s="34">
        <v>326834</v>
      </c>
      <c r="AV38" s="34">
        <v>543396</v>
      </c>
      <c r="AW38" s="34">
        <v>534968</v>
      </c>
      <c r="AX38" s="34">
        <v>670779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f t="shared" si="28"/>
        <v>2075977</v>
      </c>
      <c r="BH38" s="25">
        <f t="shared" si="2"/>
        <v>0</v>
      </c>
    </row>
    <row r="39" spans="1:60" s="8" customFormat="1" ht="21" customHeight="1" x14ac:dyDescent="0.2">
      <c r="A39" s="32" t="s">
        <v>133</v>
      </c>
      <c r="B39" s="33" t="s">
        <v>79</v>
      </c>
      <c r="C39" s="34" t="s">
        <v>134</v>
      </c>
      <c r="D39" s="34">
        <v>35000000</v>
      </c>
      <c r="E39" s="34">
        <v>0</v>
      </c>
      <c r="F39" s="86">
        <v>0</v>
      </c>
      <c r="G39" s="50">
        <f t="shared" si="25"/>
        <v>35000000</v>
      </c>
      <c r="H39" s="34">
        <v>35000000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84">
        <v>0</v>
      </c>
      <c r="T39" s="34">
        <f t="shared" si="26"/>
        <v>35000000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85">
        <v>0</v>
      </c>
      <c r="AG39" s="34">
        <f t="shared" si="27"/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f t="shared" si="29"/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f t="shared" si="28"/>
        <v>0</v>
      </c>
      <c r="BH39" s="25">
        <f t="shared" si="2"/>
        <v>0</v>
      </c>
    </row>
    <row r="40" spans="1:60" s="8" customFormat="1" ht="21" customHeight="1" x14ac:dyDescent="0.2">
      <c r="A40" s="32" t="s">
        <v>135</v>
      </c>
      <c r="B40" s="33" t="s">
        <v>79</v>
      </c>
      <c r="C40" s="34" t="s">
        <v>136</v>
      </c>
      <c r="D40" s="34">
        <v>2236000000</v>
      </c>
      <c r="E40" s="34">
        <v>0</v>
      </c>
      <c r="F40" s="34">
        <v>0</v>
      </c>
      <c r="G40" s="50">
        <f t="shared" si="25"/>
        <v>2236000000</v>
      </c>
      <c r="H40" s="34">
        <v>2236000000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84">
        <v>0</v>
      </c>
      <c r="T40" s="34">
        <f t="shared" si="26"/>
        <v>2236000000</v>
      </c>
      <c r="U40" s="34">
        <v>148397868</v>
      </c>
      <c r="V40" s="34">
        <v>156008445</v>
      </c>
      <c r="W40" s="34">
        <v>160396744</v>
      </c>
      <c r="X40" s="34">
        <v>199424040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85">
        <v>0</v>
      </c>
      <c r="AG40" s="34">
        <f t="shared" si="27"/>
        <v>664227097</v>
      </c>
      <c r="AH40" s="34">
        <v>148397868</v>
      </c>
      <c r="AI40" s="34">
        <v>156008445</v>
      </c>
      <c r="AJ40" s="34">
        <v>158075389</v>
      </c>
      <c r="AK40" s="34">
        <v>198597973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4">
        <v>0</v>
      </c>
      <c r="AT40" s="34">
        <f t="shared" si="29"/>
        <v>661079675</v>
      </c>
      <c r="AU40" s="34">
        <v>148397868</v>
      </c>
      <c r="AV40" s="34">
        <v>156008445</v>
      </c>
      <c r="AW40" s="34">
        <v>158075389</v>
      </c>
      <c r="AX40" s="34">
        <v>198597973</v>
      </c>
      <c r="AY40" s="34">
        <v>0</v>
      </c>
      <c r="AZ40" s="34">
        <v>0</v>
      </c>
      <c r="BA40" s="34">
        <v>0</v>
      </c>
      <c r="BB40" s="34">
        <v>0</v>
      </c>
      <c r="BC40" s="34">
        <v>0</v>
      </c>
      <c r="BD40" s="34">
        <v>0</v>
      </c>
      <c r="BE40" s="34">
        <v>0</v>
      </c>
      <c r="BF40" s="34">
        <v>0</v>
      </c>
      <c r="BG40" s="34">
        <f t="shared" si="28"/>
        <v>661079675</v>
      </c>
      <c r="BH40" s="25">
        <f t="shared" si="2"/>
        <v>0</v>
      </c>
    </row>
    <row r="41" spans="1:60" s="8" customFormat="1" ht="21" customHeight="1" x14ac:dyDescent="0.2">
      <c r="A41" s="32" t="s">
        <v>137</v>
      </c>
      <c r="B41" s="33" t="s">
        <v>79</v>
      </c>
      <c r="C41" s="34" t="s">
        <v>138</v>
      </c>
      <c r="D41" s="34">
        <v>939000000</v>
      </c>
      <c r="E41" s="34">
        <v>0</v>
      </c>
      <c r="F41" s="34">
        <v>0</v>
      </c>
      <c r="G41" s="50">
        <f t="shared" si="25"/>
        <v>939000000</v>
      </c>
      <c r="H41" s="34">
        <v>939000000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85">
        <v>0</v>
      </c>
      <c r="T41" s="34">
        <f t="shared" si="26"/>
        <v>939000000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85">
        <v>0</v>
      </c>
      <c r="AG41" s="34">
        <f t="shared" si="27"/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f t="shared" si="29"/>
        <v>0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f t="shared" si="28"/>
        <v>0</v>
      </c>
      <c r="BH41" s="87">
        <f t="shared" si="2"/>
        <v>0</v>
      </c>
    </row>
    <row r="42" spans="1:60" s="8" customFormat="1" ht="21" customHeight="1" x14ac:dyDescent="0.2">
      <c r="A42" s="26" t="s">
        <v>139</v>
      </c>
      <c r="B42" s="27"/>
      <c r="C42" s="26" t="s">
        <v>140</v>
      </c>
      <c r="D42" s="88">
        <f t="shared" ref="D42:BG42" si="30">+D43+D49</f>
        <v>32309000000</v>
      </c>
      <c r="E42" s="89">
        <f t="shared" si="30"/>
        <v>4252470448.3000002</v>
      </c>
      <c r="F42" s="90">
        <f t="shared" si="30"/>
        <v>4252470448.3000002</v>
      </c>
      <c r="G42" s="88">
        <f t="shared" si="30"/>
        <v>32309000000</v>
      </c>
      <c r="H42" s="26">
        <f t="shared" si="30"/>
        <v>20461937064.5</v>
      </c>
      <c r="I42" s="26">
        <f t="shared" si="30"/>
        <v>1591397757.1399999</v>
      </c>
      <c r="J42" s="26">
        <f t="shared" si="30"/>
        <v>3394544229.7200003</v>
      </c>
      <c r="K42" s="26">
        <f t="shared" si="30"/>
        <v>835002131.69000006</v>
      </c>
      <c r="L42" s="26">
        <f t="shared" si="30"/>
        <v>0</v>
      </c>
      <c r="M42" s="26">
        <f t="shared" si="30"/>
        <v>0</v>
      </c>
      <c r="N42" s="26">
        <f t="shared" si="30"/>
        <v>0</v>
      </c>
      <c r="O42" s="26">
        <f t="shared" si="30"/>
        <v>0</v>
      </c>
      <c r="P42" s="26">
        <f t="shared" si="30"/>
        <v>0</v>
      </c>
      <c r="Q42" s="26">
        <f t="shared" si="30"/>
        <v>0</v>
      </c>
      <c r="R42" s="26">
        <f t="shared" si="30"/>
        <v>0</v>
      </c>
      <c r="S42" s="91">
        <f t="shared" si="30"/>
        <v>0</v>
      </c>
      <c r="T42" s="26">
        <f t="shared" si="30"/>
        <v>26282881183.049999</v>
      </c>
      <c r="U42" s="26">
        <f t="shared" si="30"/>
        <v>11443644215.18</v>
      </c>
      <c r="V42" s="26">
        <f t="shared" si="30"/>
        <v>4442407879.8899994</v>
      </c>
      <c r="W42" s="88">
        <f t="shared" si="30"/>
        <v>263609709.16</v>
      </c>
      <c r="X42" s="26">
        <f t="shared" si="30"/>
        <v>305375266.70999998</v>
      </c>
      <c r="Y42" s="26">
        <f t="shared" si="30"/>
        <v>0</v>
      </c>
      <c r="Z42" s="26">
        <f t="shared" si="30"/>
        <v>0</v>
      </c>
      <c r="AA42" s="26">
        <f t="shared" si="30"/>
        <v>0</v>
      </c>
      <c r="AB42" s="26">
        <f t="shared" si="30"/>
        <v>0</v>
      </c>
      <c r="AC42" s="26">
        <f t="shared" si="30"/>
        <v>0</v>
      </c>
      <c r="AD42" s="26">
        <f t="shared" si="30"/>
        <v>0</v>
      </c>
      <c r="AE42" s="26">
        <f t="shared" si="30"/>
        <v>0</v>
      </c>
      <c r="AF42" s="91">
        <f t="shared" si="30"/>
        <v>0</v>
      </c>
      <c r="AG42" s="26">
        <f t="shared" si="30"/>
        <v>16455037070.940001</v>
      </c>
      <c r="AH42" s="91">
        <f>+AH43+AH49</f>
        <v>415136662.32000011</v>
      </c>
      <c r="AI42" s="26">
        <f t="shared" si="30"/>
        <v>1332316606.1299999</v>
      </c>
      <c r="AJ42" s="88">
        <f t="shared" si="30"/>
        <v>2398191267.8799996</v>
      </c>
      <c r="AK42" s="26">
        <f t="shared" si="30"/>
        <v>1875129522.1400001</v>
      </c>
      <c r="AL42" s="26">
        <f t="shared" si="30"/>
        <v>0</v>
      </c>
      <c r="AM42" s="26">
        <f t="shared" si="30"/>
        <v>0</v>
      </c>
      <c r="AN42" s="26">
        <f t="shared" si="30"/>
        <v>0</v>
      </c>
      <c r="AO42" s="26">
        <f t="shared" si="30"/>
        <v>0</v>
      </c>
      <c r="AP42" s="26">
        <f t="shared" si="30"/>
        <v>0</v>
      </c>
      <c r="AQ42" s="26">
        <f t="shared" si="30"/>
        <v>0</v>
      </c>
      <c r="AR42" s="26">
        <f t="shared" si="30"/>
        <v>0</v>
      </c>
      <c r="AS42" s="26">
        <f t="shared" si="30"/>
        <v>0</v>
      </c>
      <c r="AT42" s="26">
        <f t="shared" si="30"/>
        <v>6020774058.4700003</v>
      </c>
      <c r="AU42" s="91">
        <f t="shared" si="30"/>
        <v>415136662.32000011</v>
      </c>
      <c r="AV42" s="26">
        <f t="shared" si="30"/>
        <v>1332316606.1299999</v>
      </c>
      <c r="AW42" s="88">
        <f t="shared" si="30"/>
        <v>2398191267.8799996</v>
      </c>
      <c r="AX42" s="26">
        <f t="shared" si="30"/>
        <v>1875129522.1400001</v>
      </c>
      <c r="AY42" s="26">
        <f t="shared" si="30"/>
        <v>0</v>
      </c>
      <c r="AZ42" s="26">
        <f t="shared" si="30"/>
        <v>0</v>
      </c>
      <c r="BA42" s="26">
        <f t="shared" si="30"/>
        <v>0</v>
      </c>
      <c r="BB42" s="26">
        <f t="shared" si="30"/>
        <v>0</v>
      </c>
      <c r="BC42" s="26">
        <f t="shared" si="30"/>
        <v>0</v>
      </c>
      <c r="BD42" s="26">
        <f t="shared" si="30"/>
        <v>0</v>
      </c>
      <c r="BE42" s="26">
        <f t="shared" si="30"/>
        <v>0</v>
      </c>
      <c r="BF42" s="26">
        <f t="shared" si="30"/>
        <v>0</v>
      </c>
      <c r="BG42" s="26">
        <f t="shared" si="30"/>
        <v>6020774058.4700003</v>
      </c>
      <c r="BH42" s="25">
        <f t="shared" si="2"/>
        <v>0</v>
      </c>
    </row>
    <row r="43" spans="1:60" s="8" customFormat="1" ht="21" customHeight="1" x14ac:dyDescent="0.2">
      <c r="A43" s="92" t="s">
        <v>141</v>
      </c>
      <c r="B43" s="93"/>
      <c r="C43" s="92" t="s">
        <v>142</v>
      </c>
      <c r="D43" s="92">
        <f>+D44</f>
        <v>370000000</v>
      </c>
      <c r="E43" s="92">
        <f>+E44</f>
        <v>0</v>
      </c>
      <c r="F43" s="92">
        <f>+F44</f>
        <v>0</v>
      </c>
      <c r="G43" s="92">
        <f>+G44</f>
        <v>370000000</v>
      </c>
      <c r="H43" s="92">
        <f t="shared" ref="H43:BG43" si="31">+H44</f>
        <v>0</v>
      </c>
      <c r="I43" s="92">
        <f t="shared" si="31"/>
        <v>0</v>
      </c>
      <c r="J43" s="92">
        <f t="shared" si="31"/>
        <v>0</v>
      </c>
      <c r="K43" s="92">
        <f t="shared" si="31"/>
        <v>0</v>
      </c>
      <c r="L43" s="92">
        <f t="shared" si="31"/>
        <v>0</v>
      </c>
      <c r="M43" s="92">
        <f t="shared" si="31"/>
        <v>0</v>
      </c>
      <c r="N43" s="92">
        <f t="shared" si="31"/>
        <v>0</v>
      </c>
      <c r="O43" s="92">
        <f t="shared" si="31"/>
        <v>0</v>
      </c>
      <c r="P43" s="92">
        <f t="shared" si="31"/>
        <v>0</v>
      </c>
      <c r="Q43" s="92">
        <f t="shared" si="31"/>
        <v>0</v>
      </c>
      <c r="R43" s="92">
        <f t="shared" si="31"/>
        <v>0</v>
      </c>
      <c r="S43" s="92">
        <f t="shared" si="31"/>
        <v>0</v>
      </c>
      <c r="T43" s="92">
        <f>+T44</f>
        <v>0</v>
      </c>
      <c r="U43" s="92">
        <f t="shared" si="31"/>
        <v>0</v>
      </c>
      <c r="V43" s="92">
        <f>+V44</f>
        <v>0</v>
      </c>
      <c r="W43" s="92">
        <f t="shared" si="31"/>
        <v>0</v>
      </c>
      <c r="X43" s="92">
        <f t="shared" si="31"/>
        <v>0</v>
      </c>
      <c r="Y43" s="92">
        <f t="shared" si="31"/>
        <v>0</v>
      </c>
      <c r="Z43" s="92">
        <f t="shared" si="31"/>
        <v>0</v>
      </c>
      <c r="AA43" s="92">
        <f t="shared" si="31"/>
        <v>0</v>
      </c>
      <c r="AB43" s="92">
        <f t="shared" si="31"/>
        <v>0</v>
      </c>
      <c r="AC43" s="92">
        <f t="shared" si="31"/>
        <v>0</v>
      </c>
      <c r="AD43" s="92">
        <f t="shared" si="31"/>
        <v>0</v>
      </c>
      <c r="AE43" s="92">
        <f t="shared" si="31"/>
        <v>0</v>
      </c>
      <c r="AF43" s="92">
        <f t="shared" si="31"/>
        <v>0</v>
      </c>
      <c r="AG43" s="92">
        <f t="shared" si="31"/>
        <v>0</v>
      </c>
      <c r="AH43" s="92">
        <f t="shared" si="31"/>
        <v>0</v>
      </c>
      <c r="AI43" s="92">
        <f t="shared" si="31"/>
        <v>0</v>
      </c>
      <c r="AJ43" s="92">
        <f t="shared" si="31"/>
        <v>0</v>
      </c>
      <c r="AK43" s="92">
        <f t="shared" si="31"/>
        <v>0</v>
      </c>
      <c r="AL43" s="92">
        <f t="shared" si="31"/>
        <v>0</v>
      </c>
      <c r="AM43" s="92">
        <f t="shared" si="31"/>
        <v>0</v>
      </c>
      <c r="AN43" s="92">
        <f t="shared" si="31"/>
        <v>0</v>
      </c>
      <c r="AO43" s="92">
        <f t="shared" si="31"/>
        <v>0</v>
      </c>
      <c r="AP43" s="92">
        <f t="shared" si="31"/>
        <v>0</v>
      </c>
      <c r="AQ43" s="92">
        <f t="shared" si="31"/>
        <v>0</v>
      </c>
      <c r="AR43" s="92">
        <f t="shared" si="31"/>
        <v>0</v>
      </c>
      <c r="AS43" s="92">
        <f t="shared" si="31"/>
        <v>0</v>
      </c>
      <c r="AT43" s="92">
        <f t="shared" si="31"/>
        <v>0</v>
      </c>
      <c r="AU43" s="92">
        <f t="shared" si="31"/>
        <v>0</v>
      </c>
      <c r="AV43" s="92">
        <f t="shared" si="31"/>
        <v>0</v>
      </c>
      <c r="AW43" s="92">
        <f t="shared" si="31"/>
        <v>0</v>
      </c>
      <c r="AX43" s="92">
        <f t="shared" si="31"/>
        <v>0</v>
      </c>
      <c r="AY43" s="92">
        <f>+AY44</f>
        <v>0</v>
      </c>
      <c r="AZ43" s="92">
        <f t="shared" si="31"/>
        <v>0</v>
      </c>
      <c r="BA43" s="92">
        <f t="shared" si="31"/>
        <v>0</v>
      </c>
      <c r="BB43" s="92">
        <f t="shared" si="31"/>
        <v>0</v>
      </c>
      <c r="BC43" s="92">
        <f t="shared" si="31"/>
        <v>0</v>
      </c>
      <c r="BD43" s="92">
        <f t="shared" si="31"/>
        <v>0</v>
      </c>
      <c r="BE43" s="92">
        <f t="shared" si="31"/>
        <v>0</v>
      </c>
      <c r="BF43" s="92">
        <f t="shared" si="31"/>
        <v>0</v>
      </c>
      <c r="BG43" s="92">
        <f t="shared" si="31"/>
        <v>0</v>
      </c>
      <c r="BH43" s="25">
        <f t="shared" si="2"/>
        <v>0</v>
      </c>
    </row>
    <row r="44" spans="1:60" s="8" customFormat="1" ht="21" customHeight="1" x14ac:dyDescent="0.2">
      <c r="A44" s="30" t="s">
        <v>143</v>
      </c>
      <c r="B44" s="31"/>
      <c r="C44" s="30" t="s">
        <v>144</v>
      </c>
      <c r="D44" s="30">
        <f>+D45+D47</f>
        <v>370000000</v>
      </c>
      <c r="E44" s="30">
        <f>+E45+E47</f>
        <v>0</v>
      </c>
      <c r="F44" s="30">
        <f>+F45+F47</f>
        <v>0</v>
      </c>
      <c r="G44" s="30">
        <f>+G45+G47</f>
        <v>370000000</v>
      </c>
      <c r="H44" s="30">
        <f t="shared" ref="H44:BG44" si="32">+H45+H47</f>
        <v>0</v>
      </c>
      <c r="I44" s="30">
        <f t="shared" si="32"/>
        <v>0</v>
      </c>
      <c r="J44" s="30">
        <f t="shared" si="32"/>
        <v>0</v>
      </c>
      <c r="K44" s="30">
        <f t="shared" si="32"/>
        <v>0</v>
      </c>
      <c r="L44" s="30">
        <f t="shared" si="32"/>
        <v>0</v>
      </c>
      <c r="M44" s="30">
        <f t="shared" si="32"/>
        <v>0</v>
      </c>
      <c r="N44" s="30">
        <f t="shared" si="32"/>
        <v>0</v>
      </c>
      <c r="O44" s="30">
        <f t="shared" si="32"/>
        <v>0</v>
      </c>
      <c r="P44" s="30">
        <f t="shared" si="32"/>
        <v>0</v>
      </c>
      <c r="Q44" s="30">
        <f t="shared" si="32"/>
        <v>0</v>
      </c>
      <c r="R44" s="30">
        <f>+R45+R47</f>
        <v>0</v>
      </c>
      <c r="S44" s="30">
        <f t="shared" si="32"/>
        <v>0</v>
      </c>
      <c r="T44" s="30">
        <f>+T45+T47</f>
        <v>0</v>
      </c>
      <c r="U44" s="30">
        <f t="shared" si="32"/>
        <v>0</v>
      </c>
      <c r="V44" s="30">
        <f>+V45+V47</f>
        <v>0</v>
      </c>
      <c r="W44" s="30">
        <f t="shared" si="32"/>
        <v>0</v>
      </c>
      <c r="X44" s="30">
        <f t="shared" si="32"/>
        <v>0</v>
      </c>
      <c r="Y44" s="30">
        <f t="shared" si="32"/>
        <v>0</v>
      </c>
      <c r="Z44" s="30">
        <f t="shared" si="32"/>
        <v>0</v>
      </c>
      <c r="AA44" s="30">
        <f t="shared" si="32"/>
        <v>0</v>
      </c>
      <c r="AB44" s="30">
        <f t="shared" si="32"/>
        <v>0</v>
      </c>
      <c r="AC44" s="30">
        <f t="shared" si="32"/>
        <v>0</v>
      </c>
      <c r="AD44" s="30">
        <f t="shared" si="32"/>
        <v>0</v>
      </c>
      <c r="AE44" s="30">
        <f t="shared" si="32"/>
        <v>0</v>
      </c>
      <c r="AF44" s="30">
        <f t="shared" si="32"/>
        <v>0</v>
      </c>
      <c r="AG44" s="30">
        <f t="shared" si="32"/>
        <v>0</v>
      </c>
      <c r="AH44" s="30">
        <f t="shared" si="32"/>
        <v>0</v>
      </c>
      <c r="AI44" s="30">
        <f t="shared" si="32"/>
        <v>0</v>
      </c>
      <c r="AJ44" s="30">
        <f t="shared" si="32"/>
        <v>0</v>
      </c>
      <c r="AK44" s="30">
        <f t="shared" si="32"/>
        <v>0</v>
      </c>
      <c r="AL44" s="30">
        <f t="shared" si="32"/>
        <v>0</v>
      </c>
      <c r="AM44" s="30">
        <f t="shared" si="32"/>
        <v>0</v>
      </c>
      <c r="AN44" s="30">
        <f t="shared" si="32"/>
        <v>0</v>
      </c>
      <c r="AO44" s="30">
        <f t="shared" si="32"/>
        <v>0</v>
      </c>
      <c r="AP44" s="30">
        <f t="shared" si="32"/>
        <v>0</v>
      </c>
      <c r="AQ44" s="30">
        <f t="shared" si="32"/>
        <v>0</v>
      </c>
      <c r="AR44" s="30">
        <f>+AR45+AR47</f>
        <v>0</v>
      </c>
      <c r="AS44" s="30">
        <f>+AS45+AS47</f>
        <v>0</v>
      </c>
      <c r="AT44" s="30">
        <f t="shared" si="32"/>
        <v>0</v>
      </c>
      <c r="AU44" s="30">
        <f t="shared" si="32"/>
        <v>0</v>
      </c>
      <c r="AV44" s="30">
        <f t="shared" si="32"/>
        <v>0</v>
      </c>
      <c r="AW44" s="30">
        <f t="shared" si="32"/>
        <v>0</v>
      </c>
      <c r="AX44" s="30">
        <f t="shared" si="32"/>
        <v>0</v>
      </c>
      <c r="AY44" s="30">
        <f t="shared" si="32"/>
        <v>0</v>
      </c>
      <c r="AZ44" s="30">
        <f t="shared" si="32"/>
        <v>0</v>
      </c>
      <c r="BA44" s="30">
        <f t="shared" si="32"/>
        <v>0</v>
      </c>
      <c r="BB44" s="30">
        <f t="shared" si="32"/>
        <v>0</v>
      </c>
      <c r="BC44" s="30">
        <f t="shared" si="32"/>
        <v>0</v>
      </c>
      <c r="BD44" s="30">
        <f t="shared" si="32"/>
        <v>0</v>
      </c>
      <c r="BE44" s="30">
        <f t="shared" si="32"/>
        <v>0</v>
      </c>
      <c r="BF44" s="30">
        <f t="shared" si="32"/>
        <v>0</v>
      </c>
      <c r="BG44" s="30">
        <f t="shared" si="32"/>
        <v>0</v>
      </c>
      <c r="BH44" s="25">
        <f t="shared" si="2"/>
        <v>0</v>
      </c>
    </row>
    <row r="45" spans="1:60" s="8" customFormat="1" ht="21" customHeight="1" x14ac:dyDescent="0.2">
      <c r="A45" s="34" t="s">
        <v>145</v>
      </c>
      <c r="B45" s="94"/>
      <c r="C45" s="34" t="s">
        <v>146</v>
      </c>
      <c r="D45" s="34">
        <f>+D46</f>
        <v>120000000</v>
      </c>
      <c r="E45" s="34">
        <f t="shared" ref="E45:BG45" si="33">+E46</f>
        <v>0</v>
      </c>
      <c r="F45" s="34">
        <f>+F46</f>
        <v>0</v>
      </c>
      <c r="G45" s="34">
        <f t="shared" si="33"/>
        <v>120000000</v>
      </c>
      <c r="H45" s="34">
        <f t="shared" si="33"/>
        <v>0</v>
      </c>
      <c r="I45" s="34">
        <f t="shared" si="33"/>
        <v>0</v>
      </c>
      <c r="J45" s="34">
        <f t="shared" si="33"/>
        <v>0</v>
      </c>
      <c r="K45" s="34">
        <f t="shared" si="33"/>
        <v>0</v>
      </c>
      <c r="L45" s="34">
        <f t="shared" si="33"/>
        <v>0</v>
      </c>
      <c r="M45" s="34">
        <f t="shared" si="33"/>
        <v>0</v>
      </c>
      <c r="N45" s="34">
        <f t="shared" si="33"/>
        <v>0</v>
      </c>
      <c r="O45" s="34">
        <f t="shared" si="33"/>
        <v>0</v>
      </c>
      <c r="P45" s="34">
        <f t="shared" si="33"/>
        <v>0</v>
      </c>
      <c r="Q45" s="34">
        <f t="shared" si="33"/>
        <v>0</v>
      </c>
      <c r="R45" s="34">
        <f t="shared" si="33"/>
        <v>0</v>
      </c>
      <c r="S45" s="34">
        <f t="shared" si="33"/>
        <v>0</v>
      </c>
      <c r="T45" s="34">
        <f t="shared" si="33"/>
        <v>0</v>
      </c>
      <c r="U45" s="34">
        <f t="shared" si="33"/>
        <v>0</v>
      </c>
      <c r="V45" s="34">
        <f>+V46</f>
        <v>0</v>
      </c>
      <c r="W45" s="34">
        <f t="shared" si="33"/>
        <v>0</v>
      </c>
      <c r="X45" s="34">
        <f t="shared" si="33"/>
        <v>0</v>
      </c>
      <c r="Y45" s="34">
        <f t="shared" si="33"/>
        <v>0</v>
      </c>
      <c r="Z45" s="34">
        <f t="shared" si="33"/>
        <v>0</v>
      </c>
      <c r="AA45" s="34">
        <f t="shared" si="33"/>
        <v>0</v>
      </c>
      <c r="AB45" s="34">
        <f t="shared" si="33"/>
        <v>0</v>
      </c>
      <c r="AC45" s="34">
        <f t="shared" si="33"/>
        <v>0</v>
      </c>
      <c r="AD45" s="34">
        <f t="shared" si="33"/>
        <v>0</v>
      </c>
      <c r="AE45" s="34">
        <f t="shared" si="33"/>
        <v>0</v>
      </c>
      <c r="AF45" s="34">
        <f t="shared" si="33"/>
        <v>0</v>
      </c>
      <c r="AG45" s="34">
        <f t="shared" si="33"/>
        <v>0</v>
      </c>
      <c r="AH45" s="34">
        <f t="shared" si="33"/>
        <v>0</v>
      </c>
      <c r="AI45" s="34">
        <f t="shared" si="33"/>
        <v>0</v>
      </c>
      <c r="AJ45" s="34">
        <f t="shared" si="33"/>
        <v>0</v>
      </c>
      <c r="AK45" s="34">
        <f t="shared" si="33"/>
        <v>0</v>
      </c>
      <c r="AL45" s="34">
        <f t="shared" si="33"/>
        <v>0</v>
      </c>
      <c r="AM45" s="34">
        <f t="shared" si="33"/>
        <v>0</v>
      </c>
      <c r="AN45" s="34">
        <f t="shared" si="33"/>
        <v>0</v>
      </c>
      <c r="AO45" s="34">
        <f t="shared" si="33"/>
        <v>0</v>
      </c>
      <c r="AP45" s="34">
        <f t="shared" si="33"/>
        <v>0</v>
      </c>
      <c r="AQ45" s="34">
        <f t="shared" si="33"/>
        <v>0</v>
      </c>
      <c r="AR45" s="34">
        <f t="shared" si="33"/>
        <v>0</v>
      </c>
      <c r="AS45" s="34">
        <f t="shared" si="33"/>
        <v>0</v>
      </c>
      <c r="AT45" s="34">
        <f>+AT46</f>
        <v>0</v>
      </c>
      <c r="AU45" s="34">
        <f t="shared" si="33"/>
        <v>0</v>
      </c>
      <c r="AV45" s="34">
        <f t="shared" si="33"/>
        <v>0</v>
      </c>
      <c r="AW45" s="34">
        <f t="shared" si="33"/>
        <v>0</v>
      </c>
      <c r="AX45" s="34">
        <f t="shared" si="33"/>
        <v>0</v>
      </c>
      <c r="AY45" s="34">
        <f t="shared" si="33"/>
        <v>0</v>
      </c>
      <c r="AZ45" s="34">
        <f t="shared" si="33"/>
        <v>0</v>
      </c>
      <c r="BA45" s="34">
        <f t="shared" si="33"/>
        <v>0</v>
      </c>
      <c r="BB45" s="34">
        <f t="shared" si="33"/>
        <v>0</v>
      </c>
      <c r="BC45" s="34">
        <f t="shared" si="33"/>
        <v>0</v>
      </c>
      <c r="BD45" s="34">
        <f t="shared" si="33"/>
        <v>0</v>
      </c>
      <c r="BE45" s="34">
        <f t="shared" si="33"/>
        <v>0</v>
      </c>
      <c r="BF45" s="34">
        <f t="shared" si="33"/>
        <v>0</v>
      </c>
      <c r="BG45" s="34">
        <f t="shared" si="33"/>
        <v>0</v>
      </c>
      <c r="BH45" s="25">
        <f t="shared" si="2"/>
        <v>0</v>
      </c>
    </row>
    <row r="46" spans="1:60" s="99" customFormat="1" ht="21" customHeight="1" x14ac:dyDescent="0.2">
      <c r="A46" s="95" t="s">
        <v>147</v>
      </c>
      <c r="B46" s="96" t="s">
        <v>79</v>
      </c>
      <c r="C46" s="97" t="s">
        <v>148</v>
      </c>
      <c r="D46" s="97">
        <v>120000000</v>
      </c>
      <c r="E46" s="97">
        <v>0</v>
      </c>
      <c r="F46" s="97">
        <v>0</v>
      </c>
      <c r="G46" s="97">
        <f>SUM(D46:E46)-F46</f>
        <v>120000000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97">
        <v>0</v>
      </c>
      <c r="O46" s="97">
        <v>0</v>
      </c>
      <c r="P46" s="97">
        <v>0</v>
      </c>
      <c r="Q46" s="97">
        <v>0</v>
      </c>
      <c r="R46" s="97">
        <v>0</v>
      </c>
      <c r="S46" s="97">
        <v>0</v>
      </c>
      <c r="T46" s="97">
        <f>SUM(H46:S46)</f>
        <v>0</v>
      </c>
      <c r="U46" s="97">
        <v>0</v>
      </c>
      <c r="V46" s="97">
        <v>0</v>
      </c>
      <c r="W46" s="97">
        <v>0</v>
      </c>
      <c r="X46" s="97">
        <v>0</v>
      </c>
      <c r="Y46" s="97">
        <v>0</v>
      </c>
      <c r="Z46" s="97">
        <v>0</v>
      </c>
      <c r="AA46" s="97">
        <v>0</v>
      </c>
      <c r="AB46" s="97">
        <v>0</v>
      </c>
      <c r="AC46" s="97">
        <v>0</v>
      </c>
      <c r="AD46" s="97">
        <v>0</v>
      </c>
      <c r="AE46" s="97">
        <v>0</v>
      </c>
      <c r="AF46" s="97">
        <v>0</v>
      </c>
      <c r="AG46" s="97">
        <f>SUM(U46:AF46)</f>
        <v>0</v>
      </c>
      <c r="AH46" s="97">
        <v>0</v>
      </c>
      <c r="AI46" s="97">
        <v>0</v>
      </c>
      <c r="AJ46" s="97">
        <v>0</v>
      </c>
      <c r="AK46" s="97">
        <v>0</v>
      </c>
      <c r="AL46" s="97">
        <v>0</v>
      </c>
      <c r="AM46" s="97">
        <v>0</v>
      </c>
      <c r="AN46" s="97">
        <v>0</v>
      </c>
      <c r="AO46" s="97">
        <v>0</v>
      </c>
      <c r="AP46" s="97">
        <v>0</v>
      </c>
      <c r="AQ46" s="97">
        <v>0</v>
      </c>
      <c r="AR46" s="97">
        <v>0</v>
      </c>
      <c r="AS46" s="97">
        <v>0</v>
      </c>
      <c r="AT46" s="97">
        <f>SUM(AH46:AS46)</f>
        <v>0</v>
      </c>
      <c r="AU46" s="97">
        <v>0</v>
      </c>
      <c r="AV46" s="97">
        <v>0</v>
      </c>
      <c r="AW46" s="97">
        <v>0</v>
      </c>
      <c r="AX46" s="97">
        <v>0</v>
      </c>
      <c r="AY46" s="97">
        <v>0</v>
      </c>
      <c r="AZ46" s="97">
        <v>0</v>
      </c>
      <c r="BA46" s="97">
        <v>0</v>
      </c>
      <c r="BB46" s="97">
        <v>0</v>
      </c>
      <c r="BC46" s="97">
        <v>0</v>
      </c>
      <c r="BD46" s="97">
        <v>0</v>
      </c>
      <c r="BE46" s="97">
        <v>0</v>
      </c>
      <c r="BF46" s="97">
        <v>0</v>
      </c>
      <c r="BG46" s="97">
        <f>SUM(AU46:BF46)</f>
        <v>0</v>
      </c>
      <c r="BH46" s="98">
        <f t="shared" si="2"/>
        <v>0</v>
      </c>
    </row>
    <row r="47" spans="1:60" s="8" customFormat="1" ht="21" customHeight="1" x14ac:dyDescent="0.2">
      <c r="A47" s="34" t="s">
        <v>149</v>
      </c>
      <c r="B47" s="94"/>
      <c r="C47" s="34" t="s">
        <v>150</v>
      </c>
      <c r="D47" s="34">
        <f t="shared" ref="D47:AG47" si="34">+D48</f>
        <v>250000000</v>
      </c>
      <c r="E47" s="34">
        <f t="shared" si="34"/>
        <v>0</v>
      </c>
      <c r="F47" s="34">
        <f t="shared" si="34"/>
        <v>0</v>
      </c>
      <c r="G47" s="34">
        <f>+G48</f>
        <v>250000000</v>
      </c>
      <c r="H47" s="34">
        <f t="shared" si="34"/>
        <v>0</v>
      </c>
      <c r="I47" s="34">
        <f t="shared" si="34"/>
        <v>0</v>
      </c>
      <c r="J47" s="34">
        <f t="shared" si="34"/>
        <v>0</v>
      </c>
      <c r="K47" s="34">
        <f t="shared" si="34"/>
        <v>0</v>
      </c>
      <c r="L47" s="34">
        <f t="shared" si="34"/>
        <v>0</v>
      </c>
      <c r="M47" s="34">
        <f t="shared" si="34"/>
        <v>0</v>
      </c>
      <c r="N47" s="34">
        <f t="shared" si="34"/>
        <v>0</v>
      </c>
      <c r="O47" s="34">
        <f t="shared" si="34"/>
        <v>0</v>
      </c>
      <c r="P47" s="34">
        <f t="shared" si="34"/>
        <v>0</v>
      </c>
      <c r="Q47" s="34">
        <f t="shared" si="34"/>
        <v>0</v>
      </c>
      <c r="R47" s="34">
        <f t="shared" si="34"/>
        <v>0</v>
      </c>
      <c r="S47" s="34">
        <f t="shared" si="34"/>
        <v>0</v>
      </c>
      <c r="T47" s="34">
        <f t="shared" si="34"/>
        <v>0</v>
      </c>
      <c r="U47" s="34">
        <f t="shared" si="34"/>
        <v>0</v>
      </c>
      <c r="V47" s="34">
        <f t="shared" si="34"/>
        <v>0</v>
      </c>
      <c r="W47" s="34">
        <f t="shared" si="34"/>
        <v>0</v>
      </c>
      <c r="X47" s="34">
        <f t="shared" si="34"/>
        <v>0</v>
      </c>
      <c r="Y47" s="34">
        <f t="shared" si="34"/>
        <v>0</v>
      </c>
      <c r="Z47" s="34">
        <f t="shared" si="34"/>
        <v>0</v>
      </c>
      <c r="AA47" s="34">
        <f t="shared" si="34"/>
        <v>0</v>
      </c>
      <c r="AB47" s="34">
        <f t="shared" si="34"/>
        <v>0</v>
      </c>
      <c r="AC47" s="34">
        <f t="shared" si="34"/>
        <v>0</v>
      </c>
      <c r="AD47" s="34">
        <f t="shared" si="34"/>
        <v>0</v>
      </c>
      <c r="AE47" s="34">
        <f t="shared" si="34"/>
        <v>0</v>
      </c>
      <c r="AF47" s="34">
        <f t="shared" si="34"/>
        <v>0</v>
      </c>
      <c r="AG47" s="34">
        <f t="shared" si="34"/>
        <v>0</v>
      </c>
      <c r="AH47" s="34">
        <f>SUM(AH48)</f>
        <v>0</v>
      </c>
      <c r="AI47" s="34">
        <f t="shared" ref="AI47:AT47" si="35">SUM(AI48)</f>
        <v>0</v>
      </c>
      <c r="AJ47" s="34">
        <f t="shared" si="35"/>
        <v>0</v>
      </c>
      <c r="AK47" s="34">
        <f t="shared" si="35"/>
        <v>0</v>
      </c>
      <c r="AL47" s="34">
        <f t="shared" si="35"/>
        <v>0</v>
      </c>
      <c r="AM47" s="34">
        <f t="shared" si="35"/>
        <v>0</v>
      </c>
      <c r="AN47" s="34">
        <f t="shared" si="35"/>
        <v>0</v>
      </c>
      <c r="AO47" s="34">
        <f t="shared" si="35"/>
        <v>0</v>
      </c>
      <c r="AP47" s="34">
        <f t="shared" si="35"/>
        <v>0</v>
      </c>
      <c r="AQ47" s="34">
        <f t="shared" si="35"/>
        <v>0</v>
      </c>
      <c r="AR47" s="34">
        <f t="shared" si="35"/>
        <v>0</v>
      </c>
      <c r="AS47" s="34">
        <f t="shared" si="35"/>
        <v>0</v>
      </c>
      <c r="AT47" s="34">
        <f t="shared" si="35"/>
        <v>0</v>
      </c>
      <c r="AU47" s="34">
        <f t="shared" ref="AU47:BG47" si="36">+AU48</f>
        <v>0</v>
      </c>
      <c r="AV47" s="34">
        <f t="shared" si="36"/>
        <v>0</v>
      </c>
      <c r="AW47" s="34">
        <f t="shared" si="36"/>
        <v>0</v>
      </c>
      <c r="AX47" s="34">
        <f t="shared" si="36"/>
        <v>0</v>
      </c>
      <c r="AY47" s="34">
        <f t="shared" si="36"/>
        <v>0</v>
      </c>
      <c r="AZ47" s="34">
        <f t="shared" si="36"/>
        <v>0</v>
      </c>
      <c r="BA47" s="34">
        <f t="shared" si="36"/>
        <v>0</v>
      </c>
      <c r="BB47" s="34">
        <f t="shared" si="36"/>
        <v>0</v>
      </c>
      <c r="BC47" s="34">
        <f t="shared" si="36"/>
        <v>0</v>
      </c>
      <c r="BD47" s="34">
        <f t="shared" si="36"/>
        <v>0</v>
      </c>
      <c r="BE47" s="34">
        <f t="shared" si="36"/>
        <v>0</v>
      </c>
      <c r="BF47" s="34">
        <f t="shared" si="36"/>
        <v>0</v>
      </c>
      <c r="BG47" s="34">
        <f t="shared" si="36"/>
        <v>0</v>
      </c>
      <c r="BH47" s="25">
        <f t="shared" si="2"/>
        <v>0</v>
      </c>
    </row>
    <row r="48" spans="1:60" s="99" customFormat="1" ht="21" customHeight="1" x14ac:dyDescent="0.2">
      <c r="A48" s="100" t="s">
        <v>151</v>
      </c>
      <c r="B48" s="101" t="s">
        <v>79</v>
      </c>
      <c r="C48" s="102" t="s">
        <v>152</v>
      </c>
      <c r="D48" s="103">
        <v>250000000</v>
      </c>
      <c r="E48" s="104">
        <v>0</v>
      </c>
      <c r="F48" s="105">
        <v>0</v>
      </c>
      <c r="G48" s="105">
        <f>SUM(D48:E48)-F48</f>
        <v>250000000</v>
      </c>
      <c r="H48" s="106">
        <v>0</v>
      </c>
      <c r="I48" s="107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9">
        <v>0</v>
      </c>
      <c r="P48" s="108">
        <v>0</v>
      </c>
      <c r="Q48" s="107">
        <v>0</v>
      </c>
      <c r="R48" s="107">
        <v>0</v>
      </c>
      <c r="S48" s="107">
        <v>0</v>
      </c>
      <c r="T48" s="107"/>
      <c r="U48" s="107">
        <v>0</v>
      </c>
      <c r="V48" s="107">
        <v>0</v>
      </c>
      <c r="W48" s="108">
        <v>0</v>
      </c>
      <c r="X48" s="107">
        <v>0</v>
      </c>
      <c r="Y48" s="108">
        <v>0</v>
      </c>
      <c r="Z48" s="108">
        <v>0</v>
      </c>
      <c r="AA48" s="108">
        <v>0</v>
      </c>
      <c r="AB48" s="108">
        <v>0</v>
      </c>
      <c r="AC48" s="108">
        <v>0</v>
      </c>
      <c r="AD48" s="109">
        <v>0</v>
      </c>
      <c r="AE48" s="107">
        <v>0</v>
      </c>
      <c r="AF48" s="107">
        <v>0</v>
      </c>
      <c r="AG48" s="107">
        <f>SUM(U48:AF48)</f>
        <v>0</v>
      </c>
      <c r="AH48" s="107">
        <v>0</v>
      </c>
      <c r="AI48" s="107">
        <v>0</v>
      </c>
      <c r="AJ48" s="108">
        <v>0</v>
      </c>
      <c r="AK48" s="108">
        <v>0</v>
      </c>
      <c r="AL48" s="108">
        <v>0</v>
      </c>
      <c r="AM48" s="108">
        <v>0</v>
      </c>
      <c r="AN48" s="107">
        <v>0</v>
      </c>
      <c r="AO48" s="107">
        <v>0</v>
      </c>
      <c r="AP48" s="107">
        <v>0</v>
      </c>
      <c r="AQ48" s="107">
        <v>0</v>
      </c>
      <c r="AR48" s="109">
        <v>0</v>
      </c>
      <c r="AS48" s="107">
        <v>0</v>
      </c>
      <c r="AT48" s="107">
        <f t="shared" ref="AT48" si="37">SUM(AH48:AS48)</f>
        <v>0</v>
      </c>
      <c r="AU48" s="107">
        <v>0</v>
      </c>
      <c r="AV48" s="107">
        <v>0</v>
      </c>
      <c r="AW48" s="108">
        <v>0</v>
      </c>
      <c r="AX48" s="108">
        <v>0</v>
      </c>
      <c r="AY48" s="108">
        <v>0</v>
      </c>
      <c r="AZ48" s="109"/>
      <c r="BA48" s="108">
        <v>0</v>
      </c>
      <c r="BB48" s="108">
        <v>0</v>
      </c>
      <c r="BC48" s="108">
        <v>0</v>
      </c>
      <c r="BD48" s="109">
        <v>0</v>
      </c>
      <c r="BE48" s="107">
        <v>0</v>
      </c>
      <c r="BF48" s="107">
        <v>0</v>
      </c>
      <c r="BG48" s="107">
        <f>SUM(AU48:BF48)</f>
        <v>0</v>
      </c>
      <c r="BH48" s="98">
        <f t="shared" si="2"/>
        <v>0</v>
      </c>
    </row>
    <row r="49" spans="1:60" s="8" customFormat="1" ht="21" customHeight="1" x14ac:dyDescent="0.2">
      <c r="A49" s="110" t="s">
        <v>153</v>
      </c>
      <c r="B49" s="111"/>
      <c r="C49" s="110" t="s">
        <v>154</v>
      </c>
      <c r="D49" s="92">
        <f t="shared" ref="D49:BG49" si="38">+D50+D66</f>
        <v>31939000000</v>
      </c>
      <c r="E49" s="92">
        <f t="shared" si="38"/>
        <v>4252470448.3000002</v>
      </c>
      <c r="F49" s="92">
        <f t="shared" si="38"/>
        <v>4252470448.3000002</v>
      </c>
      <c r="G49" s="92">
        <f t="shared" si="38"/>
        <v>31939000000</v>
      </c>
      <c r="H49" s="92">
        <f t="shared" si="38"/>
        <v>20461937064.5</v>
      </c>
      <c r="I49" s="92">
        <f t="shared" si="38"/>
        <v>1591397757.1399999</v>
      </c>
      <c r="J49" s="92">
        <f t="shared" si="38"/>
        <v>3394544229.7200003</v>
      </c>
      <c r="K49" s="92">
        <f t="shared" si="38"/>
        <v>835002131.69000006</v>
      </c>
      <c r="L49" s="92">
        <f t="shared" si="38"/>
        <v>0</v>
      </c>
      <c r="M49" s="92">
        <f t="shared" si="38"/>
        <v>0</v>
      </c>
      <c r="N49" s="92">
        <f t="shared" si="38"/>
        <v>0</v>
      </c>
      <c r="O49" s="92">
        <f t="shared" si="38"/>
        <v>0</v>
      </c>
      <c r="P49" s="92">
        <f t="shared" si="38"/>
        <v>0</v>
      </c>
      <c r="Q49" s="92">
        <f t="shared" si="38"/>
        <v>0</v>
      </c>
      <c r="R49" s="92">
        <f t="shared" si="38"/>
        <v>0</v>
      </c>
      <c r="S49" s="92">
        <f t="shared" si="38"/>
        <v>0</v>
      </c>
      <c r="T49" s="92">
        <f t="shared" si="38"/>
        <v>26282881183.049999</v>
      </c>
      <c r="U49" s="92">
        <f t="shared" si="38"/>
        <v>11443644215.18</v>
      </c>
      <c r="V49" s="92">
        <f t="shared" si="38"/>
        <v>4442407879.8899994</v>
      </c>
      <c r="W49" s="92">
        <f t="shared" si="38"/>
        <v>263609709.16</v>
      </c>
      <c r="X49" s="92">
        <f t="shared" si="38"/>
        <v>305375266.70999998</v>
      </c>
      <c r="Y49" s="92">
        <f t="shared" si="38"/>
        <v>0</v>
      </c>
      <c r="Z49" s="92">
        <f t="shared" si="38"/>
        <v>0</v>
      </c>
      <c r="AA49" s="92">
        <f t="shared" si="38"/>
        <v>0</v>
      </c>
      <c r="AB49" s="92">
        <f t="shared" si="38"/>
        <v>0</v>
      </c>
      <c r="AC49" s="92">
        <f t="shared" si="38"/>
        <v>0</v>
      </c>
      <c r="AD49" s="92">
        <f t="shared" si="38"/>
        <v>0</v>
      </c>
      <c r="AE49" s="92">
        <f t="shared" si="38"/>
        <v>0</v>
      </c>
      <c r="AF49" s="92">
        <f t="shared" si="38"/>
        <v>0</v>
      </c>
      <c r="AG49" s="92">
        <f t="shared" si="38"/>
        <v>16455037070.940001</v>
      </c>
      <c r="AH49" s="92">
        <f t="shared" si="38"/>
        <v>415136662.32000011</v>
      </c>
      <c r="AI49" s="92">
        <f t="shared" si="38"/>
        <v>1332316606.1299999</v>
      </c>
      <c r="AJ49" s="92">
        <f t="shared" si="38"/>
        <v>2398191267.8799996</v>
      </c>
      <c r="AK49" s="92">
        <f t="shared" si="38"/>
        <v>1875129522.1400001</v>
      </c>
      <c r="AL49" s="92">
        <f t="shared" si="38"/>
        <v>0</v>
      </c>
      <c r="AM49" s="92">
        <f t="shared" si="38"/>
        <v>0</v>
      </c>
      <c r="AN49" s="92">
        <f t="shared" si="38"/>
        <v>0</v>
      </c>
      <c r="AO49" s="92">
        <f t="shared" si="38"/>
        <v>0</v>
      </c>
      <c r="AP49" s="92">
        <f t="shared" si="38"/>
        <v>0</v>
      </c>
      <c r="AQ49" s="92">
        <f t="shared" si="38"/>
        <v>0</v>
      </c>
      <c r="AR49" s="92">
        <f t="shared" si="38"/>
        <v>0</v>
      </c>
      <c r="AS49" s="92">
        <f t="shared" si="38"/>
        <v>0</v>
      </c>
      <c r="AT49" s="92">
        <f t="shared" si="38"/>
        <v>6020774058.4700003</v>
      </c>
      <c r="AU49" s="92">
        <f t="shared" si="38"/>
        <v>415136662.32000011</v>
      </c>
      <c r="AV49" s="92">
        <f t="shared" si="38"/>
        <v>1332316606.1299999</v>
      </c>
      <c r="AW49" s="92">
        <f t="shared" si="38"/>
        <v>2398191267.8799996</v>
      </c>
      <c r="AX49" s="92">
        <f t="shared" si="38"/>
        <v>1875129522.1400001</v>
      </c>
      <c r="AY49" s="92">
        <f t="shared" si="38"/>
        <v>0</v>
      </c>
      <c r="AZ49" s="92">
        <f t="shared" si="38"/>
        <v>0</v>
      </c>
      <c r="BA49" s="92">
        <f t="shared" si="38"/>
        <v>0</v>
      </c>
      <c r="BB49" s="92">
        <f t="shared" si="38"/>
        <v>0</v>
      </c>
      <c r="BC49" s="92">
        <f t="shared" si="38"/>
        <v>0</v>
      </c>
      <c r="BD49" s="92">
        <f t="shared" si="38"/>
        <v>0</v>
      </c>
      <c r="BE49" s="92">
        <f t="shared" si="38"/>
        <v>0</v>
      </c>
      <c r="BF49" s="92">
        <f t="shared" si="38"/>
        <v>0</v>
      </c>
      <c r="BG49" s="92">
        <f t="shared" si="38"/>
        <v>6020774058.4700003</v>
      </c>
      <c r="BH49" s="25">
        <f t="shared" si="2"/>
        <v>0</v>
      </c>
    </row>
    <row r="50" spans="1:60" s="8" customFormat="1" ht="21" customHeight="1" x14ac:dyDescent="0.2">
      <c r="A50" s="30" t="s">
        <v>155</v>
      </c>
      <c r="B50" s="112"/>
      <c r="C50" s="30" t="s">
        <v>156</v>
      </c>
      <c r="D50" s="30">
        <f t="shared" ref="D50:BG50" si="39">+D51+D53+D55+D62</f>
        <v>481800000</v>
      </c>
      <c r="E50" s="30">
        <f>+E51+E53+E55+E62</f>
        <v>198060000</v>
      </c>
      <c r="F50" s="30">
        <f t="shared" si="39"/>
        <v>72100000</v>
      </c>
      <c r="G50" s="30">
        <f t="shared" si="39"/>
        <v>607760000</v>
      </c>
      <c r="H50" s="30">
        <f t="shared" si="39"/>
        <v>35830000</v>
      </c>
      <c r="I50" s="30">
        <f t="shared" si="39"/>
        <v>0</v>
      </c>
      <c r="J50" s="30">
        <f t="shared" si="39"/>
        <v>0</v>
      </c>
      <c r="K50" s="30">
        <f t="shared" si="39"/>
        <v>443030000</v>
      </c>
      <c r="L50" s="30">
        <f t="shared" si="39"/>
        <v>0</v>
      </c>
      <c r="M50" s="30">
        <f t="shared" si="39"/>
        <v>0</v>
      </c>
      <c r="N50" s="30">
        <f t="shared" si="39"/>
        <v>0</v>
      </c>
      <c r="O50" s="30">
        <f t="shared" si="39"/>
        <v>0</v>
      </c>
      <c r="P50" s="30">
        <f t="shared" si="39"/>
        <v>0</v>
      </c>
      <c r="Q50" s="30">
        <f t="shared" si="39"/>
        <v>0</v>
      </c>
      <c r="R50" s="30">
        <f t="shared" si="39"/>
        <v>0</v>
      </c>
      <c r="S50" s="30">
        <f t="shared" si="39"/>
        <v>0</v>
      </c>
      <c r="T50" s="30">
        <f t="shared" si="39"/>
        <v>478860000</v>
      </c>
      <c r="U50" s="30">
        <f t="shared" si="39"/>
        <v>0</v>
      </c>
      <c r="V50" s="30">
        <f t="shared" si="39"/>
        <v>33609364</v>
      </c>
      <c r="W50" s="30">
        <f t="shared" si="39"/>
        <v>0</v>
      </c>
      <c r="X50" s="30">
        <f t="shared" si="39"/>
        <v>0</v>
      </c>
      <c r="Y50" s="30">
        <f t="shared" si="39"/>
        <v>0</v>
      </c>
      <c r="Z50" s="30">
        <f t="shared" si="39"/>
        <v>0</v>
      </c>
      <c r="AA50" s="30">
        <f t="shared" si="39"/>
        <v>0</v>
      </c>
      <c r="AB50" s="30">
        <f t="shared" si="39"/>
        <v>0</v>
      </c>
      <c r="AC50" s="30">
        <f t="shared" si="39"/>
        <v>0</v>
      </c>
      <c r="AD50" s="30">
        <f t="shared" si="39"/>
        <v>0</v>
      </c>
      <c r="AE50" s="30">
        <f t="shared" si="39"/>
        <v>0</v>
      </c>
      <c r="AF50" s="30">
        <f t="shared" si="39"/>
        <v>0</v>
      </c>
      <c r="AG50" s="30">
        <f t="shared" si="39"/>
        <v>33609364</v>
      </c>
      <c r="AH50" s="30">
        <f t="shared" si="39"/>
        <v>0</v>
      </c>
      <c r="AI50" s="30">
        <f t="shared" si="39"/>
        <v>1080000</v>
      </c>
      <c r="AJ50" s="30">
        <f t="shared" si="39"/>
        <v>0</v>
      </c>
      <c r="AK50" s="30">
        <f t="shared" si="39"/>
        <v>3267360.23</v>
      </c>
      <c r="AL50" s="30">
        <f t="shared" si="39"/>
        <v>0</v>
      </c>
      <c r="AM50" s="30">
        <f t="shared" si="39"/>
        <v>0</v>
      </c>
      <c r="AN50" s="30">
        <f t="shared" si="39"/>
        <v>0</v>
      </c>
      <c r="AO50" s="30">
        <f t="shared" si="39"/>
        <v>0</v>
      </c>
      <c r="AP50" s="30">
        <f t="shared" si="39"/>
        <v>0</v>
      </c>
      <c r="AQ50" s="30">
        <f t="shared" si="39"/>
        <v>0</v>
      </c>
      <c r="AR50" s="30">
        <f t="shared" si="39"/>
        <v>0</v>
      </c>
      <c r="AS50" s="30">
        <f t="shared" si="39"/>
        <v>0</v>
      </c>
      <c r="AT50" s="30">
        <f t="shared" si="39"/>
        <v>4347360.2300000004</v>
      </c>
      <c r="AU50" s="30">
        <f t="shared" si="39"/>
        <v>0</v>
      </c>
      <c r="AV50" s="30">
        <f t="shared" si="39"/>
        <v>1080000</v>
      </c>
      <c r="AW50" s="30">
        <f t="shared" si="39"/>
        <v>0</v>
      </c>
      <c r="AX50" s="30">
        <f t="shared" si="39"/>
        <v>3267360.23</v>
      </c>
      <c r="AY50" s="30">
        <f t="shared" si="39"/>
        <v>0</v>
      </c>
      <c r="AZ50" s="30">
        <f t="shared" si="39"/>
        <v>0</v>
      </c>
      <c r="BA50" s="30">
        <f t="shared" si="39"/>
        <v>0</v>
      </c>
      <c r="BB50" s="30">
        <f t="shared" si="39"/>
        <v>0</v>
      </c>
      <c r="BC50" s="30">
        <f t="shared" si="39"/>
        <v>0</v>
      </c>
      <c r="BD50" s="30">
        <f t="shared" si="39"/>
        <v>0</v>
      </c>
      <c r="BE50" s="30">
        <f t="shared" si="39"/>
        <v>0</v>
      </c>
      <c r="BF50" s="30">
        <f t="shared" si="39"/>
        <v>0</v>
      </c>
      <c r="BG50" s="30">
        <f t="shared" si="39"/>
        <v>4347360.2300000004</v>
      </c>
      <c r="BH50" s="25">
        <f t="shared" si="2"/>
        <v>0</v>
      </c>
    </row>
    <row r="51" spans="1:60" s="8" customFormat="1" ht="21" customHeight="1" x14ac:dyDescent="0.2">
      <c r="A51" s="113" t="s">
        <v>157</v>
      </c>
      <c r="B51" s="114"/>
      <c r="C51" s="113" t="s">
        <v>158</v>
      </c>
      <c r="D51" s="113">
        <f t="shared" ref="D51:AI51" si="40">SUM(D52:D52)</f>
        <v>400000</v>
      </c>
      <c r="E51" s="113">
        <f>SUM(E52:E52)</f>
        <v>0</v>
      </c>
      <c r="F51" s="113">
        <f>SUM(F52:F52)</f>
        <v>0</v>
      </c>
      <c r="G51" s="113">
        <f>SUM(G52:G52)</f>
        <v>400000</v>
      </c>
      <c r="H51" s="113">
        <f t="shared" si="40"/>
        <v>400000</v>
      </c>
      <c r="I51" s="113">
        <f t="shared" si="40"/>
        <v>0</v>
      </c>
      <c r="J51" s="113">
        <f t="shared" si="40"/>
        <v>0</v>
      </c>
      <c r="K51" s="113">
        <f t="shared" si="40"/>
        <v>0</v>
      </c>
      <c r="L51" s="113">
        <f t="shared" si="40"/>
        <v>0</v>
      </c>
      <c r="M51" s="113">
        <f t="shared" si="40"/>
        <v>0</v>
      </c>
      <c r="N51" s="113">
        <f t="shared" si="40"/>
        <v>0</v>
      </c>
      <c r="O51" s="113">
        <f t="shared" si="40"/>
        <v>0</v>
      </c>
      <c r="P51" s="113">
        <f t="shared" si="40"/>
        <v>0</v>
      </c>
      <c r="Q51" s="113">
        <f t="shared" si="40"/>
        <v>0</v>
      </c>
      <c r="R51" s="113">
        <f t="shared" si="40"/>
        <v>0</v>
      </c>
      <c r="S51" s="113">
        <f>SUM(S52:S52)</f>
        <v>0</v>
      </c>
      <c r="T51" s="113">
        <f t="shared" si="40"/>
        <v>400000</v>
      </c>
      <c r="U51" s="113">
        <f t="shared" si="40"/>
        <v>0</v>
      </c>
      <c r="V51" s="113">
        <f t="shared" si="40"/>
        <v>100000</v>
      </c>
      <c r="W51" s="113">
        <f t="shared" si="40"/>
        <v>0</v>
      </c>
      <c r="X51" s="113">
        <f t="shared" si="40"/>
        <v>0</v>
      </c>
      <c r="Y51" s="113">
        <f t="shared" si="40"/>
        <v>0</v>
      </c>
      <c r="Z51" s="113">
        <f t="shared" si="40"/>
        <v>0</v>
      </c>
      <c r="AA51" s="113">
        <f t="shared" si="40"/>
        <v>0</v>
      </c>
      <c r="AB51" s="113">
        <f t="shared" si="40"/>
        <v>0</v>
      </c>
      <c r="AC51" s="113">
        <f t="shared" si="40"/>
        <v>0</v>
      </c>
      <c r="AD51" s="113">
        <f t="shared" si="40"/>
        <v>0</v>
      </c>
      <c r="AE51" s="113">
        <f t="shared" si="40"/>
        <v>0</v>
      </c>
      <c r="AF51" s="113">
        <f t="shared" si="40"/>
        <v>0</v>
      </c>
      <c r="AG51" s="113">
        <f t="shared" si="40"/>
        <v>100000</v>
      </c>
      <c r="AH51" s="113">
        <f t="shared" si="40"/>
        <v>0</v>
      </c>
      <c r="AI51" s="113">
        <f t="shared" si="40"/>
        <v>100000</v>
      </c>
      <c r="AJ51" s="113">
        <f t="shared" ref="AJ51:BG51" si="41">SUM(AJ52:AJ52)</f>
        <v>0</v>
      </c>
      <c r="AK51" s="113">
        <f t="shared" si="41"/>
        <v>0</v>
      </c>
      <c r="AL51" s="113">
        <f t="shared" si="41"/>
        <v>0</v>
      </c>
      <c r="AM51" s="113">
        <f t="shared" si="41"/>
        <v>0</v>
      </c>
      <c r="AN51" s="113">
        <f t="shared" si="41"/>
        <v>0</v>
      </c>
      <c r="AO51" s="113">
        <f t="shared" si="41"/>
        <v>0</v>
      </c>
      <c r="AP51" s="113">
        <f t="shared" si="41"/>
        <v>0</v>
      </c>
      <c r="AQ51" s="113">
        <f t="shared" si="41"/>
        <v>0</v>
      </c>
      <c r="AR51" s="113">
        <f t="shared" si="41"/>
        <v>0</v>
      </c>
      <c r="AS51" s="113">
        <f t="shared" si="41"/>
        <v>0</v>
      </c>
      <c r="AT51" s="113">
        <f>SUM(AT52:AT52)</f>
        <v>100000</v>
      </c>
      <c r="AU51" s="113">
        <f t="shared" si="41"/>
        <v>0</v>
      </c>
      <c r="AV51" s="113">
        <f t="shared" si="41"/>
        <v>100000</v>
      </c>
      <c r="AW51" s="113">
        <f t="shared" si="41"/>
        <v>0</v>
      </c>
      <c r="AX51" s="113">
        <f t="shared" si="41"/>
        <v>0</v>
      </c>
      <c r="AY51" s="113">
        <f t="shared" si="41"/>
        <v>0</v>
      </c>
      <c r="AZ51" s="113">
        <f t="shared" si="41"/>
        <v>0</v>
      </c>
      <c r="BA51" s="113">
        <f t="shared" si="41"/>
        <v>0</v>
      </c>
      <c r="BB51" s="113">
        <f t="shared" si="41"/>
        <v>0</v>
      </c>
      <c r="BC51" s="113">
        <f t="shared" si="41"/>
        <v>0</v>
      </c>
      <c r="BD51" s="113">
        <f t="shared" si="41"/>
        <v>0</v>
      </c>
      <c r="BE51" s="113">
        <f t="shared" si="41"/>
        <v>0</v>
      </c>
      <c r="BF51" s="113">
        <f t="shared" si="41"/>
        <v>0</v>
      </c>
      <c r="BG51" s="113">
        <f t="shared" si="41"/>
        <v>100000</v>
      </c>
      <c r="BH51" s="25">
        <f t="shared" si="2"/>
        <v>0</v>
      </c>
    </row>
    <row r="52" spans="1:60" s="8" customFormat="1" ht="21" customHeight="1" x14ac:dyDescent="0.2">
      <c r="A52" s="115" t="s">
        <v>159</v>
      </c>
      <c r="B52" s="116" t="s">
        <v>79</v>
      </c>
      <c r="C52" s="115" t="s">
        <v>160</v>
      </c>
      <c r="D52" s="115">
        <v>400000</v>
      </c>
      <c r="E52" s="115">
        <v>0</v>
      </c>
      <c r="F52" s="115">
        <v>0</v>
      </c>
      <c r="G52" s="117">
        <f>SUM(D52:E52)-F52</f>
        <v>400000</v>
      </c>
      <c r="H52" s="118">
        <v>400000</v>
      </c>
      <c r="I52" s="119">
        <v>0</v>
      </c>
      <c r="J52" s="120">
        <v>0</v>
      </c>
      <c r="K52" s="118">
        <v>0</v>
      </c>
      <c r="L52" s="115">
        <v>0</v>
      </c>
      <c r="M52" s="115">
        <v>0</v>
      </c>
      <c r="N52" s="115">
        <v>0</v>
      </c>
      <c r="O52" s="115">
        <v>0</v>
      </c>
      <c r="P52" s="115">
        <v>0</v>
      </c>
      <c r="Q52" s="115">
        <v>0</v>
      </c>
      <c r="R52" s="115">
        <v>0</v>
      </c>
      <c r="S52" s="119">
        <v>0</v>
      </c>
      <c r="T52" s="120">
        <f>SUM(H52:S52)</f>
        <v>400000</v>
      </c>
      <c r="U52" s="118">
        <v>0</v>
      </c>
      <c r="V52" s="119">
        <v>100000</v>
      </c>
      <c r="W52" s="120">
        <v>0</v>
      </c>
      <c r="X52" s="118">
        <v>0</v>
      </c>
      <c r="Y52" s="115">
        <v>0</v>
      </c>
      <c r="Z52" s="115">
        <v>0</v>
      </c>
      <c r="AA52" s="115">
        <v>0</v>
      </c>
      <c r="AB52" s="115">
        <v>0</v>
      </c>
      <c r="AC52" s="115">
        <v>0</v>
      </c>
      <c r="AD52" s="115">
        <v>0</v>
      </c>
      <c r="AE52" s="115">
        <v>0</v>
      </c>
      <c r="AF52" s="119">
        <v>0</v>
      </c>
      <c r="AG52" s="120">
        <f>SUM(U52:AF52)</f>
        <v>100000</v>
      </c>
      <c r="AH52" s="118">
        <v>0</v>
      </c>
      <c r="AI52" s="119">
        <v>100000</v>
      </c>
      <c r="AJ52" s="120">
        <v>0</v>
      </c>
      <c r="AK52" s="118">
        <v>0</v>
      </c>
      <c r="AL52" s="115">
        <v>0</v>
      </c>
      <c r="AM52" s="115">
        <v>0</v>
      </c>
      <c r="AN52" s="115">
        <v>0</v>
      </c>
      <c r="AO52" s="115">
        <v>0</v>
      </c>
      <c r="AP52" s="115">
        <v>0</v>
      </c>
      <c r="AQ52" s="115">
        <v>0</v>
      </c>
      <c r="AR52" s="115">
        <v>0</v>
      </c>
      <c r="AS52" s="121">
        <v>0</v>
      </c>
      <c r="AT52" s="120">
        <f>SUM(AH52:AS52)</f>
        <v>100000</v>
      </c>
      <c r="AU52" s="118">
        <v>0</v>
      </c>
      <c r="AV52" s="119">
        <v>100000</v>
      </c>
      <c r="AW52" s="120">
        <v>0</v>
      </c>
      <c r="AX52" s="118">
        <v>0</v>
      </c>
      <c r="AY52" s="115">
        <v>0</v>
      </c>
      <c r="AZ52" s="115">
        <v>0</v>
      </c>
      <c r="BA52" s="115">
        <v>0</v>
      </c>
      <c r="BB52" s="115">
        <v>0</v>
      </c>
      <c r="BC52" s="115">
        <v>0</v>
      </c>
      <c r="BD52" s="115">
        <v>0</v>
      </c>
      <c r="BE52" s="115">
        <v>0</v>
      </c>
      <c r="BF52" s="115">
        <v>0</v>
      </c>
      <c r="BG52" s="115">
        <f>SUM(AU52:BF52)</f>
        <v>100000</v>
      </c>
      <c r="BH52" s="25">
        <f t="shared" si="2"/>
        <v>0</v>
      </c>
    </row>
    <row r="53" spans="1:60" s="8" customFormat="1" ht="21" customHeight="1" x14ac:dyDescent="0.2">
      <c r="A53" s="122" t="s">
        <v>161</v>
      </c>
      <c r="B53" s="123"/>
      <c r="C53" s="122" t="s">
        <v>162</v>
      </c>
      <c r="D53" s="124">
        <f>+D54</f>
        <v>260000000</v>
      </c>
      <c r="E53" s="124">
        <f>+E54</f>
        <v>31030000</v>
      </c>
      <c r="F53" s="122">
        <f t="shared" ref="F53:BG53" si="42">+F54</f>
        <v>0</v>
      </c>
      <c r="G53" s="122">
        <f>+G54</f>
        <v>291030000</v>
      </c>
      <c r="H53" s="122">
        <f t="shared" si="42"/>
        <v>0</v>
      </c>
      <c r="I53" s="122">
        <f t="shared" si="42"/>
        <v>0</v>
      </c>
      <c r="J53" s="122">
        <f t="shared" si="42"/>
        <v>0</v>
      </c>
      <c r="K53" s="122">
        <f t="shared" si="42"/>
        <v>291030000</v>
      </c>
      <c r="L53" s="122">
        <f t="shared" si="42"/>
        <v>0</v>
      </c>
      <c r="M53" s="122">
        <f t="shared" si="42"/>
        <v>0</v>
      </c>
      <c r="N53" s="122">
        <f t="shared" si="42"/>
        <v>0</v>
      </c>
      <c r="O53" s="122">
        <f t="shared" si="42"/>
        <v>0</v>
      </c>
      <c r="P53" s="122">
        <f t="shared" si="42"/>
        <v>0</v>
      </c>
      <c r="Q53" s="122">
        <f t="shared" si="42"/>
        <v>0</v>
      </c>
      <c r="R53" s="122">
        <f t="shared" si="42"/>
        <v>0</v>
      </c>
      <c r="S53" s="122">
        <f>+S54</f>
        <v>0</v>
      </c>
      <c r="T53" s="122">
        <f>+T54</f>
        <v>291030000</v>
      </c>
      <c r="U53" s="122">
        <f t="shared" si="42"/>
        <v>0</v>
      </c>
      <c r="V53" s="122">
        <f t="shared" si="42"/>
        <v>0</v>
      </c>
      <c r="W53" s="122">
        <f t="shared" si="42"/>
        <v>0</v>
      </c>
      <c r="X53" s="122">
        <f t="shared" si="42"/>
        <v>0</v>
      </c>
      <c r="Y53" s="122">
        <f t="shared" si="42"/>
        <v>0</v>
      </c>
      <c r="Z53" s="122">
        <f t="shared" si="42"/>
        <v>0</v>
      </c>
      <c r="AA53" s="122">
        <f t="shared" si="42"/>
        <v>0</v>
      </c>
      <c r="AB53" s="122">
        <f t="shared" si="42"/>
        <v>0</v>
      </c>
      <c r="AC53" s="122">
        <f t="shared" si="42"/>
        <v>0</v>
      </c>
      <c r="AD53" s="122">
        <f t="shared" si="42"/>
        <v>0</v>
      </c>
      <c r="AE53" s="122">
        <f t="shared" si="42"/>
        <v>0</v>
      </c>
      <c r="AF53" s="122">
        <f t="shared" si="42"/>
        <v>0</v>
      </c>
      <c r="AG53" s="122">
        <f t="shared" si="42"/>
        <v>0</v>
      </c>
      <c r="AH53" s="122">
        <f t="shared" si="42"/>
        <v>0</v>
      </c>
      <c r="AI53" s="122">
        <f t="shared" si="42"/>
        <v>0</v>
      </c>
      <c r="AJ53" s="122">
        <f t="shared" si="42"/>
        <v>0</v>
      </c>
      <c r="AK53" s="122">
        <f t="shared" si="42"/>
        <v>0</v>
      </c>
      <c r="AL53" s="122">
        <f t="shared" si="42"/>
        <v>0</v>
      </c>
      <c r="AM53" s="122">
        <f t="shared" si="42"/>
        <v>0</v>
      </c>
      <c r="AN53" s="122">
        <f t="shared" si="42"/>
        <v>0</v>
      </c>
      <c r="AO53" s="122">
        <f t="shared" si="42"/>
        <v>0</v>
      </c>
      <c r="AP53" s="122">
        <f t="shared" si="42"/>
        <v>0</v>
      </c>
      <c r="AQ53" s="122">
        <f t="shared" si="42"/>
        <v>0</v>
      </c>
      <c r="AR53" s="122">
        <f t="shared" si="42"/>
        <v>0</v>
      </c>
      <c r="AS53" s="122">
        <f t="shared" si="42"/>
        <v>0</v>
      </c>
      <c r="AT53" s="125">
        <f t="shared" ref="AT53:AT54" si="43">SUM(AH53:AS53)</f>
        <v>0</v>
      </c>
      <c r="AU53" s="122">
        <f t="shared" si="42"/>
        <v>0</v>
      </c>
      <c r="AV53" s="122">
        <f t="shared" si="42"/>
        <v>0</v>
      </c>
      <c r="AW53" s="122">
        <f t="shared" si="42"/>
        <v>0</v>
      </c>
      <c r="AX53" s="122">
        <f t="shared" si="42"/>
        <v>0</v>
      </c>
      <c r="AY53" s="122">
        <f t="shared" si="42"/>
        <v>0</v>
      </c>
      <c r="AZ53" s="122">
        <f t="shared" si="42"/>
        <v>0</v>
      </c>
      <c r="BA53" s="122">
        <f t="shared" si="42"/>
        <v>0</v>
      </c>
      <c r="BB53" s="122">
        <f t="shared" si="42"/>
        <v>0</v>
      </c>
      <c r="BC53" s="122">
        <f t="shared" si="42"/>
        <v>0</v>
      </c>
      <c r="BD53" s="122">
        <f t="shared" si="42"/>
        <v>0</v>
      </c>
      <c r="BE53" s="122">
        <f t="shared" si="42"/>
        <v>0</v>
      </c>
      <c r="BF53" s="122">
        <f t="shared" si="42"/>
        <v>0</v>
      </c>
      <c r="BG53" s="122">
        <f t="shared" si="42"/>
        <v>0</v>
      </c>
      <c r="BH53" s="25">
        <f t="shared" si="2"/>
        <v>0</v>
      </c>
    </row>
    <row r="54" spans="1:60" s="8" customFormat="1" ht="21" customHeight="1" x14ac:dyDescent="0.2">
      <c r="A54" s="75" t="s">
        <v>163</v>
      </c>
      <c r="B54" s="126" t="s">
        <v>79</v>
      </c>
      <c r="C54" s="39" t="s">
        <v>164</v>
      </c>
      <c r="D54" s="39">
        <v>260000000</v>
      </c>
      <c r="E54" s="37">
        <v>31030000</v>
      </c>
      <c r="F54" s="37">
        <v>0</v>
      </c>
      <c r="G54" s="39">
        <f>SUM(D54:E54)-F54</f>
        <v>291030000</v>
      </c>
      <c r="H54" s="39">
        <v>0</v>
      </c>
      <c r="I54" s="39">
        <v>0</v>
      </c>
      <c r="J54" s="39">
        <v>0</v>
      </c>
      <c r="K54" s="39">
        <v>291030000</v>
      </c>
      <c r="L54" s="39">
        <v>0</v>
      </c>
      <c r="M54" s="37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f>SUM(H54:S54)</f>
        <v>291030000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7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f>SUM(U54:AF54)</f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f t="shared" si="43"/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7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39">
        <v>0</v>
      </c>
      <c r="BG54" s="39">
        <f>SUM(AU54:BF54)</f>
        <v>0</v>
      </c>
      <c r="BH54" s="25">
        <f t="shared" si="2"/>
        <v>0</v>
      </c>
    </row>
    <row r="55" spans="1:60" s="8" customFormat="1" ht="21" customHeight="1" x14ac:dyDescent="0.2">
      <c r="A55" s="34" t="s">
        <v>165</v>
      </c>
      <c r="B55" s="94"/>
      <c r="C55" s="34" t="s">
        <v>166</v>
      </c>
      <c r="D55" s="34">
        <f>SUM(D56:D61)</f>
        <v>220900000</v>
      </c>
      <c r="E55" s="34">
        <f t="shared" ref="E55:BG55" si="44">SUM(E56:E61)</f>
        <v>29030000</v>
      </c>
      <c r="F55" s="34">
        <f>SUM(F56:F61)</f>
        <v>67100000</v>
      </c>
      <c r="G55" s="34">
        <f t="shared" si="44"/>
        <v>182830000</v>
      </c>
      <c r="H55" s="34">
        <f t="shared" si="44"/>
        <v>34930000</v>
      </c>
      <c r="I55" s="34">
        <f t="shared" si="44"/>
        <v>0</v>
      </c>
      <c r="J55" s="34">
        <f t="shared" si="44"/>
        <v>0</v>
      </c>
      <c r="K55" s="34">
        <f t="shared" si="44"/>
        <v>38000000</v>
      </c>
      <c r="L55" s="34">
        <f t="shared" si="44"/>
        <v>0</v>
      </c>
      <c r="M55" s="34">
        <f t="shared" si="44"/>
        <v>0</v>
      </c>
      <c r="N55" s="34">
        <f t="shared" si="44"/>
        <v>0</v>
      </c>
      <c r="O55" s="34">
        <f t="shared" si="44"/>
        <v>0</v>
      </c>
      <c r="P55" s="34">
        <f t="shared" si="44"/>
        <v>0</v>
      </c>
      <c r="Q55" s="34">
        <f t="shared" si="44"/>
        <v>0</v>
      </c>
      <c r="R55" s="34">
        <f t="shared" si="44"/>
        <v>0</v>
      </c>
      <c r="S55" s="34">
        <f t="shared" si="44"/>
        <v>0</v>
      </c>
      <c r="T55" s="34">
        <f t="shared" si="44"/>
        <v>72930000</v>
      </c>
      <c r="U55" s="34">
        <f t="shared" si="44"/>
        <v>0</v>
      </c>
      <c r="V55" s="34">
        <f t="shared" si="44"/>
        <v>33329364</v>
      </c>
      <c r="W55" s="34">
        <f t="shared" si="44"/>
        <v>0</v>
      </c>
      <c r="X55" s="34">
        <f t="shared" si="44"/>
        <v>0</v>
      </c>
      <c r="Y55" s="34">
        <f t="shared" si="44"/>
        <v>0</v>
      </c>
      <c r="Z55" s="34">
        <f t="shared" si="44"/>
        <v>0</v>
      </c>
      <c r="AA55" s="34">
        <f t="shared" si="44"/>
        <v>0</v>
      </c>
      <c r="AB55" s="34">
        <f t="shared" si="44"/>
        <v>0</v>
      </c>
      <c r="AC55" s="34">
        <f t="shared" si="44"/>
        <v>0</v>
      </c>
      <c r="AD55" s="34">
        <f t="shared" si="44"/>
        <v>0</v>
      </c>
      <c r="AE55" s="34">
        <f t="shared" si="44"/>
        <v>0</v>
      </c>
      <c r="AF55" s="34">
        <f t="shared" si="44"/>
        <v>0</v>
      </c>
      <c r="AG55" s="34">
        <f t="shared" si="44"/>
        <v>33329364</v>
      </c>
      <c r="AH55" s="34">
        <f t="shared" si="44"/>
        <v>0</v>
      </c>
      <c r="AI55" s="34">
        <f t="shared" si="44"/>
        <v>800000</v>
      </c>
      <c r="AJ55" s="34">
        <f t="shared" si="44"/>
        <v>0</v>
      </c>
      <c r="AK55" s="34">
        <f t="shared" si="44"/>
        <v>3267360.23</v>
      </c>
      <c r="AL55" s="34">
        <f t="shared" si="44"/>
        <v>0</v>
      </c>
      <c r="AM55" s="34">
        <f t="shared" si="44"/>
        <v>0</v>
      </c>
      <c r="AN55" s="34">
        <f t="shared" si="44"/>
        <v>0</v>
      </c>
      <c r="AO55" s="34">
        <f t="shared" si="44"/>
        <v>0</v>
      </c>
      <c r="AP55" s="34">
        <f t="shared" si="44"/>
        <v>0</v>
      </c>
      <c r="AQ55" s="34">
        <f t="shared" si="44"/>
        <v>0</v>
      </c>
      <c r="AR55" s="34">
        <f t="shared" si="44"/>
        <v>0</v>
      </c>
      <c r="AS55" s="34">
        <f t="shared" si="44"/>
        <v>0</v>
      </c>
      <c r="AT55" s="34">
        <f t="shared" si="44"/>
        <v>4067360.23</v>
      </c>
      <c r="AU55" s="34">
        <f t="shared" si="44"/>
        <v>0</v>
      </c>
      <c r="AV55" s="34">
        <f t="shared" si="44"/>
        <v>800000</v>
      </c>
      <c r="AW55" s="34">
        <f t="shared" si="44"/>
        <v>0</v>
      </c>
      <c r="AX55" s="34">
        <f t="shared" si="44"/>
        <v>3267360.23</v>
      </c>
      <c r="AY55" s="34">
        <f t="shared" si="44"/>
        <v>0</v>
      </c>
      <c r="AZ55" s="34">
        <f t="shared" si="44"/>
        <v>0</v>
      </c>
      <c r="BA55" s="34">
        <f t="shared" si="44"/>
        <v>0</v>
      </c>
      <c r="BB55" s="34">
        <f t="shared" si="44"/>
        <v>0</v>
      </c>
      <c r="BC55" s="34">
        <f t="shared" si="44"/>
        <v>0</v>
      </c>
      <c r="BD55" s="34">
        <f t="shared" si="44"/>
        <v>0</v>
      </c>
      <c r="BE55" s="34">
        <f t="shared" si="44"/>
        <v>0</v>
      </c>
      <c r="BF55" s="34">
        <f t="shared" si="44"/>
        <v>0</v>
      </c>
      <c r="BG55" s="34">
        <f t="shared" si="44"/>
        <v>4067360.23</v>
      </c>
      <c r="BH55" s="25">
        <f t="shared" si="2"/>
        <v>0</v>
      </c>
    </row>
    <row r="56" spans="1:60" s="8" customFormat="1" ht="21" customHeight="1" x14ac:dyDescent="0.2">
      <c r="A56" s="75" t="s">
        <v>167</v>
      </c>
      <c r="B56" s="127" t="s">
        <v>79</v>
      </c>
      <c r="C56" s="75" t="s">
        <v>168</v>
      </c>
      <c r="D56" s="39">
        <v>150500000</v>
      </c>
      <c r="E56" s="128">
        <v>0</v>
      </c>
      <c r="F56" s="37">
        <v>67100000</v>
      </c>
      <c r="G56" s="39">
        <f t="shared" ref="G56:G59" si="45">SUM(D56:E56)-F56</f>
        <v>83400000</v>
      </c>
      <c r="H56" s="39">
        <v>500000</v>
      </c>
      <c r="I56" s="39">
        <v>0</v>
      </c>
      <c r="J56" s="39">
        <v>0</v>
      </c>
      <c r="K56" s="39">
        <v>0</v>
      </c>
      <c r="L56" s="39">
        <v>0</v>
      </c>
      <c r="M56" s="37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f t="shared" ref="T56:T60" si="46">SUM(H56:S56)</f>
        <v>500000</v>
      </c>
      <c r="U56" s="39">
        <v>0</v>
      </c>
      <c r="V56" s="39">
        <v>100000</v>
      </c>
      <c r="W56" s="39">
        <v>0</v>
      </c>
      <c r="X56" s="39">
        <v>0</v>
      </c>
      <c r="Y56" s="39">
        <v>0</v>
      </c>
      <c r="Z56" s="37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f t="shared" ref="AG56:AG60" si="47">SUM(U56:AF56)</f>
        <v>100000</v>
      </c>
      <c r="AH56" s="39">
        <v>0</v>
      </c>
      <c r="AI56" s="39">
        <v>100000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129">
        <v>0</v>
      </c>
      <c r="AT56" s="39">
        <f>SUM(AH56:AS56)</f>
        <v>100000</v>
      </c>
      <c r="AU56" s="39">
        <v>0</v>
      </c>
      <c r="AV56" s="39">
        <v>100000</v>
      </c>
      <c r="AW56" s="39">
        <v>0</v>
      </c>
      <c r="AX56" s="39">
        <v>0</v>
      </c>
      <c r="AY56" s="39">
        <v>0</v>
      </c>
      <c r="AZ56" s="37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f t="shared" ref="BG56:BG60" si="48">SUM(AU56:BF56)</f>
        <v>100000</v>
      </c>
      <c r="BH56" s="25">
        <f t="shared" si="2"/>
        <v>0</v>
      </c>
    </row>
    <row r="57" spans="1:60" s="8" customFormat="1" ht="21" customHeight="1" x14ac:dyDescent="0.2">
      <c r="A57" s="75" t="s">
        <v>169</v>
      </c>
      <c r="B57" s="127" t="s">
        <v>79</v>
      </c>
      <c r="C57" s="75" t="s">
        <v>170</v>
      </c>
      <c r="D57" s="39">
        <v>45000000</v>
      </c>
      <c r="E57" s="128">
        <v>4030000</v>
      </c>
      <c r="F57" s="37">
        <v>0</v>
      </c>
      <c r="G57" s="39">
        <f t="shared" si="45"/>
        <v>49030000</v>
      </c>
      <c r="H57" s="39">
        <v>34030000</v>
      </c>
      <c r="I57" s="39">
        <v>0</v>
      </c>
      <c r="J57" s="39">
        <v>0</v>
      </c>
      <c r="K57" s="39">
        <v>13000000</v>
      </c>
      <c r="L57" s="39">
        <v>0</v>
      </c>
      <c r="M57" s="37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f t="shared" si="46"/>
        <v>47030000</v>
      </c>
      <c r="U57" s="39">
        <v>0</v>
      </c>
      <c r="V57" s="39">
        <v>33029364</v>
      </c>
      <c r="W57" s="39">
        <v>0</v>
      </c>
      <c r="X57" s="39">
        <v>0</v>
      </c>
      <c r="Y57" s="39">
        <v>0</v>
      </c>
      <c r="Z57" s="37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f t="shared" si="47"/>
        <v>33029364</v>
      </c>
      <c r="AH57" s="39">
        <v>0</v>
      </c>
      <c r="AI57" s="39">
        <v>500000</v>
      </c>
      <c r="AJ57" s="39">
        <v>0</v>
      </c>
      <c r="AK57" s="39">
        <v>3267360.23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129">
        <v>0</v>
      </c>
      <c r="AT57" s="39">
        <f t="shared" ref="AT57:AT61" si="49">SUM(AH57:AS57)</f>
        <v>3767360.23</v>
      </c>
      <c r="AU57" s="39">
        <v>0</v>
      </c>
      <c r="AV57" s="39">
        <v>500000</v>
      </c>
      <c r="AW57" s="39">
        <v>0</v>
      </c>
      <c r="AX57" s="39">
        <v>3267360.23</v>
      </c>
      <c r="AY57" s="39">
        <v>0</v>
      </c>
      <c r="AZ57" s="37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0</v>
      </c>
      <c r="BF57" s="39">
        <v>0</v>
      </c>
      <c r="BG57" s="39">
        <f t="shared" si="48"/>
        <v>3767360.23</v>
      </c>
      <c r="BH57" s="25">
        <f t="shared" si="2"/>
        <v>0</v>
      </c>
    </row>
    <row r="58" spans="1:60" s="8" customFormat="1" ht="21" customHeight="1" x14ac:dyDescent="0.2">
      <c r="A58" s="75" t="s">
        <v>171</v>
      </c>
      <c r="B58" s="127" t="s">
        <v>79</v>
      </c>
      <c r="C58" s="75" t="s">
        <v>172</v>
      </c>
      <c r="D58" s="39">
        <v>250000</v>
      </c>
      <c r="E58" s="128">
        <v>0</v>
      </c>
      <c r="F58" s="37">
        <v>0</v>
      </c>
      <c r="G58" s="39">
        <f t="shared" si="45"/>
        <v>250000</v>
      </c>
      <c r="H58" s="39">
        <v>250000</v>
      </c>
      <c r="I58" s="39">
        <v>0</v>
      </c>
      <c r="J58" s="39">
        <v>0</v>
      </c>
      <c r="K58" s="39">
        <v>0</v>
      </c>
      <c r="L58" s="39">
        <v>0</v>
      </c>
      <c r="M58" s="37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f t="shared" si="46"/>
        <v>250000</v>
      </c>
      <c r="U58" s="39">
        <v>0</v>
      </c>
      <c r="V58" s="39">
        <v>100000</v>
      </c>
      <c r="W58" s="39">
        <v>0</v>
      </c>
      <c r="X58" s="39">
        <v>0</v>
      </c>
      <c r="Y58" s="39">
        <v>0</v>
      </c>
      <c r="Z58" s="37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f t="shared" si="47"/>
        <v>100000</v>
      </c>
      <c r="AH58" s="39">
        <v>0</v>
      </c>
      <c r="AI58" s="39">
        <v>100000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129">
        <v>0</v>
      </c>
      <c r="AT58" s="39">
        <f t="shared" si="49"/>
        <v>100000</v>
      </c>
      <c r="AU58" s="39">
        <v>0</v>
      </c>
      <c r="AV58" s="39">
        <v>100000</v>
      </c>
      <c r="AW58" s="39">
        <v>0</v>
      </c>
      <c r="AX58" s="39">
        <v>0</v>
      </c>
      <c r="AY58" s="39">
        <v>0</v>
      </c>
      <c r="AZ58" s="37">
        <v>0</v>
      </c>
      <c r="BA58" s="39">
        <v>0</v>
      </c>
      <c r="BB58" s="39">
        <v>0</v>
      </c>
      <c r="BC58" s="39">
        <v>0</v>
      </c>
      <c r="BD58" s="39">
        <v>0</v>
      </c>
      <c r="BE58" s="39">
        <v>0</v>
      </c>
      <c r="BF58" s="39">
        <v>0</v>
      </c>
      <c r="BG58" s="39">
        <f t="shared" si="48"/>
        <v>100000</v>
      </c>
      <c r="BH58" s="25">
        <f t="shared" si="2"/>
        <v>0</v>
      </c>
    </row>
    <row r="59" spans="1:60" s="8" customFormat="1" ht="21" customHeight="1" x14ac:dyDescent="0.2">
      <c r="A59" s="75" t="s">
        <v>173</v>
      </c>
      <c r="B59" s="127" t="s">
        <v>79</v>
      </c>
      <c r="C59" s="75" t="s">
        <v>174</v>
      </c>
      <c r="D59" s="39">
        <v>25000000</v>
      </c>
      <c r="E59" s="128">
        <v>0</v>
      </c>
      <c r="F59" s="37">
        <v>0</v>
      </c>
      <c r="G59" s="39">
        <f t="shared" si="45"/>
        <v>25000000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7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f t="shared" si="46"/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7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f>SUM(U59:AF59)</f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129">
        <v>0</v>
      </c>
      <c r="AT59" s="39">
        <f t="shared" si="49"/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7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0</v>
      </c>
      <c r="BF59" s="39">
        <v>0</v>
      </c>
      <c r="BG59" s="39">
        <f t="shared" si="48"/>
        <v>0</v>
      </c>
      <c r="BH59" s="25">
        <f t="shared" si="2"/>
        <v>0</v>
      </c>
    </row>
    <row r="60" spans="1:60" s="8" customFormat="1" ht="21" customHeight="1" x14ac:dyDescent="0.2">
      <c r="A60" s="75" t="s">
        <v>175</v>
      </c>
      <c r="B60" s="127" t="s">
        <v>79</v>
      </c>
      <c r="C60" s="75" t="s">
        <v>176</v>
      </c>
      <c r="D60" s="39">
        <v>150000</v>
      </c>
      <c r="E60" s="128">
        <v>0</v>
      </c>
      <c r="F60" s="37">
        <v>0</v>
      </c>
      <c r="G60" s="39">
        <f>SUM(D60:E60)-F60</f>
        <v>150000</v>
      </c>
      <c r="H60" s="39">
        <v>150000</v>
      </c>
      <c r="I60" s="39">
        <v>0</v>
      </c>
      <c r="J60" s="39">
        <v>0</v>
      </c>
      <c r="K60" s="39">
        <v>0</v>
      </c>
      <c r="L60" s="39">
        <v>0</v>
      </c>
      <c r="M60" s="37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f t="shared" si="46"/>
        <v>150000</v>
      </c>
      <c r="U60" s="39">
        <v>0</v>
      </c>
      <c r="V60" s="39">
        <v>100000</v>
      </c>
      <c r="W60" s="39">
        <v>0</v>
      </c>
      <c r="X60" s="39">
        <v>0</v>
      </c>
      <c r="Y60" s="39">
        <v>0</v>
      </c>
      <c r="Z60" s="37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f t="shared" si="47"/>
        <v>100000</v>
      </c>
      <c r="AH60" s="39">
        <v>0</v>
      </c>
      <c r="AI60" s="39">
        <v>100000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129">
        <v>0</v>
      </c>
      <c r="AT60" s="39">
        <f t="shared" si="49"/>
        <v>100000</v>
      </c>
      <c r="AU60" s="39">
        <v>0</v>
      </c>
      <c r="AV60" s="39">
        <v>100000</v>
      </c>
      <c r="AW60" s="39">
        <v>0</v>
      </c>
      <c r="AX60" s="39">
        <v>0</v>
      </c>
      <c r="AY60" s="39">
        <v>0</v>
      </c>
      <c r="AZ60" s="37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39">
        <v>0</v>
      </c>
      <c r="BG60" s="39">
        <f t="shared" si="48"/>
        <v>100000</v>
      </c>
      <c r="BH60" s="25">
        <f t="shared" si="2"/>
        <v>0</v>
      </c>
    </row>
    <row r="61" spans="1:60" s="8" customFormat="1" ht="21" customHeight="1" x14ac:dyDescent="0.2">
      <c r="A61" s="75" t="s">
        <v>177</v>
      </c>
      <c r="B61" s="127">
        <v>10</v>
      </c>
      <c r="C61" s="75" t="s">
        <v>178</v>
      </c>
      <c r="D61" s="130"/>
      <c r="E61" s="128">
        <v>25000000</v>
      </c>
      <c r="F61" s="37">
        <v>0</v>
      </c>
      <c r="G61" s="39">
        <f>SUM(D61:E61)-F61</f>
        <v>25000000</v>
      </c>
      <c r="H61" s="130"/>
      <c r="I61" s="130"/>
      <c r="J61" s="130"/>
      <c r="K61" s="39">
        <v>25000000</v>
      </c>
      <c r="L61" s="130"/>
      <c r="M61" s="130"/>
      <c r="N61" s="130"/>
      <c r="O61" s="130"/>
      <c r="P61" s="130"/>
      <c r="Q61" s="130"/>
      <c r="R61" s="130"/>
      <c r="S61" s="130"/>
      <c r="T61" s="39">
        <f>SUM(H61:S61)</f>
        <v>25000000</v>
      </c>
      <c r="U61" s="130"/>
      <c r="V61" s="130"/>
      <c r="W61" s="130"/>
      <c r="X61" s="39">
        <v>0</v>
      </c>
      <c r="Y61" s="39">
        <v>0</v>
      </c>
      <c r="Z61" s="37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130"/>
      <c r="AG61" s="130">
        <v>0</v>
      </c>
      <c r="AH61" s="130"/>
      <c r="AI61" s="130"/>
      <c r="AJ61" s="130"/>
      <c r="AK61" s="130">
        <v>0</v>
      </c>
      <c r="AL61" s="130"/>
      <c r="AM61" s="130"/>
      <c r="AN61" s="130"/>
      <c r="AO61" s="130"/>
      <c r="AP61" s="130"/>
      <c r="AQ61" s="130"/>
      <c r="AR61" s="130"/>
      <c r="AS61" s="109"/>
      <c r="AT61" s="39">
        <f t="shared" si="49"/>
        <v>0</v>
      </c>
      <c r="AU61" s="130"/>
      <c r="AV61" s="130"/>
      <c r="AW61" s="130"/>
      <c r="AX61" s="39">
        <v>0</v>
      </c>
      <c r="AY61" s="130"/>
      <c r="AZ61" s="130"/>
      <c r="BA61" s="130"/>
      <c r="BB61" s="130"/>
      <c r="BC61" s="130"/>
      <c r="BD61" s="130"/>
      <c r="BE61" s="130"/>
      <c r="BF61" s="130"/>
      <c r="BG61" s="130">
        <v>0</v>
      </c>
      <c r="BH61" s="25"/>
    </row>
    <row r="62" spans="1:60" s="8" customFormat="1" ht="21" customHeight="1" x14ac:dyDescent="0.2">
      <c r="A62" s="34" t="s">
        <v>179</v>
      </c>
      <c r="B62" s="94"/>
      <c r="C62" s="34" t="s">
        <v>180</v>
      </c>
      <c r="D62" s="34">
        <f t="shared" ref="D62:BF62" si="50">SUM(D63:D65)</f>
        <v>500000</v>
      </c>
      <c r="E62" s="34">
        <f>SUM(E63:E65)</f>
        <v>138000000</v>
      </c>
      <c r="F62" s="34">
        <f>SUM(F63:F65)</f>
        <v>5000000</v>
      </c>
      <c r="G62" s="34">
        <f>SUM(G63:G65)</f>
        <v>133500000</v>
      </c>
      <c r="H62" s="34">
        <f t="shared" si="50"/>
        <v>500000</v>
      </c>
      <c r="I62" s="34">
        <f t="shared" si="50"/>
        <v>0</v>
      </c>
      <c r="J62" s="34">
        <f t="shared" si="50"/>
        <v>0</v>
      </c>
      <c r="K62" s="34">
        <f t="shared" si="50"/>
        <v>114000000</v>
      </c>
      <c r="L62" s="34">
        <f t="shared" si="50"/>
        <v>0</v>
      </c>
      <c r="M62" s="34">
        <f t="shared" si="50"/>
        <v>0</v>
      </c>
      <c r="N62" s="34">
        <f t="shared" si="50"/>
        <v>0</v>
      </c>
      <c r="O62" s="34">
        <f t="shared" si="50"/>
        <v>0</v>
      </c>
      <c r="P62" s="34">
        <f t="shared" si="50"/>
        <v>0</v>
      </c>
      <c r="Q62" s="34">
        <f t="shared" si="50"/>
        <v>0</v>
      </c>
      <c r="R62" s="34">
        <f t="shared" si="50"/>
        <v>0</v>
      </c>
      <c r="S62" s="34">
        <f t="shared" si="50"/>
        <v>0</v>
      </c>
      <c r="T62" s="34">
        <f t="shared" si="50"/>
        <v>114500000</v>
      </c>
      <c r="U62" s="34">
        <f t="shared" si="50"/>
        <v>0</v>
      </c>
      <c r="V62" s="34">
        <f t="shared" si="50"/>
        <v>180000</v>
      </c>
      <c r="W62" s="34">
        <f t="shared" si="50"/>
        <v>0</v>
      </c>
      <c r="X62" s="34">
        <f t="shared" si="50"/>
        <v>0</v>
      </c>
      <c r="Y62" s="34">
        <f t="shared" si="50"/>
        <v>0</v>
      </c>
      <c r="Z62" s="34">
        <f t="shared" si="50"/>
        <v>0</v>
      </c>
      <c r="AA62" s="34">
        <f t="shared" si="50"/>
        <v>0</v>
      </c>
      <c r="AB62" s="34">
        <f t="shared" si="50"/>
        <v>0</v>
      </c>
      <c r="AC62" s="34">
        <f t="shared" si="50"/>
        <v>0</v>
      </c>
      <c r="AD62" s="34">
        <f t="shared" si="50"/>
        <v>0</v>
      </c>
      <c r="AE62" s="34">
        <f t="shared" si="50"/>
        <v>0</v>
      </c>
      <c r="AF62" s="34">
        <f t="shared" si="50"/>
        <v>0</v>
      </c>
      <c r="AG62" s="34">
        <f t="shared" si="50"/>
        <v>180000</v>
      </c>
      <c r="AH62" s="34">
        <f t="shared" si="50"/>
        <v>0</v>
      </c>
      <c r="AI62" s="34">
        <f t="shared" si="50"/>
        <v>180000</v>
      </c>
      <c r="AJ62" s="34">
        <f t="shared" si="50"/>
        <v>0</v>
      </c>
      <c r="AK62" s="34">
        <f t="shared" si="50"/>
        <v>0</v>
      </c>
      <c r="AL62" s="34">
        <f t="shared" si="50"/>
        <v>0</v>
      </c>
      <c r="AM62" s="34">
        <f t="shared" si="50"/>
        <v>0</v>
      </c>
      <c r="AN62" s="34">
        <f t="shared" si="50"/>
        <v>0</v>
      </c>
      <c r="AO62" s="34">
        <f t="shared" si="50"/>
        <v>0</v>
      </c>
      <c r="AP62" s="34">
        <f t="shared" si="50"/>
        <v>0</v>
      </c>
      <c r="AQ62" s="34">
        <f t="shared" si="50"/>
        <v>0</v>
      </c>
      <c r="AR62" s="34">
        <f t="shared" si="50"/>
        <v>0</v>
      </c>
      <c r="AS62" s="34">
        <f t="shared" si="50"/>
        <v>0</v>
      </c>
      <c r="AT62" s="34">
        <f t="shared" si="50"/>
        <v>180000</v>
      </c>
      <c r="AU62" s="34">
        <f t="shared" si="50"/>
        <v>0</v>
      </c>
      <c r="AV62" s="34">
        <f t="shared" si="50"/>
        <v>180000</v>
      </c>
      <c r="AW62" s="34">
        <f t="shared" si="50"/>
        <v>0</v>
      </c>
      <c r="AX62" s="34">
        <f t="shared" si="50"/>
        <v>0</v>
      </c>
      <c r="AY62" s="34">
        <f t="shared" si="50"/>
        <v>0</v>
      </c>
      <c r="AZ62" s="34">
        <f t="shared" si="50"/>
        <v>0</v>
      </c>
      <c r="BA62" s="34">
        <f t="shared" si="50"/>
        <v>0</v>
      </c>
      <c r="BB62" s="34">
        <f t="shared" si="50"/>
        <v>0</v>
      </c>
      <c r="BC62" s="34">
        <f t="shared" si="50"/>
        <v>0</v>
      </c>
      <c r="BD62" s="34">
        <f t="shared" si="50"/>
        <v>0</v>
      </c>
      <c r="BE62" s="34">
        <f t="shared" si="50"/>
        <v>0</v>
      </c>
      <c r="BF62" s="34">
        <f t="shared" si="50"/>
        <v>0</v>
      </c>
      <c r="BG62" s="34">
        <f>SUM(BG63:BG65)</f>
        <v>180000</v>
      </c>
      <c r="BH62" s="25">
        <f t="shared" si="2"/>
        <v>0</v>
      </c>
    </row>
    <row r="63" spans="1:60" s="8" customFormat="1" ht="21" customHeight="1" x14ac:dyDescent="0.2">
      <c r="A63" s="39" t="s">
        <v>181</v>
      </c>
      <c r="B63" s="126" t="s">
        <v>79</v>
      </c>
      <c r="C63" s="39" t="s">
        <v>182</v>
      </c>
      <c r="D63" s="39">
        <v>300000</v>
      </c>
      <c r="E63" s="128">
        <v>0</v>
      </c>
      <c r="F63" s="37">
        <v>0</v>
      </c>
      <c r="G63" s="39">
        <f t="shared" ref="G63:G65" si="51">SUM(D63:E63)-F63</f>
        <v>300000</v>
      </c>
      <c r="H63" s="39">
        <v>300000</v>
      </c>
      <c r="I63" s="39">
        <v>0</v>
      </c>
      <c r="J63" s="39">
        <v>0</v>
      </c>
      <c r="K63" s="39">
        <v>0</v>
      </c>
      <c r="L63" s="39">
        <v>0</v>
      </c>
      <c r="M63" s="37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f>SUM(H63:S63)</f>
        <v>300000</v>
      </c>
      <c r="U63" s="39">
        <v>0</v>
      </c>
      <c r="V63" s="39">
        <v>100000</v>
      </c>
      <c r="W63" s="39">
        <v>0</v>
      </c>
      <c r="X63" s="39">
        <v>0</v>
      </c>
      <c r="Y63" s="39">
        <v>0</v>
      </c>
      <c r="Z63" s="37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f t="shared" ref="AG63:AG65" si="52">SUM(U63:AF63)</f>
        <v>100000</v>
      </c>
      <c r="AH63" s="39">
        <v>0</v>
      </c>
      <c r="AI63" s="39">
        <v>100000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129">
        <v>0</v>
      </c>
      <c r="AT63" s="39">
        <f>SUM(AH63:AS63)</f>
        <v>100000</v>
      </c>
      <c r="AU63" s="39">
        <v>0</v>
      </c>
      <c r="AV63" s="39">
        <v>100000</v>
      </c>
      <c r="AW63" s="39">
        <v>0</v>
      </c>
      <c r="AX63" s="39">
        <v>0</v>
      </c>
      <c r="AY63" s="39">
        <v>0</v>
      </c>
      <c r="AZ63" s="37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0</v>
      </c>
      <c r="BF63" s="39">
        <v>0</v>
      </c>
      <c r="BG63" s="39">
        <f>SUM(AU63:BF63)</f>
        <v>100000</v>
      </c>
      <c r="BH63" s="25">
        <f t="shared" si="2"/>
        <v>0</v>
      </c>
    </row>
    <row r="64" spans="1:60" s="8" customFormat="1" ht="21" customHeight="1" x14ac:dyDescent="0.2">
      <c r="A64" s="39" t="s">
        <v>183</v>
      </c>
      <c r="B64" s="126">
        <v>10</v>
      </c>
      <c r="C64" s="39" t="s">
        <v>184</v>
      </c>
      <c r="D64" s="39">
        <v>0</v>
      </c>
      <c r="E64" s="128">
        <v>5000000</v>
      </c>
      <c r="F64" s="37">
        <v>0</v>
      </c>
      <c r="G64" s="39">
        <f t="shared" si="51"/>
        <v>5000000</v>
      </c>
      <c r="H64" s="39"/>
      <c r="I64" s="39"/>
      <c r="J64" s="39">
        <v>0</v>
      </c>
      <c r="K64" s="39">
        <v>0</v>
      </c>
      <c r="L64" s="39">
        <v>0</v>
      </c>
      <c r="M64" s="37"/>
      <c r="N64" s="39"/>
      <c r="O64" s="39"/>
      <c r="P64" s="39"/>
      <c r="Q64" s="39"/>
      <c r="R64" s="39"/>
      <c r="S64" s="39"/>
      <c r="T64" s="39">
        <f t="shared" ref="T64:T65" si="53">SUM(H64:S64)</f>
        <v>0</v>
      </c>
      <c r="U64" s="39"/>
      <c r="V64" s="39"/>
      <c r="W64" s="39">
        <v>0</v>
      </c>
      <c r="X64" s="39">
        <v>0</v>
      </c>
      <c r="Y64" s="39"/>
      <c r="Z64" s="37"/>
      <c r="AA64" s="39"/>
      <c r="AB64" s="39"/>
      <c r="AC64" s="39"/>
      <c r="AD64" s="39"/>
      <c r="AE64" s="39"/>
      <c r="AF64" s="39"/>
      <c r="AG64" s="39">
        <f t="shared" si="52"/>
        <v>0</v>
      </c>
      <c r="AH64" s="39"/>
      <c r="AI64" s="39"/>
      <c r="AJ64" s="39">
        <v>0</v>
      </c>
      <c r="AK64" s="39">
        <v>0</v>
      </c>
      <c r="AL64" s="39"/>
      <c r="AM64" s="39"/>
      <c r="AN64" s="39"/>
      <c r="AO64" s="39"/>
      <c r="AP64" s="39"/>
      <c r="AQ64" s="39"/>
      <c r="AR64" s="39"/>
      <c r="AS64" s="129"/>
      <c r="AT64" s="39">
        <f>SUM(AH64:AS64)</f>
        <v>0</v>
      </c>
      <c r="AU64" s="39"/>
      <c r="AV64" s="39"/>
      <c r="AW64" s="39"/>
      <c r="AX64" s="39">
        <v>0</v>
      </c>
      <c r="AY64" s="39"/>
      <c r="AZ64" s="37"/>
      <c r="BA64" s="39"/>
      <c r="BB64" s="39"/>
      <c r="BC64" s="39"/>
      <c r="BD64" s="39"/>
      <c r="BE64" s="39"/>
      <c r="BF64" s="39"/>
      <c r="BG64" s="39">
        <v>0</v>
      </c>
      <c r="BH64" s="25"/>
    </row>
    <row r="65" spans="1:60" s="8" customFormat="1" ht="21" customHeight="1" x14ac:dyDescent="0.2">
      <c r="A65" s="39" t="s">
        <v>185</v>
      </c>
      <c r="B65" s="126" t="s">
        <v>79</v>
      </c>
      <c r="C65" s="39" t="s">
        <v>186</v>
      </c>
      <c r="D65" s="39">
        <v>200000</v>
      </c>
      <c r="E65" s="128">
        <v>133000000</v>
      </c>
      <c r="F65" s="37">
        <v>5000000</v>
      </c>
      <c r="G65" s="39">
        <f t="shared" si="51"/>
        <v>128200000</v>
      </c>
      <c r="H65" s="39">
        <v>200000</v>
      </c>
      <c r="I65" s="39">
        <v>0</v>
      </c>
      <c r="J65" s="39">
        <v>0</v>
      </c>
      <c r="K65" s="39">
        <v>114000000</v>
      </c>
      <c r="L65" s="39">
        <v>0</v>
      </c>
      <c r="M65" s="37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f t="shared" si="53"/>
        <v>114200000</v>
      </c>
      <c r="U65" s="39">
        <v>0</v>
      </c>
      <c r="V65" s="39">
        <v>80000</v>
      </c>
      <c r="W65" s="39">
        <v>0</v>
      </c>
      <c r="X65" s="39">
        <v>0</v>
      </c>
      <c r="Y65" s="39">
        <v>0</v>
      </c>
      <c r="Z65" s="37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f t="shared" si="52"/>
        <v>80000</v>
      </c>
      <c r="AH65" s="39">
        <v>0</v>
      </c>
      <c r="AI65" s="39">
        <v>80000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129">
        <v>0</v>
      </c>
      <c r="AT65" s="39">
        <f t="shared" ref="AT65" si="54">SUM(AH65:AS65)</f>
        <v>80000</v>
      </c>
      <c r="AU65" s="39">
        <v>0</v>
      </c>
      <c r="AV65" s="39">
        <v>80000</v>
      </c>
      <c r="AW65" s="39">
        <v>0</v>
      </c>
      <c r="AX65" s="39">
        <v>0</v>
      </c>
      <c r="AY65" s="39">
        <v>0</v>
      </c>
      <c r="AZ65" s="37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f>SUM(AU65:BF65)</f>
        <v>80000</v>
      </c>
      <c r="BH65" s="25">
        <f t="shared" si="2"/>
        <v>0</v>
      </c>
    </row>
    <row r="66" spans="1:60" ht="21" customHeight="1" x14ac:dyDescent="0.2">
      <c r="A66" s="30" t="s">
        <v>187</v>
      </c>
      <c r="B66" s="112"/>
      <c r="C66" s="30" t="s">
        <v>188</v>
      </c>
      <c r="D66" s="30">
        <f t="shared" ref="D66:BG66" si="55">+D67+D73+D76+D83+D88</f>
        <v>31457200000</v>
      </c>
      <c r="E66" s="30">
        <f t="shared" si="55"/>
        <v>4054410448.3000002</v>
      </c>
      <c r="F66" s="30">
        <f t="shared" si="55"/>
        <v>4180370448.3000002</v>
      </c>
      <c r="G66" s="30">
        <f t="shared" si="55"/>
        <v>31331240000</v>
      </c>
      <c r="H66" s="30">
        <f t="shared" si="55"/>
        <v>20426107064.5</v>
      </c>
      <c r="I66" s="30">
        <f t="shared" si="55"/>
        <v>1591397757.1399999</v>
      </c>
      <c r="J66" s="30">
        <f t="shared" si="55"/>
        <v>3394544229.7200003</v>
      </c>
      <c r="K66" s="30">
        <f t="shared" si="55"/>
        <v>391972131.69</v>
      </c>
      <c r="L66" s="30">
        <f t="shared" si="55"/>
        <v>0</v>
      </c>
      <c r="M66" s="30">
        <f t="shared" si="55"/>
        <v>0</v>
      </c>
      <c r="N66" s="30">
        <f t="shared" si="55"/>
        <v>0</v>
      </c>
      <c r="O66" s="30">
        <f t="shared" si="55"/>
        <v>0</v>
      </c>
      <c r="P66" s="30">
        <f t="shared" si="55"/>
        <v>0</v>
      </c>
      <c r="Q66" s="30">
        <f t="shared" si="55"/>
        <v>0</v>
      </c>
      <c r="R66" s="30">
        <f t="shared" si="55"/>
        <v>0</v>
      </c>
      <c r="S66" s="30">
        <f t="shared" si="55"/>
        <v>0</v>
      </c>
      <c r="T66" s="30">
        <f t="shared" si="55"/>
        <v>25804021183.049999</v>
      </c>
      <c r="U66" s="30">
        <f t="shared" si="55"/>
        <v>11443644215.18</v>
      </c>
      <c r="V66" s="30">
        <f t="shared" si="55"/>
        <v>4408798515.8899994</v>
      </c>
      <c r="W66" s="30">
        <f t="shared" si="55"/>
        <v>263609709.16</v>
      </c>
      <c r="X66" s="30">
        <f t="shared" si="55"/>
        <v>305375266.70999998</v>
      </c>
      <c r="Y66" s="30">
        <f t="shared" si="55"/>
        <v>0</v>
      </c>
      <c r="Z66" s="30">
        <f t="shared" si="55"/>
        <v>0</v>
      </c>
      <c r="AA66" s="30">
        <f t="shared" si="55"/>
        <v>0</v>
      </c>
      <c r="AB66" s="30">
        <f t="shared" si="55"/>
        <v>0</v>
      </c>
      <c r="AC66" s="30">
        <f t="shared" si="55"/>
        <v>0</v>
      </c>
      <c r="AD66" s="30">
        <f t="shared" si="55"/>
        <v>0</v>
      </c>
      <c r="AE66" s="30">
        <f t="shared" si="55"/>
        <v>0</v>
      </c>
      <c r="AF66" s="30">
        <f t="shared" si="55"/>
        <v>0</v>
      </c>
      <c r="AG66" s="30">
        <f t="shared" si="55"/>
        <v>16421427706.940001</v>
      </c>
      <c r="AH66" s="30">
        <f t="shared" si="55"/>
        <v>415136662.32000011</v>
      </c>
      <c r="AI66" s="30">
        <f t="shared" si="55"/>
        <v>1331236606.1299999</v>
      </c>
      <c r="AJ66" s="30">
        <f t="shared" si="55"/>
        <v>2398191267.8799996</v>
      </c>
      <c r="AK66" s="30">
        <f t="shared" si="55"/>
        <v>1871862161.9100001</v>
      </c>
      <c r="AL66" s="30">
        <f t="shared" si="55"/>
        <v>0</v>
      </c>
      <c r="AM66" s="30">
        <f t="shared" si="55"/>
        <v>0</v>
      </c>
      <c r="AN66" s="30">
        <f t="shared" si="55"/>
        <v>0</v>
      </c>
      <c r="AO66" s="30">
        <f t="shared" si="55"/>
        <v>0</v>
      </c>
      <c r="AP66" s="30">
        <f t="shared" si="55"/>
        <v>0</v>
      </c>
      <c r="AQ66" s="30">
        <f t="shared" si="55"/>
        <v>0</v>
      </c>
      <c r="AR66" s="30">
        <f t="shared" si="55"/>
        <v>0</v>
      </c>
      <c r="AS66" s="30">
        <f t="shared" si="55"/>
        <v>0</v>
      </c>
      <c r="AT66" s="30">
        <f t="shared" si="55"/>
        <v>6016426698.2400007</v>
      </c>
      <c r="AU66" s="30">
        <f t="shared" si="55"/>
        <v>415136662.32000011</v>
      </c>
      <c r="AV66" s="30">
        <f t="shared" si="55"/>
        <v>1331236606.1299999</v>
      </c>
      <c r="AW66" s="30">
        <f t="shared" si="55"/>
        <v>2398191267.8799996</v>
      </c>
      <c r="AX66" s="30">
        <f t="shared" si="55"/>
        <v>1871862161.9100001</v>
      </c>
      <c r="AY66" s="30">
        <f t="shared" si="55"/>
        <v>0</v>
      </c>
      <c r="AZ66" s="30">
        <f t="shared" si="55"/>
        <v>0</v>
      </c>
      <c r="BA66" s="30">
        <f t="shared" si="55"/>
        <v>0</v>
      </c>
      <c r="BB66" s="30">
        <f t="shared" si="55"/>
        <v>0</v>
      </c>
      <c r="BC66" s="30">
        <f t="shared" si="55"/>
        <v>0</v>
      </c>
      <c r="BD66" s="30">
        <f t="shared" si="55"/>
        <v>0</v>
      </c>
      <c r="BE66" s="30">
        <f t="shared" si="55"/>
        <v>0</v>
      </c>
      <c r="BF66" s="30">
        <f t="shared" si="55"/>
        <v>0</v>
      </c>
      <c r="BG66" s="30">
        <f t="shared" si="55"/>
        <v>6016426698.2400007</v>
      </c>
      <c r="BH66" s="25">
        <f t="shared" si="2"/>
        <v>0</v>
      </c>
    </row>
    <row r="67" spans="1:60" s="8" customFormat="1" ht="21" customHeight="1" x14ac:dyDescent="0.2">
      <c r="A67" s="34" t="s">
        <v>189</v>
      </c>
      <c r="B67" s="94"/>
      <c r="C67" s="34" t="s">
        <v>190</v>
      </c>
      <c r="D67" s="34">
        <f t="shared" ref="D67:AI67" si="56">SUM(D68:D72)</f>
        <v>3064200000</v>
      </c>
      <c r="E67" s="34">
        <f>SUM(E68:E72)</f>
        <v>401000000</v>
      </c>
      <c r="F67" s="34">
        <f t="shared" si="56"/>
        <v>23938908.300000001</v>
      </c>
      <c r="G67" s="34">
        <f t="shared" si="56"/>
        <v>3441261091.6999998</v>
      </c>
      <c r="H67" s="34">
        <f t="shared" si="56"/>
        <v>3016900000</v>
      </c>
      <c r="I67" s="34">
        <f t="shared" si="56"/>
        <v>0</v>
      </c>
      <c r="J67" s="34">
        <f t="shared" si="56"/>
        <v>0</v>
      </c>
      <c r="K67" s="34">
        <f t="shared" si="56"/>
        <v>84361091.700000003</v>
      </c>
      <c r="L67" s="34">
        <f t="shared" si="56"/>
        <v>0</v>
      </c>
      <c r="M67" s="34">
        <f t="shared" si="56"/>
        <v>0</v>
      </c>
      <c r="N67" s="34">
        <f t="shared" si="56"/>
        <v>0</v>
      </c>
      <c r="O67" s="34">
        <f t="shared" si="56"/>
        <v>0</v>
      </c>
      <c r="P67" s="34">
        <f t="shared" si="56"/>
        <v>0</v>
      </c>
      <c r="Q67" s="34">
        <f t="shared" si="56"/>
        <v>0</v>
      </c>
      <c r="R67" s="34">
        <f t="shared" si="56"/>
        <v>0</v>
      </c>
      <c r="S67" s="34">
        <f t="shared" si="56"/>
        <v>0</v>
      </c>
      <c r="T67" s="34">
        <f t="shared" si="56"/>
        <v>3101261091.6999998</v>
      </c>
      <c r="U67" s="34">
        <f t="shared" si="56"/>
        <v>156714661.22</v>
      </c>
      <c r="V67" s="34">
        <f t="shared" si="56"/>
        <v>541364930.95000005</v>
      </c>
      <c r="W67" s="34">
        <f t="shared" si="56"/>
        <v>170797658.31999999</v>
      </c>
      <c r="X67" s="34">
        <f t="shared" si="56"/>
        <v>176918118.69999999</v>
      </c>
      <c r="Y67" s="34">
        <f t="shared" si="56"/>
        <v>0</v>
      </c>
      <c r="Z67" s="34">
        <f t="shared" si="56"/>
        <v>0</v>
      </c>
      <c r="AA67" s="34">
        <f t="shared" si="56"/>
        <v>0</v>
      </c>
      <c r="AB67" s="34">
        <f t="shared" si="56"/>
        <v>0</v>
      </c>
      <c r="AC67" s="34">
        <f t="shared" si="56"/>
        <v>0</v>
      </c>
      <c r="AD67" s="34">
        <f t="shared" si="56"/>
        <v>0</v>
      </c>
      <c r="AE67" s="34">
        <f t="shared" si="56"/>
        <v>0</v>
      </c>
      <c r="AF67" s="34">
        <f t="shared" si="56"/>
        <v>0</v>
      </c>
      <c r="AG67" s="34">
        <f t="shared" si="56"/>
        <v>1045795369.1899999</v>
      </c>
      <c r="AH67" s="34">
        <f t="shared" si="56"/>
        <v>156104927.12</v>
      </c>
      <c r="AI67" s="34">
        <f t="shared" si="56"/>
        <v>148643807.94999999</v>
      </c>
      <c r="AJ67" s="34">
        <f t="shared" ref="AJ67:BG67" si="57">SUM(AJ68:AJ72)</f>
        <v>169928909.31999999</v>
      </c>
      <c r="AK67" s="34">
        <f t="shared" si="57"/>
        <v>212612927.69999999</v>
      </c>
      <c r="AL67" s="34">
        <f t="shared" si="57"/>
        <v>0</v>
      </c>
      <c r="AM67" s="34">
        <f t="shared" si="57"/>
        <v>0</v>
      </c>
      <c r="AN67" s="34">
        <f t="shared" si="57"/>
        <v>0</v>
      </c>
      <c r="AO67" s="34">
        <f t="shared" si="57"/>
        <v>0</v>
      </c>
      <c r="AP67" s="34">
        <f t="shared" si="57"/>
        <v>0</v>
      </c>
      <c r="AQ67" s="34">
        <f t="shared" si="57"/>
        <v>0</v>
      </c>
      <c r="AR67" s="34">
        <f t="shared" si="57"/>
        <v>0</v>
      </c>
      <c r="AS67" s="34">
        <f t="shared" si="57"/>
        <v>0</v>
      </c>
      <c r="AT67" s="34">
        <f t="shared" si="57"/>
        <v>687290572.08999991</v>
      </c>
      <c r="AU67" s="34">
        <f t="shared" si="57"/>
        <v>156104927.12</v>
      </c>
      <c r="AV67" s="34">
        <f t="shared" si="57"/>
        <v>148643807.94999999</v>
      </c>
      <c r="AW67" s="34">
        <f t="shared" si="57"/>
        <v>169928909.31999999</v>
      </c>
      <c r="AX67" s="34">
        <f t="shared" si="57"/>
        <v>212612927.69999999</v>
      </c>
      <c r="AY67" s="34">
        <f t="shared" si="57"/>
        <v>0</v>
      </c>
      <c r="AZ67" s="34">
        <f t="shared" si="57"/>
        <v>0</v>
      </c>
      <c r="BA67" s="34">
        <f t="shared" si="57"/>
        <v>0</v>
      </c>
      <c r="BB67" s="34">
        <f t="shared" si="57"/>
        <v>0</v>
      </c>
      <c r="BC67" s="34">
        <f t="shared" si="57"/>
        <v>0</v>
      </c>
      <c r="BD67" s="34">
        <f t="shared" si="57"/>
        <v>0</v>
      </c>
      <c r="BE67" s="34">
        <f t="shared" si="57"/>
        <v>0</v>
      </c>
      <c r="BF67" s="34">
        <f t="shared" si="57"/>
        <v>0</v>
      </c>
      <c r="BG67" s="34">
        <f t="shared" si="57"/>
        <v>687290572.08999991</v>
      </c>
      <c r="BH67" s="25">
        <f t="shared" si="2"/>
        <v>0</v>
      </c>
    </row>
    <row r="68" spans="1:60" s="8" customFormat="1" ht="21" customHeight="1" x14ac:dyDescent="0.2">
      <c r="A68" s="37" t="s">
        <v>191</v>
      </c>
      <c r="B68" s="127">
        <v>10</v>
      </c>
      <c r="C68" s="37" t="s">
        <v>192</v>
      </c>
      <c r="D68" s="37">
        <v>13500000</v>
      </c>
      <c r="E68" s="37">
        <v>0</v>
      </c>
      <c r="F68" s="37">
        <v>0</v>
      </c>
      <c r="G68" s="39">
        <f>SUM(D68:E68)-F68</f>
        <v>13500000</v>
      </c>
      <c r="H68" s="39">
        <v>13500000</v>
      </c>
      <c r="I68" s="39">
        <v>0</v>
      </c>
      <c r="J68" s="39">
        <v>0</v>
      </c>
      <c r="K68" s="39">
        <v>0</v>
      </c>
      <c r="L68" s="39">
        <v>0</v>
      </c>
      <c r="M68" s="37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f t="shared" ref="T68:T72" si="58">SUM(H68:S68)</f>
        <v>13500000</v>
      </c>
      <c r="U68" s="39">
        <v>0</v>
      </c>
      <c r="V68" s="39">
        <v>2500000</v>
      </c>
      <c r="W68" s="39">
        <v>0</v>
      </c>
      <c r="X68" s="39">
        <v>0</v>
      </c>
      <c r="Y68" s="39">
        <v>0</v>
      </c>
      <c r="Z68" s="37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  <c r="AG68" s="39">
        <f t="shared" ref="AG68:AG72" si="59">SUM(U68:AF68)</f>
        <v>2500000</v>
      </c>
      <c r="AH68" s="39">
        <v>0</v>
      </c>
      <c r="AI68" s="39">
        <v>2500000</v>
      </c>
      <c r="AJ68" s="39">
        <v>0</v>
      </c>
      <c r="AK68" s="39">
        <v>0</v>
      </c>
      <c r="AL68" s="39">
        <v>0</v>
      </c>
      <c r="AM68" s="39">
        <v>0</v>
      </c>
      <c r="AN68" s="39">
        <v>0</v>
      </c>
      <c r="AO68" s="39">
        <v>0</v>
      </c>
      <c r="AP68" s="39">
        <v>0</v>
      </c>
      <c r="AQ68" s="39">
        <v>0</v>
      </c>
      <c r="AR68" s="39">
        <v>0</v>
      </c>
      <c r="AS68" s="129">
        <v>0</v>
      </c>
      <c r="AT68" s="39">
        <f>SUM(AH68:AS68)</f>
        <v>2500000</v>
      </c>
      <c r="AU68" s="39">
        <v>0</v>
      </c>
      <c r="AV68" s="39">
        <v>2500000</v>
      </c>
      <c r="AW68" s="39">
        <v>0</v>
      </c>
      <c r="AX68" s="39">
        <v>0</v>
      </c>
      <c r="AY68" s="39">
        <v>0</v>
      </c>
      <c r="AZ68" s="37">
        <v>0</v>
      </c>
      <c r="BA68" s="39">
        <v>0</v>
      </c>
      <c r="BB68" s="39">
        <v>0</v>
      </c>
      <c r="BC68" s="39">
        <v>0</v>
      </c>
      <c r="BD68" s="39">
        <v>0</v>
      </c>
      <c r="BE68" s="39">
        <v>0</v>
      </c>
      <c r="BF68" s="39">
        <v>0</v>
      </c>
      <c r="BG68" s="39">
        <f>SUM(AU68:BF68)</f>
        <v>2500000</v>
      </c>
      <c r="BH68" s="25">
        <f t="shared" si="2"/>
        <v>0</v>
      </c>
    </row>
    <row r="69" spans="1:60" s="8" customFormat="1" ht="21" customHeight="1" x14ac:dyDescent="0.2">
      <c r="A69" s="37" t="s">
        <v>193</v>
      </c>
      <c r="B69" s="127">
        <v>10</v>
      </c>
      <c r="C69" s="37" t="s">
        <v>194</v>
      </c>
      <c r="D69" s="37">
        <v>100300000</v>
      </c>
      <c r="E69" s="37">
        <v>0</v>
      </c>
      <c r="F69" s="37">
        <v>15638908.300000001</v>
      </c>
      <c r="G69" s="39">
        <f>SUM(D69:E69)-F69</f>
        <v>84661091.700000003</v>
      </c>
      <c r="H69" s="39">
        <v>300000</v>
      </c>
      <c r="I69" s="39">
        <v>0</v>
      </c>
      <c r="J69" s="39">
        <v>0</v>
      </c>
      <c r="K69" s="39">
        <v>84361091.700000003</v>
      </c>
      <c r="L69" s="39">
        <v>0</v>
      </c>
      <c r="M69" s="37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f t="shared" si="58"/>
        <v>84661091.700000003</v>
      </c>
      <c r="U69" s="39">
        <v>0</v>
      </c>
      <c r="V69" s="39">
        <v>100000</v>
      </c>
      <c r="W69" s="39">
        <v>0</v>
      </c>
      <c r="X69" s="39">
        <v>0</v>
      </c>
      <c r="Y69" s="39">
        <v>0</v>
      </c>
      <c r="Z69" s="37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9">
        <f t="shared" si="59"/>
        <v>100000</v>
      </c>
      <c r="AH69" s="39">
        <v>0</v>
      </c>
      <c r="AI69" s="39">
        <v>100000</v>
      </c>
      <c r="AJ69" s="39">
        <v>0</v>
      </c>
      <c r="AK69" s="39">
        <v>0</v>
      </c>
      <c r="AL69" s="39">
        <v>0</v>
      </c>
      <c r="AM69" s="39">
        <v>0</v>
      </c>
      <c r="AN69" s="39">
        <v>0</v>
      </c>
      <c r="AO69" s="39">
        <v>0</v>
      </c>
      <c r="AP69" s="39">
        <v>0</v>
      </c>
      <c r="AQ69" s="39">
        <v>0</v>
      </c>
      <c r="AR69" s="39">
        <v>0</v>
      </c>
      <c r="AS69" s="129">
        <v>0</v>
      </c>
      <c r="AT69" s="39">
        <f t="shared" ref="AT69:AT72" si="60">SUM(AH69:AS69)</f>
        <v>100000</v>
      </c>
      <c r="AU69" s="39">
        <v>0</v>
      </c>
      <c r="AV69" s="39">
        <v>100000</v>
      </c>
      <c r="AW69" s="39">
        <v>0</v>
      </c>
      <c r="AX69" s="39">
        <v>0</v>
      </c>
      <c r="AY69" s="39">
        <v>0</v>
      </c>
      <c r="AZ69" s="37">
        <v>0</v>
      </c>
      <c r="BA69" s="39">
        <v>0</v>
      </c>
      <c r="BB69" s="39">
        <v>0</v>
      </c>
      <c r="BC69" s="39">
        <v>0</v>
      </c>
      <c r="BD69" s="39">
        <v>0</v>
      </c>
      <c r="BE69" s="39">
        <v>0</v>
      </c>
      <c r="BF69" s="39">
        <v>0</v>
      </c>
      <c r="BG69" s="39">
        <f>SUM(AU69:BF69)</f>
        <v>100000</v>
      </c>
      <c r="BH69" s="25">
        <f t="shared" si="2"/>
        <v>0</v>
      </c>
    </row>
    <row r="70" spans="1:60" s="8" customFormat="1" ht="21" customHeight="1" x14ac:dyDescent="0.2">
      <c r="A70" s="37" t="s">
        <v>195</v>
      </c>
      <c r="B70" s="127">
        <v>10</v>
      </c>
      <c r="C70" s="37" t="s">
        <v>196</v>
      </c>
      <c r="D70" s="37">
        <v>360400000</v>
      </c>
      <c r="E70" s="37">
        <v>0</v>
      </c>
      <c r="F70" s="37">
        <v>0</v>
      </c>
      <c r="G70" s="39">
        <f>SUM(D70:E70)-F70</f>
        <v>360400000</v>
      </c>
      <c r="H70" s="39">
        <v>20400000</v>
      </c>
      <c r="I70" s="39">
        <v>0</v>
      </c>
      <c r="J70" s="39">
        <v>0</v>
      </c>
      <c r="K70" s="39">
        <v>0</v>
      </c>
      <c r="L70" s="39">
        <v>0</v>
      </c>
      <c r="M70" s="37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f t="shared" si="58"/>
        <v>20400000</v>
      </c>
      <c r="U70" s="39">
        <v>590000</v>
      </c>
      <c r="V70" s="39">
        <v>100000</v>
      </c>
      <c r="W70" s="39">
        <v>200000</v>
      </c>
      <c r="X70" s="39">
        <v>3660443</v>
      </c>
      <c r="Y70" s="39">
        <v>0</v>
      </c>
      <c r="Z70" s="37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f t="shared" si="59"/>
        <v>4550443</v>
      </c>
      <c r="AH70" s="39">
        <v>352995.9</v>
      </c>
      <c r="AI70" s="39">
        <v>170000</v>
      </c>
      <c r="AJ70" s="39">
        <v>200000</v>
      </c>
      <c r="AK70" s="39">
        <v>3660443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129">
        <v>0</v>
      </c>
      <c r="AT70" s="39">
        <f t="shared" si="60"/>
        <v>4383438.9000000004</v>
      </c>
      <c r="AU70" s="39">
        <v>352995.9</v>
      </c>
      <c r="AV70" s="39">
        <v>170000</v>
      </c>
      <c r="AW70" s="39">
        <v>200000</v>
      </c>
      <c r="AX70" s="39">
        <v>3660443</v>
      </c>
      <c r="AY70" s="39">
        <v>0</v>
      </c>
      <c r="AZ70" s="37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f>SUM(AU70:BF70)</f>
        <v>4383438.9000000004</v>
      </c>
      <c r="BH70" s="25">
        <f t="shared" si="2"/>
        <v>0</v>
      </c>
    </row>
    <row r="71" spans="1:60" s="8" customFormat="1" ht="21" customHeight="1" x14ac:dyDescent="0.2">
      <c r="A71" s="37" t="s">
        <v>197</v>
      </c>
      <c r="B71" s="127">
        <v>10</v>
      </c>
      <c r="C71" s="107" t="s">
        <v>198</v>
      </c>
      <c r="D71" s="37">
        <v>0</v>
      </c>
      <c r="E71" s="37">
        <v>401000000</v>
      </c>
      <c r="F71" s="37">
        <v>0</v>
      </c>
      <c r="G71" s="39">
        <f t="shared" ref="G71:G72" si="61">SUM(D71:E71)-F71</f>
        <v>401000000</v>
      </c>
      <c r="H71" s="39">
        <v>401000000</v>
      </c>
      <c r="I71" s="39"/>
      <c r="J71" s="39"/>
      <c r="K71" s="39">
        <v>0</v>
      </c>
      <c r="L71" s="39"/>
      <c r="M71" s="37"/>
      <c r="N71" s="39"/>
      <c r="O71" s="39"/>
      <c r="P71" s="39"/>
      <c r="Q71" s="39"/>
      <c r="R71" s="39"/>
      <c r="S71" s="39"/>
      <c r="T71" s="39">
        <f t="shared" si="58"/>
        <v>401000000</v>
      </c>
      <c r="U71" s="39">
        <v>0</v>
      </c>
      <c r="V71" s="39">
        <v>391446803</v>
      </c>
      <c r="W71" s="39"/>
      <c r="X71" s="39">
        <v>0</v>
      </c>
      <c r="Y71" s="39"/>
      <c r="Z71" s="37"/>
      <c r="AA71" s="39"/>
      <c r="AB71" s="39"/>
      <c r="AC71" s="39"/>
      <c r="AD71" s="39"/>
      <c r="AE71" s="39"/>
      <c r="AF71" s="39"/>
      <c r="AG71" s="39">
        <f t="shared" si="59"/>
        <v>391446803</v>
      </c>
      <c r="AH71" s="39"/>
      <c r="AI71" s="39"/>
      <c r="AJ71" s="39">
        <v>0</v>
      </c>
      <c r="AK71" s="39">
        <v>33109010</v>
      </c>
      <c r="AL71" s="39">
        <v>0</v>
      </c>
      <c r="AM71" s="39"/>
      <c r="AN71" s="39"/>
      <c r="AO71" s="39"/>
      <c r="AP71" s="39"/>
      <c r="AQ71" s="39"/>
      <c r="AR71" s="39"/>
      <c r="AS71" s="129"/>
      <c r="AT71" s="39">
        <f t="shared" si="60"/>
        <v>33109010</v>
      </c>
      <c r="AU71" s="39"/>
      <c r="AV71" s="39"/>
      <c r="AW71" s="39">
        <v>0</v>
      </c>
      <c r="AX71" s="39">
        <v>33109010</v>
      </c>
      <c r="AY71" s="39"/>
      <c r="AZ71" s="37"/>
      <c r="BA71" s="39"/>
      <c r="BB71" s="39"/>
      <c r="BC71" s="39"/>
      <c r="BD71" s="39"/>
      <c r="BE71" s="39"/>
      <c r="BF71" s="39"/>
      <c r="BG71" s="39">
        <f>SUM(AU71:BF71)</f>
        <v>33109010</v>
      </c>
      <c r="BH71" s="25"/>
    </row>
    <row r="72" spans="1:60" s="8" customFormat="1" ht="21" customHeight="1" x14ac:dyDescent="0.2">
      <c r="A72" s="37" t="s">
        <v>199</v>
      </c>
      <c r="B72" s="127">
        <v>10</v>
      </c>
      <c r="C72" s="37" t="s">
        <v>200</v>
      </c>
      <c r="D72" s="37">
        <v>2590000000</v>
      </c>
      <c r="E72" s="37">
        <v>0</v>
      </c>
      <c r="F72" s="37">
        <v>8300000</v>
      </c>
      <c r="G72" s="39">
        <f t="shared" si="61"/>
        <v>2581700000</v>
      </c>
      <c r="H72" s="39">
        <v>2581700000</v>
      </c>
      <c r="I72" s="39">
        <v>0</v>
      </c>
      <c r="J72" s="39">
        <v>0</v>
      </c>
      <c r="K72" s="39">
        <v>0</v>
      </c>
      <c r="L72" s="39">
        <v>0</v>
      </c>
      <c r="M72" s="37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f t="shared" si="58"/>
        <v>2581700000</v>
      </c>
      <c r="U72" s="39">
        <v>156124661.22</v>
      </c>
      <c r="V72" s="39">
        <v>147218127.94999999</v>
      </c>
      <c r="W72" s="39">
        <v>170597658.31999999</v>
      </c>
      <c r="X72" s="39">
        <v>173257675.69999999</v>
      </c>
      <c r="Y72" s="39">
        <v>0</v>
      </c>
      <c r="Z72" s="37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f t="shared" si="59"/>
        <v>647198123.18999994</v>
      </c>
      <c r="AH72" s="39">
        <v>155751931.22</v>
      </c>
      <c r="AI72" s="39">
        <v>145873807.94999999</v>
      </c>
      <c r="AJ72" s="39">
        <v>169728909.31999999</v>
      </c>
      <c r="AK72" s="39">
        <v>175843474.69999999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129">
        <v>0</v>
      </c>
      <c r="AT72" s="39">
        <f t="shared" si="60"/>
        <v>647198123.18999994</v>
      </c>
      <c r="AU72" s="39">
        <v>155751931.22</v>
      </c>
      <c r="AV72" s="39">
        <v>145873807.94999999</v>
      </c>
      <c r="AW72" s="39">
        <v>169728909.31999999</v>
      </c>
      <c r="AX72" s="39">
        <v>175843474.69999999</v>
      </c>
      <c r="AY72" s="39">
        <v>0</v>
      </c>
      <c r="AZ72" s="37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39">
        <v>0</v>
      </c>
      <c r="BG72" s="39">
        <f>SUM(AU72:BF72)</f>
        <v>647198123.18999994</v>
      </c>
      <c r="BH72" s="25">
        <f t="shared" ref="BH72:BH121" si="62">AT72-BG72</f>
        <v>0</v>
      </c>
    </row>
    <row r="73" spans="1:60" s="8" customFormat="1" ht="21" customHeight="1" x14ac:dyDescent="0.2">
      <c r="A73" s="34" t="s">
        <v>201</v>
      </c>
      <c r="B73" s="94"/>
      <c r="C73" s="34" t="s">
        <v>202</v>
      </c>
      <c r="D73" s="34">
        <f t="shared" ref="D73:BG73" si="63">SUM(D74:D75)</f>
        <v>5645929007</v>
      </c>
      <c r="E73" s="34">
        <f t="shared" si="63"/>
        <v>22938908.300000001</v>
      </c>
      <c r="F73" s="34">
        <f t="shared" si="63"/>
        <v>0</v>
      </c>
      <c r="G73" s="34">
        <f t="shared" si="63"/>
        <v>5668867915.3000002</v>
      </c>
      <c r="H73" s="34">
        <f t="shared" si="63"/>
        <v>3381874423.5599999</v>
      </c>
      <c r="I73" s="34">
        <f t="shared" si="63"/>
        <v>355365462</v>
      </c>
      <c r="J73" s="34">
        <f t="shared" si="63"/>
        <v>692400426</v>
      </c>
      <c r="K73" s="34">
        <f t="shared" si="63"/>
        <v>14570562.300000001</v>
      </c>
      <c r="L73" s="34">
        <f t="shared" si="63"/>
        <v>0</v>
      </c>
      <c r="M73" s="34">
        <f t="shared" si="63"/>
        <v>0</v>
      </c>
      <c r="N73" s="34">
        <f t="shared" si="63"/>
        <v>0</v>
      </c>
      <c r="O73" s="34">
        <f t="shared" si="63"/>
        <v>0</v>
      </c>
      <c r="P73" s="34">
        <f t="shared" si="63"/>
        <v>0</v>
      </c>
      <c r="Q73" s="34">
        <f t="shared" si="63"/>
        <v>0</v>
      </c>
      <c r="R73" s="34">
        <f t="shared" si="63"/>
        <v>0</v>
      </c>
      <c r="S73" s="34">
        <f t="shared" si="63"/>
        <v>0</v>
      </c>
      <c r="T73" s="34">
        <f t="shared" si="63"/>
        <v>4444210873.8599997</v>
      </c>
      <c r="U73" s="34">
        <f t="shared" si="63"/>
        <v>2956230985.5599999</v>
      </c>
      <c r="V73" s="34">
        <f t="shared" si="63"/>
        <v>6248100</v>
      </c>
      <c r="W73" s="34">
        <f t="shared" si="63"/>
        <v>3508699</v>
      </c>
      <c r="X73" s="34">
        <f t="shared" si="63"/>
        <v>26100420</v>
      </c>
      <c r="Y73" s="34">
        <f t="shared" si="63"/>
        <v>0</v>
      </c>
      <c r="Z73" s="34">
        <f t="shared" si="63"/>
        <v>0</v>
      </c>
      <c r="AA73" s="34">
        <f t="shared" si="63"/>
        <v>0</v>
      </c>
      <c r="AB73" s="34">
        <f t="shared" si="63"/>
        <v>0</v>
      </c>
      <c r="AC73" s="34">
        <f t="shared" si="63"/>
        <v>0</v>
      </c>
      <c r="AD73" s="34">
        <f t="shared" si="63"/>
        <v>0</v>
      </c>
      <c r="AE73" s="34">
        <f t="shared" si="63"/>
        <v>0</v>
      </c>
      <c r="AF73" s="34">
        <f t="shared" si="63"/>
        <v>0</v>
      </c>
      <c r="AG73" s="34">
        <f t="shared" si="63"/>
        <v>2992088204.5599999</v>
      </c>
      <c r="AH73" s="34">
        <f t="shared" si="63"/>
        <v>246460503.58000001</v>
      </c>
      <c r="AI73" s="34">
        <f t="shared" si="63"/>
        <v>257951153.08000001</v>
      </c>
      <c r="AJ73" s="34">
        <f t="shared" si="63"/>
        <v>1434789602.0599999</v>
      </c>
      <c r="AK73" s="34">
        <f t="shared" si="63"/>
        <v>257686354.08000001</v>
      </c>
      <c r="AL73" s="34">
        <f t="shared" si="63"/>
        <v>0</v>
      </c>
      <c r="AM73" s="34">
        <f t="shared" si="63"/>
        <v>0</v>
      </c>
      <c r="AN73" s="34">
        <f t="shared" si="63"/>
        <v>0</v>
      </c>
      <c r="AO73" s="34">
        <f t="shared" si="63"/>
        <v>0</v>
      </c>
      <c r="AP73" s="34">
        <f t="shared" si="63"/>
        <v>0</v>
      </c>
      <c r="AQ73" s="34">
        <f t="shared" si="63"/>
        <v>0</v>
      </c>
      <c r="AR73" s="34">
        <f t="shared" si="63"/>
        <v>0</v>
      </c>
      <c r="AS73" s="34">
        <f t="shared" si="63"/>
        <v>0</v>
      </c>
      <c r="AT73" s="34">
        <f t="shared" si="63"/>
        <v>2196887612.8000002</v>
      </c>
      <c r="AU73" s="34">
        <f t="shared" si="63"/>
        <v>246460503.58000001</v>
      </c>
      <c r="AV73" s="34">
        <f t="shared" si="63"/>
        <v>257951153.08000001</v>
      </c>
      <c r="AW73" s="34">
        <f t="shared" si="63"/>
        <v>1434789602.0599999</v>
      </c>
      <c r="AX73" s="34">
        <f t="shared" si="63"/>
        <v>257686354.08000001</v>
      </c>
      <c r="AY73" s="34">
        <f t="shared" si="63"/>
        <v>0</v>
      </c>
      <c r="AZ73" s="34">
        <f t="shared" si="63"/>
        <v>0</v>
      </c>
      <c r="BA73" s="34">
        <f t="shared" si="63"/>
        <v>0</v>
      </c>
      <c r="BB73" s="34">
        <f t="shared" si="63"/>
        <v>0</v>
      </c>
      <c r="BC73" s="34">
        <f t="shared" si="63"/>
        <v>0</v>
      </c>
      <c r="BD73" s="34">
        <f t="shared" si="63"/>
        <v>0</v>
      </c>
      <c r="BE73" s="34">
        <f t="shared" si="63"/>
        <v>0</v>
      </c>
      <c r="BF73" s="34">
        <f t="shared" si="63"/>
        <v>0</v>
      </c>
      <c r="BG73" s="34">
        <f t="shared" si="63"/>
        <v>2196887612.8000002</v>
      </c>
      <c r="BH73" s="25">
        <f t="shared" si="62"/>
        <v>0</v>
      </c>
    </row>
    <row r="74" spans="1:60" ht="21" customHeight="1" x14ac:dyDescent="0.2">
      <c r="A74" s="39" t="s">
        <v>203</v>
      </c>
      <c r="B74" s="126" t="s">
        <v>79</v>
      </c>
      <c r="C74" s="39" t="s">
        <v>204</v>
      </c>
      <c r="D74" s="39">
        <v>2299810033</v>
      </c>
      <c r="E74" s="37">
        <v>22938908.300000001</v>
      </c>
      <c r="F74" s="37">
        <v>0</v>
      </c>
      <c r="G74" s="39">
        <f>SUM(D74:E74)-F74</f>
        <v>2322748941.3000002</v>
      </c>
      <c r="H74" s="39">
        <v>1208048306</v>
      </c>
      <c r="I74" s="39">
        <v>0</v>
      </c>
      <c r="J74" s="39">
        <v>400700000</v>
      </c>
      <c r="K74" s="39">
        <v>14638908.300000001</v>
      </c>
      <c r="L74" s="39">
        <v>0</v>
      </c>
      <c r="M74" s="37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f>SUM(H74:S74)</f>
        <v>1623387214.3</v>
      </c>
      <c r="U74" s="39">
        <v>1199448306</v>
      </c>
      <c r="V74" s="39">
        <v>3572100</v>
      </c>
      <c r="W74" s="39">
        <v>872699</v>
      </c>
      <c r="X74" s="39">
        <v>478500</v>
      </c>
      <c r="Y74" s="39">
        <v>0</v>
      </c>
      <c r="Z74" s="37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f>SUM(U74:AF74)</f>
        <v>1204371605</v>
      </c>
      <c r="AH74" s="39">
        <v>0</v>
      </c>
      <c r="AI74" s="39">
        <v>3568099</v>
      </c>
      <c r="AJ74" s="39">
        <v>1183782128.98</v>
      </c>
      <c r="AK74" s="39">
        <v>506100</v>
      </c>
      <c r="AL74" s="39">
        <v>0</v>
      </c>
      <c r="AM74" s="39">
        <v>0</v>
      </c>
      <c r="AN74" s="39">
        <v>0</v>
      </c>
      <c r="AO74" s="39">
        <v>0</v>
      </c>
      <c r="AP74" s="39">
        <v>0</v>
      </c>
      <c r="AQ74" s="39">
        <v>0</v>
      </c>
      <c r="AR74" s="39">
        <v>0</v>
      </c>
      <c r="AS74" s="129">
        <v>0</v>
      </c>
      <c r="AT74" s="39">
        <f>SUM(AH74:AS74)</f>
        <v>1187856327.98</v>
      </c>
      <c r="AU74" s="39">
        <v>0</v>
      </c>
      <c r="AV74" s="39">
        <v>3568099</v>
      </c>
      <c r="AW74" s="39">
        <v>1183782128.98</v>
      </c>
      <c r="AX74" s="39">
        <v>506100</v>
      </c>
      <c r="AY74" s="39">
        <v>0</v>
      </c>
      <c r="AZ74" s="37">
        <v>0</v>
      </c>
      <c r="BA74" s="39">
        <v>0</v>
      </c>
      <c r="BB74" s="39">
        <v>0</v>
      </c>
      <c r="BC74" s="39">
        <v>0</v>
      </c>
      <c r="BD74" s="39">
        <v>0</v>
      </c>
      <c r="BE74" s="39">
        <v>0</v>
      </c>
      <c r="BF74" s="39">
        <v>0</v>
      </c>
      <c r="BG74" s="39">
        <f>SUM(AU74:BF74)</f>
        <v>1187856327.98</v>
      </c>
      <c r="BH74" s="25">
        <f t="shared" si="62"/>
        <v>0</v>
      </c>
    </row>
    <row r="75" spans="1:60" ht="21" customHeight="1" x14ac:dyDescent="0.2">
      <c r="A75" s="39" t="s">
        <v>205</v>
      </c>
      <c r="B75" s="126" t="s">
        <v>79</v>
      </c>
      <c r="C75" s="39" t="s">
        <v>206</v>
      </c>
      <c r="D75" s="39">
        <v>3346118974</v>
      </c>
      <c r="E75" s="37">
        <v>0</v>
      </c>
      <c r="F75" s="37">
        <v>0</v>
      </c>
      <c r="G75" s="39">
        <f>SUM(D75:E75)-F75</f>
        <v>3346118974</v>
      </c>
      <c r="H75" s="39">
        <v>2173826117.5599999</v>
      </c>
      <c r="I75" s="39">
        <v>355365462</v>
      </c>
      <c r="J75" s="39">
        <v>291700426</v>
      </c>
      <c r="K75" s="39">
        <v>-68346</v>
      </c>
      <c r="L75" s="39">
        <v>0</v>
      </c>
      <c r="M75" s="37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f>SUM(H75:S75)</f>
        <v>2820823659.5599999</v>
      </c>
      <c r="U75" s="39">
        <v>1756782679.5599999</v>
      </c>
      <c r="V75" s="39">
        <v>2676000</v>
      </c>
      <c r="W75" s="39">
        <v>2636000</v>
      </c>
      <c r="X75" s="39">
        <v>25621920</v>
      </c>
      <c r="Y75" s="39">
        <v>0</v>
      </c>
      <c r="Z75" s="37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f>SUM(U75:AF75)</f>
        <v>1787716599.5599999</v>
      </c>
      <c r="AH75" s="39">
        <v>246460503.58000001</v>
      </c>
      <c r="AI75" s="39">
        <v>254383054.08000001</v>
      </c>
      <c r="AJ75" s="39">
        <v>251007473.08000001</v>
      </c>
      <c r="AK75" s="39">
        <v>257180254.08000001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129">
        <v>0</v>
      </c>
      <c r="AT75" s="39">
        <f t="shared" ref="AT75" si="64">SUM(AH75:AS75)</f>
        <v>1009031284.8200001</v>
      </c>
      <c r="AU75" s="39">
        <v>246460503.58000001</v>
      </c>
      <c r="AV75" s="39">
        <v>254383054.08000001</v>
      </c>
      <c r="AW75" s="39">
        <v>251007473.08000001</v>
      </c>
      <c r="AX75" s="39">
        <v>257180254.08000001</v>
      </c>
      <c r="AY75" s="39">
        <v>0</v>
      </c>
      <c r="AZ75" s="37">
        <v>0</v>
      </c>
      <c r="BA75" s="39">
        <v>0</v>
      </c>
      <c r="BB75" s="39">
        <v>0</v>
      </c>
      <c r="BC75" s="39">
        <v>0</v>
      </c>
      <c r="BD75" s="39">
        <v>0</v>
      </c>
      <c r="BE75" s="39">
        <v>0</v>
      </c>
      <c r="BF75" s="39">
        <v>0</v>
      </c>
      <c r="BG75" s="39">
        <f>SUM(AU75:BF75)</f>
        <v>1009031284.8200001</v>
      </c>
      <c r="BH75" s="25">
        <f t="shared" si="62"/>
        <v>0</v>
      </c>
    </row>
    <row r="76" spans="1:60" s="8" customFormat="1" ht="21" customHeight="1" x14ac:dyDescent="0.2">
      <c r="A76" s="34" t="s">
        <v>207</v>
      </c>
      <c r="B76" s="94"/>
      <c r="C76" s="34" t="s">
        <v>208</v>
      </c>
      <c r="D76" s="34">
        <f>SUM(D77:D82)</f>
        <v>20417070993</v>
      </c>
      <c r="E76" s="34">
        <f>SUM(E77:E82)</f>
        <v>3630471540</v>
      </c>
      <c r="F76" s="34">
        <f t="shared" ref="F76:BG76" si="65">SUM(F77:F82)</f>
        <v>4131431540</v>
      </c>
      <c r="G76" s="34">
        <f>SUM(G77:G82)</f>
        <v>19916110993</v>
      </c>
      <c r="H76" s="34">
        <f>SUM(H77:H82)</f>
        <v>11972332640.939999</v>
      </c>
      <c r="I76" s="34">
        <f t="shared" si="65"/>
        <v>1236032295.1399999</v>
      </c>
      <c r="J76" s="34">
        <f t="shared" si="65"/>
        <v>2602143803.7200003</v>
      </c>
      <c r="K76" s="34">
        <f t="shared" si="65"/>
        <v>293040477.69</v>
      </c>
      <c r="L76" s="34">
        <f t="shared" si="65"/>
        <v>0</v>
      </c>
      <c r="M76" s="34">
        <f>SUM(M77:M82)</f>
        <v>0</v>
      </c>
      <c r="N76" s="34">
        <f t="shared" si="65"/>
        <v>0</v>
      </c>
      <c r="O76" s="34">
        <f t="shared" si="65"/>
        <v>0</v>
      </c>
      <c r="P76" s="34">
        <f t="shared" si="65"/>
        <v>0</v>
      </c>
      <c r="Q76" s="34">
        <f t="shared" si="65"/>
        <v>0</v>
      </c>
      <c r="R76" s="34">
        <f t="shared" si="65"/>
        <v>0</v>
      </c>
      <c r="S76" s="34">
        <f t="shared" si="65"/>
        <v>0</v>
      </c>
      <c r="T76" s="34">
        <f t="shared" si="65"/>
        <v>16103549217.49</v>
      </c>
      <c r="U76" s="34">
        <f t="shared" si="65"/>
        <v>7922196648.539999</v>
      </c>
      <c r="V76" s="34">
        <f t="shared" si="65"/>
        <v>2852531298.6599998</v>
      </c>
      <c r="W76" s="34">
        <f t="shared" si="65"/>
        <v>79116439.099999994</v>
      </c>
      <c r="X76" s="34">
        <f>SUM(X77:X82)</f>
        <v>30530878.219999999</v>
      </c>
      <c r="Y76" s="34">
        <f t="shared" si="65"/>
        <v>0</v>
      </c>
      <c r="Z76" s="34">
        <f>SUM(Z77:Z82)</f>
        <v>0</v>
      </c>
      <c r="AA76" s="34">
        <f t="shared" si="65"/>
        <v>0</v>
      </c>
      <c r="AB76" s="34">
        <f t="shared" si="65"/>
        <v>0</v>
      </c>
      <c r="AC76" s="34">
        <f t="shared" si="65"/>
        <v>0</v>
      </c>
      <c r="AD76" s="34">
        <f t="shared" si="65"/>
        <v>0</v>
      </c>
      <c r="AE76" s="34">
        <f t="shared" si="65"/>
        <v>0</v>
      </c>
      <c r="AF76" s="34">
        <f t="shared" si="65"/>
        <v>0</v>
      </c>
      <c r="AG76" s="34">
        <f t="shared" si="65"/>
        <v>10884375264.52</v>
      </c>
      <c r="AH76" s="34">
        <f t="shared" si="65"/>
        <v>5196623.66</v>
      </c>
      <c r="AI76" s="34">
        <f t="shared" si="65"/>
        <v>919650387.81999993</v>
      </c>
      <c r="AJ76" s="34">
        <f t="shared" si="65"/>
        <v>778551641.75999999</v>
      </c>
      <c r="AK76" s="34">
        <f t="shared" si="65"/>
        <v>1373473881.3400002</v>
      </c>
      <c r="AL76" s="34">
        <f t="shared" si="65"/>
        <v>0</v>
      </c>
      <c r="AM76" s="34">
        <f t="shared" si="65"/>
        <v>0</v>
      </c>
      <c r="AN76" s="34">
        <f t="shared" si="65"/>
        <v>0</v>
      </c>
      <c r="AO76" s="34">
        <f t="shared" si="65"/>
        <v>0</v>
      </c>
      <c r="AP76" s="34">
        <f t="shared" si="65"/>
        <v>0</v>
      </c>
      <c r="AQ76" s="34">
        <f t="shared" si="65"/>
        <v>0</v>
      </c>
      <c r="AR76" s="34">
        <f t="shared" si="65"/>
        <v>0</v>
      </c>
      <c r="AS76" s="34">
        <f>SUM(AS77:AS82)</f>
        <v>0</v>
      </c>
      <c r="AT76" s="34">
        <f>SUM(AT77:AT82)</f>
        <v>3076872534.5799999</v>
      </c>
      <c r="AU76" s="34">
        <f t="shared" si="65"/>
        <v>5196623.66</v>
      </c>
      <c r="AV76" s="34">
        <f t="shared" si="65"/>
        <v>919650387.81999993</v>
      </c>
      <c r="AW76" s="34">
        <f t="shared" si="65"/>
        <v>778551641.75999999</v>
      </c>
      <c r="AX76" s="34">
        <f t="shared" si="65"/>
        <v>1373473881.3400002</v>
      </c>
      <c r="AY76" s="34">
        <f>SUM(AY77:AY82)</f>
        <v>0</v>
      </c>
      <c r="AZ76" s="34">
        <f>SUM(AZ77:AZ82)</f>
        <v>0</v>
      </c>
      <c r="BA76" s="34">
        <f t="shared" si="65"/>
        <v>0</v>
      </c>
      <c r="BB76" s="34">
        <f t="shared" si="65"/>
        <v>0</v>
      </c>
      <c r="BC76" s="34">
        <f t="shared" si="65"/>
        <v>0</v>
      </c>
      <c r="BD76" s="34">
        <f t="shared" si="65"/>
        <v>0</v>
      </c>
      <c r="BE76" s="34">
        <f t="shared" si="65"/>
        <v>0</v>
      </c>
      <c r="BF76" s="34">
        <f t="shared" si="65"/>
        <v>0</v>
      </c>
      <c r="BG76" s="34">
        <f t="shared" si="65"/>
        <v>3076872534.5799999</v>
      </c>
      <c r="BH76" s="25">
        <f t="shared" si="62"/>
        <v>0</v>
      </c>
    </row>
    <row r="77" spans="1:60" ht="21" customHeight="1" x14ac:dyDescent="0.2">
      <c r="A77" s="39" t="s">
        <v>209</v>
      </c>
      <c r="B77" s="126" t="s">
        <v>79</v>
      </c>
      <c r="C77" s="39" t="s">
        <v>210</v>
      </c>
      <c r="D77" s="37">
        <v>310374500</v>
      </c>
      <c r="E77" s="37">
        <v>67100000</v>
      </c>
      <c r="F77" s="37">
        <v>0</v>
      </c>
      <c r="G77" s="39">
        <f t="shared" ref="G77:G82" si="66">SUM(D77:E77)-F77</f>
        <v>377474500</v>
      </c>
      <c r="H77" s="39">
        <v>335530000</v>
      </c>
      <c r="I77" s="39">
        <v>0</v>
      </c>
      <c r="J77" s="39">
        <v>27150000</v>
      </c>
      <c r="K77" s="39">
        <v>14794500</v>
      </c>
      <c r="L77" s="39">
        <v>0</v>
      </c>
      <c r="M77" s="37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f t="shared" ref="T77:T82" si="67">SUM(H77:S77)</f>
        <v>377474500</v>
      </c>
      <c r="U77" s="39">
        <v>325540000</v>
      </c>
      <c r="V77" s="39">
        <v>100000</v>
      </c>
      <c r="W77" s="39">
        <v>0</v>
      </c>
      <c r="X77" s="39">
        <v>0</v>
      </c>
      <c r="Y77" s="39">
        <v>0</v>
      </c>
      <c r="Z77" s="37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f t="shared" ref="AG77:AG82" si="68">SUM(U77:AF77)</f>
        <v>325640000</v>
      </c>
      <c r="AH77" s="39">
        <v>0</v>
      </c>
      <c r="AI77" s="39">
        <v>18243334</v>
      </c>
      <c r="AJ77" s="39">
        <v>21308399</v>
      </c>
      <c r="AK77" s="39">
        <v>33063000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129">
        <v>0</v>
      </c>
      <c r="AT77" s="39">
        <f>SUM(AH77:AS77)</f>
        <v>72614733</v>
      </c>
      <c r="AU77" s="39">
        <v>0</v>
      </c>
      <c r="AV77" s="39">
        <v>18243334</v>
      </c>
      <c r="AW77" s="39">
        <v>21308399</v>
      </c>
      <c r="AX77" s="39">
        <v>33063000</v>
      </c>
      <c r="AY77" s="39">
        <v>0</v>
      </c>
      <c r="AZ77" s="37">
        <v>0</v>
      </c>
      <c r="BA77" s="39">
        <v>0</v>
      </c>
      <c r="BB77" s="39">
        <v>0</v>
      </c>
      <c r="BC77" s="39">
        <v>0</v>
      </c>
      <c r="BD77" s="39">
        <v>0</v>
      </c>
      <c r="BE77" s="39">
        <v>0</v>
      </c>
      <c r="BF77" s="39">
        <v>0</v>
      </c>
      <c r="BG77" s="39">
        <f t="shared" ref="BG77:BG82" si="69">SUM(AU77:BF77)</f>
        <v>72614733</v>
      </c>
      <c r="BH77" s="25">
        <f t="shared" si="62"/>
        <v>0</v>
      </c>
    </row>
    <row r="78" spans="1:60" ht="24.75" customHeight="1" x14ac:dyDescent="0.2">
      <c r="A78" s="39" t="s">
        <v>211</v>
      </c>
      <c r="B78" s="126">
        <v>10</v>
      </c>
      <c r="C78" s="39" t="s">
        <v>212</v>
      </c>
      <c r="D78" s="37">
        <v>1509546000</v>
      </c>
      <c r="E78" s="37">
        <v>1000000</v>
      </c>
      <c r="F78" s="37">
        <v>0</v>
      </c>
      <c r="G78" s="39">
        <f t="shared" si="66"/>
        <v>1510546000</v>
      </c>
      <c r="H78" s="39">
        <v>1090899500</v>
      </c>
      <c r="I78" s="39">
        <v>0</v>
      </c>
      <c r="J78" s="39">
        <v>348969000</v>
      </c>
      <c r="K78" s="39">
        <v>37140000</v>
      </c>
      <c r="L78" s="39">
        <v>0</v>
      </c>
      <c r="M78" s="37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f t="shared" si="67"/>
        <v>1477008500</v>
      </c>
      <c r="U78" s="39">
        <v>1058774500</v>
      </c>
      <c r="V78" s="39">
        <v>0</v>
      </c>
      <c r="W78" s="39">
        <v>0</v>
      </c>
      <c r="X78" s="39">
        <v>0</v>
      </c>
      <c r="Y78" s="39">
        <v>0</v>
      </c>
      <c r="Z78" s="37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  <c r="AG78" s="39">
        <f t="shared" si="68"/>
        <v>1058774500</v>
      </c>
      <c r="AH78" s="39">
        <v>0</v>
      </c>
      <c r="AI78" s="39">
        <v>60886234</v>
      </c>
      <c r="AJ78" s="39">
        <v>116543201</v>
      </c>
      <c r="AK78" s="39">
        <v>116998000</v>
      </c>
      <c r="AL78" s="39">
        <v>0</v>
      </c>
      <c r="AM78" s="39">
        <v>0</v>
      </c>
      <c r="AN78" s="39">
        <v>0</v>
      </c>
      <c r="AO78" s="39">
        <v>0</v>
      </c>
      <c r="AP78" s="39">
        <v>0</v>
      </c>
      <c r="AQ78" s="39">
        <v>0</v>
      </c>
      <c r="AR78" s="39">
        <v>0</v>
      </c>
      <c r="AS78" s="129">
        <v>0</v>
      </c>
      <c r="AT78" s="39">
        <f t="shared" ref="AT78:AT82" si="70">SUM(AH78:AS78)</f>
        <v>294427435</v>
      </c>
      <c r="AU78" s="39">
        <v>0</v>
      </c>
      <c r="AV78" s="39">
        <v>60886234</v>
      </c>
      <c r="AW78" s="39">
        <v>116543201</v>
      </c>
      <c r="AX78" s="39">
        <v>116998000</v>
      </c>
      <c r="AY78" s="39">
        <v>0</v>
      </c>
      <c r="AZ78" s="37">
        <v>0</v>
      </c>
      <c r="BA78" s="39">
        <v>0</v>
      </c>
      <c r="BB78" s="39">
        <v>0</v>
      </c>
      <c r="BC78" s="39">
        <v>0</v>
      </c>
      <c r="BD78" s="39">
        <v>0</v>
      </c>
      <c r="BE78" s="39">
        <v>0</v>
      </c>
      <c r="BF78" s="39">
        <v>0</v>
      </c>
      <c r="BG78" s="39">
        <f t="shared" si="69"/>
        <v>294427435</v>
      </c>
      <c r="BH78" s="25">
        <f t="shared" si="62"/>
        <v>0</v>
      </c>
    </row>
    <row r="79" spans="1:60" ht="21" customHeight="1" x14ac:dyDescent="0.2">
      <c r="A79" s="39" t="s">
        <v>213</v>
      </c>
      <c r="B79" s="126" t="s">
        <v>79</v>
      </c>
      <c r="C79" s="39" t="s">
        <v>214</v>
      </c>
      <c r="D79" s="37">
        <v>5476800000</v>
      </c>
      <c r="E79" s="37">
        <v>30000000</v>
      </c>
      <c r="F79" s="37">
        <v>0</v>
      </c>
      <c r="G79" s="39">
        <f t="shared" si="66"/>
        <v>5506800000</v>
      </c>
      <c r="H79" s="39">
        <v>4910107159.6499996</v>
      </c>
      <c r="I79" s="39">
        <v>412180086</v>
      </c>
      <c r="J79" s="39">
        <v>30000000</v>
      </c>
      <c r="K79" s="39">
        <v>-0.08</v>
      </c>
      <c r="L79" s="39">
        <v>0</v>
      </c>
      <c r="M79" s="37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f t="shared" si="67"/>
        <v>5352287245.5699997</v>
      </c>
      <c r="U79" s="39">
        <v>1388424951.3099999</v>
      </c>
      <c r="V79" s="39">
        <v>2717046639.5599999</v>
      </c>
      <c r="W79" s="39">
        <v>3863687.47</v>
      </c>
      <c r="X79" s="39">
        <v>11820142.039999999</v>
      </c>
      <c r="Y79" s="39">
        <v>0</v>
      </c>
      <c r="Z79" s="37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f t="shared" si="68"/>
        <v>4121155420.3799996</v>
      </c>
      <c r="AH79" s="39">
        <v>5196623.66</v>
      </c>
      <c r="AI79" s="39">
        <v>256832584.41</v>
      </c>
      <c r="AJ79" s="39">
        <v>3863687.47</v>
      </c>
      <c r="AK79" s="39">
        <v>513301223.70999998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129">
        <v>0</v>
      </c>
      <c r="AT79" s="39">
        <f t="shared" si="70"/>
        <v>779194119.25</v>
      </c>
      <c r="AU79" s="39">
        <v>5196623.66</v>
      </c>
      <c r="AV79" s="39">
        <v>256832584.41</v>
      </c>
      <c r="AW79" s="39">
        <v>3863687.47</v>
      </c>
      <c r="AX79" s="39">
        <v>513301223.70999998</v>
      </c>
      <c r="AY79" s="39">
        <v>0</v>
      </c>
      <c r="AZ79" s="37">
        <v>0</v>
      </c>
      <c r="BA79" s="39">
        <v>0</v>
      </c>
      <c r="BB79" s="39">
        <v>0</v>
      </c>
      <c r="BC79" s="39">
        <v>0</v>
      </c>
      <c r="BD79" s="39">
        <v>0</v>
      </c>
      <c r="BE79" s="39">
        <v>0</v>
      </c>
      <c r="BF79" s="39">
        <v>0</v>
      </c>
      <c r="BG79" s="39">
        <f t="shared" si="69"/>
        <v>779194119.25</v>
      </c>
      <c r="BH79" s="25">
        <f t="shared" si="62"/>
        <v>0</v>
      </c>
    </row>
    <row r="80" spans="1:60" ht="21" customHeight="1" x14ac:dyDescent="0.2">
      <c r="A80" s="39" t="s">
        <v>215</v>
      </c>
      <c r="B80" s="126" t="s">
        <v>79</v>
      </c>
      <c r="C80" s="39" t="s">
        <v>216</v>
      </c>
      <c r="D80" s="37">
        <v>11641550493</v>
      </c>
      <c r="E80" s="37">
        <v>3532371540</v>
      </c>
      <c r="F80" s="37">
        <v>3964401540</v>
      </c>
      <c r="G80" s="39">
        <f t="shared" si="66"/>
        <v>11209520493</v>
      </c>
      <c r="H80" s="39">
        <v>5547295981.29</v>
      </c>
      <c r="I80" s="39">
        <v>823852209.13999999</v>
      </c>
      <c r="J80" s="39">
        <v>2143375292.72</v>
      </c>
      <c r="K80" s="39">
        <v>94076852.769999996</v>
      </c>
      <c r="L80" s="39">
        <v>0</v>
      </c>
      <c r="M80" s="37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f t="shared" si="67"/>
        <v>8608600335.9200001</v>
      </c>
      <c r="U80" s="39">
        <v>5074442847.2299995</v>
      </c>
      <c r="V80" s="39">
        <v>134134659.09999999</v>
      </c>
      <c r="W80" s="39">
        <v>75252751.629999995</v>
      </c>
      <c r="X80" s="39">
        <v>15754236.18</v>
      </c>
      <c r="Y80" s="39">
        <v>0</v>
      </c>
      <c r="Z80" s="37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G80" s="39">
        <f t="shared" si="68"/>
        <v>5299584494.1400003</v>
      </c>
      <c r="AH80" s="39">
        <v>0</v>
      </c>
      <c r="AI80" s="39">
        <v>582438235.40999997</v>
      </c>
      <c r="AJ80" s="39">
        <v>636836354.28999996</v>
      </c>
      <c r="AK80" s="39">
        <v>710111657.63</v>
      </c>
      <c r="AL80" s="39">
        <v>0</v>
      </c>
      <c r="AM80" s="39">
        <v>0</v>
      </c>
      <c r="AN80" s="39">
        <v>0</v>
      </c>
      <c r="AO80" s="39">
        <v>0</v>
      </c>
      <c r="AP80" s="39">
        <v>0</v>
      </c>
      <c r="AQ80" s="39">
        <v>0</v>
      </c>
      <c r="AR80" s="39">
        <v>0</v>
      </c>
      <c r="AS80" s="129">
        <v>0</v>
      </c>
      <c r="AT80" s="39">
        <f t="shared" si="70"/>
        <v>1929386247.3299999</v>
      </c>
      <c r="AU80" s="39">
        <v>0</v>
      </c>
      <c r="AV80" s="39">
        <v>582438235.40999997</v>
      </c>
      <c r="AW80" s="39">
        <v>636836354.28999996</v>
      </c>
      <c r="AX80" s="39">
        <v>710111657.63</v>
      </c>
      <c r="AY80" s="39">
        <v>0</v>
      </c>
      <c r="AZ80" s="37">
        <v>0</v>
      </c>
      <c r="BA80" s="39">
        <v>0</v>
      </c>
      <c r="BB80" s="39">
        <v>0</v>
      </c>
      <c r="BC80" s="39">
        <v>0</v>
      </c>
      <c r="BD80" s="39">
        <v>0</v>
      </c>
      <c r="BE80" s="39">
        <v>0</v>
      </c>
      <c r="BF80" s="39">
        <v>0</v>
      </c>
      <c r="BG80" s="39">
        <f t="shared" si="69"/>
        <v>1929386247.3299999</v>
      </c>
      <c r="BH80" s="25">
        <f t="shared" si="62"/>
        <v>0</v>
      </c>
    </row>
    <row r="81" spans="1:60" ht="21" customHeight="1" x14ac:dyDescent="0.2">
      <c r="A81" s="39" t="s">
        <v>217</v>
      </c>
      <c r="B81" s="126" t="s">
        <v>79</v>
      </c>
      <c r="C81" s="39" t="s">
        <v>218</v>
      </c>
      <c r="D81" s="37">
        <v>1391800000</v>
      </c>
      <c r="E81" s="37">
        <v>0</v>
      </c>
      <c r="F81" s="37">
        <v>167030000</v>
      </c>
      <c r="G81" s="39">
        <f t="shared" si="66"/>
        <v>1224770000</v>
      </c>
      <c r="H81" s="39">
        <v>1500000</v>
      </c>
      <c r="I81" s="39">
        <v>0</v>
      </c>
      <c r="J81" s="39">
        <v>57635161</v>
      </c>
      <c r="K81" s="39">
        <v>147029125</v>
      </c>
      <c r="L81" s="39">
        <v>0</v>
      </c>
      <c r="M81" s="37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f t="shared" si="67"/>
        <v>206164286</v>
      </c>
      <c r="U81" s="39">
        <v>0</v>
      </c>
      <c r="V81" s="39">
        <v>250000</v>
      </c>
      <c r="W81" s="39">
        <v>0</v>
      </c>
      <c r="X81" s="39">
        <v>2956500</v>
      </c>
      <c r="Y81" s="39">
        <v>0</v>
      </c>
      <c r="Z81" s="37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f t="shared" si="68"/>
        <v>3206500</v>
      </c>
      <c r="AH81" s="39">
        <v>0</v>
      </c>
      <c r="AI81" s="39">
        <v>250000</v>
      </c>
      <c r="AJ81" s="39">
        <v>0</v>
      </c>
      <c r="AK81" s="39">
        <v>0</v>
      </c>
      <c r="AL81" s="39">
        <v>0</v>
      </c>
      <c r="AM81" s="39">
        <v>0</v>
      </c>
      <c r="AN81" s="39">
        <v>0</v>
      </c>
      <c r="AO81" s="39">
        <v>0</v>
      </c>
      <c r="AP81" s="39">
        <v>0</v>
      </c>
      <c r="AQ81" s="39">
        <v>0</v>
      </c>
      <c r="AR81" s="39">
        <v>0</v>
      </c>
      <c r="AS81" s="129">
        <v>0</v>
      </c>
      <c r="AT81" s="39">
        <f t="shared" si="70"/>
        <v>250000</v>
      </c>
      <c r="AU81" s="39">
        <v>0</v>
      </c>
      <c r="AV81" s="39">
        <v>250000</v>
      </c>
      <c r="AW81" s="39">
        <v>0</v>
      </c>
      <c r="AX81" s="39">
        <v>0</v>
      </c>
      <c r="AY81" s="39">
        <v>0</v>
      </c>
      <c r="AZ81" s="37">
        <v>0</v>
      </c>
      <c r="BA81" s="39">
        <v>0</v>
      </c>
      <c r="BB81" s="39">
        <v>0</v>
      </c>
      <c r="BC81" s="39">
        <v>0</v>
      </c>
      <c r="BD81" s="39">
        <v>0</v>
      </c>
      <c r="BE81" s="39">
        <v>0</v>
      </c>
      <c r="BF81" s="39">
        <v>0</v>
      </c>
      <c r="BG81" s="39">
        <f t="shared" si="69"/>
        <v>250000</v>
      </c>
      <c r="BH81" s="25">
        <f t="shared" si="62"/>
        <v>0</v>
      </c>
    </row>
    <row r="82" spans="1:60" ht="21" customHeight="1" x14ac:dyDescent="0.2">
      <c r="A82" s="39" t="s">
        <v>219</v>
      </c>
      <c r="B82" s="132" t="s">
        <v>79</v>
      </c>
      <c r="C82" s="39" t="s">
        <v>220</v>
      </c>
      <c r="D82" s="37">
        <v>87000000</v>
      </c>
      <c r="E82" s="37">
        <v>0</v>
      </c>
      <c r="F82" s="37">
        <v>0</v>
      </c>
      <c r="G82" s="39">
        <f t="shared" si="66"/>
        <v>87000000</v>
      </c>
      <c r="H82" s="39">
        <v>87000000</v>
      </c>
      <c r="I82" s="39">
        <v>0</v>
      </c>
      <c r="J82" s="39">
        <v>-4985650</v>
      </c>
      <c r="K82" s="39">
        <v>0</v>
      </c>
      <c r="L82" s="39">
        <v>0</v>
      </c>
      <c r="M82" s="37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f t="shared" si="67"/>
        <v>82014350</v>
      </c>
      <c r="U82" s="39">
        <v>75014350</v>
      </c>
      <c r="V82" s="39">
        <v>1000000</v>
      </c>
      <c r="W82" s="39">
        <v>0</v>
      </c>
      <c r="X82" s="39">
        <v>0</v>
      </c>
      <c r="Y82" s="39">
        <v>0</v>
      </c>
      <c r="Z82" s="37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G82" s="39">
        <f t="shared" si="68"/>
        <v>76014350</v>
      </c>
      <c r="AH82" s="39">
        <v>0</v>
      </c>
      <c r="AI82" s="39">
        <v>1000000</v>
      </c>
      <c r="AJ82" s="39">
        <v>0</v>
      </c>
      <c r="AK82" s="39">
        <v>0</v>
      </c>
      <c r="AL82" s="39">
        <v>0</v>
      </c>
      <c r="AM82" s="39">
        <v>0</v>
      </c>
      <c r="AN82" s="39">
        <v>0</v>
      </c>
      <c r="AO82" s="39">
        <v>0</v>
      </c>
      <c r="AP82" s="39">
        <v>0</v>
      </c>
      <c r="AQ82" s="39">
        <v>0</v>
      </c>
      <c r="AR82" s="39">
        <v>0</v>
      </c>
      <c r="AS82" s="129">
        <v>0</v>
      </c>
      <c r="AT82" s="39">
        <f t="shared" si="70"/>
        <v>1000000</v>
      </c>
      <c r="AU82" s="39">
        <v>0</v>
      </c>
      <c r="AV82" s="39">
        <v>1000000</v>
      </c>
      <c r="AW82" s="39">
        <v>0</v>
      </c>
      <c r="AX82" s="39">
        <v>0</v>
      </c>
      <c r="AY82" s="39">
        <v>0</v>
      </c>
      <c r="AZ82" s="37">
        <v>0</v>
      </c>
      <c r="BA82" s="39">
        <v>0</v>
      </c>
      <c r="BB82" s="39">
        <v>0</v>
      </c>
      <c r="BC82" s="39">
        <v>0</v>
      </c>
      <c r="BD82" s="39">
        <v>0</v>
      </c>
      <c r="BE82" s="39">
        <v>0</v>
      </c>
      <c r="BF82" s="39">
        <v>0</v>
      </c>
      <c r="BG82" s="39">
        <f t="shared" si="69"/>
        <v>1000000</v>
      </c>
      <c r="BH82" s="25">
        <f t="shared" si="62"/>
        <v>0</v>
      </c>
    </row>
    <row r="83" spans="1:60" s="8" customFormat="1" ht="21" customHeight="1" x14ac:dyDescent="0.2">
      <c r="A83" s="34" t="s">
        <v>221</v>
      </c>
      <c r="B83" s="94"/>
      <c r="C83" s="34" t="s">
        <v>222</v>
      </c>
      <c r="D83" s="34">
        <f t="shared" ref="D83:AI83" si="71">SUM(D84:D87)</f>
        <v>2250000000</v>
      </c>
      <c r="E83" s="34">
        <f t="shared" si="71"/>
        <v>0</v>
      </c>
      <c r="F83" s="34">
        <f t="shared" si="71"/>
        <v>25000000</v>
      </c>
      <c r="G83" s="34">
        <f t="shared" si="71"/>
        <v>2225000000</v>
      </c>
      <c r="H83" s="34">
        <f t="shared" si="71"/>
        <v>1975000000</v>
      </c>
      <c r="I83" s="34">
        <f t="shared" si="71"/>
        <v>0</v>
      </c>
      <c r="J83" s="34">
        <f t="shared" si="71"/>
        <v>100000000</v>
      </c>
      <c r="K83" s="34">
        <f t="shared" si="71"/>
        <v>0</v>
      </c>
      <c r="L83" s="34">
        <f t="shared" si="71"/>
        <v>0</v>
      </c>
      <c r="M83" s="34">
        <f t="shared" si="71"/>
        <v>0</v>
      </c>
      <c r="N83" s="34">
        <f t="shared" si="71"/>
        <v>0</v>
      </c>
      <c r="O83" s="34">
        <f t="shared" si="71"/>
        <v>0</v>
      </c>
      <c r="P83" s="34">
        <f t="shared" si="71"/>
        <v>0</v>
      </c>
      <c r="Q83" s="34">
        <f t="shared" si="71"/>
        <v>0</v>
      </c>
      <c r="R83" s="34">
        <f t="shared" si="71"/>
        <v>0</v>
      </c>
      <c r="S83" s="34">
        <f t="shared" si="71"/>
        <v>0</v>
      </c>
      <c r="T83" s="34">
        <f t="shared" si="71"/>
        <v>2075000000</v>
      </c>
      <c r="U83" s="34">
        <f t="shared" si="71"/>
        <v>404528472.86000001</v>
      </c>
      <c r="V83" s="34">
        <f t="shared" si="71"/>
        <v>1004338014.28</v>
      </c>
      <c r="W83" s="34">
        <f t="shared" si="71"/>
        <v>3768315.74</v>
      </c>
      <c r="X83" s="34">
        <f t="shared" si="71"/>
        <v>57272826.789999999</v>
      </c>
      <c r="Y83" s="34">
        <f t="shared" si="71"/>
        <v>0</v>
      </c>
      <c r="Z83" s="34">
        <f t="shared" si="71"/>
        <v>0</v>
      </c>
      <c r="AA83" s="34">
        <f t="shared" si="71"/>
        <v>0</v>
      </c>
      <c r="AB83" s="34">
        <f t="shared" si="71"/>
        <v>0</v>
      </c>
      <c r="AC83" s="34">
        <f t="shared" si="71"/>
        <v>0</v>
      </c>
      <c r="AD83" s="34">
        <f t="shared" si="71"/>
        <v>0</v>
      </c>
      <c r="AE83" s="34">
        <f t="shared" si="71"/>
        <v>0</v>
      </c>
      <c r="AF83" s="34">
        <f t="shared" si="71"/>
        <v>0</v>
      </c>
      <c r="AG83" s="34">
        <f t="shared" si="71"/>
        <v>1469907629.6700001</v>
      </c>
      <c r="AH83" s="34">
        <f t="shared" si="71"/>
        <v>4528472.8600000003</v>
      </c>
      <c r="AI83" s="34">
        <f t="shared" si="71"/>
        <v>4338014.28</v>
      </c>
      <c r="AJ83" s="34">
        <f t="shared" ref="AJ83:BG83" si="72">SUM(AJ84:AJ87)</f>
        <v>3753489.74</v>
      </c>
      <c r="AK83" s="34">
        <f t="shared" si="72"/>
        <v>14773658.789999999</v>
      </c>
      <c r="AL83" s="34">
        <f t="shared" si="72"/>
        <v>0</v>
      </c>
      <c r="AM83" s="34">
        <f t="shared" si="72"/>
        <v>0</v>
      </c>
      <c r="AN83" s="34">
        <f t="shared" si="72"/>
        <v>0</v>
      </c>
      <c r="AO83" s="34">
        <f t="shared" si="72"/>
        <v>0</v>
      </c>
      <c r="AP83" s="34">
        <f t="shared" si="72"/>
        <v>0</v>
      </c>
      <c r="AQ83" s="34">
        <f t="shared" si="72"/>
        <v>0</v>
      </c>
      <c r="AR83" s="34">
        <f t="shared" si="72"/>
        <v>0</v>
      </c>
      <c r="AS83" s="34">
        <f t="shared" si="72"/>
        <v>0</v>
      </c>
      <c r="AT83" s="34">
        <f t="shared" si="72"/>
        <v>27393635.670000002</v>
      </c>
      <c r="AU83" s="34">
        <f t="shared" si="72"/>
        <v>4528472.8600000003</v>
      </c>
      <c r="AV83" s="34">
        <f t="shared" si="72"/>
        <v>4338014.28</v>
      </c>
      <c r="AW83" s="34">
        <f t="shared" si="72"/>
        <v>3753489.74</v>
      </c>
      <c r="AX83" s="34">
        <f t="shared" si="72"/>
        <v>14773658.789999999</v>
      </c>
      <c r="AY83" s="34">
        <f t="shared" si="72"/>
        <v>0</v>
      </c>
      <c r="AZ83" s="34">
        <f t="shared" si="72"/>
        <v>0</v>
      </c>
      <c r="BA83" s="34">
        <f t="shared" si="72"/>
        <v>0</v>
      </c>
      <c r="BB83" s="34">
        <f t="shared" si="72"/>
        <v>0</v>
      </c>
      <c r="BC83" s="34">
        <f t="shared" si="72"/>
        <v>0</v>
      </c>
      <c r="BD83" s="34">
        <f t="shared" si="72"/>
        <v>0</v>
      </c>
      <c r="BE83" s="34">
        <f t="shared" si="72"/>
        <v>0</v>
      </c>
      <c r="BF83" s="34">
        <f t="shared" si="72"/>
        <v>0</v>
      </c>
      <c r="BG83" s="34">
        <f t="shared" si="72"/>
        <v>27393635.670000002</v>
      </c>
      <c r="BH83" s="25">
        <f t="shared" si="62"/>
        <v>0</v>
      </c>
    </row>
    <row r="84" spans="1:60" s="8" customFormat="1" ht="21" customHeight="1" x14ac:dyDescent="0.2">
      <c r="A84" s="39" t="s">
        <v>223</v>
      </c>
      <c r="B84" s="127">
        <v>10</v>
      </c>
      <c r="C84" s="37" t="s">
        <v>224</v>
      </c>
      <c r="D84" s="133">
        <v>800000000</v>
      </c>
      <c r="E84" s="37">
        <v>0</v>
      </c>
      <c r="F84" s="37">
        <v>0</v>
      </c>
      <c r="G84" s="39">
        <f t="shared" ref="G84:G88" si="73">SUM(D84:E84)-F84</f>
        <v>800000000</v>
      </c>
      <c r="H84" s="39">
        <v>800000000</v>
      </c>
      <c r="I84" s="39">
        <v>0</v>
      </c>
      <c r="J84" s="39">
        <v>0</v>
      </c>
      <c r="K84" s="39">
        <v>0</v>
      </c>
      <c r="L84" s="39">
        <v>0</v>
      </c>
      <c r="M84" s="37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f t="shared" ref="T84:T88" si="74">SUM(H84:S84)</f>
        <v>800000000</v>
      </c>
      <c r="U84" s="39">
        <v>400000000</v>
      </c>
      <c r="V84" s="39">
        <v>0</v>
      </c>
      <c r="W84" s="39">
        <v>0</v>
      </c>
      <c r="X84" s="39">
        <v>0</v>
      </c>
      <c r="Y84" s="39">
        <v>0</v>
      </c>
      <c r="Z84" s="37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  <c r="AG84" s="39">
        <f t="shared" ref="AG84:AG88" si="75">SUM(U84:AF84)</f>
        <v>400000000</v>
      </c>
      <c r="AH84" s="39">
        <v>0</v>
      </c>
      <c r="AI84" s="39">
        <v>0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9">
        <v>0</v>
      </c>
      <c r="AP84" s="39">
        <v>0</v>
      </c>
      <c r="AQ84" s="39">
        <v>0</v>
      </c>
      <c r="AR84" s="39">
        <v>0</v>
      </c>
      <c r="AS84" s="129">
        <v>0</v>
      </c>
      <c r="AT84" s="39">
        <f>SUM(AH84:AS84)</f>
        <v>0</v>
      </c>
      <c r="AU84" s="39">
        <v>0</v>
      </c>
      <c r="AV84" s="39">
        <v>0</v>
      </c>
      <c r="AW84" s="39">
        <v>0</v>
      </c>
      <c r="AX84" s="39">
        <v>0</v>
      </c>
      <c r="AY84" s="39">
        <v>0</v>
      </c>
      <c r="AZ84" s="37">
        <v>0</v>
      </c>
      <c r="BA84" s="39">
        <v>0</v>
      </c>
      <c r="BB84" s="39">
        <v>0</v>
      </c>
      <c r="BC84" s="39">
        <v>0</v>
      </c>
      <c r="BD84" s="39">
        <v>0</v>
      </c>
      <c r="BE84" s="39">
        <v>0</v>
      </c>
      <c r="BF84" s="39">
        <v>0</v>
      </c>
      <c r="BG84" s="39">
        <f t="shared" ref="BG84:BG88" si="76">SUM(AU84:BF84)</f>
        <v>0</v>
      </c>
      <c r="BH84" s="25">
        <f t="shared" si="62"/>
        <v>0</v>
      </c>
    </row>
    <row r="85" spans="1:60" s="8" customFormat="1" ht="21" customHeight="1" x14ac:dyDescent="0.2">
      <c r="A85" s="39" t="s">
        <v>225</v>
      </c>
      <c r="B85" s="127">
        <v>10</v>
      </c>
      <c r="C85" s="37" t="s">
        <v>226</v>
      </c>
      <c r="D85" s="75">
        <v>350000000</v>
      </c>
      <c r="E85" s="37">
        <v>0</v>
      </c>
      <c r="F85" s="37">
        <v>25000000</v>
      </c>
      <c r="G85" s="39">
        <f t="shared" si="73"/>
        <v>325000000</v>
      </c>
      <c r="H85" s="39">
        <v>75000000</v>
      </c>
      <c r="I85" s="39">
        <v>0</v>
      </c>
      <c r="J85" s="39">
        <v>100000000</v>
      </c>
      <c r="K85" s="39">
        <v>0</v>
      </c>
      <c r="L85" s="39">
        <v>0</v>
      </c>
      <c r="M85" s="37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f t="shared" si="74"/>
        <v>175000000</v>
      </c>
      <c r="U85" s="39">
        <v>0</v>
      </c>
      <c r="V85" s="39">
        <v>0</v>
      </c>
      <c r="W85" s="39">
        <v>0</v>
      </c>
      <c r="X85" s="39">
        <v>50778000</v>
      </c>
      <c r="Y85" s="39">
        <v>0</v>
      </c>
      <c r="Z85" s="37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  <c r="AG85" s="39">
        <f t="shared" si="75"/>
        <v>50778000</v>
      </c>
      <c r="AH85" s="39">
        <v>0</v>
      </c>
      <c r="AI85" s="39">
        <v>0</v>
      </c>
      <c r="AJ85" s="39">
        <v>0</v>
      </c>
      <c r="AK85" s="39">
        <v>0</v>
      </c>
      <c r="AL85" s="39">
        <v>0</v>
      </c>
      <c r="AM85" s="39">
        <v>0</v>
      </c>
      <c r="AN85" s="39">
        <v>0</v>
      </c>
      <c r="AO85" s="39">
        <v>0</v>
      </c>
      <c r="AP85" s="39">
        <v>0</v>
      </c>
      <c r="AQ85" s="39">
        <v>0</v>
      </c>
      <c r="AR85" s="39">
        <v>0</v>
      </c>
      <c r="AS85" s="129">
        <v>0</v>
      </c>
      <c r="AT85" s="39">
        <f t="shared" ref="AT85:AT87" si="77">SUM(AH85:AS85)</f>
        <v>0</v>
      </c>
      <c r="AU85" s="39">
        <v>0</v>
      </c>
      <c r="AV85" s="39">
        <v>0</v>
      </c>
      <c r="AW85" s="39">
        <v>0</v>
      </c>
      <c r="AX85" s="39">
        <v>0</v>
      </c>
      <c r="AY85" s="39">
        <v>0</v>
      </c>
      <c r="AZ85" s="37">
        <v>0</v>
      </c>
      <c r="BA85" s="39">
        <v>0</v>
      </c>
      <c r="BB85" s="39">
        <v>0</v>
      </c>
      <c r="BC85" s="39">
        <v>0</v>
      </c>
      <c r="BD85" s="39">
        <v>0</v>
      </c>
      <c r="BE85" s="39">
        <v>0</v>
      </c>
      <c r="BF85" s="39">
        <v>0</v>
      </c>
      <c r="BG85" s="39">
        <f t="shared" si="76"/>
        <v>0</v>
      </c>
      <c r="BH85" s="25">
        <f t="shared" si="62"/>
        <v>0</v>
      </c>
    </row>
    <row r="86" spans="1:60" s="8" customFormat="1" ht="21" customHeight="1" x14ac:dyDescent="0.2">
      <c r="A86" s="39" t="s">
        <v>227</v>
      </c>
      <c r="B86" s="126">
        <v>10</v>
      </c>
      <c r="C86" s="39" t="s">
        <v>228</v>
      </c>
      <c r="D86" s="75">
        <v>100000000</v>
      </c>
      <c r="E86" s="37">
        <v>0</v>
      </c>
      <c r="F86" s="37">
        <v>0</v>
      </c>
      <c r="G86" s="39">
        <f t="shared" si="73"/>
        <v>100000000</v>
      </c>
      <c r="H86" s="39">
        <v>100000000</v>
      </c>
      <c r="I86" s="39">
        <v>0</v>
      </c>
      <c r="J86" s="39">
        <v>0</v>
      </c>
      <c r="K86" s="39">
        <v>0</v>
      </c>
      <c r="L86" s="39">
        <v>0</v>
      </c>
      <c r="M86" s="37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f t="shared" si="74"/>
        <v>100000000</v>
      </c>
      <c r="U86" s="39">
        <v>4528472.8600000003</v>
      </c>
      <c r="V86" s="39">
        <v>4338014.28</v>
      </c>
      <c r="W86" s="39">
        <v>3768315.74</v>
      </c>
      <c r="X86" s="39">
        <v>6494826.79</v>
      </c>
      <c r="Y86" s="39">
        <v>0</v>
      </c>
      <c r="Z86" s="37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  <c r="AG86" s="39">
        <f t="shared" si="75"/>
        <v>19129629.670000002</v>
      </c>
      <c r="AH86" s="39">
        <v>4528472.8600000003</v>
      </c>
      <c r="AI86" s="39">
        <v>4338014.28</v>
      </c>
      <c r="AJ86" s="39">
        <v>3753489.74</v>
      </c>
      <c r="AK86" s="39">
        <v>6392777.79</v>
      </c>
      <c r="AL86" s="39">
        <v>0</v>
      </c>
      <c r="AM86" s="39">
        <v>0</v>
      </c>
      <c r="AN86" s="39">
        <v>0</v>
      </c>
      <c r="AO86" s="39">
        <v>0</v>
      </c>
      <c r="AP86" s="39">
        <v>0</v>
      </c>
      <c r="AQ86" s="39">
        <v>0</v>
      </c>
      <c r="AR86" s="39">
        <v>0</v>
      </c>
      <c r="AS86" s="129">
        <v>0</v>
      </c>
      <c r="AT86" s="39">
        <f t="shared" si="77"/>
        <v>19012754.670000002</v>
      </c>
      <c r="AU86" s="39">
        <v>4528472.8600000003</v>
      </c>
      <c r="AV86" s="39">
        <v>4338014.28</v>
      </c>
      <c r="AW86" s="39">
        <v>3753489.74</v>
      </c>
      <c r="AX86" s="39">
        <v>6392777.79</v>
      </c>
      <c r="AY86" s="39">
        <v>0</v>
      </c>
      <c r="AZ86" s="37">
        <v>0</v>
      </c>
      <c r="BA86" s="39">
        <v>0</v>
      </c>
      <c r="BB86" s="39">
        <v>0</v>
      </c>
      <c r="BC86" s="39">
        <v>0</v>
      </c>
      <c r="BD86" s="39">
        <v>0</v>
      </c>
      <c r="BE86" s="39">
        <v>0</v>
      </c>
      <c r="BF86" s="39">
        <v>0</v>
      </c>
      <c r="BG86" s="39">
        <f t="shared" si="76"/>
        <v>19012754.670000002</v>
      </c>
      <c r="BH86" s="25">
        <f t="shared" si="62"/>
        <v>0</v>
      </c>
    </row>
    <row r="87" spans="1:60" s="8" customFormat="1" ht="21" customHeight="1" x14ac:dyDescent="0.2">
      <c r="A87" s="75" t="s">
        <v>229</v>
      </c>
      <c r="B87" s="132">
        <v>10</v>
      </c>
      <c r="C87" s="130" t="s">
        <v>230</v>
      </c>
      <c r="D87" s="134">
        <v>1000000000</v>
      </c>
      <c r="E87" s="130">
        <v>0</v>
      </c>
      <c r="F87" s="130">
        <v>0</v>
      </c>
      <c r="G87" s="75">
        <f t="shared" si="73"/>
        <v>1000000000</v>
      </c>
      <c r="H87" s="75">
        <v>1000000000</v>
      </c>
      <c r="I87" s="75">
        <v>0</v>
      </c>
      <c r="J87" s="75">
        <v>0</v>
      </c>
      <c r="K87" s="75">
        <v>0</v>
      </c>
      <c r="L87" s="75">
        <v>0</v>
      </c>
      <c r="M87" s="130">
        <v>0</v>
      </c>
      <c r="N87" s="75">
        <v>0</v>
      </c>
      <c r="O87" s="75">
        <v>0</v>
      </c>
      <c r="P87" s="75">
        <v>0</v>
      </c>
      <c r="Q87" s="75">
        <v>0</v>
      </c>
      <c r="R87" s="75">
        <v>0</v>
      </c>
      <c r="S87" s="75">
        <v>0</v>
      </c>
      <c r="T87" s="75">
        <f t="shared" si="74"/>
        <v>1000000000</v>
      </c>
      <c r="U87" s="75">
        <v>0</v>
      </c>
      <c r="V87" s="75">
        <v>1000000000</v>
      </c>
      <c r="W87" s="75">
        <v>0</v>
      </c>
      <c r="X87" s="75">
        <v>0</v>
      </c>
      <c r="Y87" s="75">
        <v>0</v>
      </c>
      <c r="Z87" s="75">
        <v>0</v>
      </c>
      <c r="AA87" s="75">
        <v>0</v>
      </c>
      <c r="AB87" s="75">
        <v>0</v>
      </c>
      <c r="AC87" s="75">
        <v>0</v>
      </c>
      <c r="AD87" s="75">
        <v>0</v>
      </c>
      <c r="AE87" s="75">
        <v>0</v>
      </c>
      <c r="AF87" s="39">
        <v>0</v>
      </c>
      <c r="AG87" s="75">
        <f t="shared" si="75"/>
        <v>1000000000</v>
      </c>
      <c r="AH87" s="75">
        <v>0</v>
      </c>
      <c r="AI87" s="75">
        <v>0</v>
      </c>
      <c r="AJ87" s="75">
        <v>0</v>
      </c>
      <c r="AK87" s="75">
        <v>8380881</v>
      </c>
      <c r="AL87" s="75">
        <v>0</v>
      </c>
      <c r="AM87" s="75">
        <v>0</v>
      </c>
      <c r="AN87" s="75">
        <v>0</v>
      </c>
      <c r="AO87" s="75">
        <v>0</v>
      </c>
      <c r="AP87" s="75">
        <v>0</v>
      </c>
      <c r="AQ87" s="75">
        <v>0</v>
      </c>
      <c r="AR87" s="75">
        <v>0</v>
      </c>
      <c r="AS87" s="135">
        <v>0</v>
      </c>
      <c r="AT87" s="75">
        <f t="shared" si="77"/>
        <v>8380881</v>
      </c>
      <c r="AU87" s="75">
        <v>0</v>
      </c>
      <c r="AV87" s="75">
        <v>0</v>
      </c>
      <c r="AW87" s="75">
        <v>0</v>
      </c>
      <c r="AX87" s="75">
        <v>8380881</v>
      </c>
      <c r="AY87" s="75">
        <v>0</v>
      </c>
      <c r="AZ87" s="75">
        <v>0</v>
      </c>
      <c r="BA87" s="75">
        <v>0</v>
      </c>
      <c r="BB87" s="75">
        <v>0</v>
      </c>
      <c r="BC87" s="75">
        <v>0</v>
      </c>
      <c r="BD87" s="75">
        <v>0</v>
      </c>
      <c r="BE87" s="75">
        <v>0</v>
      </c>
      <c r="BF87" s="39">
        <v>0</v>
      </c>
      <c r="BG87" s="75">
        <f t="shared" si="76"/>
        <v>8380881</v>
      </c>
      <c r="BH87" s="25">
        <f t="shared" si="62"/>
        <v>0</v>
      </c>
    </row>
    <row r="88" spans="1:60" s="8" customFormat="1" ht="21" customHeight="1" x14ac:dyDescent="0.2">
      <c r="A88" s="34" t="s">
        <v>231</v>
      </c>
      <c r="B88" s="94">
        <v>10</v>
      </c>
      <c r="C88" s="34" t="s">
        <v>232</v>
      </c>
      <c r="D88" s="136">
        <v>80000000</v>
      </c>
      <c r="E88" s="137">
        <v>0</v>
      </c>
      <c r="F88" s="137">
        <v>0</v>
      </c>
      <c r="G88" s="34">
        <f t="shared" si="73"/>
        <v>80000000</v>
      </c>
      <c r="H88" s="34">
        <v>80000000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f t="shared" si="74"/>
        <v>80000000</v>
      </c>
      <c r="U88" s="34">
        <v>3973447</v>
      </c>
      <c r="V88" s="34">
        <v>4316172</v>
      </c>
      <c r="W88" s="34">
        <v>6418597</v>
      </c>
      <c r="X88" s="34">
        <v>14553023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138">
        <v>0</v>
      </c>
      <c r="AG88" s="34">
        <f t="shared" si="75"/>
        <v>29261239</v>
      </c>
      <c r="AH88" s="34">
        <v>2846135.1</v>
      </c>
      <c r="AI88" s="34">
        <v>653243</v>
      </c>
      <c r="AJ88" s="34">
        <v>11167625</v>
      </c>
      <c r="AK88" s="34">
        <v>13315340</v>
      </c>
      <c r="AL88" s="34">
        <v>0</v>
      </c>
      <c r="AM88" s="34">
        <v>0</v>
      </c>
      <c r="AN88" s="34">
        <v>0</v>
      </c>
      <c r="AO88" s="34">
        <v>0</v>
      </c>
      <c r="AP88" s="34">
        <v>0</v>
      </c>
      <c r="AQ88" s="34">
        <v>0</v>
      </c>
      <c r="AR88" s="34">
        <v>0</v>
      </c>
      <c r="AS88" s="34">
        <v>0</v>
      </c>
      <c r="AT88" s="34">
        <f>SUM(AH88:AS88)</f>
        <v>27982343.100000001</v>
      </c>
      <c r="AU88" s="34">
        <v>2846135.1</v>
      </c>
      <c r="AV88" s="34">
        <v>653243</v>
      </c>
      <c r="AW88" s="34">
        <v>11167625</v>
      </c>
      <c r="AX88" s="34">
        <v>13315340</v>
      </c>
      <c r="AY88" s="34">
        <v>0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  <c r="BE88" s="34">
        <v>0</v>
      </c>
      <c r="BF88" s="138">
        <v>0</v>
      </c>
      <c r="BG88" s="34">
        <f t="shared" si="76"/>
        <v>27982343.100000001</v>
      </c>
      <c r="BH88" s="87">
        <f t="shared" si="62"/>
        <v>0</v>
      </c>
    </row>
    <row r="89" spans="1:60" s="143" customFormat="1" ht="21" customHeight="1" x14ac:dyDescent="0.2">
      <c r="A89" s="139" t="s">
        <v>233</v>
      </c>
      <c r="B89" s="140"/>
      <c r="C89" s="141" t="s">
        <v>234</v>
      </c>
      <c r="D89" s="141">
        <f t="shared" ref="D89:BG89" si="78">+D90+D94+D99</f>
        <v>1091447000</v>
      </c>
      <c r="E89" s="141">
        <f t="shared" si="78"/>
        <v>37151250</v>
      </c>
      <c r="F89" s="141">
        <f t="shared" si="78"/>
        <v>37151250</v>
      </c>
      <c r="G89" s="141">
        <f t="shared" si="78"/>
        <v>1091447000</v>
      </c>
      <c r="H89" s="141">
        <f t="shared" si="78"/>
        <v>896162500</v>
      </c>
      <c r="I89" s="141">
        <f t="shared" si="78"/>
        <v>0</v>
      </c>
      <c r="J89" s="141">
        <f t="shared" si="78"/>
        <v>0</v>
      </c>
      <c r="K89" s="141">
        <f t="shared" si="78"/>
        <v>80477400</v>
      </c>
      <c r="L89" s="141">
        <f t="shared" si="78"/>
        <v>0</v>
      </c>
      <c r="M89" s="141">
        <f t="shared" si="78"/>
        <v>0</v>
      </c>
      <c r="N89" s="141">
        <f t="shared" si="78"/>
        <v>0</v>
      </c>
      <c r="O89" s="141">
        <f t="shared" si="78"/>
        <v>0</v>
      </c>
      <c r="P89" s="141">
        <f t="shared" si="78"/>
        <v>0</v>
      </c>
      <c r="Q89" s="141">
        <f t="shared" si="78"/>
        <v>0</v>
      </c>
      <c r="R89" s="141">
        <f t="shared" si="78"/>
        <v>0</v>
      </c>
      <c r="S89" s="141">
        <f t="shared" si="78"/>
        <v>0</v>
      </c>
      <c r="T89" s="141">
        <f t="shared" si="78"/>
        <v>976639900</v>
      </c>
      <c r="U89" s="141">
        <f t="shared" si="78"/>
        <v>123057455</v>
      </c>
      <c r="V89" s="141">
        <f t="shared" si="78"/>
        <v>31820763</v>
      </c>
      <c r="W89" s="141">
        <f t="shared" si="78"/>
        <v>29835087</v>
      </c>
      <c r="X89" s="141">
        <f t="shared" si="78"/>
        <v>27355788</v>
      </c>
      <c r="Y89" s="141">
        <f t="shared" si="78"/>
        <v>0</v>
      </c>
      <c r="Z89" s="141">
        <f t="shared" si="78"/>
        <v>0</v>
      </c>
      <c r="AA89" s="141">
        <f t="shared" si="78"/>
        <v>0</v>
      </c>
      <c r="AB89" s="141">
        <f t="shared" si="78"/>
        <v>0</v>
      </c>
      <c r="AC89" s="141">
        <f t="shared" si="78"/>
        <v>0</v>
      </c>
      <c r="AD89" s="141">
        <f t="shared" si="78"/>
        <v>0</v>
      </c>
      <c r="AE89" s="141">
        <f t="shared" si="78"/>
        <v>0</v>
      </c>
      <c r="AF89" s="141">
        <f t="shared" si="78"/>
        <v>0</v>
      </c>
      <c r="AG89" s="141">
        <f t="shared" si="78"/>
        <v>212069093</v>
      </c>
      <c r="AH89" s="141">
        <f t="shared" si="78"/>
        <v>39057455</v>
      </c>
      <c r="AI89" s="141">
        <f t="shared" si="78"/>
        <v>33820763</v>
      </c>
      <c r="AJ89" s="141">
        <f t="shared" si="78"/>
        <v>38669280</v>
      </c>
      <c r="AK89" s="141">
        <f t="shared" si="78"/>
        <v>-4780435</v>
      </c>
      <c r="AL89" s="141">
        <f t="shared" si="78"/>
        <v>0</v>
      </c>
      <c r="AM89" s="141">
        <f t="shared" si="78"/>
        <v>0</v>
      </c>
      <c r="AN89" s="141">
        <f t="shared" si="78"/>
        <v>0</v>
      </c>
      <c r="AO89" s="141">
        <f t="shared" si="78"/>
        <v>0</v>
      </c>
      <c r="AP89" s="141">
        <f t="shared" si="78"/>
        <v>0</v>
      </c>
      <c r="AQ89" s="141">
        <f t="shared" si="78"/>
        <v>0</v>
      </c>
      <c r="AR89" s="141">
        <f t="shared" si="78"/>
        <v>0</v>
      </c>
      <c r="AS89" s="141">
        <f t="shared" si="78"/>
        <v>0</v>
      </c>
      <c r="AT89" s="141">
        <f t="shared" si="78"/>
        <v>106767063</v>
      </c>
      <c r="AU89" s="141">
        <f t="shared" si="78"/>
        <v>39057455</v>
      </c>
      <c r="AV89" s="141">
        <f t="shared" si="78"/>
        <v>33820763</v>
      </c>
      <c r="AW89" s="141">
        <f t="shared" si="78"/>
        <v>38669280</v>
      </c>
      <c r="AX89" s="141">
        <f t="shared" si="78"/>
        <v>-4780435</v>
      </c>
      <c r="AY89" s="141">
        <f t="shared" si="78"/>
        <v>0</v>
      </c>
      <c r="AZ89" s="141">
        <f t="shared" si="78"/>
        <v>0</v>
      </c>
      <c r="BA89" s="141">
        <f t="shared" si="78"/>
        <v>0</v>
      </c>
      <c r="BB89" s="141">
        <f t="shared" si="78"/>
        <v>0</v>
      </c>
      <c r="BC89" s="141">
        <f t="shared" si="78"/>
        <v>0</v>
      </c>
      <c r="BD89" s="141">
        <f t="shared" si="78"/>
        <v>0</v>
      </c>
      <c r="BE89" s="141">
        <f t="shared" si="78"/>
        <v>0</v>
      </c>
      <c r="BF89" s="141">
        <f t="shared" si="78"/>
        <v>0</v>
      </c>
      <c r="BG89" s="141">
        <f t="shared" si="78"/>
        <v>106767063</v>
      </c>
      <c r="BH89" s="142">
        <f t="shared" si="62"/>
        <v>0</v>
      </c>
    </row>
    <row r="90" spans="1:60" s="8" customFormat="1" ht="21" customHeight="1" x14ac:dyDescent="0.2">
      <c r="A90" s="144" t="s">
        <v>235</v>
      </c>
      <c r="B90" s="145"/>
      <c r="C90" s="92" t="s">
        <v>236</v>
      </c>
      <c r="D90" s="92">
        <f t="shared" ref="D90:S91" si="79">+D91</f>
        <v>221000000</v>
      </c>
      <c r="E90" s="92">
        <f>+E91</f>
        <v>37151250</v>
      </c>
      <c r="F90" s="92">
        <f t="shared" si="79"/>
        <v>37151250</v>
      </c>
      <c r="G90" s="92">
        <f t="shared" si="79"/>
        <v>221000000</v>
      </c>
      <c r="H90" s="92">
        <f t="shared" si="79"/>
        <v>97162500</v>
      </c>
      <c r="I90" s="92">
        <f t="shared" si="79"/>
        <v>0</v>
      </c>
      <c r="J90" s="92">
        <f t="shared" si="79"/>
        <v>0</v>
      </c>
      <c r="K90" s="92">
        <f t="shared" si="79"/>
        <v>80477400</v>
      </c>
      <c r="L90" s="92">
        <f t="shared" si="79"/>
        <v>0</v>
      </c>
      <c r="M90" s="92">
        <f t="shared" si="79"/>
        <v>0</v>
      </c>
      <c r="N90" s="92">
        <f t="shared" si="79"/>
        <v>0</v>
      </c>
      <c r="O90" s="92">
        <f t="shared" si="79"/>
        <v>0</v>
      </c>
      <c r="P90" s="92">
        <f t="shared" si="79"/>
        <v>0</v>
      </c>
      <c r="Q90" s="92">
        <f t="shared" si="79"/>
        <v>0</v>
      </c>
      <c r="R90" s="92">
        <f t="shared" si="79"/>
        <v>0</v>
      </c>
      <c r="S90" s="92">
        <f t="shared" si="79"/>
        <v>0</v>
      </c>
      <c r="T90" s="92">
        <f t="shared" ref="T90:AI91" si="80">+T91</f>
        <v>177639900</v>
      </c>
      <c r="U90" s="92">
        <f t="shared" si="80"/>
        <v>84000000</v>
      </c>
      <c r="V90" s="92">
        <f t="shared" si="80"/>
        <v>0</v>
      </c>
      <c r="W90" s="92">
        <f t="shared" si="80"/>
        <v>0</v>
      </c>
      <c r="X90" s="92">
        <f t="shared" si="80"/>
        <v>0</v>
      </c>
      <c r="Y90" s="92">
        <f t="shared" si="80"/>
        <v>0</v>
      </c>
      <c r="Z90" s="92">
        <f t="shared" si="80"/>
        <v>0</v>
      </c>
      <c r="AA90" s="92">
        <f t="shared" si="80"/>
        <v>0</v>
      </c>
      <c r="AB90" s="92">
        <f t="shared" si="80"/>
        <v>0</v>
      </c>
      <c r="AC90" s="92">
        <f t="shared" si="80"/>
        <v>0</v>
      </c>
      <c r="AD90" s="92">
        <f t="shared" si="80"/>
        <v>0</v>
      </c>
      <c r="AE90" s="92">
        <f t="shared" si="80"/>
        <v>0</v>
      </c>
      <c r="AF90" s="92">
        <f t="shared" si="80"/>
        <v>0</v>
      </c>
      <c r="AG90" s="92">
        <f t="shared" si="80"/>
        <v>84000000</v>
      </c>
      <c r="AH90" s="92">
        <f t="shared" si="80"/>
        <v>0</v>
      </c>
      <c r="AI90" s="92">
        <f t="shared" si="80"/>
        <v>2000000</v>
      </c>
      <c r="AJ90" s="92">
        <f t="shared" ref="AJ90:AY91" si="81">+AJ91</f>
        <v>12000000</v>
      </c>
      <c r="AK90" s="92">
        <f t="shared" si="81"/>
        <v>12000000</v>
      </c>
      <c r="AL90" s="92">
        <f t="shared" si="81"/>
        <v>0</v>
      </c>
      <c r="AM90" s="92">
        <f t="shared" si="81"/>
        <v>0</v>
      </c>
      <c r="AN90" s="92">
        <f t="shared" si="81"/>
        <v>0</v>
      </c>
      <c r="AO90" s="92">
        <f t="shared" si="81"/>
        <v>0</v>
      </c>
      <c r="AP90" s="92">
        <f t="shared" si="81"/>
        <v>0</v>
      </c>
      <c r="AQ90" s="92">
        <f t="shared" si="81"/>
        <v>0</v>
      </c>
      <c r="AR90" s="92">
        <f t="shared" si="81"/>
        <v>0</v>
      </c>
      <c r="AS90" s="92">
        <f t="shared" si="81"/>
        <v>0</v>
      </c>
      <c r="AT90" s="92">
        <f t="shared" si="81"/>
        <v>26000000</v>
      </c>
      <c r="AU90" s="92">
        <f t="shared" si="81"/>
        <v>0</v>
      </c>
      <c r="AV90" s="92">
        <f t="shared" si="81"/>
        <v>2000000</v>
      </c>
      <c r="AW90" s="92">
        <f t="shared" si="81"/>
        <v>12000000</v>
      </c>
      <c r="AX90" s="92">
        <f t="shared" si="81"/>
        <v>12000000</v>
      </c>
      <c r="AY90" s="92">
        <f t="shared" si="81"/>
        <v>0</v>
      </c>
      <c r="AZ90" s="92">
        <f t="shared" ref="AZ90:BF91" si="82">+AZ91</f>
        <v>0</v>
      </c>
      <c r="BA90" s="92">
        <f t="shared" si="82"/>
        <v>0</v>
      </c>
      <c r="BB90" s="92">
        <f t="shared" si="82"/>
        <v>0</v>
      </c>
      <c r="BC90" s="92">
        <f t="shared" si="82"/>
        <v>0</v>
      </c>
      <c r="BD90" s="92">
        <f t="shared" si="82"/>
        <v>0</v>
      </c>
      <c r="BE90" s="92">
        <f t="shared" si="82"/>
        <v>0</v>
      </c>
      <c r="BF90" s="92">
        <f t="shared" si="82"/>
        <v>0</v>
      </c>
      <c r="BG90" s="92">
        <f>+BG91</f>
        <v>26000000</v>
      </c>
      <c r="BH90" s="25">
        <f t="shared" si="62"/>
        <v>0</v>
      </c>
    </row>
    <row r="91" spans="1:60" ht="21" customHeight="1" x14ac:dyDescent="0.2">
      <c r="A91" s="30" t="s">
        <v>237</v>
      </c>
      <c r="B91" s="31"/>
      <c r="C91" s="30" t="s">
        <v>238</v>
      </c>
      <c r="D91" s="30">
        <f t="shared" si="79"/>
        <v>221000000</v>
      </c>
      <c r="E91" s="30">
        <f>+E92</f>
        <v>37151250</v>
      </c>
      <c r="F91" s="30">
        <f t="shared" si="79"/>
        <v>37151250</v>
      </c>
      <c r="G91" s="30">
        <f>+G92</f>
        <v>221000000</v>
      </c>
      <c r="H91" s="30">
        <f t="shared" si="79"/>
        <v>97162500</v>
      </c>
      <c r="I91" s="30">
        <f t="shared" si="79"/>
        <v>0</v>
      </c>
      <c r="J91" s="30">
        <f t="shared" si="79"/>
        <v>0</v>
      </c>
      <c r="K91" s="30">
        <f t="shared" si="79"/>
        <v>80477400</v>
      </c>
      <c r="L91" s="30">
        <f t="shared" si="79"/>
        <v>0</v>
      </c>
      <c r="M91" s="30">
        <f t="shared" si="79"/>
        <v>0</v>
      </c>
      <c r="N91" s="30">
        <f t="shared" si="79"/>
        <v>0</v>
      </c>
      <c r="O91" s="30">
        <f t="shared" si="79"/>
        <v>0</v>
      </c>
      <c r="P91" s="30">
        <f t="shared" si="79"/>
        <v>0</v>
      </c>
      <c r="Q91" s="30">
        <f t="shared" si="79"/>
        <v>0</v>
      </c>
      <c r="R91" s="30">
        <f t="shared" si="79"/>
        <v>0</v>
      </c>
      <c r="S91" s="30">
        <f t="shared" si="79"/>
        <v>0</v>
      </c>
      <c r="T91" s="30">
        <f t="shared" si="80"/>
        <v>177639900</v>
      </c>
      <c r="U91" s="30">
        <f t="shared" si="80"/>
        <v>84000000</v>
      </c>
      <c r="V91" s="30">
        <f t="shared" si="80"/>
        <v>0</v>
      </c>
      <c r="W91" s="30">
        <f t="shared" si="80"/>
        <v>0</v>
      </c>
      <c r="X91" s="30">
        <f t="shared" si="80"/>
        <v>0</v>
      </c>
      <c r="Y91" s="30">
        <f t="shared" si="80"/>
        <v>0</v>
      </c>
      <c r="Z91" s="30">
        <f t="shared" si="80"/>
        <v>0</v>
      </c>
      <c r="AA91" s="30">
        <f t="shared" si="80"/>
        <v>0</v>
      </c>
      <c r="AB91" s="30">
        <f t="shared" si="80"/>
        <v>0</v>
      </c>
      <c r="AC91" s="30">
        <f t="shared" si="80"/>
        <v>0</v>
      </c>
      <c r="AD91" s="30">
        <f t="shared" si="80"/>
        <v>0</v>
      </c>
      <c r="AE91" s="30">
        <f t="shared" si="80"/>
        <v>0</v>
      </c>
      <c r="AF91" s="30">
        <f t="shared" si="80"/>
        <v>0</v>
      </c>
      <c r="AG91" s="30">
        <f t="shared" si="80"/>
        <v>84000000</v>
      </c>
      <c r="AH91" s="30">
        <f t="shared" si="80"/>
        <v>0</v>
      </c>
      <c r="AI91" s="30">
        <f t="shared" si="80"/>
        <v>2000000</v>
      </c>
      <c r="AJ91" s="30">
        <f t="shared" si="81"/>
        <v>12000000</v>
      </c>
      <c r="AK91" s="30">
        <f t="shared" si="81"/>
        <v>12000000</v>
      </c>
      <c r="AL91" s="30">
        <f t="shared" si="81"/>
        <v>0</v>
      </c>
      <c r="AM91" s="30">
        <f t="shared" si="81"/>
        <v>0</v>
      </c>
      <c r="AN91" s="30">
        <f t="shared" si="81"/>
        <v>0</v>
      </c>
      <c r="AO91" s="30">
        <f t="shared" si="81"/>
        <v>0</v>
      </c>
      <c r="AP91" s="30">
        <f t="shared" si="81"/>
        <v>0</v>
      </c>
      <c r="AQ91" s="30">
        <f t="shared" si="81"/>
        <v>0</v>
      </c>
      <c r="AR91" s="30">
        <f t="shared" si="81"/>
        <v>0</v>
      </c>
      <c r="AS91" s="30">
        <f t="shared" si="81"/>
        <v>0</v>
      </c>
      <c r="AT91" s="30">
        <f t="shared" si="81"/>
        <v>26000000</v>
      </c>
      <c r="AU91" s="30">
        <f t="shared" si="81"/>
        <v>0</v>
      </c>
      <c r="AV91" s="30">
        <f t="shared" si="81"/>
        <v>2000000</v>
      </c>
      <c r="AW91" s="30">
        <f t="shared" si="81"/>
        <v>12000000</v>
      </c>
      <c r="AX91" s="30">
        <f t="shared" si="81"/>
        <v>12000000</v>
      </c>
      <c r="AY91" s="30">
        <f>+AY92</f>
        <v>0</v>
      </c>
      <c r="AZ91" s="30">
        <f t="shared" si="82"/>
        <v>0</v>
      </c>
      <c r="BA91" s="30">
        <f t="shared" si="82"/>
        <v>0</v>
      </c>
      <c r="BB91" s="30">
        <f t="shared" si="82"/>
        <v>0</v>
      </c>
      <c r="BC91" s="30">
        <f t="shared" si="82"/>
        <v>0</v>
      </c>
      <c r="BD91" s="30">
        <f t="shared" si="82"/>
        <v>0</v>
      </c>
      <c r="BE91" s="30">
        <f t="shared" si="82"/>
        <v>0</v>
      </c>
      <c r="BF91" s="30">
        <f t="shared" si="82"/>
        <v>0</v>
      </c>
      <c r="BG91" s="30">
        <f>+BG92</f>
        <v>26000000</v>
      </c>
      <c r="BH91" s="25">
        <f t="shared" si="62"/>
        <v>0</v>
      </c>
    </row>
    <row r="92" spans="1:60" ht="24" customHeight="1" x14ac:dyDescent="0.2">
      <c r="A92" s="137" t="s">
        <v>239</v>
      </c>
      <c r="B92" s="146"/>
      <c r="C92" s="137" t="s">
        <v>240</v>
      </c>
      <c r="D92" s="137">
        <f t="shared" ref="D92:AI92" si="83">SUM(D93:D93)</f>
        <v>221000000</v>
      </c>
      <c r="E92" s="137">
        <f t="shared" si="83"/>
        <v>37151250</v>
      </c>
      <c r="F92" s="137">
        <f t="shared" si="83"/>
        <v>37151250</v>
      </c>
      <c r="G92" s="137">
        <f t="shared" si="83"/>
        <v>221000000</v>
      </c>
      <c r="H92" s="137">
        <f t="shared" si="83"/>
        <v>97162500</v>
      </c>
      <c r="I92" s="137">
        <f t="shared" si="83"/>
        <v>0</v>
      </c>
      <c r="J92" s="137">
        <f t="shared" si="83"/>
        <v>0</v>
      </c>
      <c r="K92" s="137">
        <f t="shared" si="83"/>
        <v>80477400</v>
      </c>
      <c r="L92" s="137">
        <f t="shared" si="83"/>
        <v>0</v>
      </c>
      <c r="M92" s="137">
        <f t="shared" si="83"/>
        <v>0</v>
      </c>
      <c r="N92" s="137">
        <f t="shared" si="83"/>
        <v>0</v>
      </c>
      <c r="O92" s="137">
        <f t="shared" si="83"/>
        <v>0</v>
      </c>
      <c r="P92" s="137">
        <f t="shared" si="83"/>
        <v>0</v>
      </c>
      <c r="Q92" s="137">
        <f t="shared" si="83"/>
        <v>0</v>
      </c>
      <c r="R92" s="137">
        <f t="shared" si="83"/>
        <v>0</v>
      </c>
      <c r="S92" s="137">
        <f t="shared" si="83"/>
        <v>0</v>
      </c>
      <c r="T92" s="137">
        <f t="shared" si="83"/>
        <v>177639900</v>
      </c>
      <c r="U92" s="137">
        <f t="shared" si="83"/>
        <v>84000000</v>
      </c>
      <c r="V92" s="137">
        <f t="shared" si="83"/>
        <v>0</v>
      </c>
      <c r="W92" s="137">
        <f t="shared" si="83"/>
        <v>0</v>
      </c>
      <c r="X92" s="137">
        <f t="shared" si="83"/>
        <v>0</v>
      </c>
      <c r="Y92" s="137">
        <f t="shared" si="83"/>
        <v>0</v>
      </c>
      <c r="Z92" s="137">
        <f t="shared" si="83"/>
        <v>0</v>
      </c>
      <c r="AA92" s="137">
        <f t="shared" si="83"/>
        <v>0</v>
      </c>
      <c r="AB92" s="137">
        <f t="shared" si="83"/>
        <v>0</v>
      </c>
      <c r="AC92" s="137">
        <f t="shared" si="83"/>
        <v>0</v>
      </c>
      <c r="AD92" s="137">
        <f t="shared" si="83"/>
        <v>0</v>
      </c>
      <c r="AE92" s="137">
        <f t="shared" si="83"/>
        <v>0</v>
      </c>
      <c r="AF92" s="137">
        <f t="shared" si="83"/>
        <v>0</v>
      </c>
      <c r="AG92" s="137">
        <f t="shared" si="83"/>
        <v>84000000</v>
      </c>
      <c r="AH92" s="137">
        <f t="shared" si="83"/>
        <v>0</v>
      </c>
      <c r="AI92" s="137">
        <f t="shared" si="83"/>
        <v>2000000</v>
      </c>
      <c r="AJ92" s="137">
        <f t="shared" ref="AJ92:BG92" si="84">SUM(AJ93:AJ93)</f>
        <v>12000000</v>
      </c>
      <c r="AK92" s="137">
        <f t="shared" si="84"/>
        <v>12000000</v>
      </c>
      <c r="AL92" s="137">
        <f t="shared" si="84"/>
        <v>0</v>
      </c>
      <c r="AM92" s="137">
        <f t="shared" si="84"/>
        <v>0</v>
      </c>
      <c r="AN92" s="137">
        <f t="shared" si="84"/>
        <v>0</v>
      </c>
      <c r="AO92" s="137">
        <f t="shared" si="84"/>
        <v>0</v>
      </c>
      <c r="AP92" s="137">
        <f t="shared" si="84"/>
        <v>0</v>
      </c>
      <c r="AQ92" s="137">
        <f t="shared" si="84"/>
        <v>0</v>
      </c>
      <c r="AR92" s="137">
        <f t="shared" si="84"/>
        <v>0</v>
      </c>
      <c r="AS92" s="137">
        <f t="shared" si="84"/>
        <v>0</v>
      </c>
      <c r="AT92" s="137">
        <f t="shared" si="84"/>
        <v>26000000</v>
      </c>
      <c r="AU92" s="137">
        <f t="shared" si="84"/>
        <v>0</v>
      </c>
      <c r="AV92" s="137">
        <f t="shared" si="84"/>
        <v>2000000</v>
      </c>
      <c r="AW92" s="137">
        <f t="shared" si="84"/>
        <v>12000000</v>
      </c>
      <c r="AX92" s="137">
        <f t="shared" si="84"/>
        <v>12000000</v>
      </c>
      <c r="AY92" s="137">
        <f t="shared" si="84"/>
        <v>0</v>
      </c>
      <c r="AZ92" s="137">
        <f t="shared" si="84"/>
        <v>0</v>
      </c>
      <c r="BA92" s="137">
        <f t="shared" si="84"/>
        <v>0</v>
      </c>
      <c r="BB92" s="137">
        <f t="shared" si="84"/>
        <v>0</v>
      </c>
      <c r="BC92" s="137">
        <f t="shared" si="84"/>
        <v>0</v>
      </c>
      <c r="BD92" s="137">
        <f t="shared" si="84"/>
        <v>0</v>
      </c>
      <c r="BE92" s="137">
        <f t="shared" si="84"/>
        <v>0</v>
      </c>
      <c r="BF92" s="137">
        <f t="shared" si="84"/>
        <v>0</v>
      </c>
      <c r="BG92" s="137">
        <f t="shared" si="84"/>
        <v>26000000</v>
      </c>
      <c r="BH92" s="25">
        <f t="shared" si="62"/>
        <v>0</v>
      </c>
    </row>
    <row r="93" spans="1:60" ht="21" customHeight="1" x14ac:dyDescent="0.2">
      <c r="A93" s="39" t="s">
        <v>241</v>
      </c>
      <c r="B93" s="126" t="s">
        <v>79</v>
      </c>
      <c r="C93" s="60" t="s">
        <v>242</v>
      </c>
      <c r="D93" s="37">
        <v>221000000</v>
      </c>
      <c r="E93" s="37">
        <v>37151250</v>
      </c>
      <c r="F93" s="37">
        <v>37151250</v>
      </c>
      <c r="G93" s="39">
        <f>SUM(D93:E93)-F93</f>
        <v>221000000</v>
      </c>
      <c r="H93" s="39">
        <v>97162500</v>
      </c>
      <c r="I93" s="39">
        <v>0</v>
      </c>
      <c r="J93" s="39">
        <v>0</v>
      </c>
      <c r="K93" s="39">
        <v>80477400</v>
      </c>
      <c r="L93" s="39">
        <v>0</v>
      </c>
      <c r="M93" s="37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f>SUM(H93:S93)</f>
        <v>177639900</v>
      </c>
      <c r="U93" s="39">
        <v>84000000</v>
      </c>
      <c r="V93" s="39">
        <v>0</v>
      </c>
      <c r="W93" s="39">
        <v>0</v>
      </c>
      <c r="X93" s="39">
        <v>0</v>
      </c>
      <c r="Y93" s="39">
        <v>0</v>
      </c>
      <c r="Z93" s="37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  <c r="AG93" s="39">
        <f>SUM(U93:AF93)</f>
        <v>84000000</v>
      </c>
      <c r="AH93" s="39">
        <v>0</v>
      </c>
      <c r="AI93" s="39">
        <v>2000000</v>
      </c>
      <c r="AJ93" s="39">
        <v>12000000</v>
      </c>
      <c r="AK93" s="39">
        <v>12000000</v>
      </c>
      <c r="AL93" s="39">
        <v>0</v>
      </c>
      <c r="AM93" s="39">
        <v>0</v>
      </c>
      <c r="AN93" s="39">
        <v>0</v>
      </c>
      <c r="AO93" s="39">
        <v>0</v>
      </c>
      <c r="AP93" s="39">
        <v>0</v>
      </c>
      <c r="AQ93" s="39">
        <v>0</v>
      </c>
      <c r="AR93" s="39">
        <v>0</v>
      </c>
      <c r="AS93" s="39">
        <v>0</v>
      </c>
      <c r="AT93" s="39">
        <f>SUM(AH93:AS93)</f>
        <v>26000000</v>
      </c>
      <c r="AU93" s="39">
        <v>0</v>
      </c>
      <c r="AV93" s="39">
        <v>2000000</v>
      </c>
      <c r="AW93" s="39">
        <v>12000000</v>
      </c>
      <c r="AX93" s="39">
        <v>12000000</v>
      </c>
      <c r="AY93" s="39">
        <v>0</v>
      </c>
      <c r="AZ93" s="37">
        <v>0</v>
      </c>
      <c r="BA93" s="39">
        <v>0</v>
      </c>
      <c r="BB93" s="39">
        <v>0</v>
      </c>
      <c r="BC93" s="39">
        <v>0</v>
      </c>
      <c r="BD93" s="39">
        <v>0</v>
      </c>
      <c r="BE93" s="39">
        <v>0</v>
      </c>
      <c r="BF93" s="39">
        <v>0</v>
      </c>
      <c r="BG93" s="39">
        <f>SUM(AU93:BF93)</f>
        <v>26000000</v>
      </c>
      <c r="BH93" s="25">
        <f t="shared" si="62"/>
        <v>0</v>
      </c>
    </row>
    <row r="94" spans="1:60" ht="21" customHeight="1" x14ac:dyDescent="0.2">
      <c r="A94" s="92" t="s">
        <v>243</v>
      </c>
      <c r="B94" s="93"/>
      <c r="C94" s="110" t="s">
        <v>244</v>
      </c>
      <c r="D94" s="92">
        <f>+D95</f>
        <v>799000000</v>
      </c>
      <c r="E94" s="92">
        <f t="shared" ref="E94:BG95" si="85">+E95</f>
        <v>0</v>
      </c>
      <c r="F94" s="92">
        <f>+F95</f>
        <v>0</v>
      </c>
      <c r="G94" s="92">
        <f t="shared" si="85"/>
        <v>799000000</v>
      </c>
      <c r="H94" s="92">
        <f>+H95</f>
        <v>799000000</v>
      </c>
      <c r="I94" s="92">
        <f t="shared" si="85"/>
        <v>0</v>
      </c>
      <c r="J94" s="92">
        <f t="shared" si="85"/>
        <v>0</v>
      </c>
      <c r="K94" s="92">
        <f t="shared" si="85"/>
        <v>0</v>
      </c>
      <c r="L94" s="92">
        <f t="shared" si="85"/>
        <v>0</v>
      </c>
      <c r="M94" s="92">
        <f t="shared" si="85"/>
        <v>0</v>
      </c>
      <c r="N94" s="92">
        <f t="shared" si="85"/>
        <v>0</v>
      </c>
      <c r="O94" s="92">
        <f t="shared" si="85"/>
        <v>0</v>
      </c>
      <c r="P94" s="92">
        <f t="shared" si="85"/>
        <v>0</v>
      </c>
      <c r="Q94" s="92">
        <f t="shared" si="85"/>
        <v>0</v>
      </c>
      <c r="R94" s="92">
        <f t="shared" si="85"/>
        <v>0</v>
      </c>
      <c r="S94" s="92">
        <f t="shared" si="85"/>
        <v>0</v>
      </c>
      <c r="T94" s="92">
        <f t="shared" si="85"/>
        <v>799000000</v>
      </c>
      <c r="U94" s="92">
        <f t="shared" si="85"/>
        <v>39057455</v>
      </c>
      <c r="V94" s="92">
        <f t="shared" si="85"/>
        <v>31820763</v>
      </c>
      <c r="W94" s="92">
        <f t="shared" si="85"/>
        <v>29835087</v>
      </c>
      <c r="X94" s="92">
        <f t="shared" si="85"/>
        <v>27355788</v>
      </c>
      <c r="Y94" s="92">
        <f t="shared" si="85"/>
        <v>0</v>
      </c>
      <c r="Z94" s="92">
        <f t="shared" si="85"/>
        <v>0</v>
      </c>
      <c r="AA94" s="92">
        <f t="shared" si="85"/>
        <v>0</v>
      </c>
      <c r="AB94" s="92">
        <f t="shared" si="85"/>
        <v>0</v>
      </c>
      <c r="AC94" s="92">
        <f t="shared" si="85"/>
        <v>0</v>
      </c>
      <c r="AD94" s="92">
        <f t="shared" si="85"/>
        <v>0</v>
      </c>
      <c r="AE94" s="92">
        <f t="shared" si="85"/>
        <v>0</v>
      </c>
      <c r="AF94" s="92">
        <f t="shared" si="85"/>
        <v>0</v>
      </c>
      <c r="AG94" s="92">
        <f t="shared" si="85"/>
        <v>128069093</v>
      </c>
      <c r="AH94" s="92">
        <f t="shared" si="85"/>
        <v>39057455</v>
      </c>
      <c r="AI94" s="92">
        <f t="shared" si="85"/>
        <v>31820763</v>
      </c>
      <c r="AJ94" s="92">
        <f t="shared" si="85"/>
        <v>26669280</v>
      </c>
      <c r="AK94" s="92">
        <f t="shared" si="85"/>
        <v>-16780435</v>
      </c>
      <c r="AL94" s="92">
        <f t="shared" si="85"/>
        <v>0</v>
      </c>
      <c r="AM94" s="92">
        <f t="shared" si="85"/>
        <v>0</v>
      </c>
      <c r="AN94" s="92">
        <f t="shared" si="85"/>
        <v>0</v>
      </c>
      <c r="AO94" s="92">
        <f t="shared" si="85"/>
        <v>0</v>
      </c>
      <c r="AP94" s="92">
        <f t="shared" si="85"/>
        <v>0</v>
      </c>
      <c r="AQ94" s="92">
        <f t="shared" si="85"/>
        <v>0</v>
      </c>
      <c r="AR94" s="92">
        <f t="shared" si="85"/>
        <v>0</v>
      </c>
      <c r="AS94" s="92">
        <f t="shared" si="85"/>
        <v>0</v>
      </c>
      <c r="AT94" s="92">
        <f>+AT95</f>
        <v>80767063</v>
      </c>
      <c r="AU94" s="92">
        <f t="shared" si="85"/>
        <v>39057455</v>
      </c>
      <c r="AV94" s="92">
        <f t="shared" si="85"/>
        <v>31820763</v>
      </c>
      <c r="AW94" s="92">
        <f t="shared" si="85"/>
        <v>26669280</v>
      </c>
      <c r="AX94" s="92">
        <f t="shared" si="85"/>
        <v>-16780435</v>
      </c>
      <c r="AY94" s="92">
        <f>+AY95</f>
        <v>0</v>
      </c>
      <c r="AZ94" s="92">
        <f t="shared" si="85"/>
        <v>0</v>
      </c>
      <c r="BA94" s="92">
        <f t="shared" si="85"/>
        <v>0</v>
      </c>
      <c r="BB94" s="92">
        <f t="shared" si="85"/>
        <v>0</v>
      </c>
      <c r="BC94" s="92">
        <f t="shared" si="85"/>
        <v>0</v>
      </c>
      <c r="BD94" s="92">
        <f t="shared" si="85"/>
        <v>0</v>
      </c>
      <c r="BE94" s="92">
        <f t="shared" si="85"/>
        <v>0</v>
      </c>
      <c r="BF94" s="92">
        <f t="shared" si="85"/>
        <v>0</v>
      </c>
      <c r="BG94" s="92">
        <f t="shared" si="85"/>
        <v>80767063</v>
      </c>
      <c r="BH94" s="25">
        <f t="shared" si="62"/>
        <v>0</v>
      </c>
    </row>
    <row r="95" spans="1:60" ht="21" customHeight="1" x14ac:dyDescent="0.2">
      <c r="A95" s="34" t="s">
        <v>245</v>
      </c>
      <c r="B95" s="94"/>
      <c r="C95" s="34" t="s">
        <v>246</v>
      </c>
      <c r="D95" s="34">
        <f>+D96</f>
        <v>799000000</v>
      </c>
      <c r="E95" s="34">
        <f t="shared" si="85"/>
        <v>0</v>
      </c>
      <c r="F95" s="34">
        <f t="shared" si="85"/>
        <v>0</v>
      </c>
      <c r="G95" s="34">
        <f>+G96</f>
        <v>799000000</v>
      </c>
      <c r="H95" s="34">
        <f t="shared" si="85"/>
        <v>799000000</v>
      </c>
      <c r="I95" s="34">
        <f t="shared" si="85"/>
        <v>0</v>
      </c>
      <c r="J95" s="34">
        <f t="shared" si="85"/>
        <v>0</v>
      </c>
      <c r="K95" s="34">
        <f t="shared" si="85"/>
        <v>0</v>
      </c>
      <c r="L95" s="34">
        <f t="shared" si="85"/>
        <v>0</v>
      </c>
      <c r="M95" s="34">
        <f t="shared" si="85"/>
        <v>0</v>
      </c>
      <c r="N95" s="34">
        <f t="shared" si="85"/>
        <v>0</v>
      </c>
      <c r="O95" s="34">
        <f t="shared" si="85"/>
        <v>0</v>
      </c>
      <c r="P95" s="34">
        <f t="shared" si="85"/>
        <v>0</v>
      </c>
      <c r="Q95" s="34">
        <f t="shared" si="85"/>
        <v>0</v>
      </c>
      <c r="R95" s="34">
        <f t="shared" si="85"/>
        <v>0</v>
      </c>
      <c r="S95" s="34">
        <f t="shared" si="85"/>
        <v>0</v>
      </c>
      <c r="T95" s="34">
        <f t="shared" si="85"/>
        <v>799000000</v>
      </c>
      <c r="U95" s="34">
        <f t="shared" si="85"/>
        <v>39057455</v>
      </c>
      <c r="V95" s="34">
        <f t="shared" si="85"/>
        <v>31820763</v>
      </c>
      <c r="W95" s="34">
        <f t="shared" si="85"/>
        <v>29835087</v>
      </c>
      <c r="X95" s="34">
        <f t="shared" si="85"/>
        <v>27355788</v>
      </c>
      <c r="Y95" s="34">
        <f t="shared" si="85"/>
        <v>0</v>
      </c>
      <c r="Z95" s="34">
        <f t="shared" si="85"/>
        <v>0</v>
      </c>
      <c r="AA95" s="34">
        <f t="shared" si="85"/>
        <v>0</v>
      </c>
      <c r="AB95" s="34">
        <f t="shared" si="85"/>
        <v>0</v>
      </c>
      <c r="AC95" s="34">
        <f t="shared" si="85"/>
        <v>0</v>
      </c>
      <c r="AD95" s="34">
        <f t="shared" si="85"/>
        <v>0</v>
      </c>
      <c r="AE95" s="34">
        <f t="shared" si="85"/>
        <v>0</v>
      </c>
      <c r="AF95" s="34">
        <f t="shared" si="85"/>
        <v>0</v>
      </c>
      <c r="AG95" s="34">
        <f t="shared" si="85"/>
        <v>128069093</v>
      </c>
      <c r="AH95" s="34">
        <f t="shared" si="85"/>
        <v>39057455</v>
      </c>
      <c r="AI95" s="34">
        <f t="shared" si="85"/>
        <v>31820763</v>
      </c>
      <c r="AJ95" s="34">
        <f t="shared" si="85"/>
        <v>26669280</v>
      </c>
      <c r="AK95" s="34">
        <f t="shared" si="85"/>
        <v>-16780435</v>
      </c>
      <c r="AL95" s="34">
        <f t="shared" si="85"/>
        <v>0</v>
      </c>
      <c r="AM95" s="34">
        <f t="shared" si="85"/>
        <v>0</v>
      </c>
      <c r="AN95" s="34">
        <f t="shared" si="85"/>
        <v>0</v>
      </c>
      <c r="AO95" s="34">
        <f t="shared" si="85"/>
        <v>0</v>
      </c>
      <c r="AP95" s="34">
        <f t="shared" si="85"/>
        <v>0</v>
      </c>
      <c r="AQ95" s="34">
        <f t="shared" si="85"/>
        <v>0</v>
      </c>
      <c r="AR95" s="34">
        <f t="shared" si="85"/>
        <v>0</v>
      </c>
      <c r="AS95" s="34">
        <f t="shared" si="85"/>
        <v>0</v>
      </c>
      <c r="AT95" s="34">
        <f t="shared" si="85"/>
        <v>80767063</v>
      </c>
      <c r="AU95" s="34">
        <f t="shared" si="85"/>
        <v>39057455</v>
      </c>
      <c r="AV95" s="34">
        <f t="shared" si="85"/>
        <v>31820763</v>
      </c>
      <c r="AW95" s="34">
        <f t="shared" si="85"/>
        <v>26669280</v>
      </c>
      <c r="AX95" s="34">
        <f>+AX96</f>
        <v>-16780435</v>
      </c>
      <c r="AY95" s="34">
        <f>+AY96</f>
        <v>0</v>
      </c>
      <c r="AZ95" s="34">
        <f t="shared" si="85"/>
        <v>0</v>
      </c>
      <c r="BA95" s="34">
        <f t="shared" si="85"/>
        <v>0</v>
      </c>
      <c r="BB95" s="34">
        <f t="shared" si="85"/>
        <v>0</v>
      </c>
      <c r="BC95" s="34">
        <f t="shared" si="85"/>
        <v>0</v>
      </c>
      <c r="BD95" s="34">
        <f t="shared" si="85"/>
        <v>0</v>
      </c>
      <c r="BE95" s="34">
        <f t="shared" si="85"/>
        <v>0</v>
      </c>
      <c r="BF95" s="34">
        <f t="shared" si="85"/>
        <v>0</v>
      </c>
      <c r="BG95" s="34">
        <f t="shared" si="85"/>
        <v>80767063</v>
      </c>
      <c r="BH95" s="25">
        <f t="shared" si="62"/>
        <v>0</v>
      </c>
    </row>
    <row r="96" spans="1:60" ht="21" customHeight="1" x14ac:dyDescent="0.2">
      <c r="A96" s="137" t="s">
        <v>247</v>
      </c>
      <c r="B96" s="146"/>
      <c r="C96" s="137" t="s">
        <v>248</v>
      </c>
      <c r="D96" s="137">
        <f t="shared" ref="D96:S96" si="86">SUM(D97:D98)</f>
        <v>799000000</v>
      </c>
      <c r="E96" s="137">
        <f>SUM(E97:E98)</f>
        <v>0</v>
      </c>
      <c r="F96" s="137">
        <f t="shared" si="86"/>
        <v>0</v>
      </c>
      <c r="G96" s="137">
        <f>SUM(G97:G98)</f>
        <v>799000000</v>
      </c>
      <c r="H96" s="137">
        <f t="shared" si="86"/>
        <v>799000000</v>
      </c>
      <c r="I96" s="137">
        <f t="shared" si="86"/>
        <v>0</v>
      </c>
      <c r="J96" s="137">
        <f t="shared" si="86"/>
        <v>0</v>
      </c>
      <c r="K96" s="137">
        <f t="shared" si="86"/>
        <v>0</v>
      </c>
      <c r="L96" s="137">
        <f t="shared" si="86"/>
        <v>0</v>
      </c>
      <c r="M96" s="137">
        <f>SUM(M97:M98)</f>
        <v>0</v>
      </c>
      <c r="N96" s="137">
        <f t="shared" si="86"/>
        <v>0</v>
      </c>
      <c r="O96" s="137">
        <f t="shared" si="86"/>
        <v>0</v>
      </c>
      <c r="P96" s="137">
        <f t="shared" si="86"/>
        <v>0</v>
      </c>
      <c r="Q96" s="137">
        <f t="shared" si="86"/>
        <v>0</v>
      </c>
      <c r="R96" s="137">
        <f t="shared" si="86"/>
        <v>0</v>
      </c>
      <c r="S96" s="137">
        <f t="shared" si="86"/>
        <v>0</v>
      </c>
      <c r="T96" s="137">
        <f>SUM(T97:T98)</f>
        <v>799000000</v>
      </c>
      <c r="U96" s="137">
        <f>SUM(U97:U98)</f>
        <v>39057455</v>
      </c>
      <c r="V96" s="137">
        <f t="shared" ref="V96:AF96" si="87">SUM(V97:V98)</f>
        <v>31820763</v>
      </c>
      <c r="W96" s="137">
        <f t="shared" si="87"/>
        <v>29835087</v>
      </c>
      <c r="X96" s="137">
        <f t="shared" si="87"/>
        <v>27355788</v>
      </c>
      <c r="Y96" s="137">
        <f t="shared" si="87"/>
        <v>0</v>
      </c>
      <c r="Z96" s="137">
        <f>SUM(Z97:Z98)</f>
        <v>0</v>
      </c>
      <c r="AA96" s="137">
        <f t="shared" si="87"/>
        <v>0</v>
      </c>
      <c r="AB96" s="137">
        <f t="shared" si="87"/>
        <v>0</v>
      </c>
      <c r="AC96" s="137">
        <f t="shared" si="87"/>
        <v>0</v>
      </c>
      <c r="AD96" s="137">
        <f t="shared" si="87"/>
        <v>0</v>
      </c>
      <c r="AE96" s="137">
        <f t="shared" si="87"/>
        <v>0</v>
      </c>
      <c r="AF96" s="137">
        <f t="shared" si="87"/>
        <v>0</v>
      </c>
      <c r="AG96" s="137">
        <f>SUM(AG97:AG98)</f>
        <v>128069093</v>
      </c>
      <c r="AH96" s="137">
        <f>SUM(AH97:AH98)</f>
        <v>39057455</v>
      </c>
      <c r="AI96" s="137">
        <f t="shared" ref="AI96:BF96" si="88">SUM(AI97:AI98)</f>
        <v>31820763</v>
      </c>
      <c r="AJ96" s="137">
        <f t="shared" si="88"/>
        <v>26669280</v>
      </c>
      <c r="AK96" s="137">
        <f t="shared" si="88"/>
        <v>-16780435</v>
      </c>
      <c r="AL96" s="137">
        <f t="shared" si="88"/>
        <v>0</v>
      </c>
      <c r="AM96" s="137">
        <f t="shared" si="88"/>
        <v>0</v>
      </c>
      <c r="AN96" s="137">
        <f t="shared" si="88"/>
        <v>0</v>
      </c>
      <c r="AO96" s="137">
        <f t="shared" si="88"/>
        <v>0</v>
      </c>
      <c r="AP96" s="137">
        <f t="shared" si="88"/>
        <v>0</v>
      </c>
      <c r="AQ96" s="137">
        <f t="shared" si="88"/>
        <v>0</v>
      </c>
      <c r="AR96" s="137">
        <f t="shared" si="88"/>
        <v>0</v>
      </c>
      <c r="AS96" s="137">
        <f t="shared" si="88"/>
        <v>0</v>
      </c>
      <c r="AT96" s="137">
        <f>SUM(AH96:AS96)</f>
        <v>80767063</v>
      </c>
      <c r="AU96" s="137">
        <f t="shared" si="88"/>
        <v>39057455</v>
      </c>
      <c r="AV96" s="137">
        <f t="shared" si="88"/>
        <v>31820763</v>
      </c>
      <c r="AW96" s="137">
        <f t="shared" si="88"/>
        <v>26669280</v>
      </c>
      <c r="AX96" s="137">
        <f>SUM(AX97:AX98)</f>
        <v>-16780435</v>
      </c>
      <c r="AY96" s="137">
        <f>SUM(AY97:AY98)</f>
        <v>0</v>
      </c>
      <c r="AZ96" s="137">
        <f>SUM(AZ97:AZ98)</f>
        <v>0</v>
      </c>
      <c r="BA96" s="137">
        <f t="shared" si="88"/>
        <v>0</v>
      </c>
      <c r="BB96" s="137">
        <f t="shared" si="88"/>
        <v>0</v>
      </c>
      <c r="BC96" s="137">
        <f t="shared" si="88"/>
        <v>0</v>
      </c>
      <c r="BD96" s="137">
        <f t="shared" si="88"/>
        <v>0</v>
      </c>
      <c r="BE96" s="137">
        <f t="shared" si="88"/>
        <v>0</v>
      </c>
      <c r="BF96" s="137">
        <f t="shared" si="88"/>
        <v>0</v>
      </c>
      <c r="BG96" s="137">
        <f>SUM(BG97:BG98)</f>
        <v>80767063</v>
      </c>
      <c r="BH96" s="25">
        <f t="shared" si="62"/>
        <v>0</v>
      </c>
    </row>
    <row r="97" spans="1:66" ht="21" customHeight="1" x14ac:dyDescent="0.2">
      <c r="A97" s="130" t="s">
        <v>249</v>
      </c>
      <c r="B97" s="131">
        <v>10</v>
      </c>
      <c r="C97" s="37" t="s">
        <v>250</v>
      </c>
      <c r="D97" s="37">
        <v>532666667</v>
      </c>
      <c r="E97" s="37">
        <v>0</v>
      </c>
      <c r="F97" s="37">
        <v>0</v>
      </c>
      <c r="G97" s="39">
        <f>SUM(D97:E97)-F97</f>
        <v>532666667</v>
      </c>
      <c r="H97" s="39">
        <v>532666667</v>
      </c>
      <c r="I97" s="39">
        <v>0</v>
      </c>
      <c r="J97" s="39">
        <v>0</v>
      </c>
      <c r="K97" s="39">
        <v>0</v>
      </c>
      <c r="L97" s="39">
        <v>0</v>
      </c>
      <c r="M97" s="37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f>SUM(H97:S97)</f>
        <v>532666667</v>
      </c>
      <c r="U97" s="39">
        <v>12934547</v>
      </c>
      <c r="V97" s="39">
        <v>14137866</v>
      </c>
      <c r="W97" s="39">
        <v>17706601</v>
      </c>
      <c r="X97" s="39">
        <v>17470417</v>
      </c>
      <c r="Y97" s="39">
        <v>0</v>
      </c>
      <c r="Z97" s="37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  <c r="AG97" s="39">
        <f>SUM(U97:AF97)</f>
        <v>62249431</v>
      </c>
      <c r="AH97" s="39">
        <v>12934547</v>
      </c>
      <c r="AI97" s="39">
        <v>14137866</v>
      </c>
      <c r="AJ97" s="39">
        <v>14540794</v>
      </c>
      <c r="AK97" s="39">
        <v>15802289</v>
      </c>
      <c r="AL97" s="39">
        <v>0</v>
      </c>
      <c r="AM97" s="39">
        <v>0</v>
      </c>
      <c r="AN97" s="39">
        <v>0</v>
      </c>
      <c r="AO97" s="39">
        <v>0</v>
      </c>
      <c r="AP97" s="39">
        <v>0</v>
      </c>
      <c r="AQ97" s="39">
        <v>0</v>
      </c>
      <c r="AR97" s="39">
        <v>0</v>
      </c>
      <c r="AS97" s="39">
        <v>0</v>
      </c>
      <c r="AT97" s="130">
        <f t="shared" ref="AT97" si="89">SUM(AH97:AS97)</f>
        <v>57415496</v>
      </c>
      <c r="AU97" s="39">
        <v>12934547</v>
      </c>
      <c r="AV97" s="39">
        <v>14137866</v>
      </c>
      <c r="AW97" s="39">
        <v>14540794</v>
      </c>
      <c r="AX97" s="39">
        <v>15802289</v>
      </c>
      <c r="AY97" s="39">
        <v>0</v>
      </c>
      <c r="AZ97" s="37">
        <v>0</v>
      </c>
      <c r="BA97" s="39">
        <v>0</v>
      </c>
      <c r="BB97" s="39">
        <v>0</v>
      </c>
      <c r="BC97" s="39">
        <v>0</v>
      </c>
      <c r="BD97" s="39">
        <v>0</v>
      </c>
      <c r="BE97" s="39">
        <v>0</v>
      </c>
      <c r="BF97" s="39">
        <v>0</v>
      </c>
      <c r="BG97" s="39">
        <f>SUM(AU97:BF97)</f>
        <v>57415496</v>
      </c>
      <c r="BH97" s="25">
        <f t="shared" si="62"/>
        <v>0</v>
      </c>
    </row>
    <row r="98" spans="1:66" ht="21" customHeight="1" x14ac:dyDescent="0.2">
      <c r="A98" s="75" t="s">
        <v>251</v>
      </c>
      <c r="B98" s="147">
        <v>10</v>
      </c>
      <c r="C98" s="75" t="s">
        <v>252</v>
      </c>
      <c r="D98" s="37">
        <v>266333333</v>
      </c>
      <c r="E98" s="37">
        <v>0</v>
      </c>
      <c r="F98" s="37">
        <v>0</v>
      </c>
      <c r="G98" s="75">
        <f>SUM(D98:E98)-F98</f>
        <v>266333333</v>
      </c>
      <c r="H98" s="75">
        <v>266333333</v>
      </c>
      <c r="I98" s="75">
        <v>0</v>
      </c>
      <c r="J98" s="75">
        <v>0</v>
      </c>
      <c r="K98" s="75">
        <v>0</v>
      </c>
      <c r="L98" s="75">
        <v>0</v>
      </c>
      <c r="M98" s="130">
        <v>0</v>
      </c>
      <c r="N98" s="75">
        <v>0</v>
      </c>
      <c r="O98" s="75">
        <v>0</v>
      </c>
      <c r="P98" s="75">
        <v>0</v>
      </c>
      <c r="Q98" s="75">
        <v>0</v>
      </c>
      <c r="R98" s="75">
        <v>0</v>
      </c>
      <c r="S98" s="39">
        <v>0</v>
      </c>
      <c r="T98" s="75">
        <f>SUM(H98:S98)</f>
        <v>266333333</v>
      </c>
      <c r="U98" s="75">
        <v>26122908</v>
      </c>
      <c r="V98" s="75">
        <v>17682897</v>
      </c>
      <c r="W98" s="75">
        <v>12128486</v>
      </c>
      <c r="X98" s="75">
        <v>9885371</v>
      </c>
      <c r="Y98" s="75">
        <v>0</v>
      </c>
      <c r="Z98" s="130">
        <v>0</v>
      </c>
      <c r="AA98" s="75">
        <v>0</v>
      </c>
      <c r="AB98" s="75">
        <v>0</v>
      </c>
      <c r="AC98" s="75">
        <v>0</v>
      </c>
      <c r="AD98" s="75">
        <v>0</v>
      </c>
      <c r="AE98" s="75">
        <v>0</v>
      </c>
      <c r="AF98" s="39">
        <v>0</v>
      </c>
      <c r="AG98" s="75">
        <f>SUM(U98:AF98)</f>
        <v>65819662</v>
      </c>
      <c r="AH98" s="75">
        <v>26122908</v>
      </c>
      <c r="AI98" s="75">
        <v>17682897</v>
      </c>
      <c r="AJ98" s="75">
        <v>12128486</v>
      </c>
      <c r="AK98" s="75">
        <v>-32582724</v>
      </c>
      <c r="AL98" s="75">
        <v>0</v>
      </c>
      <c r="AM98" s="75">
        <v>0</v>
      </c>
      <c r="AN98" s="75">
        <v>0</v>
      </c>
      <c r="AO98" s="75">
        <v>0</v>
      </c>
      <c r="AP98" s="75">
        <v>0</v>
      </c>
      <c r="AQ98" s="75">
        <v>0</v>
      </c>
      <c r="AR98" s="75">
        <v>0</v>
      </c>
      <c r="AS98" s="39">
        <v>0</v>
      </c>
      <c r="AT98" s="75">
        <f>SUM(AH98:AS98)</f>
        <v>23351567</v>
      </c>
      <c r="AU98" s="75">
        <v>26122908</v>
      </c>
      <c r="AV98" s="75">
        <v>17682897</v>
      </c>
      <c r="AW98" s="75">
        <v>12128486</v>
      </c>
      <c r="AX98" s="75">
        <v>-32582724</v>
      </c>
      <c r="AY98" s="75">
        <v>0</v>
      </c>
      <c r="AZ98" s="130">
        <v>0</v>
      </c>
      <c r="BA98" s="75">
        <v>0</v>
      </c>
      <c r="BB98" s="75">
        <v>0</v>
      </c>
      <c r="BC98" s="75">
        <v>0</v>
      </c>
      <c r="BD98" s="75">
        <v>0</v>
      </c>
      <c r="BE98" s="75">
        <v>0</v>
      </c>
      <c r="BF98" s="39">
        <v>0</v>
      </c>
      <c r="BG98" s="75">
        <f>SUM(AU98:BF98)</f>
        <v>23351567</v>
      </c>
      <c r="BH98" s="25">
        <f t="shared" si="62"/>
        <v>0</v>
      </c>
    </row>
    <row r="99" spans="1:66" ht="21" customHeight="1" x14ac:dyDescent="0.2">
      <c r="A99" s="92" t="s">
        <v>253</v>
      </c>
      <c r="B99" s="93"/>
      <c r="C99" s="92" t="s">
        <v>254</v>
      </c>
      <c r="D99" s="92">
        <f>+D100</f>
        <v>71447000</v>
      </c>
      <c r="E99" s="92">
        <f t="shared" ref="E99:BG99" si="90">+E100</f>
        <v>0</v>
      </c>
      <c r="F99" s="92">
        <f t="shared" si="90"/>
        <v>0</v>
      </c>
      <c r="G99" s="92">
        <f t="shared" si="90"/>
        <v>71447000</v>
      </c>
      <c r="H99" s="92">
        <f t="shared" si="90"/>
        <v>0</v>
      </c>
      <c r="I99" s="92">
        <f t="shared" si="90"/>
        <v>0</v>
      </c>
      <c r="J99" s="92">
        <f t="shared" si="90"/>
        <v>0</v>
      </c>
      <c r="K99" s="92">
        <f t="shared" si="90"/>
        <v>0</v>
      </c>
      <c r="L99" s="92">
        <f t="shared" si="90"/>
        <v>0</v>
      </c>
      <c r="M99" s="92">
        <f t="shared" si="90"/>
        <v>0</v>
      </c>
      <c r="N99" s="92">
        <f t="shared" si="90"/>
        <v>0</v>
      </c>
      <c r="O99" s="92">
        <f t="shared" si="90"/>
        <v>0</v>
      </c>
      <c r="P99" s="92">
        <f t="shared" si="90"/>
        <v>0</v>
      </c>
      <c r="Q99" s="92">
        <f t="shared" si="90"/>
        <v>0</v>
      </c>
      <c r="R99" s="92">
        <f t="shared" si="90"/>
        <v>0</v>
      </c>
      <c r="S99" s="92">
        <f t="shared" si="90"/>
        <v>0</v>
      </c>
      <c r="T99" s="92">
        <f t="shared" si="90"/>
        <v>0</v>
      </c>
      <c r="U99" s="92">
        <f t="shared" si="90"/>
        <v>0</v>
      </c>
      <c r="V99" s="92">
        <f t="shared" si="90"/>
        <v>0</v>
      </c>
      <c r="W99" s="92">
        <f t="shared" si="90"/>
        <v>0</v>
      </c>
      <c r="X99" s="92">
        <f t="shared" si="90"/>
        <v>0</v>
      </c>
      <c r="Y99" s="92">
        <f t="shared" si="90"/>
        <v>0</v>
      </c>
      <c r="Z99" s="92">
        <f t="shared" si="90"/>
        <v>0</v>
      </c>
      <c r="AA99" s="92">
        <f t="shared" si="90"/>
        <v>0</v>
      </c>
      <c r="AB99" s="92">
        <f t="shared" si="90"/>
        <v>0</v>
      </c>
      <c r="AC99" s="92">
        <f t="shared" si="90"/>
        <v>0</v>
      </c>
      <c r="AD99" s="92">
        <f t="shared" si="90"/>
        <v>0</v>
      </c>
      <c r="AE99" s="92">
        <f t="shared" si="90"/>
        <v>0</v>
      </c>
      <c r="AF99" s="92">
        <f t="shared" si="90"/>
        <v>0</v>
      </c>
      <c r="AG99" s="92">
        <f t="shared" si="90"/>
        <v>0</v>
      </c>
      <c r="AH99" s="92">
        <f t="shared" si="90"/>
        <v>0</v>
      </c>
      <c r="AI99" s="92">
        <f t="shared" si="90"/>
        <v>0</v>
      </c>
      <c r="AJ99" s="92">
        <f t="shared" si="90"/>
        <v>0</v>
      </c>
      <c r="AK99" s="92">
        <f t="shared" si="90"/>
        <v>0</v>
      </c>
      <c r="AL99" s="92">
        <f t="shared" si="90"/>
        <v>0</v>
      </c>
      <c r="AM99" s="92">
        <f t="shared" si="90"/>
        <v>0</v>
      </c>
      <c r="AN99" s="92">
        <f t="shared" si="90"/>
        <v>0</v>
      </c>
      <c r="AO99" s="92">
        <f t="shared" si="90"/>
        <v>0</v>
      </c>
      <c r="AP99" s="92">
        <f t="shared" si="90"/>
        <v>0</v>
      </c>
      <c r="AQ99" s="92">
        <f t="shared" si="90"/>
        <v>0</v>
      </c>
      <c r="AR99" s="92">
        <f t="shared" si="90"/>
        <v>0</v>
      </c>
      <c r="AS99" s="92">
        <f t="shared" si="90"/>
        <v>0</v>
      </c>
      <c r="AT99" s="92">
        <f>+AT100</f>
        <v>0</v>
      </c>
      <c r="AU99" s="92">
        <f t="shared" si="90"/>
        <v>0</v>
      </c>
      <c r="AV99" s="92">
        <f t="shared" si="90"/>
        <v>0</v>
      </c>
      <c r="AW99" s="92">
        <f t="shared" si="90"/>
        <v>0</v>
      </c>
      <c r="AX99" s="92">
        <f t="shared" si="90"/>
        <v>0</v>
      </c>
      <c r="AY99" s="92">
        <f>+AY100</f>
        <v>0</v>
      </c>
      <c r="AZ99" s="92">
        <f t="shared" si="90"/>
        <v>0</v>
      </c>
      <c r="BA99" s="92">
        <f t="shared" si="90"/>
        <v>0</v>
      </c>
      <c r="BB99" s="92">
        <f t="shared" si="90"/>
        <v>0</v>
      </c>
      <c r="BC99" s="92">
        <f t="shared" si="90"/>
        <v>0</v>
      </c>
      <c r="BD99" s="92">
        <f t="shared" si="90"/>
        <v>0</v>
      </c>
      <c r="BE99" s="92">
        <f t="shared" si="90"/>
        <v>0</v>
      </c>
      <c r="BF99" s="92">
        <f t="shared" si="90"/>
        <v>0</v>
      </c>
      <c r="BG99" s="92">
        <f t="shared" si="90"/>
        <v>0</v>
      </c>
      <c r="BH99" s="25">
        <f t="shared" si="62"/>
        <v>0</v>
      </c>
    </row>
    <row r="100" spans="1:66" ht="21" customHeight="1" x14ac:dyDescent="0.2">
      <c r="A100" s="30" t="s">
        <v>255</v>
      </c>
      <c r="B100" s="31"/>
      <c r="C100" s="30" t="s">
        <v>256</v>
      </c>
      <c r="D100" s="30">
        <f t="shared" ref="D100:BG100" si="91">SUM(D101:D101)</f>
        <v>71447000</v>
      </c>
      <c r="E100" s="30">
        <f t="shared" si="91"/>
        <v>0</v>
      </c>
      <c r="F100" s="30">
        <f t="shared" si="91"/>
        <v>0</v>
      </c>
      <c r="G100" s="30">
        <f t="shared" si="91"/>
        <v>71447000</v>
      </c>
      <c r="H100" s="30">
        <f t="shared" si="91"/>
        <v>0</v>
      </c>
      <c r="I100" s="30">
        <f t="shared" si="91"/>
        <v>0</v>
      </c>
      <c r="J100" s="30">
        <f t="shared" si="91"/>
        <v>0</v>
      </c>
      <c r="K100" s="30">
        <f t="shared" si="91"/>
        <v>0</v>
      </c>
      <c r="L100" s="30">
        <f t="shared" si="91"/>
        <v>0</v>
      </c>
      <c r="M100" s="30">
        <f t="shared" si="91"/>
        <v>0</v>
      </c>
      <c r="N100" s="30">
        <f t="shared" si="91"/>
        <v>0</v>
      </c>
      <c r="O100" s="30">
        <f t="shared" si="91"/>
        <v>0</v>
      </c>
      <c r="P100" s="30">
        <f t="shared" si="91"/>
        <v>0</v>
      </c>
      <c r="Q100" s="30">
        <f t="shared" si="91"/>
        <v>0</v>
      </c>
      <c r="R100" s="30">
        <f t="shared" si="91"/>
        <v>0</v>
      </c>
      <c r="S100" s="30">
        <f t="shared" si="91"/>
        <v>0</v>
      </c>
      <c r="T100" s="30">
        <f t="shared" si="91"/>
        <v>0</v>
      </c>
      <c r="U100" s="30">
        <f t="shared" si="91"/>
        <v>0</v>
      </c>
      <c r="V100" s="30">
        <f t="shared" si="91"/>
        <v>0</v>
      </c>
      <c r="W100" s="30">
        <f t="shared" si="91"/>
        <v>0</v>
      </c>
      <c r="X100" s="30">
        <f t="shared" si="91"/>
        <v>0</v>
      </c>
      <c r="Y100" s="30">
        <f t="shared" si="91"/>
        <v>0</v>
      </c>
      <c r="Z100" s="30">
        <f t="shared" si="91"/>
        <v>0</v>
      </c>
      <c r="AA100" s="30">
        <f t="shared" si="91"/>
        <v>0</v>
      </c>
      <c r="AB100" s="30">
        <f t="shared" si="91"/>
        <v>0</v>
      </c>
      <c r="AC100" s="30">
        <f t="shared" si="91"/>
        <v>0</v>
      </c>
      <c r="AD100" s="30">
        <f t="shared" si="91"/>
        <v>0</v>
      </c>
      <c r="AE100" s="30">
        <f t="shared" si="91"/>
        <v>0</v>
      </c>
      <c r="AF100" s="30">
        <f t="shared" si="91"/>
        <v>0</v>
      </c>
      <c r="AG100" s="30">
        <f t="shared" si="91"/>
        <v>0</v>
      </c>
      <c r="AH100" s="30">
        <f t="shared" si="91"/>
        <v>0</v>
      </c>
      <c r="AI100" s="30">
        <f t="shared" si="91"/>
        <v>0</v>
      </c>
      <c r="AJ100" s="30">
        <f t="shared" si="91"/>
        <v>0</v>
      </c>
      <c r="AK100" s="30">
        <f t="shared" si="91"/>
        <v>0</v>
      </c>
      <c r="AL100" s="30">
        <f t="shared" si="91"/>
        <v>0</v>
      </c>
      <c r="AM100" s="30">
        <f t="shared" si="91"/>
        <v>0</v>
      </c>
      <c r="AN100" s="30">
        <f t="shared" si="91"/>
        <v>0</v>
      </c>
      <c r="AO100" s="30">
        <f t="shared" si="91"/>
        <v>0</v>
      </c>
      <c r="AP100" s="30">
        <f t="shared" si="91"/>
        <v>0</v>
      </c>
      <c r="AQ100" s="30">
        <f t="shared" si="91"/>
        <v>0</v>
      </c>
      <c r="AR100" s="30">
        <f t="shared" si="91"/>
        <v>0</v>
      </c>
      <c r="AS100" s="30">
        <f t="shared" si="91"/>
        <v>0</v>
      </c>
      <c r="AT100" s="30">
        <f t="shared" si="91"/>
        <v>0</v>
      </c>
      <c r="AU100" s="30">
        <f t="shared" si="91"/>
        <v>0</v>
      </c>
      <c r="AV100" s="30">
        <f t="shared" si="91"/>
        <v>0</v>
      </c>
      <c r="AW100" s="30">
        <f t="shared" si="91"/>
        <v>0</v>
      </c>
      <c r="AX100" s="30">
        <f t="shared" si="91"/>
        <v>0</v>
      </c>
      <c r="AY100" s="30">
        <f t="shared" si="91"/>
        <v>0</v>
      </c>
      <c r="AZ100" s="30">
        <f t="shared" si="91"/>
        <v>0</v>
      </c>
      <c r="BA100" s="30">
        <f t="shared" si="91"/>
        <v>0</v>
      </c>
      <c r="BB100" s="30">
        <f t="shared" si="91"/>
        <v>0</v>
      </c>
      <c r="BC100" s="30">
        <f t="shared" si="91"/>
        <v>0</v>
      </c>
      <c r="BD100" s="30">
        <f t="shared" si="91"/>
        <v>0</v>
      </c>
      <c r="BE100" s="30">
        <f t="shared" si="91"/>
        <v>0</v>
      </c>
      <c r="BF100" s="30">
        <f t="shared" si="91"/>
        <v>0</v>
      </c>
      <c r="BG100" s="30">
        <f t="shared" si="91"/>
        <v>0</v>
      </c>
      <c r="BH100" s="25">
        <f t="shared" si="62"/>
        <v>0</v>
      </c>
    </row>
    <row r="101" spans="1:66" ht="21" customHeight="1" x14ac:dyDescent="0.2">
      <c r="A101" s="37" t="s">
        <v>257</v>
      </c>
      <c r="B101" s="148">
        <v>10</v>
      </c>
      <c r="C101" s="149" t="s">
        <v>258</v>
      </c>
      <c r="D101" s="149">
        <v>71447000</v>
      </c>
      <c r="E101" s="149">
        <v>0</v>
      </c>
      <c r="F101" s="149">
        <v>0</v>
      </c>
      <c r="G101" s="149">
        <f>SUM(D101:E101)-F101</f>
        <v>71447000</v>
      </c>
      <c r="H101" s="37">
        <v>0</v>
      </c>
      <c r="I101" s="37">
        <v>0</v>
      </c>
      <c r="J101" s="149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59">
        <f>SUM(H101:S101)</f>
        <v>0</v>
      </c>
      <c r="U101" s="58">
        <v>0</v>
      </c>
      <c r="V101" s="37">
        <v>0</v>
      </c>
      <c r="W101" s="149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59">
        <f>SUM(U101:AF101)</f>
        <v>0</v>
      </c>
      <c r="AH101" s="58">
        <v>0</v>
      </c>
      <c r="AI101" s="149">
        <v>0</v>
      </c>
      <c r="AJ101" s="149">
        <v>0</v>
      </c>
      <c r="AK101" s="37">
        <v>0</v>
      </c>
      <c r="AL101" s="37">
        <v>0</v>
      </c>
      <c r="AM101" s="37">
        <v>0</v>
      </c>
      <c r="AN101" s="37">
        <v>0</v>
      </c>
      <c r="AO101" s="37">
        <v>0</v>
      </c>
      <c r="AP101" s="37">
        <v>0</v>
      </c>
      <c r="AQ101" s="37">
        <v>0</v>
      </c>
      <c r="AR101" s="37">
        <v>0</v>
      </c>
      <c r="AS101" s="37">
        <v>0</v>
      </c>
      <c r="AT101" s="39">
        <f>SUM(AH101:AS101)</f>
        <v>0</v>
      </c>
      <c r="AU101" s="37">
        <v>0</v>
      </c>
      <c r="AV101" s="37">
        <v>0</v>
      </c>
      <c r="AW101" s="37">
        <v>0</v>
      </c>
      <c r="AX101" s="37">
        <v>0</v>
      </c>
      <c r="AY101" s="37">
        <v>0</v>
      </c>
      <c r="AZ101" s="37">
        <v>0</v>
      </c>
      <c r="BA101" s="37">
        <v>0</v>
      </c>
      <c r="BB101" s="37">
        <v>0</v>
      </c>
      <c r="BC101" s="37">
        <v>0</v>
      </c>
      <c r="BD101" s="37">
        <v>0</v>
      </c>
      <c r="BE101" s="37">
        <v>0</v>
      </c>
      <c r="BF101" s="37">
        <v>0</v>
      </c>
      <c r="BG101" s="37">
        <f>SUM(AU101:BF101)</f>
        <v>0</v>
      </c>
      <c r="BH101" s="25">
        <f t="shared" si="62"/>
        <v>0</v>
      </c>
    </row>
    <row r="102" spans="1:66" ht="22.5" customHeight="1" x14ac:dyDescent="0.2">
      <c r="A102" s="141" t="s">
        <v>259</v>
      </c>
      <c r="B102" s="140"/>
      <c r="C102" s="141" t="s">
        <v>260</v>
      </c>
      <c r="D102" s="141">
        <f>+D103+D107+D109</f>
        <v>1162000000</v>
      </c>
      <c r="E102" s="141">
        <f t="shared" ref="E102:BG102" si="92">+E103+E107+E109</f>
        <v>0</v>
      </c>
      <c r="F102" s="141">
        <f t="shared" si="92"/>
        <v>0</v>
      </c>
      <c r="G102" s="141">
        <f t="shared" si="92"/>
        <v>1162000000</v>
      </c>
      <c r="H102" s="141">
        <f t="shared" si="92"/>
        <v>45423175</v>
      </c>
      <c r="I102" s="141">
        <f t="shared" si="92"/>
        <v>3064590</v>
      </c>
      <c r="J102" s="141">
        <f t="shared" si="92"/>
        <v>228736370</v>
      </c>
      <c r="K102" s="141">
        <f t="shared" si="92"/>
        <v>8831593</v>
      </c>
      <c r="L102" s="141">
        <f t="shared" si="92"/>
        <v>0</v>
      </c>
      <c r="M102" s="141">
        <f t="shared" si="92"/>
        <v>0</v>
      </c>
      <c r="N102" s="141">
        <f t="shared" si="92"/>
        <v>0</v>
      </c>
      <c r="O102" s="141">
        <f t="shared" si="92"/>
        <v>0</v>
      </c>
      <c r="P102" s="141">
        <f t="shared" si="92"/>
        <v>0</v>
      </c>
      <c r="Q102" s="141">
        <f t="shared" si="92"/>
        <v>0</v>
      </c>
      <c r="R102" s="141">
        <f t="shared" si="92"/>
        <v>0</v>
      </c>
      <c r="S102" s="141">
        <f>+S103+S107+S109</f>
        <v>0</v>
      </c>
      <c r="T102" s="150">
        <f t="shared" si="92"/>
        <v>286055728</v>
      </c>
      <c r="U102" s="141">
        <f t="shared" si="92"/>
        <v>0</v>
      </c>
      <c r="V102" s="141">
        <f t="shared" si="92"/>
        <v>26091065</v>
      </c>
      <c r="W102" s="141">
        <f t="shared" si="92"/>
        <v>195039630</v>
      </c>
      <c r="X102" s="141">
        <f t="shared" si="92"/>
        <v>63521033</v>
      </c>
      <c r="Y102" s="141">
        <f t="shared" si="92"/>
        <v>0</v>
      </c>
      <c r="Z102" s="141">
        <f t="shared" si="92"/>
        <v>0</v>
      </c>
      <c r="AA102" s="141">
        <f t="shared" si="92"/>
        <v>0</v>
      </c>
      <c r="AB102" s="141">
        <f t="shared" si="92"/>
        <v>0</v>
      </c>
      <c r="AC102" s="141">
        <f t="shared" si="92"/>
        <v>0</v>
      </c>
      <c r="AD102" s="141">
        <f t="shared" si="92"/>
        <v>0</v>
      </c>
      <c r="AE102" s="141">
        <f t="shared" si="92"/>
        <v>0</v>
      </c>
      <c r="AF102" s="141">
        <f t="shared" si="92"/>
        <v>0</v>
      </c>
      <c r="AG102" s="150">
        <f t="shared" si="92"/>
        <v>284651728</v>
      </c>
      <c r="AH102" s="141">
        <f t="shared" si="92"/>
        <v>0</v>
      </c>
      <c r="AI102" s="141">
        <f t="shared" si="92"/>
        <v>26091065</v>
      </c>
      <c r="AJ102" s="141">
        <f t="shared" si="92"/>
        <v>195039630</v>
      </c>
      <c r="AK102" s="141">
        <f t="shared" si="92"/>
        <v>56093440</v>
      </c>
      <c r="AL102" s="141">
        <f t="shared" si="92"/>
        <v>0</v>
      </c>
      <c r="AM102" s="141">
        <f t="shared" si="92"/>
        <v>0</v>
      </c>
      <c r="AN102" s="141">
        <f t="shared" si="92"/>
        <v>0</v>
      </c>
      <c r="AO102" s="141">
        <f t="shared" si="92"/>
        <v>0</v>
      </c>
      <c r="AP102" s="141">
        <f>+AP103+AP107+AP109</f>
        <v>0</v>
      </c>
      <c r="AQ102" s="141">
        <f>+AQ103+AQ107+AQ109</f>
        <v>0</v>
      </c>
      <c r="AR102" s="141">
        <f>+AR103+AR107+AR109</f>
        <v>0</v>
      </c>
      <c r="AS102" s="141">
        <f>+AS103+AS107+AS109</f>
        <v>0</v>
      </c>
      <c r="AT102" s="141">
        <f>+AT103+AT107+AT109</f>
        <v>277224135</v>
      </c>
      <c r="AU102" s="141">
        <f t="shared" si="92"/>
        <v>0</v>
      </c>
      <c r="AV102" s="141">
        <f t="shared" si="92"/>
        <v>26091065</v>
      </c>
      <c r="AW102" s="141">
        <f t="shared" si="92"/>
        <v>195039630</v>
      </c>
      <c r="AX102" s="141">
        <f t="shared" si="92"/>
        <v>56093440</v>
      </c>
      <c r="AY102" s="141">
        <f>+AY103+AY107+AY109</f>
        <v>0</v>
      </c>
      <c r="AZ102" s="141">
        <f t="shared" si="92"/>
        <v>0</v>
      </c>
      <c r="BA102" s="141">
        <f t="shared" si="92"/>
        <v>0</v>
      </c>
      <c r="BB102" s="141">
        <f t="shared" si="92"/>
        <v>0</v>
      </c>
      <c r="BC102" s="141">
        <f t="shared" si="92"/>
        <v>0</v>
      </c>
      <c r="BD102" s="141">
        <f t="shared" si="92"/>
        <v>0</v>
      </c>
      <c r="BE102" s="141">
        <f t="shared" si="92"/>
        <v>0</v>
      </c>
      <c r="BF102" s="141">
        <f t="shared" si="92"/>
        <v>0</v>
      </c>
      <c r="BG102" s="141">
        <f t="shared" si="92"/>
        <v>277224135</v>
      </c>
      <c r="BH102" s="25">
        <f t="shared" si="62"/>
        <v>0</v>
      </c>
    </row>
    <row r="103" spans="1:66" ht="21" customHeight="1" x14ac:dyDescent="0.2">
      <c r="A103" s="92" t="s">
        <v>261</v>
      </c>
      <c r="B103" s="93"/>
      <c r="C103" s="92" t="s">
        <v>262</v>
      </c>
      <c r="D103" s="92">
        <f>+D104</f>
        <v>315000000</v>
      </c>
      <c r="E103" s="92">
        <f t="shared" ref="E103:BG103" si="93">+E104</f>
        <v>0</v>
      </c>
      <c r="F103" s="92">
        <f t="shared" si="93"/>
        <v>0</v>
      </c>
      <c r="G103" s="92">
        <f t="shared" si="93"/>
        <v>315000000</v>
      </c>
      <c r="H103" s="92">
        <f t="shared" si="93"/>
        <v>45423175</v>
      </c>
      <c r="I103" s="92">
        <f t="shared" si="93"/>
        <v>3064590</v>
      </c>
      <c r="J103" s="92">
        <f t="shared" si="93"/>
        <v>228736370</v>
      </c>
      <c r="K103" s="92">
        <f t="shared" si="93"/>
        <v>8831593</v>
      </c>
      <c r="L103" s="92">
        <f t="shared" si="93"/>
        <v>0</v>
      </c>
      <c r="M103" s="92">
        <f t="shared" si="93"/>
        <v>0</v>
      </c>
      <c r="N103" s="92">
        <f t="shared" si="93"/>
        <v>0</v>
      </c>
      <c r="O103" s="92">
        <f t="shared" si="93"/>
        <v>0</v>
      </c>
      <c r="P103" s="92">
        <f t="shared" si="93"/>
        <v>0</v>
      </c>
      <c r="Q103" s="92">
        <f t="shared" si="93"/>
        <v>0</v>
      </c>
      <c r="R103" s="92">
        <f t="shared" si="93"/>
        <v>0</v>
      </c>
      <c r="S103" s="92">
        <f t="shared" si="93"/>
        <v>0</v>
      </c>
      <c r="T103" s="92">
        <f t="shared" si="93"/>
        <v>286055728</v>
      </c>
      <c r="U103" s="92">
        <f t="shared" si="93"/>
        <v>0</v>
      </c>
      <c r="V103" s="92">
        <f t="shared" si="93"/>
        <v>26091065</v>
      </c>
      <c r="W103" s="92">
        <f t="shared" si="93"/>
        <v>195039630</v>
      </c>
      <c r="X103" s="92">
        <f t="shared" si="93"/>
        <v>63521033</v>
      </c>
      <c r="Y103" s="92">
        <f t="shared" si="93"/>
        <v>0</v>
      </c>
      <c r="Z103" s="92">
        <f t="shared" si="93"/>
        <v>0</v>
      </c>
      <c r="AA103" s="92">
        <f t="shared" si="93"/>
        <v>0</v>
      </c>
      <c r="AB103" s="92">
        <f t="shared" si="93"/>
        <v>0</v>
      </c>
      <c r="AC103" s="92">
        <f t="shared" si="93"/>
        <v>0</v>
      </c>
      <c r="AD103" s="92">
        <f t="shared" si="93"/>
        <v>0</v>
      </c>
      <c r="AE103" s="92">
        <f t="shared" si="93"/>
        <v>0</v>
      </c>
      <c r="AF103" s="92">
        <f t="shared" si="93"/>
        <v>0</v>
      </c>
      <c r="AG103" s="92">
        <f t="shared" si="93"/>
        <v>284651728</v>
      </c>
      <c r="AH103" s="92">
        <f t="shared" si="93"/>
        <v>0</v>
      </c>
      <c r="AI103" s="92">
        <f t="shared" si="93"/>
        <v>26091065</v>
      </c>
      <c r="AJ103" s="92">
        <f t="shared" si="93"/>
        <v>195039630</v>
      </c>
      <c r="AK103" s="92">
        <f t="shared" si="93"/>
        <v>56093440</v>
      </c>
      <c r="AL103" s="92">
        <f t="shared" si="93"/>
        <v>0</v>
      </c>
      <c r="AM103" s="92">
        <f t="shared" si="93"/>
        <v>0</v>
      </c>
      <c r="AN103" s="92">
        <f t="shared" si="93"/>
        <v>0</v>
      </c>
      <c r="AO103" s="92">
        <f t="shared" si="93"/>
        <v>0</v>
      </c>
      <c r="AP103" s="92">
        <f t="shared" si="93"/>
        <v>0</v>
      </c>
      <c r="AQ103" s="92">
        <f t="shared" si="93"/>
        <v>0</v>
      </c>
      <c r="AR103" s="92">
        <f t="shared" si="93"/>
        <v>0</v>
      </c>
      <c r="AS103" s="92">
        <f t="shared" si="93"/>
        <v>0</v>
      </c>
      <c r="AT103" s="92">
        <f t="shared" si="93"/>
        <v>277224135</v>
      </c>
      <c r="AU103" s="92">
        <f t="shared" si="93"/>
        <v>0</v>
      </c>
      <c r="AV103" s="92">
        <f t="shared" si="93"/>
        <v>26091065</v>
      </c>
      <c r="AW103" s="92">
        <f t="shared" si="93"/>
        <v>195039630</v>
      </c>
      <c r="AX103" s="92">
        <f t="shared" si="93"/>
        <v>56093440</v>
      </c>
      <c r="AY103" s="92">
        <f>+AY104</f>
        <v>0</v>
      </c>
      <c r="AZ103" s="92">
        <f t="shared" si="93"/>
        <v>0</v>
      </c>
      <c r="BA103" s="92">
        <f t="shared" si="93"/>
        <v>0</v>
      </c>
      <c r="BB103" s="92">
        <f t="shared" si="93"/>
        <v>0</v>
      </c>
      <c r="BC103" s="92">
        <f t="shared" si="93"/>
        <v>0</v>
      </c>
      <c r="BD103" s="92">
        <f t="shared" si="93"/>
        <v>0</v>
      </c>
      <c r="BE103" s="92">
        <f t="shared" si="93"/>
        <v>0</v>
      </c>
      <c r="BF103" s="92">
        <f t="shared" si="93"/>
        <v>0</v>
      </c>
      <c r="BG103" s="92">
        <f t="shared" si="93"/>
        <v>277224135</v>
      </c>
      <c r="BH103" s="25">
        <f t="shared" si="62"/>
        <v>0</v>
      </c>
    </row>
    <row r="104" spans="1:66" ht="21" customHeight="1" x14ac:dyDescent="0.2">
      <c r="A104" s="30" t="s">
        <v>263</v>
      </c>
      <c r="B104" s="31"/>
      <c r="C104" s="30" t="s">
        <v>264</v>
      </c>
      <c r="D104" s="30">
        <f>+D105+D106</f>
        <v>315000000</v>
      </c>
      <c r="E104" s="30">
        <f t="shared" ref="E104:BG104" si="94">+E105+E106</f>
        <v>0</v>
      </c>
      <c r="F104" s="30">
        <f t="shared" si="94"/>
        <v>0</v>
      </c>
      <c r="G104" s="30">
        <f>+G105+G106</f>
        <v>315000000</v>
      </c>
      <c r="H104" s="30">
        <f t="shared" si="94"/>
        <v>45423175</v>
      </c>
      <c r="I104" s="30">
        <f t="shared" si="94"/>
        <v>3064590</v>
      </c>
      <c r="J104" s="30">
        <f t="shared" si="94"/>
        <v>228736370</v>
      </c>
      <c r="K104" s="30">
        <f t="shared" si="94"/>
        <v>8831593</v>
      </c>
      <c r="L104" s="30">
        <f t="shared" si="94"/>
        <v>0</v>
      </c>
      <c r="M104" s="30">
        <f>+M105+M106</f>
        <v>0</v>
      </c>
      <c r="N104" s="30">
        <f t="shared" si="94"/>
        <v>0</v>
      </c>
      <c r="O104" s="30">
        <f t="shared" si="94"/>
        <v>0</v>
      </c>
      <c r="P104" s="30">
        <f t="shared" si="94"/>
        <v>0</v>
      </c>
      <c r="Q104" s="30">
        <f t="shared" si="94"/>
        <v>0</v>
      </c>
      <c r="R104" s="30">
        <f t="shared" si="94"/>
        <v>0</v>
      </c>
      <c r="S104" s="30">
        <f t="shared" si="94"/>
        <v>0</v>
      </c>
      <c r="T104" s="30">
        <f t="shared" si="94"/>
        <v>286055728</v>
      </c>
      <c r="U104" s="30">
        <f t="shared" si="94"/>
        <v>0</v>
      </c>
      <c r="V104" s="30">
        <f t="shared" si="94"/>
        <v>26091065</v>
      </c>
      <c r="W104" s="30">
        <f t="shared" si="94"/>
        <v>195039630</v>
      </c>
      <c r="X104" s="30">
        <f t="shared" si="94"/>
        <v>63521033</v>
      </c>
      <c r="Y104" s="30">
        <f t="shared" si="94"/>
        <v>0</v>
      </c>
      <c r="Z104" s="30">
        <f>+Z105+Z106</f>
        <v>0</v>
      </c>
      <c r="AA104" s="30">
        <f t="shared" si="94"/>
        <v>0</v>
      </c>
      <c r="AB104" s="30">
        <f t="shared" si="94"/>
        <v>0</v>
      </c>
      <c r="AC104" s="30">
        <f t="shared" si="94"/>
        <v>0</v>
      </c>
      <c r="AD104" s="30">
        <f t="shared" si="94"/>
        <v>0</v>
      </c>
      <c r="AE104" s="30">
        <f t="shared" si="94"/>
        <v>0</v>
      </c>
      <c r="AF104" s="30">
        <f t="shared" si="94"/>
        <v>0</v>
      </c>
      <c r="AG104" s="30">
        <f t="shared" si="94"/>
        <v>284651728</v>
      </c>
      <c r="AH104" s="30">
        <f t="shared" si="94"/>
        <v>0</v>
      </c>
      <c r="AI104" s="30">
        <f t="shared" si="94"/>
        <v>26091065</v>
      </c>
      <c r="AJ104" s="30">
        <f t="shared" si="94"/>
        <v>195039630</v>
      </c>
      <c r="AK104" s="30">
        <f t="shared" si="94"/>
        <v>56093440</v>
      </c>
      <c r="AL104" s="30">
        <f t="shared" si="94"/>
        <v>0</v>
      </c>
      <c r="AM104" s="30">
        <f t="shared" si="94"/>
        <v>0</v>
      </c>
      <c r="AN104" s="30">
        <f t="shared" si="94"/>
        <v>0</v>
      </c>
      <c r="AO104" s="30">
        <f t="shared" si="94"/>
        <v>0</v>
      </c>
      <c r="AP104" s="30">
        <f>+AP105+AP106</f>
        <v>0</v>
      </c>
      <c r="AQ104" s="30">
        <f>+AQ105+AQ106</f>
        <v>0</v>
      </c>
      <c r="AR104" s="30">
        <f>+AR105+AR106</f>
        <v>0</v>
      </c>
      <c r="AS104" s="30">
        <f>+AS105+AS106</f>
        <v>0</v>
      </c>
      <c r="AT104" s="30">
        <f>+AT105+AT106</f>
        <v>277224135</v>
      </c>
      <c r="AU104" s="30">
        <f t="shared" si="94"/>
        <v>0</v>
      </c>
      <c r="AV104" s="30">
        <f t="shared" si="94"/>
        <v>26091065</v>
      </c>
      <c r="AW104" s="30">
        <f t="shared" si="94"/>
        <v>195039630</v>
      </c>
      <c r="AX104" s="30">
        <f t="shared" si="94"/>
        <v>56093440</v>
      </c>
      <c r="AY104" s="30">
        <f>+AY105+AY106</f>
        <v>0</v>
      </c>
      <c r="AZ104" s="30">
        <f>+AZ105+AZ106</f>
        <v>0</v>
      </c>
      <c r="BA104" s="30">
        <f t="shared" si="94"/>
        <v>0</v>
      </c>
      <c r="BB104" s="30">
        <f t="shared" si="94"/>
        <v>0</v>
      </c>
      <c r="BC104" s="30">
        <f t="shared" si="94"/>
        <v>0</v>
      </c>
      <c r="BD104" s="30">
        <f t="shared" si="94"/>
        <v>0</v>
      </c>
      <c r="BE104" s="30">
        <f t="shared" si="94"/>
        <v>0</v>
      </c>
      <c r="BF104" s="30">
        <f t="shared" si="94"/>
        <v>0</v>
      </c>
      <c r="BG104" s="30">
        <f t="shared" si="94"/>
        <v>277224135</v>
      </c>
      <c r="BH104" s="25">
        <f t="shared" si="62"/>
        <v>0</v>
      </c>
    </row>
    <row r="105" spans="1:66" ht="21" customHeight="1" x14ac:dyDescent="0.2">
      <c r="A105" s="60" t="s">
        <v>265</v>
      </c>
      <c r="B105" s="131">
        <v>10</v>
      </c>
      <c r="C105" s="130" t="s">
        <v>266</v>
      </c>
      <c r="D105" s="37">
        <v>305000000</v>
      </c>
      <c r="E105" s="37">
        <v>0</v>
      </c>
      <c r="F105" s="37">
        <v>0</v>
      </c>
      <c r="G105" s="39">
        <f>SUM(D105:E105)-F105</f>
        <v>305000000</v>
      </c>
      <c r="H105" s="39">
        <v>45423175</v>
      </c>
      <c r="I105" s="39">
        <v>2919700</v>
      </c>
      <c r="J105" s="39">
        <v>228736370</v>
      </c>
      <c r="K105" s="39">
        <v>7427593</v>
      </c>
      <c r="L105" s="39">
        <v>0</v>
      </c>
      <c r="M105" s="37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f>SUM(H105:S105)</f>
        <v>284506838</v>
      </c>
      <c r="U105" s="39">
        <v>0</v>
      </c>
      <c r="V105" s="39">
        <v>25946175</v>
      </c>
      <c r="W105" s="39">
        <v>195039630</v>
      </c>
      <c r="X105" s="39">
        <v>63521033</v>
      </c>
      <c r="Y105" s="39">
        <v>0</v>
      </c>
      <c r="Z105" s="37">
        <v>0</v>
      </c>
      <c r="AA105" s="39">
        <v>0</v>
      </c>
      <c r="AB105" s="39">
        <v>0</v>
      </c>
      <c r="AC105" s="39">
        <v>0</v>
      </c>
      <c r="AD105" s="39">
        <v>0</v>
      </c>
      <c r="AE105" s="39">
        <v>0</v>
      </c>
      <c r="AF105" s="39">
        <v>0</v>
      </c>
      <c r="AG105" s="39">
        <f>SUM(U105:AF105)</f>
        <v>284506838</v>
      </c>
      <c r="AH105" s="39">
        <v>0</v>
      </c>
      <c r="AI105" s="39">
        <v>25946175</v>
      </c>
      <c r="AJ105" s="39">
        <v>195039630</v>
      </c>
      <c r="AK105" s="39">
        <v>56093440</v>
      </c>
      <c r="AL105" s="39">
        <v>0</v>
      </c>
      <c r="AM105" s="39">
        <v>0</v>
      </c>
      <c r="AN105" s="39">
        <v>0</v>
      </c>
      <c r="AO105" s="39">
        <v>0</v>
      </c>
      <c r="AP105" s="39">
        <v>0</v>
      </c>
      <c r="AQ105" s="39">
        <v>0</v>
      </c>
      <c r="AR105" s="39">
        <v>0</v>
      </c>
      <c r="AS105" s="39">
        <v>0</v>
      </c>
      <c r="AT105" s="39">
        <f>SUM(AH105:AS105)</f>
        <v>277079245</v>
      </c>
      <c r="AU105" s="39">
        <v>0</v>
      </c>
      <c r="AV105" s="39">
        <v>25946175</v>
      </c>
      <c r="AW105" s="39">
        <v>195039630</v>
      </c>
      <c r="AX105" s="39">
        <v>56093440</v>
      </c>
      <c r="AY105" s="39">
        <v>0</v>
      </c>
      <c r="AZ105" s="37">
        <v>0</v>
      </c>
      <c r="BA105" s="39">
        <v>0</v>
      </c>
      <c r="BB105" s="39">
        <v>0</v>
      </c>
      <c r="BC105" s="39">
        <v>0</v>
      </c>
      <c r="BD105" s="39">
        <v>0</v>
      </c>
      <c r="BE105" s="39">
        <v>0</v>
      </c>
      <c r="BF105" s="39">
        <v>0</v>
      </c>
      <c r="BG105" s="39">
        <f>SUM(AU105:BF105)</f>
        <v>277079245</v>
      </c>
      <c r="BH105" s="25">
        <f t="shared" si="62"/>
        <v>0</v>
      </c>
    </row>
    <row r="106" spans="1:66" ht="21" customHeight="1" x14ac:dyDescent="0.2">
      <c r="A106" s="151" t="s">
        <v>267</v>
      </c>
      <c r="B106" s="152">
        <v>10</v>
      </c>
      <c r="C106" s="153" t="s">
        <v>268</v>
      </c>
      <c r="D106" s="37">
        <v>10000000</v>
      </c>
      <c r="E106" s="37">
        <v>0</v>
      </c>
      <c r="F106" s="37">
        <v>0</v>
      </c>
      <c r="G106" s="134">
        <f>SUM(D106:E106)-F106</f>
        <v>10000000</v>
      </c>
      <c r="H106" s="39">
        <v>0</v>
      </c>
      <c r="I106" s="39">
        <v>144890</v>
      </c>
      <c r="J106" s="134">
        <v>0</v>
      </c>
      <c r="K106" s="39">
        <v>1404000</v>
      </c>
      <c r="L106" s="39">
        <v>0</v>
      </c>
      <c r="M106" s="37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134">
        <f>SUM(H106:S106)</f>
        <v>1548890</v>
      </c>
      <c r="U106" s="39">
        <v>0</v>
      </c>
      <c r="V106" s="39">
        <v>144890</v>
      </c>
      <c r="W106" s="134">
        <v>0</v>
      </c>
      <c r="X106" s="39">
        <v>0</v>
      </c>
      <c r="Y106" s="39">
        <v>0</v>
      </c>
      <c r="Z106" s="37">
        <v>0</v>
      </c>
      <c r="AA106" s="39">
        <v>0</v>
      </c>
      <c r="AB106" s="39">
        <v>0</v>
      </c>
      <c r="AC106" s="39">
        <v>0</v>
      </c>
      <c r="AD106" s="39">
        <v>0</v>
      </c>
      <c r="AE106" s="39">
        <v>0</v>
      </c>
      <c r="AF106" s="39">
        <v>0</v>
      </c>
      <c r="AG106" s="134">
        <f>SUM(U106:AF106)</f>
        <v>144890</v>
      </c>
      <c r="AH106" s="39">
        <v>0</v>
      </c>
      <c r="AI106" s="134">
        <v>144890</v>
      </c>
      <c r="AJ106" s="134">
        <v>0</v>
      </c>
      <c r="AK106" s="39">
        <v>0</v>
      </c>
      <c r="AL106" s="39">
        <v>0</v>
      </c>
      <c r="AM106" s="39">
        <v>0</v>
      </c>
      <c r="AN106" s="39">
        <v>0</v>
      </c>
      <c r="AO106" s="39">
        <v>0</v>
      </c>
      <c r="AP106" s="39">
        <v>0</v>
      </c>
      <c r="AQ106" s="39">
        <v>0</v>
      </c>
      <c r="AR106" s="39">
        <v>0</v>
      </c>
      <c r="AS106" s="39">
        <v>0</v>
      </c>
      <c r="AT106" s="39">
        <f>SUM(AH106:AS106)</f>
        <v>144890</v>
      </c>
      <c r="AU106" s="39">
        <v>0</v>
      </c>
      <c r="AV106" s="39">
        <v>144890</v>
      </c>
      <c r="AW106" s="134">
        <v>0</v>
      </c>
      <c r="AX106" s="39">
        <v>0</v>
      </c>
      <c r="AY106" s="39">
        <v>0</v>
      </c>
      <c r="AZ106" s="37">
        <v>0</v>
      </c>
      <c r="BA106" s="39">
        <v>0</v>
      </c>
      <c r="BB106" s="39">
        <v>0</v>
      </c>
      <c r="BC106" s="39">
        <v>0</v>
      </c>
      <c r="BD106" s="39">
        <v>0</v>
      </c>
      <c r="BE106" s="39">
        <v>0</v>
      </c>
      <c r="BF106" s="39">
        <v>0</v>
      </c>
      <c r="BG106" s="75">
        <f>SUM(AU106:BF106)</f>
        <v>144890</v>
      </c>
      <c r="BH106" s="25">
        <f t="shared" si="62"/>
        <v>0</v>
      </c>
    </row>
    <row r="107" spans="1:66" ht="21" customHeight="1" x14ac:dyDescent="0.2">
      <c r="A107" s="92" t="s">
        <v>269</v>
      </c>
      <c r="B107" s="93"/>
      <c r="C107" s="92" t="s">
        <v>270</v>
      </c>
      <c r="D107" s="110">
        <f>+D108</f>
        <v>826000000</v>
      </c>
      <c r="E107" s="92">
        <f t="shared" ref="E107:BE107" si="95">+E108</f>
        <v>0</v>
      </c>
      <c r="F107" s="92">
        <f t="shared" si="95"/>
        <v>0</v>
      </c>
      <c r="G107" s="92">
        <f>+G108</f>
        <v>826000000</v>
      </c>
      <c r="H107" s="92">
        <f t="shared" si="95"/>
        <v>0</v>
      </c>
      <c r="I107" s="92">
        <f t="shared" si="95"/>
        <v>0</v>
      </c>
      <c r="J107" s="92">
        <f t="shared" si="95"/>
        <v>0</v>
      </c>
      <c r="K107" s="92">
        <f t="shared" si="95"/>
        <v>0</v>
      </c>
      <c r="L107" s="92">
        <f t="shared" si="95"/>
        <v>0</v>
      </c>
      <c r="M107" s="92">
        <f t="shared" si="95"/>
        <v>0</v>
      </c>
      <c r="N107" s="92">
        <f t="shared" si="95"/>
        <v>0</v>
      </c>
      <c r="O107" s="92">
        <f t="shared" si="95"/>
        <v>0</v>
      </c>
      <c r="P107" s="92">
        <f t="shared" si="95"/>
        <v>0</v>
      </c>
      <c r="Q107" s="92">
        <f t="shared" si="95"/>
        <v>0</v>
      </c>
      <c r="R107" s="92">
        <f t="shared" si="95"/>
        <v>0</v>
      </c>
      <c r="S107" s="92">
        <f>+S108</f>
        <v>0</v>
      </c>
      <c r="T107" s="92">
        <f>+T108</f>
        <v>0</v>
      </c>
      <c r="U107" s="92">
        <f t="shared" si="95"/>
        <v>0</v>
      </c>
      <c r="V107" s="92">
        <f t="shared" si="95"/>
        <v>0</v>
      </c>
      <c r="W107" s="92">
        <f t="shared" si="95"/>
        <v>0</v>
      </c>
      <c r="X107" s="92">
        <f>+X108</f>
        <v>0</v>
      </c>
      <c r="Y107" s="92">
        <f t="shared" si="95"/>
        <v>0</v>
      </c>
      <c r="Z107" s="92">
        <f t="shared" si="95"/>
        <v>0</v>
      </c>
      <c r="AA107" s="92">
        <f t="shared" si="95"/>
        <v>0</v>
      </c>
      <c r="AB107" s="92">
        <f t="shared" si="95"/>
        <v>0</v>
      </c>
      <c r="AC107" s="92">
        <f t="shared" si="95"/>
        <v>0</v>
      </c>
      <c r="AD107" s="92">
        <f t="shared" si="95"/>
        <v>0</v>
      </c>
      <c r="AE107" s="92">
        <f t="shared" si="95"/>
        <v>0</v>
      </c>
      <c r="AF107" s="92">
        <f>+AF108</f>
        <v>0</v>
      </c>
      <c r="AG107" s="92">
        <f>+AG108</f>
        <v>0</v>
      </c>
      <c r="AH107" s="92">
        <f t="shared" si="95"/>
        <v>0</v>
      </c>
      <c r="AI107" s="92">
        <f t="shared" si="95"/>
        <v>0</v>
      </c>
      <c r="AJ107" s="92">
        <f t="shared" si="95"/>
        <v>0</v>
      </c>
      <c r="AK107" s="92">
        <f t="shared" si="95"/>
        <v>0</v>
      </c>
      <c r="AL107" s="92">
        <f t="shared" si="95"/>
        <v>0</v>
      </c>
      <c r="AM107" s="92">
        <f t="shared" si="95"/>
        <v>0</v>
      </c>
      <c r="AN107" s="92">
        <f t="shared" si="95"/>
        <v>0</v>
      </c>
      <c r="AO107" s="92">
        <f t="shared" si="95"/>
        <v>0</v>
      </c>
      <c r="AP107" s="92">
        <f t="shared" si="95"/>
        <v>0</v>
      </c>
      <c r="AQ107" s="92">
        <f t="shared" si="95"/>
        <v>0</v>
      </c>
      <c r="AR107" s="92">
        <f t="shared" si="95"/>
        <v>0</v>
      </c>
      <c r="AS107" s="92">
        <f t="shared" si="95"/>
        <v>0</v>
      </c>
      <c r="AT107" s="92">
        <f>+AT108</f>
        <v>0</v>
      </c>
      <c r="AU107" s="92">
        <f t="shared" si="95"/>
        <v>0</v>
      </c>
      <c r="AV107" s="92">
        <f t="shared" si="95"/>
        <v>0</v>
      </c>
      <c r="AW107" s="110">
        <f t="shared" si="95"/>
        <v>0</v>
      </c>
      <c r="AX107" s="92">
        <f t="shared" si="95"/>
        <v>0</v>
      </c>
      <c r="AY107" s="92">
        <f>+AY108</f>
        <v>0</v>
      </c>
      <c r="AZ107" s="92">
        <f t="shared" si="95"/>
        <v>0</v>
      </c>
      <c r="BA107" s="92">
        <f t="shared" si="95"/>
        <v>0</v>
      </c>
      <c r="BB107" s="92">
        <f t="shared" si="95"/>
        <v>0</v>
      </c>
      <c r="BC107" s="92">
        <f t="shared" si="95"/>
        <v>0</v>
      </c>
      <c r="BD107" s="92">
        <f t="shared" si="95"/>
        <v>0</v>
      </c>
      <c r="BE107" s="92">
        <f t="shared" si="95"/>
        <v>0</v>
      </c>
      <c r="BF107" s="92">
        <f>+BF108</f>
        <v>0</v>
      </c>
      <c r="BG107" s="92">
        <f>+BG108</f>
        <v>0</v>
      </c>
      <c r="BH107" s="25">
        <f t="shared" si="62"/>
        <v>0</v>
      </c>
    </row>
    <row r="108" spans="1:66" ht="21" customHeight="1" x14ac:dyDescent="0.2">
      <c r="A108" s="149" t="s">
        <v>271</v>
      </c>
      <c r="B108" s="148">
        <v>11</v>
      </c>
      <c r="C108" s="37" t="s">
        <v>272</v>
      </c>
      <c r="D108" s="37">
        <v>826000000</v>
      </c>
      <c r="E108" s="37">
        <v>0</v>
      </c>
      <c r="F108" s="37">
        <v>0</v>
      </c>
      <c r="G108" s="39">
        <f>SUM(D108:E108)-F108</f>
        <v>826000000</v>
      </c>
      <c r="H108" s="154"/>
      <c r="I108" s="39">
        <v>0</v>
      </c>
      <c r="J108" s="39">
        <v>0</v>
      </c>
      <c r="K108" s="39">
        <v>0</v>
      </c>
      <c r="L108" s="39">
        <v>0</v>
      </c>
      <c r="M108" s="37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f>SUM(H108:S108)</f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7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G108" s="39">
        <f>SUM(U108:AF108)</f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f>SUM(AH108:AS108)</f>
        <v>0</v>
      </c>
      <c r="AU108" s="39">
        <v>0</v>
      </c>
      <c r="AV108" s="39">
        <v>0</v>
      </c>
      <c r="AW108" s="39">
        <v>0</v>
      </c>
      <c r="AX108" s="39">
        <v>0</v>
      </c>
      <c r="AY108" s="39">
        <v>0</v>
      </c>
      <c r="AZ108" s="37">
        <v>0</v>
      </c>
      <c r="BA108" s="39">
        <v>0</v>
      </c>
      <c r="BB108" s="39">
        <v>0</v>
      </c>
      <c r="BC108" s="39">
        <v>0</v>
      </c>
      <c r="BD108" s="39">
        <v>0</v>
      </c>
      <c r="BE108" s="39">
        <v>0</v>
      </c>
      <c r="BF108" s="39">
        <v>0</v>
      </c>
      <c r="BG108" s="130">
        <f>SUM(AU108:BF108)</f>
        <v>0</v>
      </c>
      <c r="BH108" s="25">
        <f t="shared" si="62"/>
        <v>0</v>
      </c>
    </row>
    <row r="109" spans="1:66" ht="21" customHeight="1" x14ac:dyDescent="0.2">
      <c r="A109" s="92" t="s">
        <v>273</v>
      </c>
      <c r="B109" s="93"/>
      <c r="C109" s="92" t="s">
        <v>274</v>
      </c>
      <c r="D109" s="92">
        <f>+D110</f>
        <v>21000000</v>
      </c>
      <c r="E109" s="92">
        <f t="shared" ref="E109:BF109" si="96">+E110</f>
        <v>0</v>
      </c>
      <c r="F109" s="92">
        <f t="shared" si="96"/>
        <v>0</v>
      </c>
      <c r="G109" s="92">
        <f>+G110</f>
        <v>21000000</v>
      </c>
      <c r="H109" s="92">
        <f t="shared" si="96"/>
        <v>0</v>
      </c>
      <c r="I109" s="92">
        <f t="shared" si="96"/>
        <v>0</v>
      </c>
      <c r="J109" s="92">
        <f t="shared" si="96"/>
        <v>0</v>
      </c>
      <c r="K109" s="92">
        <f t="shared" si="96"/>
        <v>0</v>
      </c>
      <c r="L109" s="92">
        <f t="shared" si="96"/>
        <v>0</v>
      </c>
      <c r="M109" s="92">
        <f t="shared" si="96"/>
        <v>0</v>
      </c>
      <c r="N109" s="92">
        <f t="shared" si="96"/>
        <v>0</v>
      </c>
      <c r="O109" s="92">
        <f t="shared" si="96"/>
        <v>0</v>
      </c>
      <c r="P109" s="92">
        <f t="shared" si="96"/>
        <v>0</v>
      </c>
      <c r="Q109" s="92">
        <f t="shared" si="96"/>
        <v>0</v>
      </c>
      <c r="R109" s="92">
        <f t="shared" si="96"/>
        <v>0</v>
      </c>
      <c r="S109" s="92">
        <f t="shared" si="96"/>
        <v>0</v>
      </c>
      <c r="T109" s="92">
        <f t="shared" si="96"/>
        <v>0</v>
      </c>
      <c r="U109" s="92">
        <f t="shared" si="96"/>
        <v>0</v>
      </c>
      <c r="V109" s="92">
        <f t="shared" si="96"/>
        <v>0</v>
      </c>
      <c r="W109" s="92">
        <f t="shared" si="96"/>
        <v>0</v>
      </c>
      <c r="X109" s="92">
        <f t="shared" si="96"/>
        <v>0</v>
      </c>
      <c r="Y109" s="92">
        <f t="shared" si="96"/>
        <v>0</v>
      </c>
      <c r="Z109" s="92">
        <f t="shared" si="96"/>
        <v>0</v>
      </c>
      <c r="AA109" s="92">
        <f t="shared" si="96"/>
        <v>0</v>
      </c>
      <c r="AB109" s="92">
        <f t="shared" si="96"/>
        <v>0</v>
      </c>
      <c r="AC109" s="92">
        <f t="shared" si="96"/>
        <v>0</v>
      </c>
      <c r="AD109" s="92">
        <f t="shared" si="96"/>
        <v>0</v>
      </c>
      <c r="AE109" s="92">
        <f t="shared" si="96"/>
        <v>0</v>
      </c>
      <c r="AF109" s="92">
        <f t="shared" si="96"/>
        <v>0</v>
      </c>
      <c r="AG109" s="92">
        <f t="shared" si="96"/>
        <v>0</v>
      </c>
      <c r="AH109" s="92">
        <f t="shared" si="96"/>
        <v>0</v>
      </c>
      <c r="AI109" s="92">
        <f t="shared" si="96"/>
        <v>0</v>
      </c>
      <c r="AJ109" s="92">
        <f t="shared" si="96"/>
        <v>0</v>
      </c>
      <c r="AK109" s="92">
        <f t="shared" si="96"/>
        <v>0</v>
      </c>
      <c r="AL109" s="92">
        <f t="shared" si="96"/>
        <v>0</v>
      </c>
      <c r="AM109" s="92">
        <f t="shared" si="96"/>
        <v>0</v>
      </c>
      <c r="AN109" s="92">
        <f t="shared" si="96"/>
        <v>0</v>
      </c>
      <c r="AO109" s="92">
        <f t="shared" si="96"/>
        <v>0</v>
      </c>
      <c r="AP109" s="92">
        <f t="shared" si="96"/>
        <v>0</v>
      </c>
      <c r="AQ109" s="92">
        <f t="shared" si="96"/>
        <v>0</v>
      </c>
      <c r="AR109" s="92">
        <f t="shared" si="96"/>
        <v>0</v>
      </c>
      <c r="AS109" s="92">
        <f t="shared" si="96"/>
        <v>0</v>
      </c>
      <c r="AT109" s="92">
        <f>+AT110</f>
        <v>0</v>
      </c>
      <c r="AU109" s="92">
        <f t="shared" si="96"/>
        <v>0</v>
      </c>
      <c r="AV109" s="92">
        <f t="shared" si="96"/>
        <v>0</v>
      </c>
      <c r="AW109" s="92">
        <f t="shared" si="96"/>
        <v>0</v>
      </c>
      <c r="AX109" s="92">
        <f t="shared" si="96"/>
        <v>0</v>
      </c>
      <c r="AY109" s="92">
        <f>+AY110</f>
        <v>0</v>
      </c>
      <c r="AZ109" s="92">
        <f t="shared" si="96"/>
        <v>0</v>
      </c>
      <c r="BA109" s="92">
        <f t="shared" si="96"/>
        <v>0</v>
      </c>
      <c r="BB109" s="92">
        <f t="shared" si="96"/>
        <v>0</v>
      </c>
      <c r="BC109" s="92">
        <f t="shared" si="96"/>
        <v>0</v>
      </c>
      <c r="BD109" s="92">
        <f t="shared" si="96"/>
        <v>0</v>
      </c>
      <c r="BE109" s="92">
        <f t="shared" si="96"/>
        <v>0</v>
      </c>
      <c r="BF109" s="92">
        <f t="shared" si="96"/>
        <v>0</v>
      </c>
      <c r="BG109" s="92">
        <f>+BG110</f>
        <v>0</v>
      </c>
      <c r="BH109" s="25">
        <f t="shared" si="62"/>
        <v>0</v>
      </c>
    </row>
    <row r="110" spans="1:66" ht="21" customHeight="1" x14ac:dyDescent="0.2">
      <c r="A110" s="151" t="s">
        <v>275</v>
      </c>
      <c r="B110" s="148">
        <v>10</v>
      </c>
      <c r="C110" s="130" t="s">
        <v>276</v>
      </c>
      <c r="D110" s="130">
        <v>21000000</v>
      </c>
      <c r="E110" s="37">
        <v>0</v>
      </c>
      <c r="F110" s="37">
        <v>0</v>
      </c>
      <c r="G110" s="39">
        <f>SUM(D110:E110)-F110</f>
        <v>21000000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7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f>SUM(H110:S110)</f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7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f>SUM(U110:AF110)</f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f>SUM(AH110:AS110)</f>
        <v>0</v>
      </c>
      <c r="AU110" s="39">
        <v>0</v>
      </c>
      <c r="AV110" s="39">
        <v>0</v>
      </c>
      <c r="AW110" s="39">
        <v>0</v>
      </c>
      <c r="AX110" s="39">
        <v>0</v>
      </c>
      <c r="AY110" s="39">
        <v>0</v>
      </c>
      <c r="AZ110" s="37">
        <v>0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f>SUM(AU110:BF110)</f>
        <v>0</v>
      </c>
      <c r="BH110" s="25">
        <f t="shared" si="62"/>
        <v>0</v>
      </c>
    </row>
    <row r="111" spans="1:66" s="8" customFormat="1" ht="21" customHeight="1" x14ac:dyDescent="0.2">
      <c r="A111" s="139" t="s">
        <v>277</v>
      </c>
      <c r="B111" s="140"/>
      <c r="C111" s="155" t="s">
        <v>278</v>
      </c>
      <c r="D111" s="141">
        <f>SUM(D112:D121)</f>
        <v>196744680851</v>
      </c>
      <c r="E111" s="141">
        <f t="shared" ref="E111:BG111" si="97">SUM(E112:E121)</f>
        <v>0</v>
      </c>
      <c r="F111" s="141">
        <f t="shared" si="97"/>
        <v>0</v>
      </c>
      <c r="G111" s="141">
        <f t="shared" si="97"/>
        <v>196744680851</v>
      </c>
      <c r="H111" s="141">
        <f t="shared" si="97"/>
        <v>124289756664.95999</v>
      </c>
      <c r="I111" s="155">
        <f t="shared" si="97"/>
        <v>54820949956.839996</v>
      </c>
      <c r="J111" s="141">
        <f t="shared" si="97"/>
        <v>6741419031.4200001</v>
      </c>
      <c r="K111" s="141">
        <f t="shared" si="97"/>
        <v>8970294843.9899998</v>
      </c>
      <c r="L111" s="141">
        <f t="shared" si="97"/>
        <v>0</v>
      </c>
      <c r="M111" s="141">
        <f t="shared" si="97"/>
        <v>0</v>
      </c>
      <c r="N111" s="141">
        <f t="shared" si="97"/>
        <v>0</v>
      </c>
      <c r="O111" s="141">
        <f t="shared" si="97"/>
        <v>0</v>
      </c>
      <c r="P111" s="141">
        <f t="shared" si="97"/>
        <v>0</v>
      </c>
      <c r="Q111" s="156">
        <f t="shared" si="97"/>
        <v>0</v>
      </c>
      <c r="R111" s="141">
        <f t="shared" si="97"/>
        <v>0</v>
      </c>
      <c r="S111" s="141">
        <f t="shared" si="97"/>
        <v>0</v>
      </c>
      <c r="T111" s="155">
        <f t="shared" si="97"/>
        <v>194822420497.21002</v>
      </c>
      <c r="U111" s="141">
        <f t="shared" si="97"/>
        <v>106245082720.27</v>
      </c>
      <c r="V111" s="141">
        <f t="shared" si="97"/>
        <v>176722644</v>
      </c>
      <c r="W111" s="141">
        <f t="shared" si="97"/>
        <v>6319634150</v>
      </c>
      <c r="X111" s="141">
        <f t="shared" si="97"/>
        <v>285839488</v>
      </c>
      <c r="Y111" s="141">
        <f t="shared" si="97"/>
        <v>0</v>
      </c>
      <c r="Z111" s="141">
        <f t="shared" si="97"/>
        <v>0</v>
      </c>
      <c r="AA111" s="141">
        <f t="shared" si="97"/>
        <v>0</v>
      </c>
      <c r="AB111" s="141">
        <f t="shared" si="97"/>
        <v>0</v>
      </c>
      <c r="AC111" s="156">
        <f t="shared" si="97"/>
        <v>0</v>
      </c>
      <c r="AD111" s="141">
        <f t="shared" si="97"/>
        <v>0</v>
      </c>
      <c r="AE111" s="141">
        <f t="shared" si="97"/>
        <v>0</v>
      </c>
      <c r="AF111" s="141">
        <f t="shared" si="97"/>
        <v>0</v>
      </c>
      <c r="AG111" s="155">
        <f t="shared" si="97"/>
        <v>113027279002.27</v>
      </c>
      <c r="AH111" s="141">
        <f>SUM(AH112:AH121)</f>
        <v>1352047437</v>
      </c>
      <c r="AI111" s="155">
        <f t="shared" si="97"/>
        <v>9526946950</v>
      </c>
      <c r="AJ111" s="141">
        <f t="shared" si="97"/>
        <v>16741824721.309999</v>
      </c>
      <c r="AK111" s="141">
        <f t="shared" si="97"/>
        <v>13300145404.74</v>
      </c>
      <c r="AL111" s="155">
        <f t="shared" si="97"/>
        <v>0</v>
      </c>
      <c r="AM111" s="155">
        <f t="shared" si="97"/>
        <v>0</v>
      </c>
      <c r="AN111" s="155">
        <f t="shared" si="97"/>
        <v>0</v>
      </c>
      <c r="AO111" s="155">
        <f t="shared" si="97"/>
        <v>0</v>
      </c>
      <c r="AP111" s="155">
        <f t="shared" si="97"/>
        <v>0</v>
      </c>
      <c r="AQ111" s="155">
        <f t="shared" si="97"/>
        <v>0</v>
      </c>
      <c r="AR111" s="155">
        <f t="shared" si="97"/>
        <v>0</v>
      </c>
      <c r="AS111" s="155">
        <f t="shared" si="97"/>
        <v>0</v>
      </c>
      <c r="AT111" s="141">
        <f t="shared" si="97"/>
        <v>40920964513.049995</v>
      </c>
      <c r="AU111" s="141">
        <f t="shared" si="97"/>
        <v>1352047437</v>
      </c>
      <c r="AV111" s="141">
        <f t="shared" si="97"/>
        <v>9526946950</v>
      </c>
      <c r="AW111" s="141">
        <f t="shared" si="97"/>
        <v>16741824721.309999</v>
      </c>
      <c r="AX111" s="141">
        <f t="shared" si="97"/>
        <v>13300145404.74</v>
      </c>
      <c r="AY111" s="141">
        <f t="shared" si="97"/>
        <v>0</v>
      </c>
      <c r="AZ111" s="141">
        <f t="shared" si="97"/>
        <v>0</v>
      </c>
      <c r="BA111" s="141">
        <f t="shared" si="97"/>
        <v>0</v>
      </c>
      <c r="BB111" s="141">
        <f t="shared" si="97"/>
        <v>0</v>
      </c>
      <c r="BC111" s="141">
        <f t="shared" si="97"/>
        <v>0</v>
      </c>
      <c r="BD111" s="141">
        <f t="shared" si="97"/>
        <v>0</v>
      </c>
      <c r="BE111" s="141">
        <f t="shared" si="97"/>
        <v>0</v>
      </c>
      <c r="BF111" s="141">
        <f t="shared" si="97"/>
        <v>0</v>
      </c>
      <c r="BG111" s="141">
        <f t="shared" si="97"/>
        <v>40920964513.049995</v>
      </c>
      <c r="BH111" s="25">
        <f>AT111-BG111</f>
        <v>0</v>
      </c>
    </row>
    <row r="112" spans="1:66" s="163" customFormat="1" ht="21" customHeight="1" x14ac:dyDescent="0.2">
      <c r="A112" s="157" t="s">
        <v>279</v>
      </c>
      <c r="B112" s="158">
        <v>10</v>
      </c>
      <c r="C112" s="159" t="s">
        <v>280</v>
      </c>
      <c r="D112" s="107">
        <v>2500000000</v>
      </c>
      <c r="E112" s="107">
        <v>0</v>
      </c>
      <c r="F112" s="107">
        <v>0</v>
      </c>
      <c r="G112" s="107">
        <f t="shared" ref="G112:G121" si="98">SUM(D112:E112)-F112</f>
        <v>2500000000</v>
      </c>
      <c r="H112" s="107">
        <v>1884902600</v>
      </c>
      <c r="I112" s="107">
        <v>115509200</v>
      </c>
      <c r="J112" s="107">
        <v>408768666.68000001</v>
      </c>
      <c r="K112" s="107">
        <v>88100000</v>
      </c>
      <c r="L112" s="160">
        <v>0</v>
      </c>
      <c r="M112" s="161">
        <v>0</v>
      </c>
      <c r="N112" s="161">
        <v>0</v>
      </c>
      <c r="O112" s="161">
        <v>0</v>
      </c>
      <c r="P112" s="161">
        <v>0</v>
      </c>
      <c r="Q112" s="162">
        <v>0</v>
      </c>
      <c r="R112" s="107">
        <v>0</v>
      </c>
      <c r="S112" s="107">
        <v>0</v>
      </c>
      <c r="T112" s="106">
        <f>SUM(H112:S112)</f>
        <v>2497280466.6799998</v>
      </c>
      <c r="U112" s="107">
        <v>1822754500</v>
      </c>
      <c r="V112" s="107">
        <v>0</v>
      </c>
      <c r="W112" s="107">
        <v>15200</v>
      </c>
      <c r="X112" s="107">
        <v>2429989</v>
      </c>
      <c r="Y112" s="160">
        <v>0</v>
      </c>
      <c r="Z112" s="161">
        <v>0</v>
      </c>
      <c r="AA112" s="161">
        <v>0</v>
      </c>
      <c r="AB112" s="161">
        <v>0</v>
      </c>
      <c r="AC112" s="162">
        <v>0</v>
      </c>
      <c r="AD112" s="107">
        <v>0</v>
      </c>
      <c r="AE112" s="107">
        <v>0</v>
      </c>
      <c r="AF112" s="107">
        <v>0</v>
      </c>
      <c r="AG112" s="106">
        <f t="shared" ref="AG112:AG121" si="99">SUM(U112:AF112)</f>
        <v>1825199689</v>
      </c>
      <c r="AH112" s="107">
        <v>0</v>
      </c>
      <c r="AI112" s="107">
        <v>86672400.680000007</v>
      </c>
      <c r="AJ112" s="107">
        <v>191308266.33000001</v>
      </c>
      <c r="AK112" s="107">
        <v>199673255.66999999</v>
      </c>
      <c r="AL112" s="107">
        <v>0</v>
      </c>
      <c r="AM112" s="107">
        <v>0</v>
      </c>
      <c r="AN112" s="107">
        <v>0</v>
      </c>
      <c r="AO112" s="107">
        <v>0</v>
      </c>
      <c r="AP112" s="107">
        <v>0</v>
      </c>
      <c r="AQ112" s="107">
        <v>0</v>
      </c>
      <c r="AR112" s="107">
        <v>0</v>
      </c>
      <c r="AS112" s="107">
        <v>0</v>
      </c>
      <c r="AT112" s="107">
        <f>SUM(AH112:AS112)</f>
        <v>477653922.67999995</v>
      </c>
      <c r="AU112" s="107">
        <v>0</v>
      </c>
      <c r="AV112" s="107">
        <v>86672400.680000007</v>
      </c>
      <c r="AW112" s="107">
        <v>191308266.33000001</v>
      </c>
      <c r="AX112" s="107">
        <v>199673255.66999999</v>
      </c>
      <c r="AY112" s="107">
        <v>0</v>
      </c>
      <c r="AZ112" s="107">
        <v>0</v>
      </c>
      <c r="BA112" s="107">
        <v>0</v>
      </c>
      <c r="BB112" s="107">
        <v>0</v>
      </c>
      <c r="BC112" s="107">
        <v>0</v>
      </c>
      <c r="BD112" s="107">
        <v>0</v>
      </c>
      <c r="BE112" s="107">
        <v>0</v>
      </c>
      <c r="BF112" s="107">
        <v>0</v>
      </c>
      <c r="BG112" s="107">
        <f>SUM(AU112:BF112)</f>
        <v>477653922.67999995</v>
      </c>
      <c r="BH112" s="98">
        <f>AT112-BG112</f>
        <v>0</v>
      </c>
      <c r="BI112" s="6"/>
      <c r="BJ112" s="6"/>
      <c r="BK112" s="6"/>
      <c r="BL112" s="6"/>
      <c r="BM112" s="6"/>
      <c r="BN112" s="6"/>
    </row>
    <row r="113" spans="1:66" ht="21" customHeight="1" x14ac:dyDescent="0.2">
      <c r="A113" s="164" t="s">
        <v>281</v>
      </c>
      <c r="B113" s="126">
        <v>10</v>
      </c>
      <c r="C113" s="165" t="s">
        <v>280</v>
      </c>
      <c r="D113" s="129">
        <v>26628680851</v>
      </c>
      <c r="E113" s="107">
        <v>0</v>
      </c>
      <c r="F113" s="107">
        <v>0</v>
      </c>
      <c r="G113" s="39">
        <f t="shared" si="98"/>
        <v>26628680851</v>
      </c>
      <c r="H113" s="39">
        <v>14655955268.98</v>
      </c>
      <c r="I113" s="39">
        <v>3280645785.0100002</v>
      </c>
      <c r="J113" s="39">
        <v>431005499.02999997</v>
      </c>
      <c r="K113" s="39">
        <v>7681065829.3299999</v>
      </c>
      <c r="L113" s="68">
        <v>0</v>
      </c>
      <c r="M113" s="69">
        <v>0</v>
      </c>
      <c r="N113" s="69">
        <v>0</v>
      </c>
      <c r="O113" s="69">
        <v>0</v>
      </c>
      <c r="P113" s="69">
        <v>0</v>
      </c>
      <c r="Q113" s="71">
        <v>0</v>
      </c>
      <c r="R113" s="39">
        <v>0</v>
      </c>
      <c r="S113" s="39">
        <v>0</v>
      </c>
      <c r="T113" s="67">
        <f>SUM(H113:S113)</f>
        <v>26048672382.349998</v>
      </c>
      <c r="U113" s="39">
        <v>13755014468.65</v>
      </c>
      <c r="V113" s="39">
        <v>-54600645</v>
      </c>
      <c r="W113" s="39">
        <v>17082142</v>
      </c>
      <c r="X113" s="39">
        <v>23556758</v>
      </c>
      <c r="Y113" s="68">
        <v>0</v>
      </c>
      <c r="Z113" s="69">
        <v>0</v>
      </c>
      <c r="AA113" s="69">
        <v>0</v>
      </c>
      <c r="AB113" s="69">
        <v>0</v>
      </c>
      <c r="AC113" s="71">
        <v>0</v>
      </c>
      <c r="AD113" s="39">
        <v>0</v>
      </c>
      <c r="AE113" s="39">
        <v>0</v>
      </c>
      <c r="AF113" s="129">
        <v>0</v>
      </c>
      <c r="AG113" s="67">
        <f t="shared" si="99"/>
        <v>13741052723.65</v>
      </c>
      <c r="AH113" s="39">
        <v>0</v>
      </c>
      <c r="AI113" s="39">
        <v>617665233.35000002</v>
      </c>
      <c r="AJ113" s="39">
        <v>1506532061.99</v>
      </c>
      <c r="AK113" s="39">
        <v>1439483714.6700001</v>
      </c>
      <c r="AL113" s="39">
        <v>0</v>
      </c>
      <c r="AM113" s="39">
        <v>0</v>
      </c>
      <c r="AN113" s="39">
        <v>0</v>
      </c>
      <c r="AO113" s="39">
        <v>0</v>
      </c>
      <c r="AP113" s="39">
        <v>0</v>
      </c>
      <c r="AQ113" s="39">
        <v>0</v>
      </c>
      <c r="AR113" s="39">
        <v>0</v>
      </c>
      <c r="AS113" s="129">
        <v>0</v>
      </c>
      <c r="AT113" s="129">
        <f t="shared" ref="AT113:AT120" si="100">SUM(AH113:AS113)</f>
        <v>3563681010.0100002</v>
      </c>
      <c r="AU113" s="39">
        <v>0</v>
      </c>
      <c r="AV113" s="39">
        <v>617665233.35000002</v>
      </c>
      <c r="AW113" s="39">
        <v>1506532061.99</v>
      </c>
      <c r="AX113" s="39">
        <v>1439483714.6700001</v>
      </c>
      <c r="AY113" s="39">
        <v>0</v>
      </c>
      <c r="AZ113" s="39">
        <v>0</v>
      </c>
      <c r="BA113" s="39">
        <v>0</v>
      </c>
      <c r="BB113" s="39">
        <v>0</v>
      </c>
      <c r="BC113" s="39">
        <v>0</v>
      </c>
      <c r="BD113" s="39">
        <v>0</v>
      </c>
      <c r="BE113" s="39">
        <v>0</v>
      </c>
      <c r="BF113" s="129">
        <v>0</v>
      </c>
      <c r="BG113" s="39">
        <f t="shared" ref="BG113:BG121" si="101">SUM(AU113:BF113)</f>
        <v>3563681010.0100002</v>
      </c>
      <c r="BH113" s="25">
        <f t="shared" si="62"/>
        <v>0</v>
      </c>
    </row>
    <row r="114" spans="1:66" ht="21" customHeight="1" x14ac:dyDescent="0.2">
      <c r="A114" s="164" t="s">
        <v>282</v>
      </c>
      <c r="B114" s="126">
        <v>10</v>
      </c>
      <c r="C114" s="165" t="s">
        <v>280</v>
      </c>
      <c r="D114" s="129">
        <v>5754000000</v>
      </c>
      <c r="E114" s="107">
        <v>0</v>
      </c>
      <c r="F114" s="107">
        <v>0</v>
      </c>
      <c r="G114" s="39">
        <f t="shared" si="98"/>
        <v>5754000000</v>
      </c>
      <c r="H114" s="39">
        <v>5361260835</v>
      </c>
      <c r="I114" s="39">
        <v>0</v>
      </c>
      <c r="J114" s="39">
        <v>179891165</v>
      </c>
      <c r="K114" s="39">
        <v>122688599.98999999</v>
      </c>
      <c r="L114" s="68">
        <v>0</v>
      </c>
      <c r="M114" s="69">
        <v>0</v>
      </c>
      <c r="N114" s="69">
        <v>0</v>
      </c>
      <c r="O114" s="69">
        <v>0</v>
      </c>
      <c r="P114" s="69">
        <v>0</v>
      </c>
      <c r="Q114" s="71">
        <v>0</v>
      </c>
      <c r="R114" s="39">
        <v>0</v>
      </c>
      <c r="S114" s="39">
        <v>0</v>
      </c>
      <c r="T114" s="67">
        <f t="shared" ref="T114:T120" si="102">SUM(H114:S114)</f>
        <v>5663840599.9899998</v>
      </c>
      <c r="U114" s="39">
        <v>5325691262</v>
      </c>
      <c r="V114" s="39">
        <v>6688330</v>
      </c>
      <c r="W114" s="39">
        <v>4671571</v>
      </c>
      <c r="X114" s="39">
        <v>2157894</v>
      </c>
      <c r="Y114" s="68">
        <v>0</v>
      </c>
      <c r="Z114" s="69">
        <v>0</v>
      </c>
      <c r="AA114" s="69">
        <v>0</v>
      </c>
      <c r="AB114" s="69">
        <v>0</v>
      </c>
      <c r="AC114" s="71">
        <v>0</v>
      </c>
      <c r="AD114" s="39">
        <v>0</v>
      </c>
      <c r="AE114" s="39">
        <v>0</v>
      </c>
      <c r="AF114" s="129">
        <v>0</v>
      </c>
      <c r="AG114" s="67">
        <f t="shared" si="99"/>
        <v>5339209057</v>
      </c>
      <c r="AH114" s="39">
        <v>246827</v>
      </c>
      <c r="AI114" s="39">
        <v>203499448.33000001</v>
      </c>
      <c r="AJ114" s="39">
        <v>1648759323</v>
      </c>
      <c r="AK114" s="39">
        <v>452707337</v>
      </c>
      <c r="AL114" s="39">
        <v>0</v>
      </c>
      <c r="AM114" s="39">
        <v>0</v>
      </c>
      <c r="AN114" s="39">
        <v>0</v>
      </c>
      <c r="AO114" s="39">
        <v>0</v>
      </c>
      <c r="AP114" s="39">
        <v>0</v>
      </c>
      <c r="AQ114" s="39">
        <v>0</v>
      </c>
      <c r="AR114" s="39">
        <v>0</v>
      </c>
      <c r="AS114" s="129">
        <v>0</v>
      </c>
      <c r="AT114" s="129">
        <f t="shared" si="100"/>
        <v>2305212935.3299999</v>
      </c>
      <c r="AU114" s="39">
        <v>246827</v>
      </c>
      <c r="AV114" s="39">
        <v>203499448.33000001</v>
      </c>
      <c r="AW114" s="39">
        <v>1648759323</v>
      </c>
      <c r="AX114" s="39">
        <v>452707337</v>
      </c>
      <c r="AY114" s="39">
        <v>0</v>
      </c>
      <c r="AZ114" s="39">
        <v>0</v>
      </c>
      <c r="BA114" s="39">
        <v>0</v>
      </c>
      <c r="BB114" s="39">
        <v>0</v>
      </c>
      <c r="BC114" s="39">
        <v>0</v>
      </c>
      <c r="BD114" s="39">
        <v>0</v>
      </c>
      <c r="BE114" s="39">
        <v>0</v>
      </c>
      <c r="BF114" s="129">
        <v>0</v>
      </c>
      <c r="BG114" s="39">
        <f t="shared" si="101"/>
        <v>2305212935.3299999</v>
      </c>
      <c r="BH114" s="25">
        <f t="shared" si="62"/>
        <v>0</v>
      </c>
    </row>
    <row r="115" spans="1:66" ht="21" customHeight="1" x14ac:dyDescent="0.2">
      <c r="A115" s="164" t="s">
        <v>283</v>
      </c>
      <c r="B115" s="126">
        <v>10</v>
      </c>
      <c r="C115" s="165" t="s">
        <v>280</v>
      </c>
      <c r="D115" s="129">
        <v>3350000000</v>
      </c>
      <c r="E115" s="107">
        <v>0</v>
      </c>
      <c r="F115" s="107">
        <v>0</v>
      </c>
      <c r="G115" s="39">
        <f t="shared" si="98"/>
        <v>3350000000</v>
      </c>
      <c r="H115" s="39">
        <v>2529292000</v>
      </c>
      <c r="I115" s="39">
        <v>15000000</v>
      </c>
      <c r="J115" s="39">
        <v>672880000</v>
      </c>
      <c r="K115" s="39">
        <v>130328000</v>
      </c>
      <c r="L115" s="68">
        <v>0</v>
      </c>
      <c r="M115" s="69">
        <v>0</v>
      </c>
      <c r="N115" s="69">
        <v>0</v>
      </c>
      <c r="O115" s="69">
        <v>0</v>
      </c>
      <c r="P115" s="69">
        <v>0</v>
      </c>
      <c r="Q115" s="71">
        <v>0</v>
      </c>
      <c r="R115" s="39">
        <v>0</v>
      </c>
      <c r="S115" s="129">
        <v>0</v>
      </c>
      <c r="T115" s="67">
        <f t="shared" si="102"/>
        <v>3347500000</v>
      </c>
      <c r="U115" s="39">
        <v>2529292000</v>
      </c>
      <c r="V115" s="39">
        <v>0</v>
      </c>
      <c r="W115" s="39">
        <v>0</v>
      </c>
      <c r="X115" s="39">
        <v>0</v>
      </c>
      <c r="Y115" s="68">
        <v>0</v>
      </c>
      <c r="Z115" s="69">
        <v>0</v>
      </c>
      <c r="AA115" s="69">
        <v>0</v>
      </c>
      <c r="AB115" s="69">
        <v>0</v>
      </c>
      <c r="AC115" s="71">
        <v>0</v>
      </c>
      <c r="AD115" s="39">
        <v>0</v>
      </c>
      <c r="AE115" s="39">
        <v>0</v>
      </c>
      <c r="AF115" s="129">
        <v>0</v>
      </c>
      <c r="AG115" s="67">
        <f t="shared" si="99"/>
        <v>2529292000</v>
      </c>
      <c r="AH115" s="39">
        <v>0</v>
      </c>
      <c r="AI115" s="39">
        <v>96989468.670000002</v>
      </c>
      <c r="AJ115" s="39">
        <v>279102800</v>
      </c>
      <c r="AK115" s="39">
        <v>282140000</v>
      </c>
      <c r="AL115" s="39">
        <v>0</v>
      </c>
      <c r="AM115" s="39">
        <v>0</v>
      </c>
      <c r="AN115" s="39">
        <v>0</v>
      </c>
      <c r="AO115" s="39">
        <v>0</v>
      </c>
      <c r="AP115" s="39">
        <v>0</v>
      </c>
      <c r="AQ115" s="39">
        <v>0</v>
      </c>
      <c r="AR115" s="39">
        <v>0</v>
      </c>
      <c r="AS115" s="129">
        <v>0</v>
      </c>
      <c r="AT115" s="129">
        <f t="shared" si="100"/>
        <v>658232268.67000008</v>
      </c>
      <c r="AU115" s="39">
        <v>0</v>
      </c>
      <c r="AV115" s="39">
        <v>96989468.670000002</v>
      </c>
      <c r="AW115" s="39">
        <v>279102800</v>
      </c>
      <c r="AX115" s="39">
        <v>282140000</v>
      </c>
      <c r="AY115" s="39">
        <v>0</v>
      </c>
      <c r="AZ115" s="39">
        <v>0</v>
      </c>
      <c r="BA115" s="39">
        <v>0</v>
      </c>
      <c r="BB115" s="39">
        <v>0</v>
      </c>
      <c r="BC115" s="39">
        <v>0</v>
      </c>
      <c r="BD115" s="39">
        <v>0</v>
      </c>
      <c r="BE115" s="39">
        <v>0</v>
      </c>
      <c r="BF115" s="129">
        <v>0</v>
      </c>
      <c r="BG115" s="39">
        <f t="shared" si="101"/>
        <v>658232268.67000008</v>
      </c>
      <c r="BH115" s="25">
        <f t="shared" si="62"/>
        <v>0</v>
      </c>
    </row>
    <row r="116" spans="1:66" ht="21" customHeight="1" x14ac:dyDescent="0.2">
      <c r="A116" s="164" t="s">
        <v>284</v>
      </c>
      <c r="B116" s="126">
        <v>10</v>
      </c>
      <c r="C116" s="165" t="s">
        <v>280</v>
      </c>
      <c r="D116" s="129">
        <v>11550000000</v>
      </c>
      <c r="E116" s="107">
        <v>0</v>
      </c>
      <c r="F116" s="107">
        <v>0</v>
      </c>
      <c r="G116" s="39">
        <f t="shared" si="98"/>
        <v>11550000000</v>
      </c>
      <c r="H116" s="39">
        <v>9369343546.3299999</v>
      </c>
      <c r="I116" s="39">
        <v>973833756.66999996</v>
      </c>
      <c r="J116" s="39">
        <v>348992561</v>
      </c>
      <c r="K116" s="39">
        <v>619521599.66999996</v>
      </c>
      <c r="L116" s="68">
        <v>0</v>
      </c>
      <c r="M116" s="69">
        <v>0</v>
      </c>
      <c r="N116" s="69">
        <v>0</v>
      </c>
      <c r="O116" s="69">
        <v>0</v>
      </c>
      <c r="P116" s="69">
        <v>0</v>
      </c>
      <c r="Q116" s="71">
        <v>0</v>
      </c>
      <c r="R116" s="129">
        <v>0</v>
      </c>
      <c r="S116" s="39">
        <v>0</v>
      </c>
      <c r="T116" s="67">
        <f t="shared" si="102"/>
        <v>11311691463.67</v>
      </c>
      <c r="U116" s="39">
        <v>8903511978.3299999</v>
      </c>
      <c r="V116" s="39">
        <v>47964458</v>
      </c>
      <c r="W116" s="39">
        <v>106695235</v>
      </c>
      <c r="X116" s="39">
        <v>48631011</v>
      </c>
      <c r="Y116" s="68">
        <v>0</v>
      </c>
      <c r="Z116" s="69">
        <v>0</v>
      </c>
      <c r="AA116" s="69">
        <v>0</v>
      </c>
      <c r="AB116" s="69">
        <v>0</v>
      </c>
      <c r="AC116" s="71">
        <v>0</v>
      </c>
      <c r="AD116" s="39">
        <v>0</v>
      </c>
      <c r="AE116" s="39">
        <v>0</v>
      </c>
      <c r="AF116" s="129">
        <v>0</v>
      </c>
      <c r="AG116" s="67">
        <f t="shared" si="99"/>
        <v>9106802682.3299999</v>
      </c>
      <c r="AH116" s="39">
        <v>1958354</v>
      </c>
      <c r="AI116" s="39">
        <v>493916452.32999998</v>
      </c>
      <c r="AJ116" s="39">
        <v>1093231889</v>
      </c>
      <c r="AK116" s="39">
        <v>1068751099</v>
      </c>
      <c r="AL116" s="39">
        <v>0</v>
      </c>
      <c r="AM116" s="39">
        <v>0</v>
      </c>
      <c r="AN116" s="39">
        <v>0</v>
      </c>
      <c r="AO116" s="39">
        <v>0</v>
      </c>
      <c r="AP116" s="39">
        <v>0</v>
      </c>
      <c r="AQ116" s="39">
        <v>0</v>
      </c>
      <c r="AR116" s="39">
        <v>0</v>
      </c>
      <c r="AS116" s="129">
        <v>0</v>
      </c>
      <c r="AT116" s="129">
        <f t="shared" si="100"/>
        <v>2657857794.3299999</v>
      </c>
      <c r="AU116" s="39">
        <v>1958354</v>
      </c>
      <c r="AV116" s="39">
        <v>493916452.32999998</v>
      </c>
      <c r="AW116" s="39">
        <v>1093231889</v>
      </c>
      <c r="AX116" s="39">
        <v>1068751099</v>
      </c>
      <c r="AY116" s="39">
        <v>0</v>
      </c>
      <c r="AZ116" s="39">
        <v>0</v>
      </c>
      <c r="BA116" s="39">
        <v>0</v>
      </c>
      <c r="BB116" s="39">
        <v>0</v>
      </c>
      <c r="BC116" s="39">
        <v>0</v>
      </c>
      <c r="BD116" s="39">
        <v>0</v>
      </c>
      <c r="BE116" s="39">
        <v>0</v>
      </c>
      <c r="BF116" s="129">
        <v>0</v>
      </c>
      <c r="BG116" s="39">
        <f t="shared" si="101"/>
        <v>2657857794.3299999</v>
      </c>
      <c r="BH116" s="25">
        <f t="shared" si="62"/>
        <v>0</v>
      </c>
    </row>
    <row r="117" spans="1:66" s="163" customFormat="1" ht="21" customHeight="1" x14ac:dyDescent="0.2">
      <c r="A117" s="166" t="s">
        <v>285</v>
      </c>
      <c r="B117" s="167">
        <v>10</v>
      </c>
      <c r="C117" s="168" t="s">
        <v>280</v>
      </c>
      <c r="D117" s="129">
        <v>111531000000</v>
      </c>
      <c r="E117" s="107">
        <v>0</v>
      </c>
      <c r="F117" s="107">
        <v>0</v>
      </c>
      <c r="G117" s="129">
        <f t="shared" si="98"/>
        <v>111531000000</v>
      </c>
      <c r="H117" s="129">
        <v>71941171328.979996</v>
      </c>
      <c r="I117" s="129">
        <v>35379099878.18</v>
      </c>
      <c r="J117" s="129">
        <v>3690059826.71</v>
      </c>
      <c r="K117" s="129">
        <v>-97519245</v>
      </c>
      <c r="L117" s="169">
        <v>0</v>
      </c>
      <c r="M117" s="170">
        <v>0</v>
      </c>
      <c r="N117" s="170">
        <v>0</v>
      </c>
      <c r="O117" s="170">
        <v>0</v>
      </c>
      <c r="P117" s="170">
        <v>0</v>
      </c>
      <c r="Q117" s="171">
        <v>0</v>
      </c>
      <c r="R117" s="39">
        <v>0</v>
      </c>
      <c r="S117" s="39">
        <v>0</v>
      </c>
      <c r="T117" s="172">
        <f t="shared" si="102"/>
        <v>110912811788.87001</v>
      </c>
      <c r="U117" s="129">
        <v>55754906594.669998</v>
      </c>
      <c r="V117" s="129">
        <v>117301572</v>
      </c>
      <c r="W117" s="129">
        <v>76181819</v>
      </c>
      <c r="X117" s="129">
        <v>124585782</v>
      </c>
      <c r="Y117" s="169">
        <v>0</v>
      </c>
      <c r="Z117" s="170">
        <v>0</v>
      </c>
      <c r="AA117" s="170">
        <v>0</v>
      </c>
      <c r="AB117" s="170">
        <v>0</v>
      </c>
      <c r="AC117" s="171">
        <v>0</v>
      </c>
      <c r="AD117" s="129">
        <v>0</v>
      </c>
      <c r="AE117" s="129">
        <v>0</v>
      </c>
      <c r="AF117" s="129">
        <v>0</v>
      </c>
      <c r="AG117" s="172">
        <f t="shared" si="99"/>
        <v>56072975767.669998</v>
      </c>
      <c r="AH117" s="129">
        <v>1349509285</v>
      </c>
      <c r="AI117" s="129">
        <v>7192334017.9799995</v>
      </c>
      <c r="AJ117" s="129">
        <v>7799454069</v>
      </c>
      <c r="AK117" s="129">
        <v>7795157724</v>
      </c>
      <c r="AL117" s="129">
        <v>0</v>
      </c>
      <c r="AM117" s="129">
        <v>0</v>
      </c>
      <c r="AN117" s="129">
        <v>0</v>
      </c>
      <c r="AO117" s="129">
        <v>0</v>
      </c>
      <c r="AP117" s="129">
        <v>0</v>
      </c>
      <c r="AQ117" s="129">
        <v>0</v>
      </c>
      <c r="AR117" s="129">
        <v>0</v>
      </c>
      <c r="AS117" s="129">
        <v>0</v>
      </c>
      <c r="AT117" s="129">
        <f t="shared" si="100"/>
        <v>24136455095.98</v>
      </c>
      <c r="AU117" s="129">
        <v>1349509285</v>
      </c>
      <c r="AV117" s="129">
        <v>7192334017.9799995</v>
      </c>
      <c r="AW117" s="129">
        <v>7799454069</v>
      </c>
      <c r="AX117" s="129">
        <v>7795157724</v>
      </c>
      <c r="AY117" s="129">
        <v>0</v>
      </c>
      <c r="AZ117" s="129">
        <v>0</v>
      </c>
      <c r="BA117" s="129">
        <v>0</v>
      </c>
      <c r="BB117" s="129">
        <v>0</v>
      </c>
      <c r="BC117" s="129">
        <v>0</v>
      </c>
      <c r="BD117" s="129">
        <v>0</v>
      </c>
      <c r="BE117" s="129">
        <v>0</v>
      </c>
      <c r="BF117" s="129">
        <v>0</v>
      </c>
      <c r="BG117" s="129">
        <f t="shared" si="101"/>
        <v>24136455095.98</v>
      </c>
      <c r="BH117" s="98">
        <f>AT117-BG117</f>
        <v>0</v>
      </c>
      <c r="BI117" s="6"/>
      <c r="BJ117" s="6"/>
      <c r="BK117" s="6"/>
      <c r="BL117" s="6"/>
      <c r="BM117" s="6"/>
      <c r="BN117" s="6"/>
    </row>
    <row r="118" spans="1:66" s="173" customFormat="1" ht="21" customHeight="1" x14ac:dyDescent="0.2">
      <c r="A118" s="164" t="s">
        <v>286</v>
      </c>
      <c r="B118" s="126">
        <v>10</v>
      </c>
      <c r="C118" s="165" t="s">
        <v>287</v>
      </c>
      <c r="D118" s="129">
        <v>8431000000</v>
      </c>
      <c r="E118" s="107">
        <v>0</v>
      </c>
      <c r="F118" s="107">
        <v>0</v>
      </c>
      <c r="G118" s="39">
        <f t="shared" si="98"/>
        <v>8431000000</v>
      </c>
      <c r="H118" s="39">
        <v>7446862966.3199997</v>
      </c>
      <c r="I118" s="39">
        <v>118161666</v>
      </c>
      <c r="J118" s="39">
        <v>686656868</v>
      </c>
      <c r="K118" s="39">
        <v>82928272</v>
      </c>
      <c r="L118" s="68">
        <v>0</v>
      </c>
      <c r="M118" s="69">
        <v>0</v>
      </c>
      <c r="N118" s="69">
        <v>0</v>
      </c>
      <c r="O118" s="69">
        <v>0</v>
      </c>
      <c r="P118" s="69">
        <v>0</v>
      </c>
      <c r="Q118" s="71">
        <v>0</v>
      </c>
      <c r="R118" s="39">
        <v>0</v>
      </c>
      <c r="S118" s="39">
        <v>0</v>
      </c>
      <c r="T118" s="67">
        <f t="shared" si="102"/>
        <v>8334609772.3199997</v>
      </c>
      <c r="U118" s="39">
        <v>7089773506.9899998</v>
      </c>
      <c r="V118" s="39">
        <v>55877601</v>
      </c>
      <c r="W118" s="39">
        <v>8331681</v>
      </c>
      <c r="X118" s="39">
        <v>-21605333</v>
      </c>
      <c r="Y118" s="68">
        <v>0</v>
      </c>
      <c r="Z118" s="69">
        <v>0</v>
      </c>
      <c r="AA118" s="69">
        <v>0</v>
      </c>
      <c r="AB118" s="69">
        <v>0</v>
      </c>
      <c r="AC118" s="71">
        <v>0</v>
      </c>
      <c r="AD118" s="39">
        <v>0</v>
      </c>
      <c r="AE118" s="39">
        <v>0</v>
      </c>
      <c r="AF118" s="129">
        <v>0</v>
      </c>
      <c r="AG118" s="67">
        <f t="shared" si="99"/>
        <v>7132377455.9899998</v>
      </c>
      <c r="AH118" s="39">
        <v>332971</v>
      </c>
      <c r="AI118" s="39">
        <v>478082566.67000002</v>
      </c>
      <c r="AJ118" s="39">
        <v>770806174</v>
      </c>
      <c r="AK118" s="39">
        <v>715320993</v>
      </c>
      <c r="AL118" s="39">
        <v>0</v>
      </c>
      <c r="AM118" s="39">
        <v>0</v>
      </c>
      <c r="AN118" s="39">
        <v>0</v>
      </c>
      <c r="AO118" s="39">
        <v>0</v>
      </c>
      <c r="AP118" s="39">
        <v>0</v>
      </c>
      <c r="AQ118" s="39">
        <v>0</v>
      </c>
      <c r="AR118" s="39">
        <v>0</v>
      </c>
      <c r="AS118" s="129">
        <v>0</v>
      </c>
      <c r="AT118" s="129">
        <f t="shared" si="100"/>
        <v>1964542704.6700001</v>
      </c>
      <c r="AU118" s="39">
        <v>332971</v>
      </c>
      <c r="AV118" s="39">
        <v>478082566.67000002</v>
      </c>
      <c r="AW118" s="39">
        <v>770806174</v>
      </c>
      <c r="AX118" s="39">
        <v>715320993</v>
      </c>
      <c r="AY118" s="39">
        <v>0</v>
      </c>
      <c r="AZ118" s="39">
        <v>0</v>
      </c>
      <c r="BA118" s="39">
        <v>0</v>
      </c>
      <c r="BB118" s="39">
        <v>0</v>
      </c>
      <c r="BC118" s="39">
        <v>0</v>
      </c>
      <c r="BD118" s="39">
        <v>0</v>
      </c>
      <c r="BE118" s="39">
        <v>0</v>
      </c>
      <c r="BF118" s="129">
        <v>0</v>
      </c>
      <c r="BG118" s="39">
        <f t="shared" si="101"/>
        <v>1964542704.6700001</v>
      </c>
      <c r="BH118" s="25">
        <f t="shared" si="62"/>
        <v>0</v>
      </c>
    </row>
    <row r="119" spans="1:66" s="173" customFormat="1" ht="21" customHeight="1" x14ac:dyDescent="0.2">
      <c r="A119" s="164" t="s">
        <v>288</v>
      </c>
      <c r="B119" s="126">
        <v>10</v>
      </c>
      <c r="C119" s="165" t="s">
        <v>287</v>
      </c>
      <c r="D119" s="129">
        <v>25500000000</v>
      </c>
      <c r="E119" s="107">
        <v>0</v>
      </c>
      <c r="F119" s="107">
        <v>0</v>
      </c>
      <c r="G119" s="39">
        <f t="shared" si="98"/>
        <v>25500000000</v>
      </c>
      <c r="H119" s="39">
        <v>10158352452.35</v>
      </c>
      <c r="I119" s="39">
        <v>14764799670.98</v>
      </c>
      <c r="J119" s="39">
        <v>211573445</v>
      </c>
      <c r="K119" s="39">
        <v>277181788</v>
      </c>
      <c r="L119" s="68">
        <v>0</v>
      </c>
      <c r="M119" s="69">
        <v>0</v>
      </c>
      <c r="N119" s="69">
        <v>0</v>
      </c>
      <c r="O119" s="69">
        <v>0</v>
      </c>
      <c r="P119" s="69">
        <v>0</v>
      </c>
      <c r="Q119" s="71">
        <v>0</v>
      </c>
      <c r="R119" s="129">
        <v>0</v>
      </c>
      <c r="S119" s="39">
        <v>0</v>
      </c>
      <c r="T119" s="67">
        <f t="shared" si="102"/>
        <v>25411907356.330002</v>
      </c>
      <c r="U119" s="39">
        <v>10148621785.629999</v>
      </c>
      <c r="V119" s="39">
        <v>0</v>
      </c>
      <c r="W119" s="39">
        <v>6106502630</v>
      </c>
      <c r="X119" s="39">
        <v>107720086</v>
      </c>
      <c r="Y119" s="68">
        <v>0</v>
      </c>
      <c r="Z119" s="69">
        <v>0</v>
      </c>
      <c r="AA119" s="69">
        <v>0</v>
      </c>
      <c r="AB119" s="69">
        <v>0</v>
      </c>
      <c r="AC119" s="71">
        <v>0</v>
      </c>
      <c r="AD119" s="39">
        <v>0</v>
      </c>
      <c r="AE119" s="39">
        <v>0</v>
      </c>
      <c r="AF119" s="129">
        <v>0</v>
      </c>
      <c r="AG119" s="67">
        <f t="shared" si="99"/>
        <v>16362844501.629999</v>
      </c>
      <c r="AH119" s="39">
        <v>0</v>
      </c>
      <c r="AI119" s="39">
        <v>306250334</v>
      </c>
      <c r="AJ119" s="39">
        <v>3356488766.6599998</v>
      </c>
      <c r="AK119" s="39">
        <v>1258435689.73</v>
      </c>
      <c r="AL119" s="39">
        <v>0</v>
      </c>
      <c r="AM119" s="39">
        <v>0</v>
      </c>
      <c r="AN119" s="39">
        <v>0</v>
      </c>
      <c r="AO119" s="39">
        <v>0</v>
      </c>
      <c r="AP119" s="39">
        <v>0</v>
      </c>
      <c r="AQ119" s="39">
        <v>0</v>
      </c>
      <c r="AR119" s="39">
        <v>0</v>
      </c>
      <c r="AS119" s="129">
        <v>0</v>
      </c>
      <c r="AT119" s="129">
        <f t="shared" si="100"/>
        <v>4921174790.3899994</v>
      </c>
      <c r="AU119" s="39">
        <v>0</v>
      </c>
      <c r="AV119" s="39">
        <v>306250334</v>
      </c>
      <c r="AW119" s="39">
        <v>3356488766.6599998</v>
      </c>
      <c r="AX119" s="39">
        <v>1258435689.73</v>
      </c>
      <c r="AY119" s="39">
        <v>0</v>
      </c>
      <c r="AZ119" s="39">
        <v>0</v>
      </c>
      <c r="BA119" s="39">
        <v>0</v>
      </c>
      <c r="BB119" s="39">
        <v>0</v>
      </c>
      <c r="BC119" s="39">
        <v>0</v>
      </c>
      <c r="BD119" s="39">
        <v>0</v>
      </c>
      <c r="BE119" s="39">
        <v>0</v>
      </c>
      <c r="BF119" s="129">
        <v>0</v>
      </c>
      <c r="BG119" s="39">
        <f t="shared" si="101"/>
        <v>4921174790.3899994</v>
      </c>
      <c r="BH119" s="25">
        <f t="shared" si="62"/>
        <v>0</v>
      </c>
    </row>
    <row r="120" spans="1:66" s="173" customFormat="1" ht="21" customHeight="1" x14ac:dyDescent="0.2">
      <c r="A120" s="164" t="s">
        <v>289</v>
      </c>
      <c r="B120" s="126">
        <v>10</v>
      </c>
      <c r="C120" s="165" t="s">
        <v>287</v>
      </c>
      <c r="D120" s="129">
        <v>800000000</v>
      </c>
      <c r="E120" s="107">
        <v>0</v>
      </c>
      <c r="F120" s="107">
        <v>0</v>
      </c>
      <c r="G120" s="39">
        <f t="shared" si="98"/>
        <v>800000000</v>
      </c>
      <c r="H120" s="39">
        <v>701615667</v>
      </c>
      <c r="I120" s="39">
        <v>0</v>
      </c>
      <c r="J120" s="39">
        <v>77691000</v>
      </c>
      <c r="K120" s="39">
        <v>19800000</v>
      </c>
      <c r="L120" s="68">
        <v>0</v>
      </c>
      <c r="M120" s="69">
        <v>0</v>
      </c>
      <c r="N120" s="69">
        <v>0</v>
      </c>
      <c r="O120" s="69">
        <v>0</v>
      </c>
      <c r="P120" s="69">
        <v>0</v>
      </c>
      <c r="Q120" s="71">
        <v>0</v>
      </c>
      <c r="R120" s="39">
        <v>0</v>
      </c>
      <c r="S120" s="129">
        <v>0</v>
      </c>
      <c r="T120" s="67">
        <f t="shared" si="102"/>
        <v>799106667</v>
      </c>
      <c r="U120" s="39">
        <v>688837000</v>
      </c>
      <c r="V120" s="39">
        <v>0</v>
      </c>
      <c r="W120" s="39">
        <v>0</v>
      </c>
      <c r="X120" s="39">
        <v>-1027075</v>
      </c>
      <c r="Y120" s="68">
        <v>0</v>
      </c>
      <c r="Z120" s="69">
        <v>0</v>
      </c>
      <c r="AA120" s="69">
        <v>0</v>
      </c>
      <c r="AB120" s="69">
        <v>0</v>
      </c>
      <c r="AC120" s="71">
        <v>0</v>
      </c>
      <c r="AD120" s="39">
        <v>0</v>
      </c>
      <c r="AE120" s="39">
        <v>0</v>
      </c>
      <c r="AF120" s="129">
        <v>0</v>
      </c>
      <c r="AG120" s="67">
        <f t="shared" si="99"/>
        <v>687809925</v>
      </c>
      <c r="AH120" s="39">
        <v>0</v>
      </c>
      <c r="AI120" s="39">
        <v>34018532</v>
      </c>
      <c r="AJ120" s="39">
        <v>71246334</v>
      </c>
      <c r="AK120" s="39">
        <v>65428925</v>
      </c>
      <c r="AL120" s="39">
        <v>0</v>
      </c>
      <c r="AM120" s="39">
        <v>0</v>
      </c>
      <c r="AN120" s="39">
        <v>0</v>
      </c>
      <c r="AO120" s="39">
        <v>0</v>
      </c>
      <c r="AP120" s="39">
        <v>0</v>
      </c>
      <c r="AQ120" s="39">
        <v>0</v>
      </c>
      <c r="AR120" s="39">
        <v>0</v>
      </c>
      <c r="AS120" s="129">
        <v>0</v>
      </c>
      <c r="AT120" s="129">
        <f t="shared" si="100"/>
        <v>170693791</v>
      </c>
      <c r="AU120" s="39">
        <v>0</v>
      </c>
      <c r="AV120" s="39">
        <v>34018532</v>
      </c>
      <c r="AW120" s="39">
        <v>71246334</v>
      </c>
      <c r="AX120" s="39">
        <v>65428925</v>
      </c>
      <c r="AY120" s="39">
        <v>0</v>
      </c>
      <c r="AZ120" s="39">
        <v>0</v>
      </c>
      <c r="BA120" s="39">
        <v>0</v>
      </c>
      <c r="BB120" s="39">
        <v>0</v>
      </c>
      <c r="BC120" s="39">
        <v>0</v>
      </c>
      <c r="BD120" s="39">
        <v>0</v>
      </c>
      <c r="BE120" s="39">
        <v>0</v>
      </c>
      <c r="BF120" s="129">
        <v>0</v>
      </c>
      <c r="BG120" s="39">
        <f>SUM(AU120:BF120)</f>
        <v>170693791</v>
      </c>
      <c r="BH120" s="25">
        <f t="shared" si="62"/>
        <v>0</v>
      </c>
    </row>
    <row r="121" spans="1:66" ht="21" customHeight="1" x14ac:dyDescent="0.2">
      <c r="A121" s="174" t="s">
        <v>290</v>
      </c>
      <c r="B121" s="132">
        <v>10</v>
      </c>
      <c r="C121" s="175" t="s">
        <v>287</v>
      </c>
      <c r="D121" s="129">
        <v>700000000</v>
      </c>
      <c r="E121" s="107">
        <v>0</v>
      </c>
      <c r="F121" s="107">
        <v>0</v>
      </c>
      <c r="G121" s="75">
        <f t="shared" si="98"/>
        <v>700000000</v>
      </c>
      <c r="H121" s="75">
        <v>241000000</v>
      </c>
      <c r="I121" s="75">
        <v>173900000</v>
      </c>
      <c r="J121" s="75">
        <v>33900000</v>
      </c>
      <c r="K121" s="75">
        <v>46200000</v>
      </c>
      <c r="L121" s="77">
        <v>0</v>
      </c>
      <c r="M121" s="79">
        <v>0</v>
      </c>
      <c r="N121" s="79">
        <v>0</v>
      </c>
      <c r="O121" s="69">
        <v>0</v>
      </c>
      <c r="P121" s="79">
        <v>0</v>
      </c>
      <c r="Q121" s="71">
        <v>0</v>
      </c>
      <c r="R121" s="39">
        <v>0</v>
      </c>
      <c r="S121" s="39">
        <v>0</v>
      </c>
      <c r="T121" s="67">
        <f>SUM(H121:S121)</f>
        <v>495000000</v>
      </c>
      <c r="U121" s="75">
        <v>226679624</v>
      </c>
      <c r="V121" s="75">
        <v>3491328</v>
      </c>
      <c r="W121" s="75">
        <v>153872</v>
      </c>
      <c r="X121" s="75">
        <v>-609624</v>
      </c>
      <c r="Y121" s="77">
        <v>0</v>
      </c>
      <c r="Z121" s="79">
        <v>0</v>
      </c>
      <c r="AA121" s="79">
        <v>0</v>
      </c>
      <c r="AB121" s="79">
        <v>0</v>
      </c>
      <c r="AC121" s="71">
        <v>0</v>
      </c>
      <c r="AD121" s="39">
        <v>0</v>
      </c>
      <c r="AE121" s="75">
        <v>0</v>
      </c>
      <c r="AF121" s="129">
        <v>0</v>
      </c>
      <c r="AG121" s="76">
        <f t="shared" si="99"/>
        <v>229715200</v>
      </c>
      <c r="AH121" s="75">
        <v>0</v>
      </c>
      <c r="AI121" s="75">
        <v>17518495.989999998</v>
      </c>
      <c r="AJ121" s="75">
        <v>24895037.329999998</v>
      </c>
      <c r="AK121" s="75">
        <v>23046666.670000002</v>
      </c>
      <c r="AL121" s="75">
        <v>0</v>
      </c>
      <c r="AM121" s="75">
        <v>0</v>
      </c>
      <c r="AN121" s="39">
        <v>0</v>
      </c>
      <c r="AO121" s="39">
        <v>0</v>
      </c>
      <c r="AP121" s="39">
        <v>0</v>
      </c>
      <c r="AQ121" s="39">
        <v>0</v>
      </c>
      <c r="AR121" s="39">
        <v>0</v>
      </c>
      <c r="AS121" s="129">
        <v>0</v>
      </c>
      <c r="AT121" s="129">
        <f>SUM(AH121:AS121)</f>
        <v>65460199.989999995</v>
      </c>
      <c r="AU121" s="75">
        <v>0</v>
      </c>
      <c r="AV121" s="75">
        <v>17518495.989999998</v>
      </c>
      <c r="AW121" s="75">
        <v>24895037.329999998</v>
      </c>
      <c r="AX121" s="75">
        <v>23046666.670000002</v>
      </c>
      <c r="AY121" s="39">
        <v>0</v>
      </c>
      <c r="AZ121" s="75">
        <v>0</v>
      </c>
      <c r="BA121" s="39">
        <v>0</v>
      </c>
      <c r="BB121" s="75">
        <v>0</v>
      </c>
      <c r="BC121" s="75">
        <v>0</v>
      </c>
      <c r="BD121" s="39">
        <v>0</v>
      </c>
      <c r="BE121" s="39">
        <v>0</v>
      </c>
      <c r="BF121" s="129">
        <v>0</v>
      </c>
      <c r="BG121" s="75">
        <f t="shared" si="101"/>
        <v>65460199.989999995</v>
      </c>
      <c r="BH121" s="25">
        <f t="shared" si="62"/>
        <v>0</v>
      </c>
    </row>
    <row r="122" spans="1:66" s="8" customFormat="1" ht="20.25" customHeight="1" x14ac:dyDescent="0.2">
      <c r="A122" s="328" t="s">
        <v>291</v>
      </c>
      <c r="B122" s="328"/>
      <c r="C122" s="328"/>
      <c r="D122" s="141">
        <f t="shared" ref="D122:BG122" si="103">+D111+D7</f>
        <v>377659127851</v>
      </c>
      <c r="E122" s="141">
        <f>+E111+E7</f>
        <v>4289621698.3000002</v>
      </c>
      <c r="F122" s="141">
        <f t="shared" si="103"/>
        <v>4289621698.3000002</v>
      </c>
      <c r="G122" s="141">
        <f t="shared" si="103"/>
        <v>377659127851</v>
      </c>
      <c r="H122" s="141">
        <f t="shared" si="103"/>
        <v>292045279404.45996</v>
      </c>
      <c r="I122" s="141">
        <f t="shared" si="103"/>
        <v>56414539895.979996</v>
      </c>
      <c r="J122" s="141">
        <f t="shared" si="103"/>
        <v>10365572039.139999</v>
      </c>
      <c r="K122" s="141">
        <f t="shared" si="103"/>
        <v>9894605968.6800003</v>
      </c>
      <c r="L122" s="141">
        <f t="shared" si="103"/>
        <v>0</v>
      </c>
      <c r="M122" s="141">
        <f t="shared" si="103"/>
        <v>0</v>
      </c>
      <c r="N122" s="141">
        <f t="shared" si="103"/>
        <v>0</v>
      </c>
      <c r="O122" s="141">
        <f t="shared" si="103"/>
        <v>0</v>
      </c>
      <c r="P122" s="141">
        <f t="shared" si="103"/>
        <v>0</v>
      </c>
      <c r="Q122" s="141">
        <f t="shared" si="103"/>
        <v>0</v>
      </c>
      <c r="R122" s="141">
        <f t="shared" si="103"/>
        <v>0</v>
      </c>
      <c r="S122" s="141">
        <f t="shared" si="103"/>
        <v>0</v>
      </c>
      <c r="T122" s="141">
        <f t="shared" si="103"/>
        <v>368719997308.26001</v>
      </c>
      <c r="U122" s="141">
        <f t="shared" si="103"/>
        <v>126205820958.45001</v>
      </c>
      <c r="V122" s="141">
        <f t="shared" si="103"/>
        <v>14142998127.889999</v>
      </c>
      <c r="W122" s="141">
        <f t="shared" si="103"/>
        <v>16713033652.16</v>
      </c>
      <c r="X122" s="141">
        <f t="shared" si="103"/>
        <v>12392979876.709999</v>
      </c>
      <c r="Y122" s="141">
        <f t="shared" si="103"/>
        <v>0</v>
      </c>
      <c r="Z122" s="141">
        <f t="shared" si="103"/>
        <v>0</v>
      </c>
      <c r="AA122" s="141">
        <f t="shared" si="103"/>
        <v>0</v>
      </c>
      <c r="AB122" s="141">
        <f t="shared" si="103"/>
        <v>0</v>
      </c>
      <c r="AC122" s="156">
        <f t="shared" si="103"/>
        <v>0</v>
      </c>
      <c r="AD122" s="141">
        <f t="shared" si="103"/>
        <v>0</v>
      </c>
      <c r="AE122" s="141">
        <f t="shared" si="103"/>
        <v>0</v>
      </c>
      <c r="AF122" s="141">
        <f t="shared" si="103"/>
        <v>0</v>
      </c>
      <c r="AG122" s="155">
        <f t="shared" si="103"/>
        <v>169454832615.21002</v>
      </c>
      <c r="AH122" s="141">
        <f t="shared" si="103"/>
        <v>10200278122.32</v>
      </c>
      <c r="AI122" s="141">
        <f t="shared" si="103"/>
        <v>20385131160.129997</v>
      </c>
      <c r="AJ122" s="141">
        <f t="shared" si="103"/>
        <v>28856638845.189999</v>
      </c>
      <c r="AK122" s="141">
        <f t="shared" si="103"/>
        <v>27318585391.879997</v>
      </c>
      <c r="AL122" s="141">
        <f t="shared" si="103"/>
        <v>0</v>
      </c>
      <c r="AM122" s="141">
        <f t="shared" si="103"/>
        <v>0</v>
      </c>
      <c r="AN122" s="141">
        <f t="shared" si="103"/>
        <v>0</v>
      </c>
      <c r="AO122" s="141">
        <f t="shared" si="103"/>
        <v>0</v>
      </c>
      <c r="AP122" s="141">
        <f t="shared" si="103"/>
        <v>0</v>
      </c>
      <c r="AQ122" s="141">
        <f t="shared" si="103"/>
        <v>0</v>
      </c>
      <c r="AR122" s="141">
        <f t="shared" si="103"/>
        <v>0</v>
      </c>
      <c r="AS122" s="141">
        <f t="shared" si="103"/>
        <v>0</v>
      </c>
      <c r="AT122" s="141">
        <f t="shared" si="103"/>
        <v>86760633519.519989</v>
      </c>
      <c r="AU122" s="141">
        <f t="shared" si="103"/>
        <v>10200278122.32</v>
      </c>
      <c r="AV122" s="141">
        <f t="shared" si="103"/>
        <v>20385131160.129997</v>
      </c>
      <c r="AW122" s="141">
        <f t="shared" si="103"/>
        <v>28856638845.189999</v>
      </c>
      <c r="AX122" s="141">
        <f t="shared" si="103"/>
        <v>27318585391.879997</v>
      </c>
      <c r="AY122" s="141">
        <f t="shared" si="103"/>
        <v>0</v>
      </c>
      <c r="AZ122" s="141">
        <f t="shared" si="103"/>
        <v>0</v>
      </c>
      <c r="BA122" s="141">
        <f t="shared" si="103"/>
        <v>0</v>
      </c>
      <c r="BB122" s="141">
        <f t="shared" si="103"/>
        <v>0</v>
      </c>
      <c r="BC122" s="141">
        <f t="shared" si="103"/>
        <v>0</v>
      </c>
      <c r="BD122" s="141">
        <f t="shared" si="103"/>
        <v>0</v>
      </c>
      <c r="BE122" s="141">
        <f t="shared" si="103"/>
        <v>0</v>
      </c>
      <c r="BF122" s="141">
        <f t="shared" si="103"/>
        <v>0</v>
      </c>
      <c r="BG122" s="141">
        <f t="shared" si="103"/>
        <v>86760633519.519989</v>
      </c>
      <c r="BH122" s="25"/>
    </row>
    <row r="123" spans="1:66" s="8" customFormat="1" x14ac:dyDescent="0.2">
      <c r="B123" s="4"/>
      <c r="D123" s="176"/>
      <c r="E123" s="176"/>
      <c r="F123" s="176"/>
      <c r="G123" s="176"/>
      <c r="I123" s="176"/>
      <c r="K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288"/>
      <c r="AO123" s="288"/>
      <c r="AP123" s="288"/>
      <c r="AQ123" s="288"/>
      <c r="AR123" s="288"/>
      <c r="AS123" s="288"/>
      <c r="AT123" s="176"/>
      <c r="AU123" s="176"/>
      <c r="AV123" s="176"/>
      <c r="AW123" s="176"/>
      <c r="AX123" s="176"/>
      <c r="AY123" s="176"/>
      <c r="AZ123" s="176"/>
      <c r="BA123" s="176"/>
      <c r="BB123" s="176"/>
      <c r="BC123" s="176"/>
      <c r="BD123" s="176"/>
      <c r="BE123" s="176"/>
      <c r="BF123" s="176"/>
      <c r="BG123" s="176"/>
      <c r="BH123" s="177"/>
    </row>
    <row r="124" spans="1:66" s="8" customFormat="1" x14ac:dyDescent="0.2">
      <c r="B124" s="4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6"/>
      <c r="AQ124" s="176"/>
      <c r="AR124" s="176"/>
      <c r="AS124" s="176"/>
      <c r="AT124" s="176"/>
      <c r="AU124" s="176"/>
      <c r="AV124" s="176"/>
      <c r="AW124" s="176"/>
      <c r="AX124" s="176"/>
      <c r="AY124" s="176"/>
      <c r="AZ124" s="176"/>
      <c r="BA124" s="176"/>
      <c r="BB124" s="176"/>
      <c r="BC124" s="176"/>
      <c r="BD124" s="176"/>
      <c r="BE124" s="176"/>
      <c r="BF124" s="176"/>
      <c r="BG124" s="176"/>
      <c r="BH124" s="177"/>
    </row>
    <row r="125" spans="1:66" s="8" customFormat="1" ht="13.5" customHeight="1" x14ac:dyDescent="0.2">
      <c r="B125" s="4"/>
      <c r="R125" s="176"/>
      <c r="BH125" s="177"/>
    </row>
    <row r="126" spans="1:66" s="8" customFormat="1" ht="13.5" customHeight="1" x14ac:dyDescent="0.2">
      <c r="B126" s="4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6"/>
      <c r="AQ126" s="176"/>
      <c r="AR126" s="176"/>
      <c r="AS126" s="176"/>
      <c r="AT126" s="176"/>
      <c r="AU126" s="176"/>
      <c r="AV126" s="176"/>
      <c r="AW126" s="176"/>
      <c r="AX126" s="176"/>
      <c r="AY126" s="176"/>
      <c r="AZ126" s="176"/>
      <c r="BA126" s="176"/>
      <c r="BB126" s="176"/>
      <c r="BC126" s="176"/>
      <c r="BD126" s="176"/>
      <c r="BG126" s="178"/>
      <c r="BH126" s="177"/>
    </row>
    <row r="127" spans="1:66" s="176" customFormat="1" ht="13.5" customHeight="1" x14ac:dyDescent="0.2">
      <c r="A127" s="289"/>
      <c r="B127" s="290"/>
      <c r="D127" s="8"/>
      <c r="T127" s="279"/>
      <c r="BH127" s="291"/>
    </row>
    <row r="128" spans="1:66" s="8" customFormat="1" ht="13.5" customHeight="1" x14ac:dyDescent="0.2">
      <c r="B128" s="4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80"/>
      <c r="BC128" s="179"/>
      <c r="BD128" s="179"/>
      <c r="BE128" s="179"/>
      <c r="BF128" s="179"/>
      <c r="BG128" s="179"/>
      <c r="BH128" s="177"/>
    </row>
    <row r="129" spans="2:67" s="8" customFormat="1" ht="13.5" customHeight="1" x14ac:dyDescent="0.2">
      <c r="B129" s="4"/>
      <c r="AB129" s="181"/>
      <c r="BH129" s="182"/>
      <c r="BI129" s="182"/>
      <c r="BJ129" s="182"/>
      <c r="BK129" s="182"/>
      <c r="BL129" s="182"/>
      <c r="BM129" s="182"/>
      <c r="BN129" s="182"/>
      <c r="BO129" s="182"/>
    </row>
    <row r="130" spans="2:67" ht="13.5" customHeight="1" x14ac:dyDescent="0.2">
      <c r="AB130" s="183"/>
      <c r="BH130" s="20"/>
      <c r="BI130" s="20"/>
      <c r="BJ130" s="20"/>
      <c r="BK130" s="20"/>
      <c r="BL130" s="20"/>
      <c r="BM130" s="20"/>
      <c r="BN130" s="20"/>
      <c r="BO130" s="20"/>
    </row>
    <row r="131" spans="2:67" ht="13.5" customHeight="1" x14ac:dyDescent="0.2">
      <c r="AB131" s="183"/>
      <c r="BJ131" s="20"/>
    </row>
    <row r="132" spans="2:67" ht="13.5" customHeight="1" x14ac:dyDescent="0.2">
      <c r="AB132" s="183"/>
    </row>
    <row r="133" spans="2:67" ht="13.5" customHeight="1" x14ac:dyDescent="0.2">
      <c r="AB133" s="183"/>
    </row>
    <row r="134" spans="2:67" ht="13.5" customHeight="1" x14ac:dyDescent="0.2"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5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</row>
    <row r="135" spans="2:67" ht="13.5" customHeight="1" x14ac:dyDescent="0.2"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5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</row>
    <row r="136" spans="2:67" ht="13.5" customHeight="1" x14ac:dyDescent="0.2">
      <c r="AB136" s="183"/>
    </row>
    <row r="137" spans="2:67" ht="13.5" customHeight="1" x14ac:dyDescent="0.2">
      <c r="AB137" s="183"/>
    </row>
    <row r="138" spans="2:67" ht="13.5" customHeight="1" x14ac:dyDescent="0.2">
      <c r="C138" s="186"/>
      <c r="AB138" s="183"/>
      <c r="BH138" s="20"/>
    </row>
    <row r="139" spans="2:67" ht="13.5" customHeight="1" x14ac:dyDescent="0.2">
      <c r="C139" s="186"/>
      <c r="AB139" s="183"/>
      <c r="BH139" s="20"/>
    </row>
    <row r="140" spans="2:67" x14ac:dyDescent="0.2">
      <c r="C140" s="186"/>
      <c r="BH140" s="20"/>
    </row>
    <row r="142" spans="2:67" x14ac:dyDescent="0.2">
      <c r="C142" s="186"/>
    </row>
    <row r="144" spans="2:67" x14ac:dyDescent="0.2">
      <c r="C144" s="186"/>
    </row>
    <row r="147" spans="3:3" x14ac:dyDescent="0.2">
      <c r="C147" s="186"/>
    </row>
    <row r="150" spans="3:3" x14ac:dyDescent="0.2">
      <c r="C150" s="186"/>
    </row>
  </sheetData>
  <autoFilter ref="A6:BO124" xr:uid="{ADDE986D-845C-4202-9F0F-9413A92BFDA3}"/>
  <mergeCells count="11">
    <mergeCell ref="D1:BE1"/>
    <mergeCell ref="BF1:BG1"/>
    <mergeCell ref="D2:BE2"/>
    <mergeCell ref="BF2:BG2"/>
    <mergeCell ref="D3:BE3"/>
    <mergeCell ref="BF3:BG3"/>
    <mergeCell ref="BF4:BG4"/>
    <mergeCell ref="D5:G5"/>
    <mergeCell ref="Y5:AE5"/>
    <mergeCell ref="BF5:BG5"/>
    <mergeCell ref="A122:C122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B12:B21 B23:B31 B34:B41 B46 B48 B52:B61 B63:B65 B74:B82 B93" numberStoredAsText="1"/>
    <ignoredError sqref="D32:AX33 D83:BG83 AT61" formulaRange="1"/>
    <ignoredError sqref="D44:BG46 T107:BG110 T111:BG111 G107:G111 G47:AX48 G53:BG55 G62:BF62 G73:BG76 AT9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6B2D-D974-4BCC-9038-A8D9CFECF8E6}">
  <sheetPr>
    <tabColor theme="0" tint="-0.249977111117893"/>
  </sheetPr>
  <dimension ref="A1:AG35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H22" sqref="H22:Q22"/>
    </sheetView>
  </sheetViews>
  <sheetFormatPr baseColWidth="10" defaultRowHeight="11.25" x14ac:dyDescent="0.2"/>
  <cols>
    <col min="1" max="1" width="19" style="190" customWidth="1"/>
    <col min="2" max="2" width="4" style="190" bestFit="1" customWidth="1"/>
    <col min="3" max="3" width="72" style="190" customWidth="1"/>
    <col min="4" max="4" width="12" style="198" bestFit="1" customWidth="1"/>
    <col min="5" max="5" width="13.42578125" style="198" hidden="1" customWidth="1"/>
    <col min="6" max="6" width="13.42578125" style="190" hidden="1" customWidth="1"/>
    <col min="7" max="7" width="12.42578125" style="190" hidden="1" customWidth="1"/>
    <col min="8" max="8" width="12.42578125" style="190" customWidth="1"/>
    <col min="9" max="16" width="12.42578125" style="190" hidden="1" customWidth="1"/>
    <col min="17" max="17" width="20.5703125" style="190" customWidth="1"/>
    <col min="18" max="18" width="15.28515625" style="190" customWidth="1"/>
    <col min="19" max="19" width="13.42578125" style="190" bestFit="1" customWidth="1"/>
    <col min="20" max="16384" width="11.42578125" style="190"/>
  </cols>
  <sheetData>
    <row r="1" spans="1:33" ht="21" customHeight="1" x14ac:dyDescent="0.3">
      <c r="A1" s="187"/>
      <c r="B1" s="188"/>
      <c r="C1" s="189"/>
      <c r="D1" s="308" t="s">
        <v>292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10"/>
      <c r="P1" s="311" t="s">
        <v>1</v>
      </c>
      <c r="Q1" s="312"/>
    </row>
    <row r="2" spans="1:33" ht="21" customHeight="1" x14ac:dyDescent="0.2">
      <c r="A2" s="191"/>
      <c r="B2" s="192"/>
      <c r="C2" s="193"/>
      <c r="D2" s="313" t="s">
        <v>2</v>
      </c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5"/>
      <c r="P2" s="316" t="s">
        <v>3</v>
      </c>
      <c r="Q2" s="317"/>
    </row>
    <row r="3" spans="1:33" ht="21" customHeight="1" thickBot="1" x14ac:dyDescent="0.25">
      <c r="A3" s="194"/>
      <c r="B3" s="195"/>
      <c r="C3" s="196"/>
      <c r="D3" s="313" t="s">
        <v>293</v>
      </c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5"/>
      <c r="P3" s="318"/>
      <c r="Q3" s="319"/>
    </row>
    <row r="4" spans="1:33" ht="12.75" x14ac:dyDescent="0.2">
      <c r="A4" s="197" t="s">
        <v>5</v>
      </c>
      <c r="E4" s="199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301" t="s">
        <v>294</v>
      </c>
      <c r="Q4" s="302"/>
    </row>
    <row r="5" spans="1:33" ht="13.5" thickBot="1" x14ac:dyDescent="0.25">
      <c r="A5" s="197" t="s">
        <v>295</v>
      </c>
      <c r="E5" s="201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303"/>
      <c r="Q5" s="304"/>
    </row>
    <row r="6" spans="1:33" ht="22.5" x14ac:dyDescent="0.2">
      <c r="A6" s="202" t="s">
        <v>9</v>
      </c>
      <c r="B6" s="202" t="s">
        <v>10</v>
      </c>
      <c r="C6" s="202" t="s">
        <v>11</v>
      </c>
      <c r="D6" s="202" t="s">
        <v>296</v>
      </c>
      <c r="E6" s="203" t="s">
        <v>55</v>
      </c>
      <c r="F6" s="203" t="s">
        <v>56</v>
      </c>
      <c r="G6" s="203" t="s">
        <v>57</v>
      </c>
      <c r="H6" s="203" t="s">
        <v>58</v>
      </c>
      <c r="I6" s="203" t="s">
        <v>59</v>
      </c>
      <c r="J6" s="203" t="s">
        <v>60</v>
      </c>
      <c r="K6" s="203" t="s">
        <v>61</v>
      </c>
      <c r="L6" s="203" t="s">
        <v>62</v>
      </c>
      <c r="M6" s="203" t="s">
        <v>63</v>
      </c>
      <c r="N6" s="203" t="s">
        <v>64</v>
      </c>
      <c r="O6" s="203" t="s">
        <v>65</v>
      </c>
      <c r="P6" s="203" t="s">
        <v>66</v>
      </c>
      <c r="Q6" s="203" t="s">
        <v>67</v>
      </c>
    </row>
    <row r="7" spans="1:33" s="205" customFormat="1" ht="21" customHeight="1" x14ac:dyDescent="0.2">
      <c r="A7" s="204" t="s">
        <v>68</v>
      </c>
      <c r="B7" s="204"/>
      <c r="C7" s="204" t="s">
        <v>69</v>
      </c>
      <c r="D7" s="204">
        <f>+D8+D20</f>
        <v>32794053</v>
      </c>
      <c r="E7" s="204">
        <f t="shared" ref="E7:Q7" si="0">+E8+E20</f>
        <v>32794053</v>
      </c>
      <c r="F7" s="204">
        <f t="shared" si="0"/>
        <v>0</v>
      </c>
      <c r="G7" s="204">
        <f t="shared" si="0"/>
        <v>0</v>
      </c>
      <c r="H7" s="204">
        <f t="shared" si="0"/>
        <v>0</v>
      </c>
      <c r="I7" s="204">
        <f t="shared" si="0"/>
        <v>0</v>
      </c>
      <c r="J7" s="204">
        <f t="shared" si="0"/>
        <v>0</v>
      </c>
      <c r="K7" s="204">
        <f t="shared" si="0"/>
        <v>0</v>
      </c>
      <c r="L7" s="204">
        <f t="shared" si="0"/>
        <v>0</v>
      </c>
      <c r="M7" s="204">
        <f t="shared" si="0"/>
        <v>0</v>
      </c>
      <c r="N7" s="204">
        <f t="shared" si="0"/>
        <v>0</v>
      </c>
      <c r="O7" s="204">
        <f t="shared" si="0"/>
        <v>0</v>
      </c>
      <c r="P7" s="204">
        <f t="shared" si="0"/>
        <v>0</v>
      </c>
      <c r="Q7" s="204">
        <f t="shared" si="0"/>
        <v>32794053</v>
      </c>
    </row>
    <row r="8" spans="1:33" s="205" customFormat="1" ht="21" customHeight="1" x14ac:dyDescent="0.2">
      <c r="A8" s="141" t="s">
        <v>70</v>
      </c>
      <c r="B8" s="141"/>
      <c r="C8" s="141" t="s">
        <v>71</v>
      </c>
      <c r="D8" s="141">
        <f>SUM(D9)</f>
        <v>28607053</v>
      </c>
      <c r="E8" s="141">
        <f t="shared" ref="E8:Q8" si="1">SUM(E9)</f>
        <v>28607053</v>
      </c>
      <c r="F8" s="141">
        <f t="shared" si="1"/>
        <v>0</v>
      </c>
      <c r="G8" s="141">
        <f t="shared" si="1"/>
        <v>0</v>
      </c>
      <c r="H8" s="141">
        <f t="shared" si="1"/>
        <v>0</v>
      </c>
      <c r="I8" s="141">
        <f t="shared" si="1"/>
        <v>0</v>
      </c>
      <c r="J8" s="141">
        <f t="shared" si="1"/>
        <v>0</v>
      </c>
      <c r="K8" s="141">
        <f t="shared" si="1"/>
        <v>0</v>
      </c>
      <c r="L8" s="141">
        <f t="shared" si="1"/>
        <v>0</v>
      </c>
      <c r="M8" s="141">
        <f t="shared" si="1"/>
        <v>0</v>
      </c>
      <c r="N8" s="141">
        <f t="shared" si="1"/>
        <v>0</v>
      </c>
      <c r="O8" s="141">
        <f t="shared" si="1"/>
        <v>0</v>
      </c>
      <c r="P8" s="141">
        <f t="shared" si="1"/>
        <v>0</v>
      </c>
      <c r="Q8" s="141">
        <f t="shared" si="1"/>
        <v>28607053</v>
      </c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 spans="1:33" s="210" customFormat="1" ht="21" customHeight="1" x14ac:dyDescent="0.2">
      <c r="A9" s="206" t="s">
        <v>72</v>
      </c>
      <c r="B9" s="207"/>
      <c r="C9" s="208" t="s">
        <v>73</v>
      </c>
      <c r="D9" s="208">
        <f>+D10+D16</f>
        <v>28607053</v>
      </c>
      <c r="E9" s="208">
        <f t="shared" ref="E9:Q9" si="2">+E10+E16</f>
        <v>28607053</v>
      </c>
      <c r="F9" s="208">
        <f t="shared" si="2"/>
        <v>0</v>
      </c>
      <c r="G9" s="208">
        <f t="shared" si="2"/>
        <v>0</v>
      </c>
      <c r="H9" s="208">
        <f t="shared" si="2"/>
        <v>0</v>
      </c>
      <c r="I9" s="208">
        <f t="shared" si="2"/>
        <v>0</v>
      </c>
      <c r="J9" s="208">
        <f t="shared" si="2"/>
        <v>0</v>
      </c>
      <c r="K9" s="208">
        <f t="shared" si="2"/>
        <v>0</v>
      </c>
      <c r="L9" s="208">
        <f t="shared" si="2"/>
        <v>0</v>
      </c>
      <c r="M9" s="208">
        <f t="shared" si="2"/>
        <v>0</v>
      </c>
      <c r="N9" s="208">
        <f t="shared" si="2"/>
        <v>0</v>
      </c>
      <c r="O9" s="208">
        <f t="shared" si="2"/>
        <v>0</v>
      </c>
      <c r="P9" s="208">
        <f t="shared" si="2"/>
        <v>0</v>
      </c>
      <c r="Q9" s="208">
        <f t="shared" si="2"/>
        <v>28607053</v>
      </c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</row>
    <row r="10" spans="1:33" s="210" customFormat="1" ht="21" customHeight="1" x14ac:dyDescent="0.2">
      <c r="A10" s="144" t="s">
        <v>74</v>
      </c>
      <c r="B10" s="93"/>
      <c r="C10" s="92" t="s">
        <v>75</v>
      </c>
      <c r="D10" s="92">
        <f>SUM(D11)</f>
        <v>16268126</v>
      </c>
      <c r="E10" s="92">
        <f t="shared" ref="E10:Q10" si="3">SUM(E11)</f>
        <v>16268126</v>
      </c>
      <c r="F10" s="92">
        <f t="shared" si="3"/>
        <v>0</v>
      </c>
      <c r="G10" s="92">
        <f t="shared" si="3"/>
        <v>0</v>
      </c>
      <c r="H10" s="92">
        <f t="shared" si="3"/>
        <v>0</v>
      </c>
      <c r="I10" s="92">
        <f t="shared" si="3"/>
        <v>0</v>
      </c>
      <c r="J10" s="92">
        <f t="shared" si="3"/>
        <v>0</v>
      </c>
      <c r="K10" s="92">
        <f t="shared" si="3"/>
        <v>0</v>
      </c>
      <c r="L10" s="92">
        <f t="shared" si="3"/>
        <v>0</v>
      </c>
      <c r="M10" s="92">
        <f t="shared" si="3"/>
        <v>0</v>
      </c>
      <c r="N10" s="92">
        <f t="shared" si="3"/>
        <v>0</v>
      </c>
      <c r="O10" s="92">
        <f t="shared" si="3"/>
        <v>0</v>
      </c>
      <c r="P10" s="92">
        <f t="shared" si="3"/>
        <v>0</v>
      </c>
      <c r="Q10" s="92">
        <f t="shared" si="3"/>
        <v>16268126</v>
      </c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</row>
    <row r="11" spans="1:33" s="210" customFormat="1" ht="21" customHeight="1" x14ac:dyDescent="0.2">
      <c r="A11" s="211" t="s">
        <v>76</v>
      </c>
      <c r="B11" s="31"/>
      <c r="C11" s="30" t="s">
        <v>77</v>
      </c>
      <c r="D11" s="30">
        <f>SUM(D12:D15)</f>
        <v>16268126</v>
      </c>
      <c r="E11" s="30">
        <f t="shared" ref="E11:Q11" si="4">SUM(E12:E15)</f>
        <v>16268126</v>
      </c>
      <c r="F11" s="30">
        <f t="shared" si="4"/>
        <v>0</v>
      </c>
      <c r="G11" s="30">
        <f t="shared" si="4"/>
        <v>0</v>
      </c>
      <c r="H11" s="30">
        <f t="shared" si="4"/>
        <v>0</v>
      </c>
      <c r="I11" s="30">
        <f t="shared" si="4"/>
        <v>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16268126</v>
      </c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</row>
    <row r="12" spans="1:33" s="209" customFormat="1" ht="21" customHeight="1" x14ac:dyDescent="0.2">
      <c r="A12" s="97" t="s">
        <v>78</v>
      </c>
      <c r="B12" s="212" t="s">
        <v>79</v>
      </c>
      <c r="C12" s="213" t="s">
        <v>80</v>
      </c>
      <c r="D12" s="213">
        <v>4334286</v>
      </c>
      <c r="E12" s="214">
        <v>4334286</v>
      </c>
      <c r="F12" s="214">
        <v>0</v>
      </c>
      <c r="G12" s="214">
        <v>0</v>
      </c>
      <c r="H12" s="214">
        <v>0</v>
      </c>
      <c r="I12" s="214">
        <v>0</v>
      </c>
      <c r="J12" s="214">
        <v>0</v>
      </c>
      <c r="K12" s="214">
        <v>0</v>
      </c>
      <c r="L12" s="214">
        <v>0</v>
      </c>
      <c r="M12" s="214">
        <v>0</v>
      </c>
      <c r="N12" s="214">
        <v>0</v>
      </c>
      <c r="O12" s="214">
        <v>0</v>
      </c>
      <c r="P12" s="214">
        <v>0</v>
      </c>
      <c r="Q12" s="214">
        <f>SUM(E12:P12)</f>
        <v>4334286</v>
      </c>
    </row>
    <row r="13" spans="1:33" s="209" customFormat="1" ht="21" customHeight="1" x14ac:dyDescent="0.2">
      <c r="A13" s="97" t="s">
        <v>89</v>
      </c>
      <c r="B13" s="215">
        <v>10</v>
      </c>
      <c r="C13" s="213" t="s">
        <v>90</v>
      </c>
      <c r="D13" s="213">
        <v>1983826</v>
      </c>
      <c r="E13" s="214">
        <v>1983826</v>
      </c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>
        <f t="shared" ref="Q13:Q15" si="5">SUM(E13:P13)</f>
        <v>1983826</v>
      </c>
    </row>
    <row r="14" spans="1:33" s="209" customFormat="1" ht="21" customHeight="1" x14ac:dyDescent="0.2">
      <c r="A14" s="97" t="s">
        <v>95</v>
      </c>
      <c r="B14" s="215">
        <v>10</v>
      </c>
      <c r="C14" s="213" t="s">
        <v>96</v>
      </c>
      <c r="D14" s="213">
        <v>2338236</v>
      </c>
      <c r="E14" s="214">
        <v>2338236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>
        <f t="shared" si="5"/>
        <v>2338236</v>
      </c>
    </row>
    <row r="15" spans="1:33" s="209" customFormat="1" ht="21" customHeight="1" x14ac:dyDescent="0.2">
      <c r="A15" s="97" t="s">
        <v>97</v>
      </c>
      <c r="B15" s="215">
        <v>10</v>
      </c>
      <c r="C15" s="213" t="s">
        <v>98</v>
      </c>
      <c r="D15" s="213">
        <v>7611778</v>
      </c>
      <c r="E15" s="214">
        <v>7611778</v>
      </c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>
        <f t="shared" si="5"/>
        <v>7611778</v>
      </c>
    </row>
    <row r="16" spans="1:33" s="209" customFormat="1" ht="21" customHeight="1" x14ac:dyDescent="0.2">
      <c r="A16" s="144" t="s">
        <v>119</v>
      </c>
      <c r="B16" s="93"/>
      <c r="C16" s="92" t="s">
        <v>120</v>
      </c>
      <c r="D16" s="92">
        <f>SUM(D17)</f>
        <v>12338927</v>
      </c>
      <c r="E16" s="92">
        <f t="shared" ref="E16:Q16" si="6">SUM(E17)</f>
        <v>12338927</v>
      </c>
      <c r="F16" s="92">
        <f t="shared" si="6"/>
        <v>0</v>
      </c>
      <c r="G16" s="92">
        <f t="shared" si="6"/>
        <v>0</v>
      </c>
      <c r="H16" s="92">
        <f t="shared" si="6"/>
        <v>0</v>
      </c>
      <c r="I16" s="92">
        <f t="shared" si="6"/>
        <v>0</v>
      </c>
      <c r="J16" s="92">
        <f t="shared" si="6"/>
        <v>0</v>
      </c>
      <c r="K16" s="92">
        <f t="shared" si="6"/>
        <v>0</v>
      </c>
      <c r="L16" s="92">
        <f t="shared" si="6"/>
        <v>0</v>
      </c>
      <c r="M16" s="92">
        <f t="shared" si="6"/>
        <v>0</v>
      </c>
      <c r="N16" s="92">
        <f t="shared" si="6"/>
        <v>0</v>
      </c>
      <c r="O16" s="92">
        <f t="shared" si="6"/>
        <v>0</v>
      </c>
      <c r="P16" s="92">
        <f t="shared" si="6"/>
        <v>0</v>
      </c>
      <c r="Q16" s="92">
        <f t="shared" si="6"/>
        <v>12338927</v>
      </c>
    </row>
    <row r="17" spans="1:19" s="209" customFormat="1" ht="21" customHeight="1" x14ac:dyDescent="0.2">
      <c r="A17" s="211" t="s">
        <v>121</v>
      </c>
      <c r="B17" s="31"/>
      <c r="C17" s="30" t="s">
        <v>122</v>
      </c>
      <c r="D17" s="30">
        <f>SUM(D18:D19)</f>
        <v>12338927</v>
      </c>
      <c r="E17" s="30">
        <f t="shared" ref="E17:Q17" si="7">SUM(E18:E19)</f>
        <v>12338927</v>
      </c>
      <c r="F17" s="30">
        <f t="shared" si="7"/>
        <v>0</v>
      </c>
      <c r="G17" s="30">
        <f t="shared" si="7"/>
        <v>0</v>
      </c>
      <c r="H17" s="30">
        <f t="shared" si="7"/>
        <v>0</v>
      </c>
      <c r="I17" s="30">
        <f t="shared" si="7"/>
        <v>0</v>
      </c>
      <c r="J17" s="30">
        <f t="shared" si="7"/>
        <v>0</v>
      </c>
      <c r="K17" s="30">
        <f t="shared" si="7"/>
        <v>0</v>
      </c>
      <c r="L17" s="30">
        <f t="shared" si="7"/>
        <v>0</v>
      </c>
      <c r="M17" s="30">
        <f t="shared" si="7"/>
        <v>0</v>
      </c>
      <c r="N17" s="30">
        <f t="shared" si="7"/>
        <v>0</v>
      </c>
      <c r="O17" s="30">
        <f t="shared" si="7"/>
        <v>0</v>
      </c>
      <c r="P17" s="30">
        <f t="shared" si="7"/>
        <v>0</v>
      </c>
      <c r="Q17" s="30">
        <f t="shared" si="7"/>
        <v>12338927</v>
      </c>
    </row>
    <row r="18" spans="1:19" s="209" customFormat="1" ht="21" customHeight="1" x14ac:dyDescent="0.2">
      <c r="A18" s="213" t="s">
        <v>125</v>
      </c>
      <c r="B18" s="215">
        <v>10</v>
      </c>
      <c r="C18" s="213" t="s">
        <v>126</v>
      </c>
      <c r="D18" s="213">
        <v>11376583</v>
      </c>
      <c r="E18" s="214">
        <v>11376583</v>
      </c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>
        <f>SUM(E18:P18)</f>
        <v>11376583</v>
      </c>
    </row>
    <row r="19" spans="1:19" s="209" customFormat="1" ht="21" customHeight="1" x14ac:dyDescent="0.2">
      <c r="A19" s="213" t="s">
        <v>127</v>
      </c>
      <c r="B19" s="215">
        <v>10</v>
      </c>
      <c r="C19" s="213" t="s">
        <v>128</v>
      </c>
      <c r="D19" s="213">
        <v>962344</v>
      </c>
      <c r="E19" s="214">
        <v>962344</v>
      </c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>
        <f>SUM(E19:P19)</f>
        <v>962344</v>
      </c>
    </row>
    <row r="20" spans="1:19" s="205" customFormat="1" ht="21" customHeight="1" x14ac:dyDescent="0.2">
      <c r="A20" s="139" t="s">
        <v>139</v>
      </c>
      <c r="B20" s="140"/>
      <c r="C20" s="141" t="s">
        <v>297</v>
      </c>
      <c r="D20" s="141">
        <f>SUM(D21)</f>
        <v>4187000</v>
      </c>
      <c r="E20" s="141">
        <f t="shared" ref="E20:Q21" si="8">SUM(E21)</f>
        <v>4187000</v>
      </c>
      <c r="F20" s="141">
        <f t="shared" si="8"/>
        <v>0</v>
      </c>
      <c r="G20" s="141">
        <f t="shared" si="8"/>
        <v>0</v>
      </c>
      <c r="H20" s="141">
        <f t="shared" si="8"/>
        <v>0</v>
      </c>
      <c r="I20" s="141">
        <f t="shared" si="8"/>
        <v>0</v>
      </c>
      <c r="J20" s="141">
        <f t="shared" si="8"/>
        <v>0</v>
      </c>
      <c r="K20" s="141">
        <f t="shared" si="8"/>
        <v>0</v>
      </c>
      <c r="L20" s="141">
        <f t="shared" si="8"/>
        <v>0</v>
      </c>
      <c r="M20" s="141">
        <f t="shared" si="8"/>
        <v>0</v>
      </c>
      <c r="N20" s="141">
        <f t="shared" si="8"/>
        <v>0</v>
      </c>
      <c r="O20" s="141">
        <f t="shared" si="8"/>
        <v>0</v>
      </c>
      <c r="P20" s="141">
        <f t="shared" si="8"/>
        <v>0</v>
      </c>
      <c r="Q20" s="141">
        <f t="shared" si="8"/>
        <v>4187000</v>
      </c>
    </row>
    <row r="21" spans="1:19" s="205" customFormat="1" ht="21" customHeight="1" x14ac:dyDescent="0.2">
      <c r="A21" s="216" t="s">
        <v>153</v>
      </c>
      <c r="B21" s="217"/>
      <c r="C21" s="216" t="s">
        <v>298</v>
      </c>
      <c r="D21" s="218">
        <f>SUM(D22)</f>
        <v>4187000</v>
      </c>
      <c r="E21" s="218">
        <f t="shared" si="8"/>
        <v>4187000</v>
      </c>
      <c r="F21" s="218">
        <f t="shared" si="8"/>
        <v>0</v>
      </c>
      <c r="G21" s="218">
        <f t="shared" si="8"/>
        <v>0</v>
      </c>
      <c r="H21" s="218">
        <f t="shared" si="8"/>
        <v>0</v>
      </c>
      <c r="I21" s="218">
        <f t="shared" si="8"/>
        <v>0</v>
      </c>
      <c r="J21" s="218">
        <f t="shared" si="8"/>
        <v>0</v>
      </c>
      <c r="K21" s="218">
        <f t="shared" si="8"/>
        <v>0</v>
      </c>
      <c r="L21" s="218">
        <f t="shared" si="8"/>
        <v>0</v>
      </c>
      <c r="M21" s="218">
        <f t="shared" si="8"/>
        <v>0</v>
      </c>
      <c r="N21" s="218">
        <f t="shared" si="8"/>
        <v>0</v>
      </c>
      <c r="O21" s="218">
        <f t="shared" si="8"/>
        <v>0</v>
      </c>
      <c r="P21" s="218">
        <f t="shared" si="8"/>
        <v>0</v>
      </c>
      <c r="Q21" s="218">
        <f t="shared" si="8"/>
        <v>4187000</v>
      </c>
    </row>
    <row r="22" spans="1:19" s="205" customFormat="1" ht="21" customHeight="1" x14ac:dyDescent="0.2">
      <c r="A22" s="219" t="s">
        <v>187</v>
      </c>
      <c r="B22" s="220"/>
      <c r="C22" s="219" t="s">
        <v>188</v>
      </c>
      <c r="D22" s="221">
        <f>SUM(D23+D25)</f>
        <v>4187000</v>
      </c>
      <c r="E22" s="221">
        <f t="shared" ref="E22:Q22" si="9">SUM(E23+E25)</f>
        <v>4187000</v>
      </c>
      <c r="F22" s="221">
        <f t="shared" si="9"/>
        <v>0</v>
      </c>
      <c r="G22" s="221">
        <f t="shared" si="9"/>
        <v>0</v>
      </c>
      <c r="H22" s="221">
        <f t="shared" si="9"/>
        <v>0</v>
      </c>
      <c r="I22" s="221">
        <f t="shared" si="9"/>
        <v>0</v>
      </c>
      <c r="J22" s="221">
        <f t="shared" si="9"/>
        <v>0</v>
      </c>
      <c r="K22" s="221">
        <f t="shared" si="9"/>
        <v>0</v>
      </c>
      <c r="L22" s="221">
        <f t="shared" si="9"/>
        <v>0</v>
      </c>
      <c r="M22" s="221">
        <f t="shared" si="9"/>
        <v>0</v>
      </c>
      <c r="N22" s="221">
        <f t="shared" si="9"/>
        <v>0</v>
      </c>
      <c r="O22" s="221">
        <f t="shared" si="9"/>
        <v>0</v>
      </c>
      <c r="P22" s="221">
        <f t="shared" si="9"/>
        <v>0</v>
      </c>
      <c r="Q22" s="221">
        <f t="shared" si="9"/>
        <v>4187000</v>
      </c>
    </row>
    <row r="23" spans="1:19" s="205" customFormat="1" ht="28.5" customHeight="1" x14ac:dyDescent="0.2">
      <c r="A23" s="222" t="s">
        <v>189</v>
      </c>
      <c r="B23" s="223"/>
      <c r="C23" s="224" t="s">
        <v>299</v>
      </c>
      <c r="D23" s="225">
        <f>SUM(D24)</f>
        <v>9800</v>
      </c>
      <c r="E23" s="225">
        <f t="shared" ref="E23:Q23" si="10">SUM(E24)</f>
        <v>9800</v>
      </c>
      <c r="F23" s="225">
        <f t="shared" si="10"/>
        <v>0</v>
      </c>
      <c r="G23" s="225">
        <f t="shared" si="10"/>
        <v>0</v>
      </c>
      <c r="H23" s="225">
        <f t="shared" si="10"/>
        <v>0</v>
      </c>
      <c r="I23" s="225">
        <f t="shared" si="10"/>
        <v>0</v>
      </c>
      <c r="J23" s="225">
        <f t="shared" si="10"/>
        <v>0</v>
      </c>
      <c r="K23" s="225">
        <f t="shared" si="10"/>
        <v>0</v>
      </c>
      <c r="L23" s="225">
        <f t="shared" si="10"/>
        <v>0</v>
      </c>
      <c r="M23" s="225">
        <f t="shared" si="10"/>
        <v>0</v>
      </c>
      <c r="N23" s="225">
        <f t="shared" si="10"/>
        <v>0</v>
      </c>
      <c r="O23" s="225">
        <f t="shared" si="10"/>
        <v>0</v>
      </c>
      <c r="P23" s="225">
        <f t="shared" si="10"/>
        <v>0</v>
      </c>
      <c r="Q23" s="225">
        <f t="shared" si="10"/>
        <v>9800</v>
      </c>
    </row>
    <row r="24" spans="1:19" s="209" customFormat="1" ht="21" customHeight="1" x14ac:dyDescent="0.2">
      <c r="A24" s="109" t="s">
        <v>199</v>
      </c>
      <c r="B24" s="226" t="s">
        <v>79</v>
      </c>
      <c r="C24" s="227" t="s">
        <v>200</v>
      </c>
      <c r="D24" s="109">
        <v>9800</v>
      </c>
      <c r="E24" s="228">
        <v>9800</v>
      </c>
      <c r="F24" s="228">
        <v>0</v>
      </c>
      <c r="G24" s="228">
        <v>0</v>
      </c>
      <c r="H24" s="228">
        <v>0</v>
      </c>
      <c r="I24" s="228"/>
      <c r="J24" s="228"/>
      <c r="K24" s="228"/>
      <c r="L24" s="228"/>
      <c r="M24" s="228"/>
      <c r="N24" s="228"/>
      <c r="O24" s="228"/>
      <c r="P24" s="228"/>
      <c r="Q24" s="228">
        <f>SUM(E24:P24)</f>
        <v>9800</v>
      </c>
    </row>
    <row r="25" spans="1:19" s="205" customFormat="1" ht="21" customHeight="1" x14ac:dyDescent="0.2">
      <c r="A25" s="222" t="s">
        <v>221</v>
      </c>
      <c r="B25" s="223"/>
      <c r="C25" s="222" t="s">
        <v>222</v>
      </c>
      <c r="D25" s="229">
        <f>SUM(D26)</f>
        <v>4177200</v>
      </c>
      <c r="E25" s="229">
        <f t="shared" ref="E25:P25" si="11">SUM(E26)</f>
        <v>4177200</v>
      </c>
      <c r="F25" s="229">
        <f t="shared" si="11"/>
        <v>0</v>
      </c>
      <c r="G25" s="229">
        <f t="shared" si="11"/>
        <v>0</v>
      </c>
      <c r="H25" s="229">
        <f t="shared" si="11"/>
        <v>0</v>
      </c>
      <c r="I25" s="229">
        <f t="shared" si="11"/>
        <v>0</v>
      </c>
      <c r="J25" s="229">
        <f t="shared" si="11"/>
        <v>0</v>
      </c>
      <c r="K25" s="229">
        <f t="shared" si="11"/>
        <v>0</v>
      </c>
      <c r="L25" s="229">
        <f t="shared" si="11"/>
        <v>0</v>
      </c>
      <c r="M25" s="229">
        <f t="shared" si="11"/>
        <v>0</v>
      </c>
      <c r="N25" s="229">
        <f t="shared" si="11"/>
        <v>0</v>
      </c>
      <c r="O25" s="229">
        <f t="shared" si="11"/>
        <v>0</v>
      </c>
      <c r="P25" s="229">
        <f t="shared" si="11"/>
        <v>0</v>
      </c>
      <c r="Q25" s="229">
        <f>SUM(Q26)</f>
        <v>4177200</v>
      </c>
    </row>
    <row r="26" spans="1:19" s="209" customFormat="1" ht="21" customHeight="1" x14ac:dyDescent="0.2">
      <c r="A26" s="107" t="s">
        <v>223</v>
      </c>
      <c r="B26" s="158" t="s">
        <v>79</v>
      </c>
      <c r="C26" s="159" t="s">
        <v>224</v>
      </c>
      <c r="D26" s="107">
        <v>4177200</v>
      </c>
      <c r="E26" s="230">
        <v>4177200</v>
      </c>
      <c r="F26" s="230">
        <v>0</v>
      </c>
      <c r="G26" s="230">
        <v>0</v>
      </c>
      <c r="H26" s="230">
        <v>0</v>
      </c>
      <c r="I26" s="230"/>
      <c r="J26" s="230"/>
      <c r="K26" s="230"/>
      <c r="L26" s="230"/>
      <c r="M26" s="230"/>
      <c r="N26" s="230"/>
      <c r="O26" s="230"/>
      <c r="P26" s="230"/>
      <c r="Q26" s="230">
        <f>SUM(E26:P26)</f>
        <v>4177200</v>
      </c>
    </row>
    <row r="27" spans="1:19" s="192" customFormat="1" ht="27.75" customHeight="1" x14ac:dyDescent="0.2">
      <c r="A27" s="305" t="s">
        <v>300</v>
      </c>
      <c r="B27" s="306"/>
      <c r="C27" s="307"/>
      <c r="D27" s="231">
        <f>+D7</f>
        <v>32794053</v>
      </c>
      <c r="E27" s="231">
        <f t="shared" ref="E27:Q27" si="12">+E7</f>
        <v>32794053</v>
      </c>
      <c r="F27" s="231">
        <f t="shared" si="12"/>
        <v>0</v>
      </c>
      <c r="G27" s="231">
        <f t="shared" si="12"/>
        <v>0</v>
      </c>
      <c r="H27" s="231">
        <f t="shared" si="12"/>
        <v>0</v>
      </c>
      <c r="I27" s="231">
        <f t="shared" si="12"/>
        <v>0</v>
      </c>
      <c r="J27" s="231">
        <f t="shared" si="12"/>
        <v>0</v>
      </c>
      <c r="K27" s="231">
        <f t="shared" si="12"/>
        <v>0</v>
      </c>
      <c r="L27" s="231">
        <f t="shared" si="12"/>
        <v>0</v>
      </c>
      <c r="M27" s="231">
        <f t="shared" si="12"/>
        <v>0</v>
      </c>
      <c r="N27" s="231">
        <f t="shared" si="12"/>
        <v>0</v>
      </c>
      <c r="O27" s="231">
        <f t="shared" si="12"/>
        <v>0</v>
      </c>
      <c r="P27" s="231">
        <f t="shared" si="12"/>
        <v>0</v>
      </c>
      <c r="Q27" s="231">
        <f t="shared" si="12"/>
        <v>32794053</v>
      </c>
    </row>
    <row r="28" spans="1:19" x14ac:dyDescent="0.2">
      <c r="S28" s="292"/>
    </row>
    <row r="29" spans="1:19" x14ac:dyDescent="0.2">
      <c r="S29" s="292"/>
    </row>
    <row r="30" spans="1:19" s="200" customFormat="1" x14ac:dyDescent="0.2">
      <c r="D30" s="201"/>
      <c r="E30" s="293"/>
      <c r="F30" s="293"/>
      <c r="Q30" s="294"/>
    </row>
    <row r="31" spans="1:19" x14ac:dyDescent="0.2">
      <c r="Q31" s="295"/>
    </row>
    <row r="32" spans="1:19" x14ac:dyDescent="0.2">
      <c r="F32" s="296"/>
      <c r="Q32" s="295"/>
    </row>
    <row r="34" spans="5:19" x14ac:dyDescent="0.2">
      <c r="Q34" s="232"/>
      <c r="R34" s="232"/>
      <c r="S34" s="232"/>
    </row>
    <row r="35" spans="5:19" x14ac:dyDescent="0.2">
      <c r="E35" s="198">
        <v>0</v>
      </c>
      <c r="Q35" s="198">
        <f>D27-Q27</f>
        <v>0</v>
      </c>
    </row>
  </sheetData>
  <autoFilter ref="A6:AG30" xr:uid="{50306F53-5B43-48D1-B98C-D82BA392E7D2}"/>
  <mergeCells count="9">
    <mergeCell ref="P4:Q4"/>
    <mergeCell ref="P5:Q5"/>
    <mergeCell ref="A27:C27"/>
    <mergeCell ref="D1:O1"/>
    <mergeCell ref="P1:Q1"/>
    <mergeCell ref="D2:O2"/>
    <mergeCell ref="P2:Q2"/>
    <mergeCell ref="D3:O3"/>
    <mergeCell ref="P3:Q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D22 H25:P25 Q25 D9:Q9 H22:Q22" formula="1"/>
    <ignoredError sqref="B24:B26 B12" numberStoredAsText="1"/>
    <ignoredError sqref="Q24 Q26" formula="1" formulaRange="1"/>
    <ignoredError sqref="Q12:Q1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F98D-D3A4-433D-9926-8ACE52FE73E0}">
  <sheetPr>
    <tabColor theme="0" tint="-0.249977111117893"/>
  </sheetPr>
  <dimension ref="A1:AH85"/>
  <sheetViews>
    <sheetView workbookViewId="0">
      <pane ySplit="6" topLeftCell="A7" activePane="bottomLeft" state="frozen"/>
      <selection pane="bottomLeft" activeCell="R12" sqref="R12:AE12"/>
    </sheetView>
  </sheetViews>
  <sheetFormatPr baseColWidth="10" defaultRowHeight="12" x14ac:dyDescent="0.2"/>
  <cols>
    <col min="1" max="1" width="23.42578125" style="173" customWidth="1"/>
    <col min="2" max="2" width="4" style="173" bestFit="1" customWidth="1"/>
    <col min="3" max="3" width="69" style="173" customWidth="1"/>
    <col min="4" max="4" width="16.42578125" style="173" customWidth="1"/>
    <col min="5" max="5" width="16.42578125" style="243" customWidth="1"/>
    <col min="6" max="8" width="16.42578125" style="243" hidden="1" customWidth="1"/>
    <col min="9" max="9" width="16.42578125" style="243" customWidth="1"/>
    <col min="10" max="17" width="16.42578125" style="243" hidden="1" customWidth="1"/>
    <col min="18" max="18" width="16.42578125" style="243" customWidth="1"/>
    <col min="19" max="19" width="16.42578125" style="243" hidden="1" customWidth="1"/>
    <col min="20" max="20" width="16.42578125" style="173" hidden="1" customWidth="1"/>
    <col min="21" max="21" width="15.28515625" style="173" hidden="1" customWidth="1"/>
    <col min="22" max="22" width="16.42578125" style="173" customWidth="1"/>
    <col min="23" max="30" width="16.42578125" style="173" hidden="1" customWidth="1"/>
    <col min="31" max="31" width="14.85546875" style="173" customWidth="1"/>
    <col min="32" max="32" width="17.140625" style="173" customWidth="1"/>
    <col min="33" max="33" width="15.28515625" style="173" bestFit="1" customWidth="1"/>
    <col min="34" max="34" width="18.7109375" style="173" bestFit="1" customWidth="1"/>
    <col min="35" max="36" width="12" style="173" bestFit="1" customWidth="1"/>
    <col min="37" max="16384" width="11.42578125" style="173"/>
  </cols>
  <sheetData>
    <row r="1" spans="1:34" ht="22.5" customHeight="1" x14ac:dyDescent="0.2">
      <c r="A1" s="233"/>
      <c r="B1" s="234"/>
      <c r="C1" s="235"/>
      <c r="D1" s="339" t="s">
        <v>0</v>
      </c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1" t="s">
        <v>301</v>
      </c>
      <c r="AE1" s="332"/>
    </row>
    <row r="2" spans="1:34" ht="22.5" customHeight="1" x14ac:dyDescent="0.2">
      <c r="A2" s="236"/>
      <c r="B2" s="237"/>
      <c r="C2" s="238"/>
      <c r="D2" s="339" t="s">
        <v>2</v>
      </c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3" t="s">
        <v>3</v>
      </c>
      <c r="AE2" s="334"/>
    </row>
    <row r="3" spans="1:34" ht="22.5" customHeight="1" thickBot="1" x14ac:dyDescent="0.25">
      <c r="A3" s="239"/>
      <c r="B3" s="240"/>
      <c r="C3" s="241"/>
      <c r="D3" s="339" t="s">
        <v>302</v>
      </c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5"/>
      <c r="AE3" s="336"/>
    </row>
    <row r="4" spans="1:34" x14ac:dyDescent="0.2">
      <c r="A4" s="242" t="s">
        <v>5</v>
      </c>
      <c r="S4" s="244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320" t="s">
        <v>294</v>
      </c>
      <c r="AE4" s="321"/>
    </row>
    <row r="5" spans="1:34" x14ac:dyDescent="0.2">
      <c r="A5" s="242" t="s">
        <v>303</v>
      </c>
      <c r="S5" s="245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329"/>
      <c r="AE5" s="337"/>
    </row>
    <row r="6" spans="1:34" ht="24" x14ac:dyDescent="0.2">
      <c r="A6" s="246" t="s">
        <v>9</v>
      </c>
      <c r="B6" s="246" t="s">
        <v>10</v>
      </c>
      <c r="C6" s="246" t="s">
        <v>304</v>
      </c>
      <c r="D6" s="246" t="s">
        <v>305</v>
      </c>
      <c r="E6" s="246" t="s">
        <v>306</v>
      </c>
      <c r="F6" s="247" t="s">
        <v>42</v>
      </c>
      <c r="G6" s="247" t="s">
        <v>43</v>
      </c>
      <c r="H6" s="247" t="s">
        <v>44</v>
      </c>
      <c r="I6" s="247" t="s">
        <v>45</v>
      </c>
      <c r="J6" s="247" t="s">
        <v>46</v>
      </c>
      <c r="K6" s="247" t="s">
        <v>47</v>
      </c>
      <c r="L6" s="247" t="s">
        <v>48</v>
      </c>
      <c r="M6" s="247" t="s">
        <v>49</v>
      </c>
      <c r="N6" s="247" t="s">
        <v>50</v>
      </c>
      <c r="O6" s="247" t="s">
        <v>51</v>
      </c>
      <c r="P6" s="247" t="s">
        <v>52</v>
      </c>
      <c r="Q6" s="247" t="s">
        <v>53</v>
      </c>
      <c r="R6" s="247" t="s">
        <v>54</v>
      </c>
      <c r="S6" s="247" t="s">
        <v>55</v>
      </c>
      <c r="T6" s="247" t="s">
        <v>56</v>
      </c>
      <c r="U6" s="247" t="s">
        <v>57</v>
      </c>
      <c r="V6" s="247" t="s">
        <v>58</v>
      </c>
      <c r="W6" s="247" t="s">
        <v>59</v>
      </c>
      <c r="X6" s="247" t="s">
        <v>60</v>
      </c>
      <c r="Y6" s="247" t="s">
        <v>61</v>
      </c>
      <c r="Z6" s="247" t="s">
        <v>62</v>
      </c>
      <c r="AA6" s="247" t="s">
        <v>63</v>
      </c>
      <c r="AB6" s="247" t="s">
        <v>64</v>
      </c>
      <c r="AC6" s="247" t="s">
        <v>65</v>
      </c>
      <c r="AD6" s="247" t="s">
        <v>66</v>
      </c>
      <c r="AE6" s="247" t="s">
        <v>67</v>
      </c>
    </row>
    <row r="7" spans="1:34" s="249" customFormat="1" ht="23.25" customHeight="1" x14ac:dyDescent="0.2">
      <c r="A7" s="141" t="s">
        <v>68</v>
      </c>
      <c r="B7" s="141"/>
      <c r="C7" s="141" t="s">
        <v>69</v>
      </c>
      <c r="D7" s="141">
        <f>+D8+D39</f>
        <v>2301162354.6300001</v>
      </c>
      <c r="E7" s="141">
        <f t="shared" ref="E7:AE7" si="0">+E8+E39</f>
        <v>2246469403.79</v>
      </c>
      <c r="F7" s="141">
        <f t="shared" si="0"/>
        <v>823251712.30999994</v>
      </c>
      <c r="G7" s="141">
        <f t="shared" si="0"/>
        <v>464560431.68000001</v>
      </c>
      <c r="H7" s="141">
        <f t="shared" si="0"/>
        <v>682667279.28999996</v>
      </c>
      <c r="I7" s="141">
        <f t="shared" si="0"/>
        <v>26292656.469999999</v>
      </c>
      <c r="J7" s="141">
        <f t="shared" si="0"/>
        <v>0</v>
      </c>
      <c r="K7" s="141">
        <f t="shared" si="0"/>
        <v>0</v>
      </c>
      <c r="L7" s="141">
        <f t="shared" si="0"/>
        <v>0</v>
      </c>
      <c r="M7" s="141">
        <f t="shared" si="0"/>
        <v>0</v>
      </c>
      <c r="N7" s="141">
        <f t="shared" si="0"/>
        <v>0</v>
      </c>
      <c r="O7" s="141">
        <f t="shared" si="0"/>
        <v>0</v>
      </c>
      <c r="P7" s="141">
        <f t="shared" si="0"/>
        <v>0</v>
      </c>
      <c r="Q7" s="141">
        <f t="shared" si="0"/>
        <v>0</v>
      </c>
      <c r="R7" s="141">
        <f t="shared" si="0"/>
        <v>1996772079.75</v>
      </c>
      <c r="S7" s="141">
        <f t="shared" si="0"/>
        <v>183248238.67000002</v>
      </c>
      <c r="T7" s="141">
        <f t="shared" si="0"/>
        <v>1064416310.51</v>
      </c>
      <c r="U7" s="141">
        <f t="shared" si="0"/>
        <v>488188995.88</v>
      </c>
      <c r="V7" s="141">
        <f t="shared" si="0"/>
        <v>260918534.69</v>
      </c>
      <c r="W7" s="141">
        <f t="shared" si="0"/>
        <v>0</v>
      </c>
      <c r="X7" s="141">
        <f t="shared" si="0"/>
        <v>0</v>
      </c>
      <c r="Y7" s="141">
        <f t="shared" si="0"/>
        <v>0</v>
      </c>
      <c r="Z7" s="141">
        <f t="shared" si="0"/>
        <v>0</v>
      </c>
      <c r="AA7" s="141">
        <f t="shared" si="0"/>
        <v>0</v>
      </c>
      <c r="AB7" s="141">
        <f t="shared" si="0"/>
        <v>0</v>
      </c>
      <c r="AC7" s="141">
        <f t="shared" si="0"/>
        <v>0</v>
      </c>
      <c r="AD7" s="141">
        <f t="shared" si="0"/>
        <v>0</v>
      </c>
      <c r="AE7" s="141">
        <f t="shared" si="0"/>
        <v>1996772079.75</v>
      </c>
      <c r="AF7" s="248"/>
    </row>
    <row r="8" spans="1:34" s="252" customFormat="1" ht="18" customHeight="1" x14ac:dyDescent="0.2">
      <c r="A8" s="141" t="s">
        <v>139</v>
      </c>
      <c r="B8" s="140"/>
      <c r="C8" s="139" t="s">
        <v>140</v>
      </c>
      <c r="D8" s="141">
        <f>+D9+D15</f>
        <v>2203894539.6300001</v>
      </c>
      <c r="E8" s="141">
        <f t="shared" ref="E8:AE8" si="1">+E9+E15</f>
        <v>2149201588.79</v>
      </c>
      <c r="F8" s="141">
        <f t="shared" si="1"/>
        <v>823251712.30999994</v>
      </c>
      <c r="G8" s="141">
        <f t="shared" si="1"/>
        <v>460489901.68000001</v>
      </c>
      <c r="H8" s="141">
        <f t="shared" si="1"/>
        <v>652475604.28999996</v>
      </c>
      <c r="I8" s="141">
        <f t="shared" si="1"/>
        <v>26292656.469999999</v>
      </c>
      <c r="J8" s="141">
        <f t="shared" si="1"/>
        <v>0</v>
      </c>
      <c r="K8" s="141">
        <f t="shared" si="1"/>
        <v>0</v>
      </c>
      <c r="L8" s="141">
        <f t="shared" si="1"/>
        <v>0</v>
      </c>
      <c r="M8" s="141">
        <f t="shared" si="1"/>
        <v>0</v>
      </c>
      <c r="N8" s="141">
        <f t="shared" si="1"/>
        <v>0</v>
      </c>
      <c r="O8" s="141">
        <f t="shared" si="1"/>
        <v>0</v>
      </c>
      <c r="P8" s="141">
        <f t="shared" si="1"/>
        <v>0</v>
      </c>
      <c r="Q8" s="141">
        <f t="shared" si="1"/>
        <v>0</v>
      </c>
      <c r="R8" s="141">
        <f t="shared" si="1"/>
        <v>1962509874.75</v>
      </c>
      <c r="S8" s="141">
        <f t="shared" si="1"/>
        <v>183248238.67000002</v>
      </c>
      <c r="T8" s="141">
        <f t="shared" si="1"/>
        <v>1060345780.51</v>
      </c>
      <c r="U8" s="141">
        <f t="shared" si="1"/>
        <v>457997320.88</v>
      </c>
      <c r="V8" s="141">
        <f t="shared" si="1"/>
        <v>260918534.69</v>
      </c>
      <c r="W8" s="141">
        <f t="shared" si="1"/>
        <v>0</v>
      </c>
      <c r="X8" s="141">
        <f t="shared" si="1"/>
        <v>0</v>
      </c>
      <c r="Y8" s="141">
        <f t="shared" si="1"/>
        <v>0</v>
      </c>
      <c r="Z8" s="141">
        <f t="shared" si="1"/>
        <v>0</v>
      </c>
      <c r="AA8" s="141">
        <f t="shared" si="1"/>
        <v>0</v>
      </c>
      <c r="AB8" s="141">
        <f t="shared" si="1"/>
        <v>0</v>
      </c>
      <c r="AC8" s="141">
        <f t="shared" si="1"/>
        <v>0</v>
      </c>
      <c r="AD8" s="141">
        <f t="shared" si="1"/>
        <v>0</v>
      </c>
      <c r="AE8" s="141">
        <f t="shared" si="1"/>
        <v>1962509874.75</v>
      </c>
      <c r="AF8" s="248"/>
      <c r="AG8" s="250"/>
      <c r="AH8" s="251"/>
    </row>
    <row r="9" spans="1:34" s="237" customFormat="1" ht="18" customHeight="1" x14ac:dyDescent="0.2">
      <c r="A9" s="253" t="s">
        <v>141</v>
      </c>
      <c r="B9" s="254"/>
      <c r="C9" s="253" t="s">
        <v>142</v>
      </c>
      <c r="D9" s="253">
        <f>+D10</f>
        <v>298779202.29000002</v>
      </c>
      <c r="E9" s="253">
        <f t="shared" ref="E9:AE9" si="2">+E10</f>
        <v>298779202.29000002</v>
      </c>
      <c r="F9" s="253">
        <f t="shared" si="2"/>
        <v>0</v>
      </c>
      <c r="G9" s="253">
        <f t="shared" si="2"/>
        <v>104398909.44</v>
      </c>
      <c r="H9" s="253">
        <f t="shared" si="2"/>
        <v>114773756.5</v>
      </c>
      <c r="I9" s="253">
        <f t="shared" si="2"/>
        <v>20000000</v>
      </c>
      <c r="J9" s="253">
        <f t="shared" si="2"/>
        <v>0</v>
      </c>
      <c r="K9" s="253">
        <f t="shared" si="2"/>
        <v>0</v>
      </c>
      <c r="L9" s="253">
        <f t="shared" si="2"/>
        <v>0</v>
      </c>
      <c r="M9" s="253">
        <f t="shared" si="2"/>
        <v>0</v>
      </c>
      <c r="N9" s="253">
        <f t="shared" si="2"/>
        <v>0</v>
      </c>
      <c r="O9" s="253">
        <f t="shared" si="2"/>
        <v>0</v>
      </c>
      <c r="P9" s="253">
        <f t="shared" si="2"/>
        <v>0</v>
      </c>
      <c r="Q9" s="253">
        <f t="shared" si="2"/>
        <v>0</v>
      </c>
      <c r="R9" s="253">
        <f t="shared" si="2"/>
        <v>239172665.94</v>
      </c>
      <c r="S9" s="253">
        <f t="shared" si="2"/>
        <v>0</v>
      </c>
      <c r="T9" s="253">
        <f t="shared" si="2"/>
        <v>104398909.44</v>
      </c>
      <c r="U9" s="253">
        <f t="shared" si="2"/>
        <v>86853836.5</v>
      </c>
      <c r="V9" s="253">
        <f t="shared" si="2"/>
        <v>47919920</v>
      </c>
      <c r="W9" s="253">
        <f t="shared" si="2"/>
        <v>0</v>
      </c>
      <c r="X9" s="253">
        <f t="shared" si="2"/>
        <v>0</v>
      </c>
      <c r="Y9" s="253">
        <f t="shared" si="2"/>
        <v>0</v>
      </c>
      <c r="Z9" s="253">
        <f t="shared" si="2"/>
        <v>0</v>
      </c>
      <c r="AA9" s="253">
        <f t="shared" si="2"/>
        <v>0</v>
      </c>
      <c r="AB9" s="253">
        <f t="shared" si="2"/>
        <v>0</v>
      </c>
      <c r="AC9" s="253">
        <f t="shared" si="2"/>
        <v>0</v>
      </c>
      <c r="AD9" s="253">
        <f t="shared" si="2"/>
        <v>0</v>
      </c>
      <c r="AE9" s="253">
        <f t="shared" si="2"/>
        <v>239172665.94</v>
      </c>
      <c r="AF9" s="243"/>
      <c r="AG9" s="255"/>
      <c r="AH9" s="256"/>
    </row>
    <row r="10" spans="1:34" s="237" customFormat="1" ht="18" customHeight="1" x14ac:dyDescent="0.2">
      <c r="A10" s="92" t="s">
        <v>143</v>
      </c>
      <c r="B10" s="257"/>
      <c r="C10" s="92" t="s">
        <v>144</v>
      </c>
      <c r="D10" s="92">
        <f>+D11+D13</f>
        <v>298779202.29000002</v>
      </c>
      <c r="E10" s="92">
        <f t="shared" ref="E10:AE10" si="3">+E11+E13</f>
        <v>298779202.29000002</v>
      </c>
      <c r="F10" s="92">
        <f t="shared" si="3"/>
        <v>0</v>
      </c>
      <c r="G10" s="92">
        <f t="shared" si="3"/>
        <v>104398909.44</v>
      </c>
      <c r="H10" s="92">
        <f t="shared" si="3"/>
        <v>114773756.5</v>
      </c>
      <c r="I10" s="92">
        <f t="shared" si="3"/>
        <v>20000000</v>
      </c>
      <c r="J10" s="92">
        <f t="shared" si="3"/>
        <v>0</v>
      </c>
      <c r="K10" s="92">
        <f t="shared" si="3"/>
        <v>0</v>
      </c>
      <c r="L10" s="92">
        <f t="shared" si="3"/>
        <v>0</v>
      </c>
      <c r="M10" s="92">
        <f t="shared" si="3"/>
        <v>0</v>
      </c>
      <c r="N10" s="92">
        <f t="shared" si="3"/>
        <v>0</v>
      </c>
      <c r="O10" s="92">
        <f t="shared" si="3"/>
        <v>0</v>
      </c>
      <c r="P10" s="92">
        <f t="shared" si="3"/>
        <v>0</v>
      </c>
      <c r="Q10" s="92">
        <f t="shared" si="3"/>
        <v>0</v>
      </c>
      <c r="R10" s="92">
        <f t="shared" si="3"/>
        <v>239172665.94</v>
      </c>
      <c r="S10" s="92">
        <f t="shared" si="3"/>
        <v>0</v>
      </c>
      <c r="T10" s="92">
        <f t="shared" si="3"/>
        <v>104398909.44</v>
      </c>
      <c r="U10" s="92">
        <f t="shared" si="3"/>
        <v>86853836.5</v>
      </c>
      <c r="V10" s="92">
        <f t="shared" si="3"/>
        <v>47919920</v>
      </c>
      <c r="W10" s="92">
        <f t="shared" si="3"/>
        <v>0</v>
      </c>
      <c r="X10" s="92">
        <f t="shared" si="3"/>
        <v>0</v>
      </c>
      <c r="Y10" s="92">
        <f t="shared" si="3"/>
        <v>0</v>
      </c>
      <c r="Z10" s="92">
        <f t="shared" si="3"/>
        <v>0</v>
      </c>
      <c r="AA10" s="92">
        <f t="shared" si="3"/>
        <v>0</v>
      </c>
      <c r="AB10" s="92">
        <f t="shared" si="3"/>
        <v>0</v>
      </c>
      <c r="AC10" s="92">
        <f t="shared" si="3"/>
        <v>0</v>
      </c>
      <c r="AD10" s="92">
        <f t="shared" si="3"/>
        <v>0</v>
      </c>
      <c r="AE10" s="92">
        <f t="shared" si="3"/>
        <v>239172665.94</v>
      </c>
      <c r="AF10" s="243"/>
      <c r="AG10" s="255"/>
      <c r="AH10" s="20"/>
    </row>
    <row r="11" spans="1:34" s="237" customFormat="1" ht="18" customHeight="1" x14ac:dyDescent="0.2">
      <c r="A11" s="30" t="s">
        <v>145</v>
      </c>
      <c r="B11" s="112"/>
      <c r="C11" s="30" t="s">
        <v>146</v>
      </c>
      <c r="D11" s="30">
        <f>SUM(D12)</f>
        <v>20000000</v>
      </c>
      <c r="E11" s="30">
        <f t="shared" ref="E11:AE11" si="4">SUM(E12)</f>
        <v>20000000</v>
      </c>
      <c r="F11" s="30">
        <f t="shared" si="4"/>
        <v>0</v>
      </c>
      <c r="G11" s="30">
        <f t="shared" si="4"/>
        <v>0</v>
      </c>
      <c r="H11" s="30">
        <f t="shared" si="4"/>
        <v>0</v>
      </c>
      <c r="I11" s="30">
        <f t="shared" si="4"/>
        <v>20000000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0</v>
      </c>
      <c r="R11" s="30">
        <f t="shared" si="4"/>
        <v>20000000</v>
      </c>
      <c r="S11" s="30">
        <f t="shared" si="4"/>
        <v>0</v>
      </c>
      <c r="T11" s="30">
        <f t="shared" si="4"/>
        <v>0</v>
      </c>
      <c r="U11" s="30">
        <f t="shared" si="4"/>
        <v>0</v>
      </c>
      <c r="V11" s="30">
        <f t="shared" si="4"/>
        <v>20000000</v>
      </c>
      <c r="W11" s="30">
        <f t="shared" si="4"/>
        <v>0</v>
      </c>
      <c r="X11" s="30">
        <f t="shared" si="4"/>
        <v>0</v>
      </c>
      <c r="Y11" s="30">
        <f t="shared" si="4"/>
        <v>0</v>
      </c>
      <c r="Z11" s="30">
        <f t="shared" si="4"/>
        <v>0</v>
      </c>
      <c r="AA11" s="30">
        <f t="shared" si="4"/>
        <v>0</v>
      </c>
      <c r="AB11" s="30">
        <f t="shared" si="4"/>
        <v>0</v>
      </c>
      <c r="AC11" s="30">
        <f t="shared" si="4"/>
        <v>0</v>
      </c>
      <c r="AD11" s="30">
        <f t="shared" si="4"/>
        <v>0</v>
      </c>
      <c r="AE11" s="30">
        <f t="shared" si="4"/>
        <v>20000000</v>
      </c>
      <c r="AF11" s="243"/>
      <c r="AG11" s="255"/>
      <c r="AH11" s="20"/>
    </row>
    <row r="12" spans="1:34" s="209" customFormat="1" ht="18" customHeight="1" x14ac:dyDescent="0.2">
      <c r="A12" s="213" t="s">
        <v>147</v>
      </c>
      <c r="B12" s="212">
        <v>10</v>
      </c>
      <c r="C12" s="213" t="s">
        <v>148</v>
      </c>
      <c r="D12" s="115">
        <v>20000000</v>
      </c>
      <c r="E12" s="115">
        <v>20000000</v>
      </c>
      <c r="F12" s="213">
        <v>0</v>
      </c>
      <c r="G12" s="115">
        <v>0</v>
      </c>
      <c r="H12" s="115">
        <v>0</v>
      </c>
      <c r="I12" s="115">
        <v>20000000</v>
      </c>
      <c r="J12" s="213"/>
      <c r="K12" s="213"/>
      <c r="L12" s="213"/>
      <c r="M12" s="213"/>
      <c r="N12" s="213"/>
      <c r="O12" s="213"/>
      <c r="P12" s="213"/>
      <c r="Q12" s="213"/>
      <c r="R12" s="213">
        <f>SUM(F12:Q12)</f>
        <v>20000000</v>
      </c>
      <c r="S12" s="213">
        <v>0</v>
      </c>
      <c r="T12" s="213">
        <v>0</v>
      </c>
      <c r="U12" s="213">
        <v>0</v>
      </c>
      <c r="V12" s="213">
        <v>20000000</v>
      </c>
      <c r="W12" s="213">
        <v>0</v>
      </c>
      <c r="X12" s="213">
        <v>0</v>
      </c>
      <c r="Y12" s="213">
        <v>0</v>
      </c>
      <c r="Z12" s="213">
        <v>0</v>
      </c>
      <c r="AA12" s="213">
        <v>0</v>
      </c>
      <c r="AB12" s="213">
        <v>0</v>
      </c>
      <c r="AC12" s="213">
        <v>0</v>
      </c>
      <c r="AD12" s="213">
        <v>0</v>
      </c>
      <c r="AE12" s="115">
        <f>SUM(S12:AD12)</f>
        <v>20000000</v>
      </c>
      <c r="AF12" s="258"/>
      <c r="AG12" s="259"/>
      <c r="AH12" s="260"/>
    </row>
    <row r="13" spans="1:34" s="210" customFormat="1" ht="20.25" customHeight="1" x14ac:dyDescent="0.2">
      <c r="A13" s="30" t="s">
        <v>161</v>
      </c>
      <c r="B13" s="112"/>
      <c r="C13" s="30" t="s">
        <v>162</v>
      </c>
      <c r="D13" s="261">
        <f>SUM(D14)</f>
        <v>278779202.29000002</v>
      </c>
      <c r="E13" s="261">
        <f t="shared" ref="E13:AE13" si="5">SUM(E14)</f>
        <v>278779202.29000002</v>
      </c>
      <c r="F13" s="261">
        <f t="shared" si="5"/>
        <v>0</v>
      </c>
      <c r="G13" s="261">
        <f t="shared" si="5"/>
        <v>104398909.44</v>
      </c>
      <c r="H13" s="261">
        <f t="shared" si="5"/>
        <v>114773756.5</v>
      </c>
      <c r="I13" s="261">
        <f t="shared" si="5"/>
        <v>0</v>
      </c>
      <c r="J13" s="261">
        <f t="shared" si="5"/>
        <v>0</v>
      </c>
      <c r="K13" s="261">
        <f t="shared" si="5"/>
        <v>0</v>
      </c>
      <c r="L13" s="261">
        <f t="shared" si="5"/>
        <v>0</v>
      </c>
      <c r="M13" s="261">
        <f t="shared" si="5"/>
        <v>0</v>
      </c>
      <c r="N13" s="261">
        <f t="shared" si="5"/>
        <v>0</v>
      </c>
      <c r="O13" s="261">
        <f t="shared" si="5"/>
        <v>0</v>
      </c>
      <c r="P13" s="261">
        <f t="shared" si="5"/>
        <v>0</v>
      </c>
      <c r="Q13" s="261">
        <f t="shared" si="5"/>
        <v>0</v>
      </c>
      <c r="R13" s="261">
        <f t="shared" si="5"/>
        <v>219172665.94</v>
      </c>
      <c r="S13" s="261">
        <f t="shared" si="5"/>
        <v>0</v>
      </c>
      <c r="T13" s="261">
        <f t="shared" si="5"/>
        <v>104398909.44</v>
      </c>
      <c r="U13" s="261">
        <f t="shared" si="5"/>
        <v>86853836.5</v>
      </c>
      <c r="V13" s="261">
        <f t="shared" si="5"/>
        <v>27919920</v>
      </c>
      <c r="W13" s="261">
        <f t="shared" si="5"/>
        <v>0</v>
      </c>
      <c r="X13" s="261">
        <f t="shared" si="5"/>
        <v>0</v>
      </c>
      <c r="Y13" s="261">
        <f t="shared" si="5"/>
        <v>0</v>
      </c>
      <c r="Z13" s="261">
        <f t="shared" si="5"/>
        <v>0</v>
      </c>
      <c r="AA13" s="261">
        <f t="shared" si="5"/>
        <v>0</v>
      </c>
      <c r="AB13" s="261">
        <f t="shared" si="5"/>
        <v>0</v>
      </c>
      <c r="AC13" s="261">
        <f t="shared" si="5"/>
        <v>0</v>
      </c>
      <c r="AD13" s="261">
        <f t="shared" si="5"/>
        <v>0</v>
      </c>
      <c r="AE13" s="261">
        <f t="shared" si="5"/>
        <v>219172665.94</v>
      </c>
      <c r="AF13" s="258"/>
      <c r="AG13" s="259"/>
      <c r="AH13" s="260"/>
    </row>
    <row r="14" spans="1:34" ht="18" customHeight="1" x14ac:dyDescent="0.2">
      <c r="A14" s="213" t="s">
        <v>163</v>
      </c>
      <c r="B14" s="212">
        <v>10</v>
      </c>
      <c r="C14" s="213" t="s">
        <v>164</v>
      </c>
      <c r="D14" s="115">
        <v>278779202.29000002</v>
      </c>
      <c r="E14" s="115">
        <v>278779202.29000002</v>
      </c>
      <c r="F14" s="115">
        <v>0</v>
      </c>
      <c r="G14" s="115">
        <v>104398909.44</v>
      </c>
      <c r="H14" s="115">
        <v>114773756.5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f>SUM(F14:Q14)</f>
        <v>219172665.94</v>
      </c>
      <c r="S14" s="115">
        <v>0</v>
      </c>
      <c r="T14" s="115">
        <v>104398909.44</v>
      </c>
      <c r="U14" s="115">
        <v>86853836.5</v>
      </c>
      <c r="V14" s="115">
        <v>27919920</v>
      </c>
      <c r="W14" s="115">
        <v>0</v>
      </c>
      <c r="X14" s="115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0</v>
      </c>
      <c r="AD14" s="115">
        <v>0</v>
      </c>
      <c r="AE14" s="115">
        <f>SUM(S14:AD14)</f>
        <v>219172665.94</v>
      </c>
      <c r="AF14" s="243"/>
      <c r="AG14" s="255"/>
      <c r="AH14" s="20"/>
    </row>
    <row r="15" spans="1:34" s="237" customFormat="1" ht="18" customHeight="1" x14ac:dyDescent="0.2">
      <c r="A15" s="262" t="s">
        <v>153</v>
      </c>
      <c r="B15" s="263"/>
      <c r="C15" s="262" t="s">
        <v>154</v>
      </c>
      <c r="D15" s="262">
        <f>+D16+D21</f>
        <v>1905115337.3400002</v>
      </c>
      <c r="E15" s="262">
        <f t="shared" ref="E15:AE15" si="6">+E16+E21</f>
        <v>1850422386.4999998</v>
      </c>
      <c r="F15" s="262">
        <f t="shared" si="6"/>
        <v>823251712.30999994</v>
      </c>
      <c r="G15" s="262">
        <f t="shared" si="6"/>
        <v>356090992.24000001</v>
      </c>
      <c r="H15" s="262">
        <f>+H16+H21</f>
        <v>537701847.78999996</v>
      </c>
      <c r="I15" s="262">
        <f t="shared" si="6"/>
        <v>6292656.4699999997</v>
      </c>
      <c r="J15" s="262">
        <f t="shared" si="6"/>
        <v>0</v>
      </c>
      <c r="K15" s="262">
        <f t="shared" si="6"/>
        <v>0</v>
      </c>
      <c r="L15" s="262">
        <f t="shared" si="6"/>
        <v>0</v>
      </c>
      <c r="M15" s="262">
        <f t="shared" si="6"/>
        <v>0</v>
      </c>
      <c r="N15" s="262">
        <f t="shared" si="6"/>
        <v>0</v>
      </c>
      <c r="O15" s="262">
        <f t="shared" si="6"/>
        <v>0</v>
      </c>
      <c r="P15" s="262">
        <f t="shared" si="6"/>
        <v>0</v>
      </c>
      <c r="Q15" s="262">
        <f t="shared" si="6"/>
        <v>0</v>
      </c>
      <c r="R15" s="262">
        <f t="shared" si="6"/>
        <v>1723337208.8099999</v>
      </c>
      <c r="S15" s="262">
        <f t="shared" si="6"/>
        <v>183248238.67000002</v>
      </c>
      <c r="T15" s="262">
        <f t="shared" si="6"/>
        <v>955946871.06999993</v>
      </c>
      <c r="U15" s="262">
        <f t="shared" si="6"/>
        <v>371143484.38</v>
      </c>
      <c r="V15" s="262">
        <f t="shared" si="6"/>
        <v>212998614.69</v>
      </c>
      <c r="W15" s="262">
        <f t="shared" si="6"/>
        <v>0</v>
      </c>
      <c r="X15" s="262">
        <f t="shared" si="6"/>
        <v>0</v>
      </c>
      <c r="Y15" s="262">
        <f t="shared" si="6"/>
        <v>0</v>
      </c>
      <c r="Z15" s="262">
        <f t="shared" si="6"/>
        <v>0</v>
      </c>
      <c r="AA15" s="262">
        <f t="shared" si="6"/>
        <v>0</v>
      </c>
      <c r="AB15" s="262">
        <f t="shared" si="6"/>
        <v>0</v>
      </c>
      <c r="AC15" s="262">
        <f t="shared" si="6"/>
        <v>0</v>
      </c>
      <c r="AD15" s="262">
        <f t="shared" si="6"/>
        <v>0</v>
      </c>
      <c r="AE15" s="262">
        <f t="shared" si="6"/>
        <v>1723337208.8099999</v>
      </c>
      <c r="AF15" s="243"/>
      <c r="AG15" s="255"/>
      <c r="AH15" s="20"/>
    </row>
    <row r="16" spans="1:34" s="237" customFormat="1" ht="18" customHeight="1" x14ac:dyDescent="0.2">
      <c r="A16" s="92" t="s">
        <v>155</v>
      </c>
      <c r="B16" s="257"/>
      <c r="C16" s="92" t="s">
        <v>156</v>
      </c>
      <c r="D16" s="92">
        <f>+D17+D19</f>
        <v>117780968</v>
      </c>
      <c r="E16" s="92">
        <f t="shared" ref="E16:AE16" si="7">+E17+E19</f>
        <v>117780968</v>
      </c>
      <c r="F16" s="92">
        <f t="shared" si="7"/>
        <v>1557835.43</v>
      </c>
      <c r="G16" s="92">
        <f t="shared" si="7"/>
        <v>0</v>
      </c>
      <c r="H16" s="92">
        <f>+H17+H19</f>
        <v>100372236.25</v>
      </c>
      <c r="I16" s="92">
        <f t="shared" si="7"/>
        <v>2742642.01</v>
      </c>
      <c r="J16" s="92">
        <f t="shared" si="7"/>
        <v>0</v>
      </c>
      <c r="K16" s="92">
        <f t="shared" si="7"/>
        <v>0</v>
      </c>
      <c r="L16" s="92">
        <f t="shared" si="7"/>
        <v>0</v>
      </c>
      <c r="M16" s="92">
        <f t="shared" si="7"/>
        <v>0</v>
      </c>
      <c r="N16" s="92">
        <f t="shared" si="7"/>
        <v>0</v>
      </c>
      <c r="O16" s="92">
        <f t="shared" si="7"/>
        <v>0</v>
      </c>
      <c r="P16" s="92">
        <f t="shared" si="7"/>
        <v>0</v>
      </c>
      <c r="Q16" s="92">
        <f t="shared" si="7"/>
        <v>0</v>
      </c>
      <c r="R16" s="92">
        <f t="shared" si="7"/>
        <v>104672713.69</v>
      </c>
      <c r="S16" s="92">
        <f t="shared" si="7"/>
        <v>0</v>
      </c>
      <c r="T16" s="92">
        <f t="shared" si="7"/>
        <v>1557835.43</v>
      </c>
      <c r="U16" s="92">
        <f t="shared" si="7"/>
        <v>3893622.25</v>
      </c>
      <c r="V16" s="92">
        <f t="shared" si="7"/>
        <v>99221256.010000005</v>
      </c>
      <c r="W16" s="92">
        <f t="shared" si="7"/>
        <v>0</v>
      </c>
      <c r="X16" s="92">
        <f t="shared" si="7"/>
        <v>0</v>
      </c>
      <c r="Y16" s="92">
        <f t="shared" si="7"/>
        <v>0</v>
      </c>
      <c r="Z16" s="92">
        <f t="shared" si="7"/>
        <v>0</v>
      </c>
      <c r="AA16" s="92">
        <f t="shared" si="7"/>
        <v>0</v>
      </c>
      <c r="AB16" s="92">
        <f t="shared" si="7"/>
        <v>0</v>
      </c>
      <c r="AC16" s="92">
        <f t="shared" si="7"/>
        <v>0</v>
      </c>
      <c r="AD16" s="92">
        <f t="shared" si="7"/>
        <v>0</v>
      </c>
      <c r="AE16" s="92">
        <f t="shared" si="7"/>
        <v>104672713.69</v>
      </c>
      <c r="AF16" s="243"/>
    </row>
    <row r="17" spans="1:34" s="237" customFormat="1" ht="23.25" customHeight="1" x14ac:dyDescent="0.2">
      <c r="A17" s="30" t="s">
        <v>161</v>
      </c>
      <c r="B17" s="31"/>
      <c r="C17" s="30" t="s">
        <v>162</v>
      </c>
      <c r="D17" s="30">
        <f>+D18</f>
        <v>99279402.409999996</v>
      </c>
      <c r="E17" s="30">
        <f t="shared" ref="E17:AE17" si="8">+E18</f>
        <v>99279402.409999996</v>
      </c>
      <c r="F17" s="30">
        <f t="shared" si="8"/>
        <v>0</v>
      </c>
      <c r="G17" s="30">
        <f t="shared" si="8"/>
        <v>0</v>
      </c>
      <c r="H17" s="30">
        <f>+H18</f>
        <v>96478614</v>
      </c>
      <c r="I17" s="30">
        <f t="shared" si="8"/>
        <v>2742642.01</v>
      </c>
      <c r="J17" s="30">
        <f t="shared" si="8"/>
        <v>0</v>
      </c>
      <c r="K17" s="30">
        <f t="shared" si="8"/>
        <v>0</v>
      </c>
      <c r="L17" s="30">
        <f t="shared" si="8"/>
        <v>0</v>
      </c>
      <c r="M17" s="30">
        <f t="shared" si="8"/>
        <v>0</v>
      </c>
      <c r="N17" s="30">
        <f t="shared" si="8"/>
        <v>0</v>
      </c>
      <c r="O17" s="30">
        <f t="shared" si="8"/>
        <v>0</v>
      </c>
      <c r="P17" s="30">
        <f t="shared" si="8"/>
        <v>0</v>
      </c>
      <c r="Q17" s="30">
        <f t="shared" si="8"/>
        <v>0</v>
      </c>
      <c r="R17" s="30">
        <f t="shared" si="8"/>
        <v>99221256.010000005</v>
      </c>
      <c r="S17" s="30">
        <f t="shared" si="8"/>
        <v>0</v>
      </c>
      <c r="T17" s="30">
        <f t="shared" si="8"/>
        <v>0</v>
      </c>
      <c r="U17" s="30">
        <f t="shared" si="8"/>
        <v>0</v>
      </c>
      <c r="V17" s="30">
        <f t="shared" si="8"/>
        <v>99221256.010000005</v>
      </c>
      <c r="W17" s="30">
        <f t="shared" si="8"/>
        <v>0</v>
      </c>
      <c r="X17" s="30">
        <f t="shared" si="8"/>
        <v>0</v>
      </c>
      <c r="Y17" s="30">
        <f t="shared" si="8"/>
        <v>0</v>
      </c>
      <c r="Z17" s="30">
        <f t="shared" si="8"/>
        <v>0</v>
      </c>
      <c r="AA17" s="30">
        <f t="shared" si="8"/>
        <v>0</v>
      </c>
      <c r="AB17" s="30">
        <f t="shared" si="8"/>
        <v>0</v>
      </c>
      <c r="AC17" s="30">
        <f t="shared" si="8"/>
        <v>0</v>
      </c>
      <c r="AD17" s="30">
        <f t="shared" si="8"/>
        <v>0</v>
      </c>
      <c r="AE17" s="30">
        <f t="shared" si="8"/>
        <v>99221256.010000005</v>
      </c>
      <c r="AF17" s="243"/>
      <c r="AG17" s="255"/>
      <c r="AH17" s="20"/>
    </row>
    <row r="18" spans="1:34" s="237" customFormat="1" ht="18" customHeight="1" x14ac:dyDescent="0.2">
      <c r="A18" s="213" t="s">
        <v>167</v>
      </c>
      <c r="B18" s="212">
        <v>10</v>
      </c>
      <c r="C18" s="213" t="s">
        <v>168</v>
      </c>
      <c r="D18" s="213">
        <v>99279402.409999996</v>
      </c>
      <c r="E18" s="213">
        <v>99279402.409999996</v>
      </c>
      <c r="F18" s="115">
        <v>0</v>
      </c>
      <c r="G18" s="115">
        <v>0</v>
      </c>
      <c r="H18" s="115">
        <v>96478614</v>
      </c>
      <c r="I18" s="115">
        <v>2742642.01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f>SUM(F18:Q18)</f>
        <v>99221256.010000005</v>
      </c>
      <c r="S18" s="115">
        <v>0</v>
      </c>
      <c r="T18" s="115">
        <v>0</v>
      </c>
      <c r="U18" s="115">
        <v>0</v>
      </c>
      <c r="V18" s="115">
        <v>99221256.010000005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f>SUM(S18:AD18)</f>
        <v>99221256.010000005</v>
      </c>
      <c r="AF18" s="243"/>
      <c r="AG18" s="255"/>
      <c r="AH18" s="20"/>
    </row>
    <row r="19" spans="1:34" s="237" customFormat="1" ht="21" customHeight="1" x14ac:dyDescent="0.2">
      <c r="A19" s="211" t="s">
        <v>165</v>
      </c>
      <c r="B19" s="31"/>
      <c r="C19" s="30" t="s">
        <v>166</v>
      </c>
      <c r="D19" s="30">
        <f>+D20</f>
        <v>18501565.59</v>
      </c>
      <c r="E19" s="30">
        <f t="shared" ref="E19:AE19" si="9">+E20</f>
        <v>18501565.59</v>
      </c>
      <c r="F19" s="30">
        <f t="shared" si="9"/>
        <v>1557835.43</v>
      </c>
      <c r="G19" s="30">
        <f t="shared" si="9"/>
        <v>0</v>
      </c>
      <c r="H19" s="30">
        <f>+H20</f>
        <v>3893622.25</v>
      </c>
      <c r="I19" s="30">
        <f t="shared" si="9"/>
        <v>0</v>
      </c>
      <c r="J19" s="30">
        <f t="shared" si="9"/>
        <v>0</v>
      </c>
      <c r="K19" s="30">
        <f t="shared" si="9"/>
        <v>0</v>
      </c>
      <c r="L19" s="30">
        <f t="shared" si="9"/>
        <v>0</v>
      </c>
      <c r="M19" s="30">
        <f t="shared" si="9"/>
        <v>0</v>
      </c>
      <c r="N19" s="30">
        <f t="shared" si="9"/>
        <v>0</v>
      </c>
      <c r="O19" s="30">
        <f t="shared" si="9"/>
        <v>0</v>
      </c>
      <c r="P19" s="30">
        <f t="shared" si="9"/>
        <v>0</v>
      </c>
      <c r="Q19" s="30">
        <f t="shared" si="9"/>
        <v>0</v>
      </c>
      <c r="R19" s="30">
        <f t="shared" si="9"/>
        <v>5451457.6799999997</v>
      </c>
      <c r="S19" s="30">
        <f t="shared" si="9"/>
        <v>0</v>
      </c>
      <c r="T19" s="30">
        <f t="shared" si="9"/>
        <v>1557835.43</v>
      </c>
      <c r="U19" s="30">
        <f t="shared" si="9"/>
        <v>3893622.25</v>
      </c>
      <c r="V19" s="30">
        <f t="shared" si="9"/>
        <v>0</v>
      </c>
      <c r="W19" s="30">
        <f t="shared" si="9"/>
        <v>0</v>
      </c>
      <c r="X19" s="30">
        <f t="shared" si="9"/>
        <v>0</v>
      </c>
      <c r="Y19" s="30">
        <f t="shared" si="9"/>
        <v>0</v>
      </c>
      <c r="Z19" s="30">
        <f t="shared" si="9"/>
        <v>0</v>
      </c>
      <c r="AA19" s="30">
        <f t="shared" si="9"/>
        <v>0</v>
      </c>
      <c r="AB19" s="30">
        <f t="shared" si="9"/>
        <v>0</v>
      </c>
      <c r="AC19" s="30">
        <f t="shared" si="9"/>
        <v>0</v>
      </c>
      <c r="AD19" s="30">
        <f t="shared" si="9"/>
        <v>0</v>
      </c>
      <c r="AE19" s="30">
        <f t="shared" si="9"/>
        <v>5451457.6799999997</v>
      </c>
      <c r="AF19" s="243"/>
      <c r="AG19" s="255"/>
      <c r="AH19" s="20"/>
    </row>
    <row r="20" spans="1:34" s="237" customFormat="1" ht="21.75" customHeight="1" x14ac:dyDescent="0.2">
      <c r="A20" s="264" t="s">
        <v>169</v>
      </c>
      <c r="B20" s="212">
        <v>10</v>
      </c>
      <c r="C20" s="213" t="s">
        <v>170</v>
      </c>
      <c r="D20" s="115">
        <v>18501565.59</v>
      </c>
      <c r="E20" s="265">
        <v>18501565.59</v>
      </c>
      <c r="F20" s="115">
        <v>1557835.43</v>
      </c>
      <c r="G20" s="115">
        <v>0</v>
      </c>
      <c r="H20" s="115">
        <v>3893622.25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f>SUM(F20:Q20)</f>
        <v>5451457.6799999997</v>
      </c>
      <c r="S20" s="115">
        <v>0</v>
      </c>
      <c r="T20" s="115">
        <v>1557835.43</v>
      </c>
      <c r="U20" s="115">
        <v>3893622.25</v>
      </c>
      <c r="V20" s="115">
        <v>0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D20" s="115">
        <v>0</v>
      </c>
      <c r="AE20" s="115">
        <f>SUM(S20:AD20)</f>
        <v>5451457.6799999997</v>
      </c>
      <c r="AF20" s="243"/>
      <c r="AG20" s="255"/>
      <c r="AH20" s="20"/>
    </row>
    <row r="21" spans="1:34" ht="18" customHeight="1" x14ac:dyDescent="0.2">
      <c r="A21" s="92" t="s">
        <v>187</v>
      </c>
      <c r="B21" s="257"/>
      <c r="C21" s="92" t="s">
        <v>188</v>
      </c>
      <c r="D21" s="92">
        <f>+D22+D25+D28+D35</f>
        <v>1787334369.3400002</v>
      </c>
      <c r="E21" s="92">
        <f t="shared" ref="E21:AD21" si="10">+E22+E25+E28+E35</f>
        <v>1732641418.4999998</v>
      </c>
      <c r="F21" s="92">
        <f t="shared" si="10"/>
        <v>821693876.88</v>
      </c>
      <c r="G21" s="92">
        <f t="shared" si="10"/>
        <v>356090992.24000001</v>
      </c>
      <c r="H21" s="92">
        <f>+H22+H25+H28+H35</f>
        <v>437329611.54000002</v>
      </c>
      <c r="I21" s="92">
        <f t="shared" si="10"/>
        <v>3550014.46</v>
      </c>
      <c r="J21" s="92">
        <f t="shared" si="10"/>
        <v>0</v>
      </c>
      <c r="K21" s="92">
        <f t="shared" si="10"/>
        <v>0</v>
      </c>
      <c r="L21" s="92">
        <f t="shared" si="10"/>
        <v>0</v>
      </c>
      <c r="M21" s="92">
        <f t="shared" si="10"/>
        <v>0</v>
      </c>
      <c r="N21" s="92">
        <f t="shared" si="10"/>
        <v>0</v>
      </c>
      <c r="O21" s="92">
        <f t="shared" si="10"/>
        <v>0</v>
      </c>
      <c r="P21" s="92">
        <f t="shared" si="10"/>
        <v>0</v>
      </c>
      <c r="Q21" s="92">
        <f t="shared" si="10"/>
        <v>0</v>
      </c>
      <c r="R21" s="92">
        <f t="shared" si="10"/>
        <v>1618664495.1199999</v>
      </c>
      <c r="S21" s="92">
        <f t="shared" si="10"/>
        <v>183248238.67000002</v>
      </c>
      <c r="T21" s="92">
        <f t="shared" si="10"/>
        <v>954389035.63999999</v>
      </c>
      <c r="U21" s="92">
        <f t="shared" si="10"/>
        <v>367249862.13</v>
      </c>
      <c r="V21" s="92">
        <f t="shared" si="10"/>
        <v>113777358.68000001</v>
      </c>
      <c r="W21" s="92">
        <f t="shared" si="10"/>
        <v>0</v>
      </c>
      <c r="X21" s="92">
        <f t="shared" si="10"/>
        <v>0</v>
      </c>
      <c r="Y21" s="92">
        <f t="shared" si="10"/>
        <v>0</v>
      </c>
      <c r="Z21" s="92">
        <f t="shared" si="10"/>
        <v>0</v>
      </c>
      <c r="AA21" s="92">
        <f t="shared" si="10"/>
        <v>0</v>
      </c>
      <c r="AB21" s="92">
        <f t="shared" si="10"/>
        <v>0</v>
      </c>
      <c r="AC21" s="92">
        <f t="shared" si="10"/>
        <v>0</v>
      </c>
      <c r="AD21" s="92">
        <f t="shared" si="10"/>
        <v>0</v>
      </c>
      <c r="AE21" s="92">
        <f>+AE22+AE25+AE28+AE35</f>
        <v>1618664495.1199999</v>
      </c>
      <c r="AF21" s="243"/>
    </row>
    <row r="22" spans="1:34" ht="26.25" customHeight="1" x14ac:dyDescent="0.2">
      <c r="A22" s="30" t="s">
        <v>189</v>
      </c>
      <c r="B22" s="31"/>
      <c r="C22" s="30" t="s">
        <v>299</v>
      </c>
      <c r="D22" s="30">
        <f>SUM(D23:D24)</f>
        <v>80212887</v>
      </c>
      <c r="E22" s="30">
        <f t="shared" ref="E22:AD22" si="11">SUM(E23:E24)</f>
        <v>80212887</v>
      </c>
      <c r="F22" s="30">
        <f t="shared" si="11"/>
        <v>0</v>
      </c>
      <c r="G22" s="30">
        <f t="shared" si="11"/>
        <v>8110229</v>
      </c>
      <c r="H22" s="30">
        <f t="shared" si="11"/>
        <v>64907938</v>
      </c>
      <c r="I22" s="30">
        <f t="shared" si="11"/>
        <v>0</v>
      </c>
      <c r="J22" s="30">
        <f t="shared" si="11"/>
        <v>0</v>
      </c>
      <c r="K22" s="30">
        <f t="shared" si="11"/>
        <v>0</v>
      </c>
      <c r="L22" s="30">
        <f t="shared" si="11"/>
        <v>0</v>
      </c>
      <c r="M22" s="30">
        <f t="shared" si="11"/>
        <v>0</v>
      </c>
      <c r="N22" s="30">
        <f t="shared" si="11"/>
        <v>0</v>
      </c>
      <c r="O22" s="30">
        <f t="shared" si="11"/>
        <v>0</v>
      </c>
      <c r="P22" s="30">
        <f t="shared" si="11"/>
        <v>0</v>
      </c>
      <c r="Q22" s="30">
        <f t="shared" si="11"/>
        <v>0</v>
      </c>
      <c r="R22" s="30">
        <f t="shared" si="11"/>
        <v>73018167</v>
      </c>
      <c r="S22" s="30">
        <f t="shared" si="11"/>
        <v>0</v>
      </c>
      <c r="T22" s="30">
        <f t="shared" si="11"/>
        <v>3759882</v>
      </c>
      <c r="U22" s="30">
        <f t="shared" si="11"/>
        <v>7270278</v>
      </c>
      <c r="V22" s="30">
        <f t="shared" si="11"/>
        <v>61988007</v>
      </c>
      <c r="W22" s="30">
        <f t="shared" si="11"/>
        <v>0</v>
      </c>
      <c r="X22" s="30">
        <f t="shared" si="11"/>
        <v>0</v>
      </c>
      <c r="Y22" s="30">
        <f t="shared" si="11"/>
        <v>0</v>
      </c>
      <c r="Z22" s="30">
        <f t="shared" si="11"/>
        <v>0</v>
      </c>
      <c r="AA22" s="30">
        <f t="shared" si="11"/>
        <v>0</v>
      </c>
      <c r="AB22" s="30">
        <f t="shared" si="11"/>
        <v>0</v>
      </c>
      <c r="AC22" s="30">
        <f t="shared" si="11"/>
        <v>0</v>
      </c>
      <c r="AD22" s="30">
        <f t="shared" si="11"/>
        <v>0</v>
      </c>
      <c r="AE22" s="30">
        <f>SUM(AE23:AE24)</f>
        <v>73018167</v>
      </c>
      <c r="AF22" s="243"/>
    </row>
    <row r="23" spans="1:34" s="237" customFormat="1" ht="18" customHeight="1" x14ac:dyDescent="0.2">
      <c r="A23" s="213" t="s">
        <v>193</v>
      </c>
      <c r="B23" s="212">
        <v>10</v>
      </c>
      <c r="C23" s="213" t="s">
        <v>194</v>
      </c>
      <c r="D23" s="213">
        <v>19798448</v>
      </c>
      <c r="E23" s="213">
        <v>19798448</v>
      </c>
      <c r="F23" s="115">
        <v>0</v>
      </c>
      <c r="G23" s="115">
        <v>8110229</v>
      </c>
      <c r="H23" s="115">
        <v>4493499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115">
        <v>0</v>
      </c>
      <c r="Q23" s="115">
        <v>0</v>
      </c>
      <c r="R23" s="115">
        <f>SUM(F23:Q23)</f>
        <v>12603728</v>
      </c>
      <c r="S23" s="115">
        <v>0</v>
      </c>
      <c r="T23" s="115">
        <v>3759882</v>
      </c>
      <c r="U23" s="115">
        <v>7270278</v>
      </c>
      <c r="V23" s="115">
        <v>1573568</v>
      </c>
      <c r="W23" s="115">
        <v>0</v>
      </c>
      <c r="X23" s="115">
        <v>0</v>
      </c>
      <c r="Y23" s="115">
        <v>0</v>
      </c>
      <c r="Z23" s="115">
        <v>0</v>
      </c>
      <c r="AA23" s="115">
        <v>0</v>
      </c>
      <c r="AB23" s="115">
        <v>0</v>
      </c>
      <c r="AC23" s="115">
        <v>0</v>
      </c>
      <c r="AD23" s="115">
        <v>0</v>
      </c>
      <c r="AE23" s="115">
        <f>SUM(S23:AD23)</f>
        <v>12603728</v>
      </c>
      <c r="AF23" s="243"/>
    </row>
    <row r="24" spans="1:34" s="237" customFormat="1" ht="18" customHeight="1" x14ac:dyDescent="0.2">
      <c r="A24" s="213" t="s">
        <v>195</v>
      </c>
      <c r="B24" s="212">
        <v>10</v>
      </c>
      <c r="C24" s="213" t="s">
        <v>196</v>
      </c>
      <c r="D24" s="213">
        <v>60414439</v>
      </c>
      <c r="E24" s="213">
        <v>60414439</v>
      </c>
      <c r="F24" s="115">
        <v>0</v>
      </c>
      <c r="G24" s="115">
        <v>0</v>
      </c>
      <c r="H24" s="115">
        <v>60414439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5">
        <v>0</v>
      </c>
      <c r="R24" s="115">
        <f>SUM(F24:Q24)</f>
        <v>60414439</v>
      </c>
      <c r="S24" s="115">
        <v>0</v>
      </c>
      <c r="T24" s="115">
        <v>0</v>
      </c>
      <c r="U24" s="115">
        <v>0</v>
      </c>
      <c r="V24" s="115">
        <v>60414439</v>
      </c>
      <c r="W24" s="115">
        <v>0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0</v>
      </c>
      <c r="AE24" s="115">
        <f>SUM(S24:AD24)</f>
        <v>60414439</v>
      </c>
      <c r="AF24" s="243"/>
    </row>
    <row r="25" spans="1:34" s="237" customFormat="1" ht="24" customHeight="1" x14ac:dyDescent="0.2">
      <c r="A25" s="30" t="s">
        <v>201</v>
      </c>
      <c r="B25" s="31"/>
      <c r="C25" s="30" t="s">
        <v>307</v>
      </c>
      <c r="D25" s="30">
        <f>SUM(D26+D27)</f>
        <v>49551805.189999998</v>
      </c>
      <c r="E25" s="30">
        <f>SUM(E26+E27)</f>
        <v>49242680.009999998</v>
      </c>
      <c r="F25" s="30">
        <f t="shared" ref="F25:AD25" si="12">SUM(F26+F27)</f>
        <v>14697026</v>
      </c>
      <c r="G25" s="30">
        <f t="shared" si="12"/>
        <v>33723666.869999997</v>
      </c>
      <c r="H25" s="30">
        <f t="shared" si="12"/>
        <v>0</v>
      </c>
      <c r="I25" s="30">
        <f t="shared" si="12"/>
        <v>0</v>
      </c>
      <c r="J25" s="30">
        <f t="shared" si="12"/>
        <v>0</v>
      </c>
      <c r="K25" s="30">
        <f t="shared" si="12"/>
        <v>0</v>
      </c>
      <c r="L25" s="30">
        <f t="shared" si="12"/>
        <v>0</v>
      </c>
      <c r="M25" s="30">
        <f t="shared" si="12"/>
        <v>0</v>
      </c>
      <c r="N25" s="30">
        <f t="shared" si="12"/>
        <v>0</v>
      </c>
      <c r="O25" s="30">
        <f t="shared" si="12"/>
        <v>0</v>
      </c>
      <c r="P25" s="30">
        <f t="shared" si="12"/>
        <v>0</v>
      </c>
      <c r="Q25" s="30">
        <f t="shared" si="12"/>
        <v>0</v>
      </c>
      <c r="R25" s="30">
        <f t="shared" si="12"/>
        <v>48420692.869999997</v>
      </c>
      <c r="S25" s="30">
        <f t="shared" si="12"/>
        <v>0</v>
      </c>
      <c r="T25" s="30">
        <f t="shared" si="12"/>
        <v>48420692.869999997</v>
      </c>
      <c r="U25" s="30">
        <f>SUM(U26+U27)</f>
        <v>0</v>
      </c>
      <c r="V25" s="30">
        <f t="shared" si="12"/>
        <v>0</v>
      </c>
      <c r="W25" s="30">
        <f t="shared" si="12"/>
        <v>0</v>
      </c>
      <c r="X25" s="30">
        <f t="shared" si="12"/>
        <v>0</v>
      </c>
      <c r="Y25" s="30">
        <f t="shared" si="12"/>
        <v>0</v>
      </c>
      <c r="Z25" s="30">
        <f t="shared" si="12"/>
        <v>0</v>
      </c>
      <c r="AA25" s="30">
        <f t="shared" si="12"/>
        <v>0</v>
      </c>
      <c r="AB25" s="30">
        <f t="shared" si="12"/>
        <v>0</v>
      </c>
      <c r="AC25" s="30">
        <f t="shared" si="12"/>
        <v>0</v>
      </c>
      <c r="AD25" s="30">
        <f t="shared" si="12"/>
        <v>0</v>
      </c>
      <c r="AE25" s="30">
        <f>SUM(AE26+AE27)</f>
        <v>48420692.869999997</v>
      </c>
      <c r="AF25" s="245"/>
    </row>
    <row r="26" spans="1:34" s="237" customFormat="1" ht="18" customHeight="1" x14ac:dyDescent="0.2">
      <c r="A26" s="213" t="s">
        <v>203</v>
      </c>
      <c r="B26" s="212" t="s">
        <v>79</v>
      </c>
      <c r="C26" s="213" t="s">
        <v>204</v>
      </c>
      <c r="D26" s="115">
        <v>34545654.009999998</v>
      </c>
      <c r="E26" s="265">
        <v>34545654.009999998</v>
      </c>
      <c r="F26" s="115">
        <v>0</v>
      </c>
      <c r="G26" s="115">
        <v>33723666.869999997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0</v>
      </c>
      <c r="Q26" s="115">
        <v>0</v>
      </c>
      <c r="R26" s="115">
        <f>SUM(F26:Q26)</f>
        <v>33723666.869999997</v>
      </c>
      <c r="S26" s="115">
        <v>0</v>
      </c>
      <c r="T26" s="115">
        <v>33723666.869999997</v>
      </c>
      <c r="U26" s="115">
        <v>0</v>
      </c>
      <c r="V26" s="115">
        <v>0</v>
      </c>
      <c r="W26" s="115">
        <v>0</v>
      </c>
      <c r="X26" s="115">
        <v>0</v>
      </c>
      <c r="Y26" s="115">
        <v>0</v>
      </c>
      <c r="Z26" s="115">
        <v>0</v>
      </c>
      <c r="AA26" s="115">
        <v>0</v>
      </c>
      <c r="AB26" s="115">
        <v>0</v>
      </c>
      <c r="AC26" s="115">
        <v>0</v>
      </c>
      <c r="AD26" s="115">
        <v>0</v>
      </c>
      <c r="AE26" s="115">
        <f>SUM(S26:AD26)</f>
        <v>33723666.869999997</v>
      </c>
      <c r="AF26" s="243"/>
    </row>
    <row r="27" spans="1:34" s="237" customFormat="1" ht="18" customHeight="1" x14ac:dyDescent="0.2">
      <c r="A27" s="213" t="s">
        <v>205</v>
      </c>
      <c r="B27" s="212">
        <v>10</v>
      </c>
      <c r="C27" s="213" t="s">
        <v>206</v>
      </c>
      <c r="D27" s="115">
        <v>15006151.18</v>
      </c>
      <c r="E27" s="265">
        <v>14697026</v>
      </c>
      <c r="F27" s="115">
        <v>14697026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f>SUM(F27:Q27)</f>
        <v>14697026</v>
      </c>
      <c r="S27" s="115">
        <v>0</v>
      </c>
      <c r="T27" s="115">
        <v>14697026</v>
      </c>
      <c r="U27" s="115">
        <v>0</v>
      </c>
      <c r="V27" s="115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f>SUM(S27:AD27)</f>
        <v>14697026</v>
      </c>
      <c r="AF27" s="243"/>
    </row>
    <row r="28" spans="1:34" s="237" customFormat="1" ht="18" customHeight="1" x14ac:dyDescent="0.2">
      <c r="A28" s="30" t="s">
        <v>207</v>
      </c>
      <c r="B28" s="31"/>
      <c r="C28" s="30" t="s">
        <v>208</v>
      </c>
      <c r="D28" s="30">
        <f>SUM(D29+D30+D31+D32+D33+D34)</f>
        <v>1201344814.1500001</v>
      </c>
      <c r="E28" s="30">
        <f>SUM(E29+E30+E31+E32+E33+E34)</f>
        <v>1146960988.4899998</v>
      </c>
      <c r="F28" s="30">
        <f>SUM(F29:F34)</f>
        <v>440331226.88</v>
      </c>
      <c r="G28" s="30">
        <f t="shared" ref="G28:R28" si="13">SUM(G29:G34)</f>
        <v>290256287.37</v>
      </c>
      <c r="H28" s="30">
        <f t="shared" si="13"/>
        <v>342631673.54000002</v>
      </c>
      <c r="I28" s="30">
        <f t="shared" si="13"/>
        <v>3550014.46</v>
      </c>
      <c r="J28" s="30">
        <f t="shared" si="13"/>
        <v>0</v>
      </c>
      <c r="K28" s="30">
        <f t="shared" si="13"/>
        <v>0</v>
      </c>
      <c r="L28" s="30">
        <f t="shared" si="13"/>
        <v>0</v>
      </c>
      <c r="M28" s="30">
        <f t="shared" si="13"/>
        <v>0</v>
      </c>
      <c r="N28" s="30">
        <f t="shared" si="13"/>
        <v>0</v>
      </c>
      <c r="O28" s="30">
        <f t="shared" si="13"/>
        <v>0</v>
      </c>
      <c r="P28" s="30">
        <f t="shared" si="13"/>
        <v>0</v>
      </c>
      <c r="Q28" s="30">
        <f t="shared" si="13"/>
        <v>0</v>
      </c>
      <c r="R28" s="30">
        <f t="shared" si="13"/>
        <v>1076769202.25</v>
      </c>
      <c r="S28" s="30">
        <f>SUM(S29+S30+S31+S32+S33+S34)</f>
        <v>178548438.67000002</v>
      </c>
      <c r="T28" s="30">
        <f t="shared" ref="T28:AE28" si="14">SUM(T29+T30+T31+T32+T33+T34)</f>
        <v>516241827.77000004</v>
      </c>
      <c r="U28" s="30">
        <f>SUM(U29+U30+U31+U32+U33+U34)</f>
        <v>359979584.13</v>
      </c>
      <c r="V28" s="30">
        <f t="shared" si="14"/>
        <v>21999351.68</v>
      </c>
      <c r="W28" s="30">
        <f t="shared" si="14"/>
        <v>0</v>
      </c>
      <c r="X28" s="30">
        <f t="shared" si="14"/>
        <v>0</v>
      </c>
      <c r="Y28" s="30">
        <f t="shared" si="14"/>
        <v>0</v>
      </c>
      <c r="Z28" s="30">
        <f t="shared" si="14"/>
        <v>0</v>
      </c>
      <c r="AA28" s="30">
        <f t="shared" si="14"/>
        <v>0</v>
      </c>
      <c r="AB28" s="30">
        <f t="shared" si="14"/>
        <v>0</v>
      </c>
      <c r="AC28" s="30">
        <f t="shared" si="14"/>
        <v>0</v>
      </c>
      <c r="AD28" s="30">
        <f t="shared" si="14"/>
        <v>0</v>
      </c>
      <c r="AE28" s="30">
        <f t="shared" si="14"/>
        <v>1076769202.25</v>
      </c>
      <c r="AF28" s="245"/>
    </row>
    <row r="29" spans="1:34" s="237" customFormat="1" ht="18" customHeight="1" x14ac:dyDescent="0.2">
      <c r="A29" s="213" t="s">
        <v>209</v>
      </c>
      <c r="B29" s="212">
        <v>10</v>
      </c>
      <c r="C29" s="213" t="s">
        <v>210</v>
      </c>
      <c r="D29" s="213">
        <v>6300000</v>
      </c>
      <c r="E29" s="213">
        <v>6300000</v>
      </c>
      <c r="F29" s="213">
        <v>6300000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5">
        <f>SUM(F29:Q29)</f>
        <v>6300000</v>
      </c>
      <c r="S29" s="115">
        <v>6300000</v>
      </c>
      <c r="T29" s="115">
        <v>0</v>
      </c>
      <c r="U29" s="115">
        <v>0</v>
      </c>
      <c r="V29" s="115">
        <v>0</v>
      </c>
      <c r="W29" s="115">
        <v>0</v>
      </c>
      <c r="X29" s="115">
        <v>0</v>
      </c>
      <c r="Y29" s="115">
        <v>0</v>
      </c>
      <c r="Z29" s="115">
        <v>0</v>
      </c>
      <c r="AA29" s="115">
        <v>0</v>
      </c>
      <c r="AB29" s="115">
        <v>0</v>
      </c>
      <c r="AC29" s="115">
        <v>0</v>
      </c>
      <c r="AD29" s="115">
        <v>0</v>
      </c>
      <c r="AE29" s="115">
        <f t="shared" ref="AE29:AE34" si="15">SUM(S29:AD29)</f>
        <v>6300000</v>
      </c>
      <c r="AF29" s="243"/>
    </row>
    <row r="30" spans="1:34" s="237" customFormat="1" ht="20.25" customHeight="1" x14ac:dyDescent="0.2">
      <c r="A30" s="213" t="s">
        <v>211</v>
      </c>
      <c r="B30" s="212">
        <v>10</v>
      </c>
      <c r="C30" s="213" t="s">
        <v>212</v>
      </c>
      <c r="D30" s="213">
        <v>187509667</v>
      </c>
      <c r="E30" s="213">
        <v>179509666.33999997</v>
      </c>
      <c r="F30" s="213">
        <v>145704833</v>
      </c>
      <c r="G30" s="115">
        <v>33804833.340000004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f>SUM(F30:Q30)</f>
        <v>179509666.34</v>
      </c>
      <c r="S30" s="115">
        <v>91561499.670000002</v>
      </c>
      <c r="T30" s="115">
        <v>87948166.670000002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  <c r="AE30" s="115">
        <f t="shared" si="15"/>
        <v>179509666.34</v>
      </c>
      <c r="AF30" s="243"/>
    </row>
    <row r="31" spans="1:34" s="237" customFormat="1" ht="18" customHeight="1" x14ac:dyDescent="0.2">
      <c r="A31" s="213" t="s">
        <v>213</v>
      </c>
      <c r="B31" s="212">
        <v>10</v>
      </c>
      <c r="C31" s="213" t="s">
        <v>214</v>
      </c>
      <c r="D31" s="213">
        <v>387898424</v>
      </c>
      <c r="E31" s="213">
        <v>387898424</v>
      </c>
      <c r="F31" s="213">
        <v>80686939</v>
      </c>
      <c r="G31" s="115">
        <v>0</v>
      </c>
      <c r="H31" s="115">
        <v>307211485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f>SUM(F31:Q31)</f>
        <v>387898424</v>
      </c>
      <c r="S31" s="115">
        <v>80686939</v>
      </c>
      <c r="T31" s="115">
        <v>0</v>
      </c>
      <c r="U31" s="115">
        <v>307211485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f t="shared" si="15"/>
        <v>387898424</v>
      </c>
      <c r="AF31" s="243"/>
    </row>
    <row r="32" spans="1:34" ht="18" customHeight="1" x14ac:dyDescent="0.2">
      <c r="A32" s="213" t="s">
        <v>215</v>
      </c>
      <c r="B32" s="212" t="s">
        <v>79</v>
      </c>
      <c r="C32" s="213" t="s">
        <v>216</v>
      </c>
      <c r="D32" s="213">
        <v>400445989.18000001</v>
      </c>
      <c r="E32" s="213">
        <v>361511959.05000001</v>
      </c>
      <c r="F32" s="213">
        <v>131373270.48999999</v>
      </c>
      <c r="G32" s="115">
        <v>156073506.56999999</v>
      </c>
      <c r="H32" s="115">
        <v>13873150</v>
      </c>
      <c r="I32" s="115">
        <v>3550014.46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15">
        <f t="shared" ref="R32" si="16">SUM(F32:Q32)</f>
        <v>304869941.51999998</v>
      </c>
      <c r="S32" s="115">
        <v>0</v>
      </c>
      <c r="T32" s="115">
        <v>283961940.91000003</v>
      </c>
      <c r="U32" s="115">
        <v>3484836.15</v>
      </c>
      <c r="V32" s="115">
        <v>17423164.460000001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  <c r="AC32" s="115">
        <v>0</v>
      </c>
      <c r="AD32" s="115">
        <v>0</v>
      </c>
      <c r="AE32" s="115">
        <f t="shared" si="15"/>
        <v>304869941.51999998</v>
      </c>
      <c r="AF32" s="243"/>
    </row>
    <row r="33" spans="1:34" ht="18" customHeight="1" x14ac:dyDescent="0.2">
      <c r="A33" s="213" t="s">
        <v>217</v>
      </c>
      <c r="B33" s="212">
        <v>10</v>
      </c>
      <c r="C33" s="213" t="s">
        <v>218</v>
      </c>
      <c r="D33" s="213">
        <v>193768433.97</v>
      </c>
      <c r="E33" s="213">
        <v>186318639.09999999</v>
      </c>
      <c r="F33" s="213">
        <v>76266184.390000001</v>
      </c>
      <c r="G33" s="115">
        <v>79539647.459999993</v>
      </c>
      <c r="H33" s="115">
        <v>21547038.539999999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f>SUM(F33:Q33)</f>
        <v>177352870.38999999</v>
      </c>
      <c r="S33" s="115">
        <v>0</v>
      </c>
      <c r="T33" s="115">
        <v>144331720.19</v>
      </c>
      <c r="U33" s="115">
        <v>28444962.98</v>
      </c>
      <c r="V33" s="115">
        <v>4576187.22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f t="shared" si="15"/>
        <v>177352870.38999999</v>
      </c>
      <c r="AF33" s="243"/>
    </row>
    <row r="34" spans="1:34" ht="18" customHeight="1" x14ac:dyDescent="0.2">
      <c r="A34" s="213" t="s">
        <v>219</v>
      </c>
      <c r="B34" s="212">
        <v>10</v>
      </c>
      <c r="C34" s="213" t="s">
        <v>220</v>
      </c>
      <c r="D34" s="213">
        <v>25422300</v>
      </c>
      <c r="E34" s="213">
        <v>25422300</v>
      </c>
      <c r="F34" s="213">
        <v>0</v>
      </c>
      <c r="G34" s="115">
        <v>20838300</v>
      </c>
      <c r="H34" s="115">
        <v>0</v>
      </c>
      <c r="I34" s="115">
        <v>0</v>
      </c>
      <c r="J34" s="115">
        <v>0</v>
      </c>
      <c r="K34" s="115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f>SUM(F34:Q34)</f>
        <v>20838300</v>
      </c>
      <c r="S34" s="115">
        <v>0</v>
      </c>
      <c r="T34" s="115">
        <v>0</v>
      </c>
      <c r="U34" s="115">
        <v>20838300</v>
      </c>
      <c r="V34" s="115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0</v>
      </c>
      <c r="AE34" s="115">
        <f t="shared" si="15"/>
        <v>20838300</v>
      </c>
      <c r="AF34" s="243"/>
    </row>
    <row r="35" spans="1:34" s="237" customFormat="1" ht="18" customHeight="1" x14ac:dyDescent="0.2">
      <c r="A35" s="30" t="s">
        <v>221</v>
      </c>
      <c r="B35" s="31"/>
      <c r="C35" s="30" t="s">
        <v>222</v>
      </c>
      <c r="D35" s="30">
        <f>SUM(D36+D37+D38)</f>
        <v>456224863</v>
      </c>
      <c r="E35" s="30">
        <f t="shared" ref="E35:Q35" si="17">SUM(E36+E37+E38)</f>
        <v>456224863</v>
      </c>
      <c r="F35" s="30">
        <f t="shared" si="17"/>
        <v>366665624</v>
      </c>
      <c r="G35" s="30">
        <f t="shared" si="17"/>
        <v>24000809</v>
      </c>
      <c r="H35" s="30">
        <f t="shared" si="17"/>
        <v>29790000</v>
      </c>
      <c r="I35" s="30">
        <f t="shared" si="17"/>
        <v>0</v>
      </c>
      <c r="J35" s="30">
        <f t="shared" si="17"/>
        <v>0</v>
      </c>
      <c r="K35" s="30">
        <f t="shared" si="17"/>
        <v>0</v>
      </c>
      <c r="L35" s="30">
        <f t="shared" si="17"/>
        <v>0</v>
      </c>
      <c r="M35" s="30">
        <f t="shared" si="17"/>
        <v>0</v>
      </c>
      <c r="N35" s="30">
        <f>SUM(N36+N37+N38)</f>
        <v>0</v>
      </c>
      <c r="O35" s="30">
        <f t="shared" si="17"/>
        <v>0</v>
      </c>
      <c r="P35" s="30">
        <f t="shared" si="17"/>
        <v>0</v>
      </c>
      <c r="Q35" s="30">
        <f t="shared" si="17"/>
        <v>0</v>
      </c>
      <c r="R35" s="30">
        <f>SUM(R36+R37+R38)</f>
        <v>420456433</v>
      </c>
      <c r="S35" s="30">
        <f>SUM(S36+S37+S38)</f>
        <v>4699800</v>
      </c>
      <c r="T35" s="30">
        <f t="shared" ref="T35:AE35" si="18">SUM(T36+T37+T38)</f>
        <v>385966633</v>
      </c>
      <c r="U35" s="30">
        <f>SUM(U36+U37+U38)</f>
        <v>0</v>
      </c>
      <c r="V35" s="30">
        <f t="shared" si="18"/>
        <v>29790000</v>
      </c>
      <c r="W35" s="30">
        <f t="shared" si="18"/>
        <v>0</v>
      </c>
      <c r="X35" s="30">
        <f t="shared" si="18"/>
        <v>0</v>
      </c>
      <c r="Y35" s="30">
        <f t="shared" si="18"/>
        <v>0</v>
      </c>
      <c r="Z35" s="30">
        <f t="shared" si="18"/>
        <v>0</v>
      </c>
      <c r="AA35" s="30">
        <f t="shared" si="18"/>
        <v>0</v>
      </c>
      <c r="AB35" s="30">
        <f t="shared" si="18"/>
        <v>0</v>
      </c>
      <c r="AC35" s="30">
        <f t="shared" si="18"/>
        <v>0</v>
      </c>
      <c r="AD35" s="30">
        <f t="shared" si="18"/>
        <v>0</v>
      </c>
      <c r="AE35" s="30">
        <f t="shared" si="18"/>
        <v>420456433</v>
      </c>
      <c r="AF35" s="245"/>
    </row>
    <row r="36" spans="1:34" ht="18" customHeight="1" x14ac:dyDescent="0.2">
      <c r="A36" s="264" t="s">
        <v>223</v>
      </c>
      <c r="B36" s="212">
        <v>10</v>
      </c>
      <c r="C36" s="213" t="s">
        <v>224</v>
      </c>
      <c r="D36" s="213">
        <v>4699800</v>
      </c>
      <c r="E36" s="213">
        <v>4699800</v>
      </c>
      <c r="F36" s="213">
        <v>4699800</v>
      </c>
      <c r="G36" s="115">
        <v>0</v>
      </c>
      <c r="H36" s="115">
        <v>0</v>
      </c>
      <c r="I36" s="115">
        <v>0</v>
      </c>
      <c r="J36" s="115">
        <v>0</v>
      </c>
      <c r="K36" s="115">
        <v>0</v>
      </c>
      <c r="L36" s="266">
        <v>0</v>
      </c>
      <c r="M36" s="266">
        <v>0</v>
      </c>
      <c r="N36" s="115">
        <v>0</v>
      </c>
      <c r="O36" s="115">
        <v>0</v>
      </c>
      <c r="P36" s="115">
        <v>0</v>
      </c>
      <c r="Q36" s="115">
        <v>0</v>
      </c>
      <c r="R36" s="115">
        <f>SUM(F36:Q36)</f>
        <v>4699800</v>
      </c>
      <c r="S36" s="115">
        <v>4699800</v>
      </c>
      <c r="T36" s="115">
        <v>0</v>
      </c>
      <c r="U36" s="115">
        <v>0</v>
      </c>
      <c r="V36" s="115">
        <v>0</v>
      </c>
      <c r="W36" s="115">
        <v>0</v>
      </c>
      <c r="X36" s="115">
        <v>0</v>
      </c>
      <c r="Y36" s="115">
        <v>0</v>
      </c>
      <c r="Z36" s="115">
        <v>0</v>
      </c>
      <c r="AA36" s="115">
        <v>0</v>
      </c>
      <c r="AB36" s="115">
        <v>0</v>
      </c>
      <c r="AC36" s="115">
        <v>0</v>
      </c>
      <c r="AD36" s="115">
        <v>0</v>
      </c>
      <c r="AE36" s="115">
        <f>SUM(S36:AD36)</f>
        <v>4699800</v>
      </c>
      <c r="AF36" s="243"/>
    </row>
    <row r="37" spans="1:34" ht="18" customHeight="1" x14ac:dyDescent="0.2">
      <c r="A37" s="264" t="s">
        <v>225</v>
      </c>
      <c r="B37" s="212">
        <v>10</v>
      </c>
      <c r="C37" s="213" t="s">
        <v>226</v>
      </c>
      <c r="D37" s="213">
        <v>85558430</v>
      </c>
      <c r="E37" s="213">
        <v>85558430</v>
      </c>
      <c r="F37" s="213">
        <v>20000000</v>
      </c>
      <c r="G37" s="115">
        <v>0</v>
      </c>
      <c r="H37" s="115">
        <v>29790000</v>
      </c>
      <c r="I37" s="115">
        <v>0</v>
      </c>
      <c r="J37" s="115">
        <v>0</v>
      </c>
      <c r="K37" s="115">
        <v>0</v>
      </c>
      <c r="L37" s="266">
        <v>0</v>
      </c>
      <c r="M37" s="266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f>SUM(F37:Q37)</f>
        <v>49790000</v>
      </c>
      <c r="S37" s="115">
        <v>0</v>
      </c>
      <c r="T37" s="115">
        <v>20000000</v>
      </c>
      <c r="U37" s="115">
        <v>0</v>
      </c>
      <c r="V37" s="115">
        <v>29790000</v>
      </c>
      <c r="W37" s="115">
        <v>0</v>
      </c>
      <c r="X37" s="115">
        <v>0</v>
      </c>
      <c r="Y37" s="115">
        <v>0</v>
      </c>
      <c r="Z37" s="115">
        <v>0</v>
      </c>
      <c r="AA37" s="115">
        <v>0</v>
      </c>
      <c r="AB37" s="115">
        <v>0</v>
      </c>
      <c r="AC37" s="115">
        <v>0</v>
      </c>
      <c r="AD37" s="115">
        <v>0</v>
      </c>
      <c r="AE37" s="115">
        <f>SUM(S37:AD37)</f>
        <v>49790000</v>
      </c>
      <c r="AF37" s="243"/>
    </row>
    <row r="38" spans="1:34" ht="18" customHeight="1" x14ac:dyDescent="0.2">
      <c r="A38" s="264" t="s">
        <v>229</v>
      </c>
      <c r="B38" s="212">
        <v>10</v>
      </c>
      <c r="C38" s="213" t="s">
        <v>230</v>
      </c>
      <c r="D38" s="213">
        <v>365966633</v>
      </c>
      <c r="E38" s="213">
        <v>365966633</v>
      </c>
      <c r="F38" s="213">
        <v>341965824</v>
      </c>
      <c r="G38" s="115">
        <v>24000809</v>
      </c>
      <c r="H38" s="115">
        <v>0</v>
      </c>
      <c r="I38" s="115">
        <v>0</v>
      </c>
      <c r="J38" s="115">
        <v>0</v>
      </c>
      <c r="K38" s="115">
        <v>0</v>
      </c>
      <c r="L38" s="266">
        <v>0</v>
      </c>
      <c r="M38" s="266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f>SUM(F38:Q38)</f>
        <v>365966633</v>
      </c>
      <c r="S38" s="115">
        <v>0</v>
      </c>
      <c r="T38" s="115">
        <v>365966633</v>
      </c>
      <c r="U38" s="115">
        <v>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5">
        <v>0</v>
      </c>
      <c r="AC38" s="115">
        <v>0</v>
      </c>
      <c r="AD38" s="115">
        <v>0</v>
      </c>
      <c r="AE38" s="115">
        <f>SUM(S38:AD38)</f>
        <v>365966633</v>
      </c>
      <c r="AF38" s="243"/>
    </row>
    <row r="39" spans="1:34" s="237" customFormat="1" ht="18" customHeight="1" x14ac:dyDescent="0.2">
      <c r="A39" s="139" t="s">
        <v>233</v>
      </c>
      <c r="B39" s="140"/>
      <c r="C39" s="141" t="s">
        <v>234</v>
      </c>
      <c r="D39" s="141">
        <f>+D40+D44</f>
        <v>97267815</v>
      </c>
      <c r="E39" s="141">
        <f t="shared" ref="E39:AE39" si="19">+E40+E44</f>
        <v>97267815</v>
      </c>
      <c r="F39" s="141">
        <f t="shared" si="19"/>
        <v>0</v>
      </c>
      <c r="G39" s="141">
        <f t="shared" si="19"/>
        <v>4070530</v>
      </c>
      <c r="H39" s="141">
        <f>+H40+H44</f>
        <v>30191675</v>
      </c>
      <c r="I39" s="141">
        <f t="shared" si="19"/>
        <v>0</v>
      </c>
      <c r="J39" s="141">
        <f t="shared" si="19"/>
        <v>0</v>
      </c>
      <c r="K39" s="141">
        <f t="shared" si="19"/>
        <v>0</v>
      </c>
      <c r="L39" s="141">
        <f t="shared" si="19"/>
        <v>0</v>
      </c>
      <c r="M39" s="141">
        <f t="shared" si="19"/>
        <v>0</v>
      </c>
      <c r="N39" s="141">
        <f t="shared" si="19"/>
        <v>0</v>
      </c>
      <c r="O39" s="141">
        <f t="shared" si="19"/>
        <v>0</v>
      </c>
      <c r="P39" s="141">
        <f t="shared" si="19"/>
        <v>0</v>
      </c>
      <c r="Q39" s="141">
        <f t="shared" si="19"/>
        <v>0</v>
      </c>
      <c r="R39" s="141">
        <f>+R40+R44</f>
        <v>34262205</v>
      </c>
      <c r="S39" s="141">
        <f t="shared" si="19"/>
        <v>0</v>
      </c>
      <c r="T39" s="141">
        <f t="shared" si="19"/>
        <v>4070530</v>
      </c>
      <c r="U39" s="141">
        <f>+U40+U44</f>
        <v>30191675</v>
      </c>
      <c r="V39" s="141">
        <f t="shared" si="19"/>
        <v>0</v>
      </c>
      <c r="W39" s="141">
        <f t="shared" si="19"/>
        <v>0</v>
      </c>
      <c r="X39" s="141">
        <f t="shared" si="19"/>
        <v>0</v>
      </c>
      <c r="Y39" s="141">
        <f t="shared" si="19"/>
        <v>0</v>
      </c>
      <c r="Z39" s="141">
        <f t="shared" si="19"/>
        <v>0</v>
      </c>
      <c r="AA39" s="141">
        <f t="shared" si="19"/>
        <v>0</v>
      </c>
      <c r="AB39" s="141">
        <f t="shared" si="19"/>
        <v>0</v>
      </c>
      <c r="AC39" s="141">
        <f t="shared" si="19"/>
        <v>0</v>
      </c>
      <c r="AD39" s="141">
        <f t="shared" si="19"/>
        <v>0</v>
      </c>
      <c r="AE39" s="141">
        <f t="shared" si="19"/>
        <v>34262205</v>
      </c>
      <c r="AF39" s="243"/>
    </row>
    <row r="40" spans="1:34" s="237" customFormat="1" ht="18" customHeight="1" x14ac:dyDescent="0.2">
      <c r="A40" s="267" t="s">
        <v>235</v>
      </c>
      <c r="B40" s="268"/>
      <c r="C40" s="262" t="s">
        <v>236</v>
      </c>
      <c r="D40" s="262">
        <f>+D41</f>
        <v>67076140</v>
      </c>
      <c r="E40" s="262">
        <f t="shared" ref="E40:AE41" si="20">+E41</f>
        <v>67076140</v>
      </c>
      <c r="F40" s="262">
        <f t="shared" si="20"/>
        <v>0</v>
      </c>
      <c r="G40" s="262">
        <f t="shared" si="20"/>
        <v>4070530</v>
      </c>
      <c r="H40" s="262">
        <f>+H41</f>
        <v>0</v>
      </c>
      <c r="I40" s="262">
        <f t="shared" si="20"/>
        <v>0</v>
      </c>
      <c r="J40" s="262">
        <f t="shared" si="20"/>
        <v>0</v>
      </c>
      <c r="K40" s="262">
        <f t="shared" si="20"/>
        <v>0</v>
      </c>
      <c r="L40" s="262">
        <f t="shared" si="20"/>
        <v>0</v>
      </c>
      <c r="M40" s="262">
        <f t="shared" si="20"/>
        <v>0</v>
      </c>
      <c r="N40" s="262">
        <f t="shared" si="20"/>
        <v>0</v>
      </c>
      <c r="O40" s="262">
        <f t="shared" si="20"/>
        <v>0</v>
      </c>
      <c r="P40" s="262">
        <f t="shared" si="20"/>
        <v>0</v>
      </c>
      <c r="Q40" s="262">
        <f t="shared" si="20"/>
        <v>0</v>
      </c>
      <c r="R40" s="262">
        <f t="shared" si="20"/>
        <v>4070530</v>
      </c>
      <c r="S40" s="262">
        <f t="shared" si="20"/>
        <v>0</v>
      </c>
      <c r="T40" s="262">
        <f t="shared" si="20"/>
        <v>4070530</v>
      </c>
      <c r="U40" s="262">
        <f t="shared" si="20"/>
        <v>0</v>
      </c>
      <c r="V40" s="262">
        <f t="shared" si="20"/>
        <v>0</v>
      </c>
      <c r="W40" s="262">
        <f t="shared" si="20"/>
        <v>0</v>
      </c>
      <c r="X40" s="262">
        <f t="shared" si="20"/>
        <v>0</v>
      </c>
      <c r="Y40" s="262">
        <f t="shared" si="20"/>
        <v>0</v>
      </c>
      <c r="Z40" s="262">
        <f t="shared" si="20"/>
        <v>0</v>
      </c>
      <c r="AA40" s="262">
        <f t="shared" si="20"/>
        <v>0</v>
      </c>
      <c r="AB40" s="262">
        <f t="shared" si="20"/>
        <v>0</v>
      </c>
      <c r="AC40" s="262">
        <f t="shared" si="20"/>
        <v>0</v>
      </c>
      <c r="AD40" s="262">
        <f t="shared" si="20"/>
        <v>0</v>
      </c>
      <c r="AE40" s="262">
        <f t="shared" si="20"/>
        <v>4070530</v>
      </c>
      <c r="AF40" s="243"/>
      <c r="AG40" s="183"/>
    </row>
    <row r="41" spans="1:34" ht="18" customHeight="1" x14ac:dyDescent="0.2">
      <c r="A41" s="92" t="s">
        <v>237</v>
      </c>
      <c r="B41" s="93"/>
      <c r="C41" s="92" t="s">
        <v>238</v>
      </c>
      <c r="D41" s="92">
        <f>+D42</f>
        <v>67076140</v>
      </c>
      <c r="E41" s="92">
        <f t="shared" si="20"/>
        <v>67076140</v>
      </c>
      <c r="F41" s="92">
        <f t="shared" si="20"/>
        <v>0</v>
      </c>
      <c r="G41" s="92">
        <f t="shared" si="20"/>
        <v>4070530</v>
      </c>
      <c r="H41" s="92">
        <f>+H42</f>
        <v>0</v>
      </c>
      <c r="I41" s="92">
        <f t="shared" si="20"/>
        <v>0</v>
      </c>
      <c r="J41" s="92">
        <f t="shared" si="20"/>
        <v>0</v>
      </c>
      <c r="K41" s="92">
        <f t="shared" si="20"/>
        <v>0</v>
      </c>
      <c r="L41" s="92">
        <f t="shared" si="20"/>
        <v>0</v>
      </c>
      <c r="M41" s="92">
        <f t="shared" si="20"/>
        <v>0</v>
      </c>
      <c r="N41" s="92">
        <f t="shared" si="20"/>
        <v>0</v>
      </c>
      <c r="O41" s="92">
        <f t="shared" si="20"/>
        <v>0</v>
      </c>
      <c r="P41" s="92">
        <f t="shared" si="20"/>
        <v>0</v>
      </c>
      <c r="Q41" s="92">
        <f t="shared" si="20"/>
        <v>0</v>
      </c>
      <c r="R41" s="92">
        <f t="shared" si="20"/>
        <v>4070530</v>
      </c>
      <c r="S41" s="92">
        <f t="shared" si="20"/>
        <v>0</v>
      </c>
      <c r="T41" s="92">
        <f t="shared" si="20"/>
        <v>4070530</v>
      </c>
      <c r="U41" s="92">
        <f t="shared" si="20"/>
        <v>0</v>
      </c>
      <c r="V41" s="92">
        <f t="shared" si="20"/>
        <v>0</v>
      </c>
      <c r="W41" s="92">
        <f t="shared" si="20"/>
        <v>0</v>
      </c>
      <c r="X41" s="92">
        <f t="shared" si="20"/>
        <v>0</v>
      </c>
      <c r="Y41" s="92">
        <f t="shared" si="20"/>
        <v>0</v>
      </c>
      <c r="Z41" s="92">
        <f t="shared" si="20"/>
        <v>0</v>
      </c>
      <c r="AA41" s="92">
        <f t="shared" si="20"/>
        <v>0</v>
      </c>
      <c r="AB41" s="92">
        <f t="shared" si="20"/>
        <v>0</v>
      </c>
      <c r="AC41" s="92">
        <f t="shared" si="20"/>
        <v>0</v>
      </c>
      <c r="AD41" s="92">
        <f t="shared" si="20"/>
        <v>0</v>
      </c>
      <c r="AE41" s="92">
        <f t="shared" si="20"/>
        <v>4070530</v>
      </c>
      <c r="AF41" s="243"/>
      <c r="AG41" s="183"/>
    </row>
    <row r="42" spans="1:34" ht="18" customHeight="1" x14ac:dyDescent="0.2">
      <c r="A42" s="30" t="s">
        <v>239</v>
      </c>
      <c r="B42" s="31"/>
      <c r="C42" s="30" t="s">
        <v>240</v>
      </c>
      <c r="D42" s="30">
        <f>SUM(D43)</f>
        <v>67076140</v>
      </c>
      <c r="E42" s="30">
        <f t="shared" ref="E42:AE42" si="21">SUM(E43)</f>
        <v>67076140</v>
      </c>
      <c r="F42" s="30">
        <f t="shared" si="21"/>
        <v>0</v>
      </c>
      <c r="G42" s="30">
        <f t="shared" si="21"/>
        <v>4070530</v>
      </c>
      <c r="H42" s="30">
        <f>SUM(H43)</f>
        <v>0</v>
      </c>
      <c r="I42" s="30">
        <f t="shared" si="21"/>
        <v>0</v>
      </c>
      <c r="J42" s="30">
        <f t="shared" si="21"/>
        <v>0</v>
      </c>
      <c r="K42" s="30">
        <f t="shared" si="21"/>
        <v>0</v>
      </c>
      <c r="L42" s="30">
        <f t="shared" si="21"/>
        <v>0</v>
      </c>
      <c r="M42" s="30">
        <f t="shared" si="21"/>
        <v>0</v>
      </c>
      <c r="N42" s="30">
        <f t="shared" si="21"/>
        <v>0</v>
      </c>
      <c r="O42" s="30">
        <f t="shared" si="21"/>
        <v>0</v>
      </c>
      <c r="P42" s="30">
        <f t="shared" si="21"/>
        <v>0</v>
      </c>
      <c r="Q42" s="30">
        <f t="shared" si="21"/>
        <v>0</v>
      </c>
      <c r="R42" s="30">
        <f t="shared" si="21"/>
        <v>4070530</v>
      </c>
      <c r="S42" s="30">
        <f t="shared" si="21"/>
        <v>0</v>
      </c>
      <c r="T42" s="30">
        <f t="shared" si="21"/>
        <v>4070530</v>
      </c>
      <c r="U42" s="30">
        <f t="shared" si="21"/>
        <v>0</v>
      </c>
      <c r="V42" s="30">
        <f t="shared" si="21"/>
        <v>0</v>
      </c>
      <c r="W42" s="30">
        <f t="shared" si="21"/>
        <v>0</v>
      </c>
      <c r="X42" s="30">
        <f t="shared" si="21"/>
        <v>0</v>
      </c>
      <c r="Y42" s="30">
        <f t="shared" si="21"/>
        <v>0</v>
      </c>
      <c r="Z42" s="30">
        <f t="shared" si="21"/>
        <v>0</v>
      </c>
      <c r="AA42" s="30">
        <f t="shared" si="21"/>
        <v>0</v>
      </c>
      <c r="AB42" s="30">
        <f t="shared" si="21"/>
        <v>0</v>
      </c>
      <c r="AC42" s="30">
        <f t="shared" si="21"/>
        <v>0</v>
      </c>
      <c r="AD42" s="30">
        <f t="shared" si="21"/>
        <v>0</v>
      </c>
      <c r="AE42" s="30">
        <f t="shared" si="21"/>
        <v>4070530</v>
      </c>
      <c r="AF42" s="243"/>
      <c r="AG42" s="183"/>
    </row>
    <row r="43" spans="1:34" ht="18" customHeight="1" x14ac:dyDescent="0.2">
      <c r="A43" s="213" t="s">
        <v>241</v>
      </c>
      <c r="B43" s="212" t="s">
        <v>79</v>
      </c>
      <c r="C43" s="213" t="s">
        <v>242</v>
      </c>
      <c r="D43" s="213">
        <v>67076140</v>
      </c>
      <c r="E43" s="213">
        <v>67076140</v>
      </c>
      <c r="F43" s="115">
        <v>0</v>
      </c>
      <c r="G43" s="115">
        <v>4070530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  <c r="M43" s="115">
        <v>0</v>
      </c>
      <c r="N43" s="115">
        <v>0</v>
      </c>
      <c r="O43" s="115">
        <v>0</v>
      </c>
      <c r="P43" s="115">
        <v>0</v>
      </c>
      <c r="Q43" s="115">
        <v>0</v>
      </c>
      <c r="R43" s="115">
        <f>SUM(F43:Q43)</f>
        <v>4070530</v>
      </c>
      <c r="S43" s="115">
        <v>0</v>
      </c>
      <c r="T43" s="115">
        <v>4070530</v>
      </c>
      <c r="U43" s="115">
        <v>0</v>
      </c>
      <c r="V43" s="115">
        <v>0</v>
      </c>
      <c r="W43" s="115">
        <v>0</v>
      </c>
      <c r="X43" s="115">
        <v>0</v>
      </c>
      <c r="Y43" s="115">
        <v>0</v>
      </c>
      <c r="Z43" s="115">
        <v>0</v>
      </c>
      <c r="AA43" s="115">
        <v>0</v>
      </c>
      <c r="AB43" s="115">
        <v>0</v>
      </c>
      <c r="AC43" s="115">
        <v>0</v>
      </c>
      <c r="AD43" s="115">
        <v>0</v>
      </c>
      <c r="AE43" s="115">
        <f>SUM(S43:AD43)</f>
        <v>4070530</v>
      </c>
      <c r="AF43" s="243"/>
      <c r="AG43" s="183"/>
    </row>
    <row r="44" spans="1:34" ht="18" customHeight="1" x14ac:dyDescent="0.2">
      <c r="A44" s="262" t="s">
        <v>253</v>
      </c>
      <c r="B44" s="269"/>
      <c r="C44" s="270" t="s">
        <v>254</v>
      </c>
      <c r="D44" s="262">
        <f>+D45</f>
        <v>30191675</v>
      </c>
      <c r="E44" s="262">
        <f>+E45</f>
        <v>30191675</v>
      </c>
      <c r="F44" s="262">
        <f>+F45</f>
        <v>0</v>
      </c>
      <c r="G44" s="262">
        <f>+G45</f>
        <v>0</v>
      </c>
      <c r="H44" s="262">
        <f>+H45</f>
        <v>30191675</v>
      </c>
      <c r="I44" s="262">
        <f t="shared" ref="I44:Q44" si="22">+I45</f>
        <v>0</v>
      </c>
      <c r="J44" s="262">
        <f t="shared" si="22"/>
        <v>0</v>
      </c>
      <c r="K44" s="262">
        <f t="shared" si="22"/>
        <v>0</v>
      </c>
      <c r="L44" s="262">
        <f t="shared" si="22"/>
        <v>0</v>
      </c>
      <c r="M44" s="262">
        <f t="shared" si="22"/>
        <v>0</v>
      </c>
      <c r="N44" s="262">
        <f t="shared" si="22"/>
        <v>0</v>
      </c>
      <c r="O44" s="262">
        <f t="shared" si="22"/>
        <v>0</v>
      </c>
      <c r="P44" s="262">
        <f t="shared" si="22"/>
        <v>0</v>
      </c>
      <c r="Q44" s="262">
        <f t="shared" si="22"/>
        <v>0</v>
      </c>
      <c r="R44" s="262">
        <f>+R45</f>
        <v>30191675</v>
      </c>
      <c r="S44" s="262">
        <f t="shared" ref="S44:AE44" si="23">+S45</f>
        <v>0</v>
      </c>
      <c r="T44" s="262">
        <f t="shared" si="23"/>
        <v>0</v>
      </c>
      <c r="U44" s="262">
        <f t="shared" si="23"/>
        <v>30191675</v>
      </c>
      <c r="V44" s="262">
        <f t="shared" si="23"/>
        <v>0</v>
      </c>
      <c r="W44" s="262">
        <f t="shared" si="23"/>
        <v>0</v>
      </c>
      <c r="X44" s="262">
        <f t="shared" si="23"/>
        <v>0</v>
      </c>
      <c r="Y44" s="262">
        <f t="shared" si="23"/>
        <v>0</v>
      </c>
      <c r="Z44" s="262">
        <f t="shared" si="23"/>
        <v>0</v>
      </c>
      <c r="AA44" s="262">
        <f t="shared" si="23"/>
        <v>0</v>
      </c>
      <c r="AB44" s="262">
        <f t="shared" si="23"/>
        <v>0</v>
      </c>
      <c r="AC44" s="262">
        <f t="shared" si="23"/>
        <v>0</v>
      </c>
      <c r="AD44" s="262">
        <f t="shared" si="23"/>
        <v>0</v>
      </c>
      <c r="AE44" s="262">
        <f t="shared" si="23"/>
        <v>30191675</v>
      </c>
      <c r="AF44" s="243"/>
      <c r="AG44" s="183"/>
    </row>
    <row r="45" spans="1:34" s="237" customFormat="1" ht="18" customHeight="1" x14ac:dyDescent="0.2">
      <c r="A45" s="92" t="s">
        <v>255</v>
      </c>
      <c r="B45" s="271"/>
      <c r="C45" s="272" t="s">
        <v>256</v>
      </c>
      <c r="D45" s="92">
        <f>SUM(D46)</f>
        <v>30191675</v>
      </c>
      <c r="E45" s="92">
        <f>SUM(E46)</f>
        <v>30191675</v>
      </c>
      <c r="F45" s="92">
        <f>SUM(F46)</f>
        <v>0</v>
      </c>
      <c r="G45" s="92">
        <f>SUM(G46)</f>
        <v>0</v>
      </c>
      <c r="H45" s="92">
        <f>SUM(H46)</f>
        <v>30191675</v>
      </c>
      <c r="I45" s="92">
        <f t="shared" ref="I45:AE45" si="24">SUM(I46)</f>
        <v>0</v>
      </c>
      <c r="J45" s="92">
        <f t="shared" si="24"/>
        <v>0</v>
      </c>
      <c r="K45" s="92">
        <f t="shared" si="24"/>
        <v>0</v>
      </c>
      <c r="L45" s="92">
        <f t="shared" si="24"/>
        <v>0</v>
      </c>
      <c r="M45" s="92">
        <f t="shared" si="24"/>
        <v>0</v>
      </c>
      <c r="N45" s="92">
        <f t="shared" si="24"/>
        <v>0</v>
      </c>
      <c r="O45" s="92">
        <f t="shared" si="24"/>
        <v>0</v>
      </c>
      <c r="P45" s="92">
        <f t="shared" si="24"/>
        <v>0</v>
      </c>
      <c r="Q45" s="92">
        <f t="shared" si="24"/>
        <v>0</v>
      </c>
      <c r="R45" s="92">
        <f t="shared" si="24"/>
        <v>30191675</v>
      </c>
      <c r="S45" s="92">
        <f t="shared" si="24"/>
        <v>0</v>
      </c>
      <c r="T45" s="92">
        <f t="shared" si="24"/>
        <v>0</v>
      </c>
      <c r="U45" s="92">
        <f t="shared" si="24"/>
        <v>30191675</v>
      </c>
      <c r="V45" s="92">
        <f t="shared" si="24"/>
        <v>0</v>
      </c>
      <c r="W45" s="92">
        <f t="shared" si="24"/>
        <v>0</v>
      </c>
      <c r="X45" s="92">
        <f t="shared" si="24"/>
        <v>0</v>
      </c>
      <c r="Y45" s="92">
        <f t="shared" si="24"/>
        <v>0</v>
      </c>
      <c r="Z45" s="92">
        <f t="shared" si="24"/>
        <v>0</v>
      </c>
      <c r="AA45" s="92">
        <f t="shared" si="24"/>
        <v>0</v>
      </c>
      <c r="AB45" s="92">
        <f t="shared" si="24"/>
        <v>0</v>
      </c>
      <c r="AC45" s="92">
        <f t="shared" si="24"/>
        <v>0</v>
      </c>
      <c r="AD45" s="92">
        <f t="shared" si="24"/>
        <v>0</v>
      </c>
      <c r="AE45" s="92">
        <f t="shared" si="24"/>
        <v>30191675</v>
      </c>
      <c r="AF45" s="245"/>
      <c r="AG45" s="181"/>
    </row>
    <row r="46" spans="1:34" ht="18" customHeight="1" x14ac:dyDescent="0.2">
      <c r="A46" s="273" t="s">
        <v>308</v>
      </c>
      <c r="B46" s="212">
        <v>10</v>
      </c>
      <c r="C46" s="213" t="s">
        <v>309</v>
      </c>
      <c r="D46" s="213">
        <v>30191675</v>
      </c>
      <c r="E46" s="213">
        <v>30191675</v>
      </c>
      <c r="F46" s="213">
        <v>0</v>
      </c>
      <c r="G46" s="115">
        <v>0</v>
      </c>
      <c r="H46" s="115">
        <v>30191675</v>
      </c>
      <c r="I46" s="115">
        <v>0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>
        <v>0</v>
      </c>
      <c r="Q46" s="115">
        <v>0</v>
      </c>
      <c r="R46" s="115">
        <f>SUM(F46:Q46)</f>
        <v>30191675</v>
      </c>
      <c r="S46" s="115">
        <v>0</v>
      </c>
      <c r="T46" s="115">
        <v>0</v>
      </c>
      <c r="U46" s="115">
        <v>30191675</v>
      </c>
      <c r="V46" s="115">
        <v>0</v>
      </c>
      <c r="W46" s="115"/>
      <c r="X46" s="115"/>
      <c r="Y46" s="115"/>
      <c r="Z46" s="115"/>
      <c r="AA46" s="115"/>
      <c r="AB46" s="115"/>
      <c r="AC46" s="115"/>
      <c r="AD46" s="115"/>
      <c r="AE46" s="115">
        <f>SUM(S46:AD46)</f>
        <v>30191675</v>
      </c>
      <c r="AF46" s="243"/>
      <c r="AG46" s="183"/>
    </row>
    <row r="47" spans="1:34" ht="18" customHeight="1" x14ac:dyDescent="0.2">
      <c r="A47" s="139" t="s">
        <v>277</v>
      </c>
      <c r="B47" s="140"/>
      <c r="C47" s="141" t="s">
        <v>278</v>
      </c>
      <c r="D47" s="141">
        <f>SUM(D48:D58)</f>
        <v>9810433627.9899998</v>
      </c>
      <c r="E47" s="141">
        <f t="shared" ref="E47:AD47" si="25">SUM(E48:E58)</f>
        <v>9682411864.829998</v>
      </c>
      <c r="F47" s="141">
        <f>SUM(F48:F58)</f>
        <v>5469096494.0699987</v>
      </c>
      <c r="G47" s="141">
        <f t="shared" si="25"/>
        <v>2200018052.1300001</v>
      </c>
      <c r="H47" s="141">
        <f>SUM(H48:H58)</f>
        <v>913119091.30000007</v>
      </c>
      <c r="I47" s="141">
        <f t="shared" si="25"/>
        <v>124392564.42</v>
      </c>
      <c r="J47" s="141">
        <f t="shared" si="25"/>
        <v>0</v>
      </c>
      <c r="K47" s="141">
        <f t="shared" si="25"/>
        <v>0</v>
      </c>
      <c r="L47" s="141">
        <f t="shared" si="25"/>
        <v>0</v>
      </c>
      <c r="M47" s="141">
        <f t="shared" si="25"/>
        <v>0</v>
      </c>
      <c r="N47" s="141">
        <f t="shared" si="25"/>
        <v>0</v>
      </c>
      <c r="O47" s="141">
        <f t="shared" si="25"/>
        <v>0</v>
      </c>
      <c r="P47" s="141">
        <f t="shared" si="25"/>
        <v>0</v>
      </c>
      <c r="Q47" s="141">
        <f t="shared" si="25"/>
        <v>0</v>
      </c>
      <c r="R47" s="141">
        <f>SUM(R48:R58)</f>
        <v>8706626201.9200001</v>
      </c>
      <c r="S47" s="141">
        <f t="shared" si="25"/>
        <v>4052656128.0299997</v>
      </c>
      <c r="T47" s="141">
        <f t="shared" si="25"/>
        <v>3133924803.6900001</v>
      </c>
      <c r="U47" s="141">
        <f t="shared" si="25"/>
        <v>1352923004.45</v>
      </c>
      <c r="V47" s="141">
        <f t="shared" si="25"/>
        <v>166531023.75</v>
      </c>
      <c r="W47" s="141">
        <f t="shared" si="25"/>
        <v>0</v>
      </c>
      <c r="X47" s="141">
        <f t="shared" si="25"/>
        <v>0</v>
      </c>
      <c r="Y47" s="141">
        <f>SUM(Y48:Y58)</f>
        <v>0</v>
      </c>
      <c r="Z47" s="141">
        <f t="shared" si="25"/>
        <v>0</v>
      </c>
      <c r="AA47" s="141">
        <f t="shared" si="25"/>
        <v>0</v>
      </c>
      <c r="AB47" s="141">
        <f t="shared" si="25"/>
        <v>0</v>
      </c>
      <c r="AC47" s="141">
        <f t="shared" si="25"/>
        <v>0</v>
      </c>
      <c r="AD47" s="141">
        <f t="shared" si="25"/>
        <v>0</v>
      </c>
      <c r="AE47" s="141">
        <f>SUM(AE48:AE58)</f>
        <v>8706034959.9200001</v>
      </c>
      <c r="AF47" s="243"/>
      <c r="AG47" s="183"/>
    </row>
    <row r="48" spans="1:34" ht="18" customHeight="1" x14ac:dyDescent="0.2">
      <c r="A48" s="273" t="s">
        <v>279</v>
      </c>
      <c r="B48" s="116">
        <v>10</v>
      </c>
      <c r="C48" s="274" t="s">
        <v>280</v>
      </c>
      <c r="D48" s="115">
        <v>206170943.5</v>
      </c>
      <c r="E48" s="275">
        <v>206170943.5</v>
      </c>
      <c r="F48" s="115">
        <v>88148717</v>
      </c>
      <c r="G48" s="115">
        <v>111109464.48999999</v>
      </c>
      <c r="H48" s="115">
        <v>2426666.67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15">
        <v>0</v>
      </c>
      <c r="O48" s="115">
        <v>0</v>
      </c>
      <c r="P48" s="115">
        <v>0</v>
      </c>
      <c r="Q48" s="115">
        <v>0</v>
      </c>
      <c r="R48" s="115">
        <f t="shared" ref="R48:R58" si="26">SUM(F48:Q48)</f>
        <v>201684848.16</v>
      </c>
      <c r="S48" s="115">
        <v>33041067</v>
      </c>
      <c r="T48" s="115">
        <v>84343485</v>
      </c>
      <c r="U48" s="115">
        <v>84300296.159999996</v>
      </c>
      <c r="V48" s="115">
        <v>0</v>
      </c>
      <c r="W48" s="115">
        <v>0</v>
      </c>
      <c r="X48" s="115">
        <v>0</v>
      </c>
      <c r="Y48" s="115">
        <v>0</v>
      </c>
      <c r="Z48" s="115">
        <v>0</v>
      </c>
      <c r="AA48" s="115">
        <v>0</v>
      </c>
      <c r="AB48" s="115">
        <v>0</v>
      </c>
      <c r="AC48" s="115">
        <v>0</v>
      </c>
      <c r="AD48" s="115">
        <v>0</v>
      </c>
      <c r="AE48" s="115">
        <f>SUM(S48:AD48)</f>
        <v>201684848.16</v>
      </c>
      <c r="AF48" s="255"/>
      <c r="AG48" s="256"/>
      <c r="AH48" s="276"/>
    </row>
    <row r="49" spans="1:34" ht="18" customHeight="1" x14ac:dyDescent="0.2">
      <c r="A49" s="273" t="s">
        <v>281</v>
      </c>
      <c r="B49" s="116">
        <v>10</v>
      </c>
      <c r="C49" s="274" t="s">
        <v>280</v>
      </c>
      <c r="D49" s="115">
        <v>1079744861.53</v>
      </c>
      <c r="E49" s="275">
        <v>1075713726.8999999</v>
      </c>
      <c r="F49" s="115">
        <v>696419262.41999996</v>
      </c>
      <c r="G49" s="115">
        <v>217921126.46000001</v>
      </c>
      <c r="H49" s="115">
        <v>31443176.350000001</v>
      </c>
      <c r="I49" s="115">
        <v>1088984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  <c r="O49" s="115">
        <v>0</v>
      </c>
      <c r="P49" s="115">
        <v>0</v>
      </c>
      <c r="Q49" s="115">
        <v>0</v>
      </c>
      <c r="R49" s="115">
        <f t="shared" si="26"/>
        <v>946872549.23000002</v>
      </c>
      <c r="S49" s="115">
        <v>540531727.95000005</v>
      </c>
      <c r="T49" s="115">
        <v>187800475.87</v>
      </c>
      <c r="U49" s="115">
        <v>207451361.41</v>
      </c>
      <c r="V49" s="115">
        <v>11088984</v>
      </c>
      <c r="W49" s="115">
        <v>0</v>
      </c>
      <c r="X49" s="115">
        <v>0</v>
      </c>
      <c r="Y49" s="115">
        <v>0</v>
      </c>
      <c r="Z49" s="115">
        <v>0</v>
      </c>
      <c r="AA49" s="115">
        <v>0</v>
      </c>
      <c r="AB49" s="115">
        <v>0</v>
      </c>
      <c r="AC49" s="115">
        <v>0</v>
      </c>
      <c r="AD49" s="115">
        <v>0</v>
      </c>
      <c r="AE49" s="115">
        <f t="shared" ref="AE49:AE58" si="27">SUM(S49:AD49)</f>
        <v>946872549.23000002</v>
      </c>
      <c r="AF49" s="255"/>
      <c r="AG49" s="256"/>
      <c r="AH49" s="276"/>
    </row>
    <row r="50" spans="1:34" ht="18" customHeight="1" x14ac:dyDescent="0.2">
      <c r="A50" s="273" t="s">
        <v>282</v>
      </c>
      <c r="B50" s="116">
        <v>10</v>
      </c>
      <c r="C50" s="274" t="s">
        <v>280</v>
      </c>
      <c r="D50" s="115">
        <v>104796603.68000001</v>
      </c>
      <c r="E50" s="275">
        <v>104796603.68000001</v>
      </c>
      <c r="F50" s="115">
        <v>70884269.010000005</v>
      </c>
      <c r="G50" s="115">
        <v>15234566.67</v>
      </c>
      <c r="H50" s="115">
        <v>8784376</v>
      </c>
      <c r="I50" s="115">
        <v>2454072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5">
        <v>0</v>
      </c>
      <c r="R50" s="115">
        <f t="shared" si="26"/>
        <v>97357283.680000007</v>
      </c>
      <c r="S50" s="115">
        <v>47429385.670000002</v>
      </c>
      <c r="T50" s="115">
        <v>36651883.340000004</v>
      </c>
      <c r="U50" s="115">
        <v>8894334.6699999999</v>
      </c>
      <c r="V50" s="115">
        <v>4381680</v>
      </c>
      <c r="W50" s="115">
        <v>0</v>
      </c>
      <c r="X50" s="115">
        <v>0</v>
      </c>
      <c r="Y50" s="115">
        <v>0</v>
      </c>
      <c r="Z50" s="115">
        <v>0</v>
      </c>
      <c r="AA50" s="115">
        <v>0</v>
      </c>
      <c r="AB50" s="115">
        <v>0</v>
      </c>
      <c r="AC50" s="115">
        <v>0</v>
      </c>
      <c r="AD50" s="115">
        <v>0</v>
      </c>
      <c r="AE50" s="115">
        <f t="shared" si="27"/>
        <v>97357283.680000007</v>
      </c>
      <c r="AF50" s="255"/>
      <c r="AG50" s="256"/>
      <c r="AH50" s="276"/>
    </row>
    <row r="51" spans="1:34" ht="18" customHeight="1" x14ac:dyDescent="0.2">
      <c r="A51" s="273" t="s">
        <v>283</v>
      </c>
      <c r="B51" s="116">
        <v>10</v>
      </c>
      <c r="C51" s="274" t="s">
        <v>280</v>
      </c>
      <c r="D51" s="115">
        <v>386761502.82999998</v>
      </c>
      <c r="E51" s="115">
        <v>386761502.82999998</v>
      </c>
      <c r="F51" s="115">
        <v>207159666.33000001</v>
      </c>
      <c r="G51" s="115">
        <v>112112621.38</v>
      </c>
      <c r="H51" s="115">
        <v>64609133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15">
        <v>0</v>
      </c>
      <c r="O51" s="115">
        <v>0</v>
      </c>
      <c r="P51" s="115">
        <v>0</v>
      </c>
      <c r="Q51" s="115">
        <v>0</v>
      </c>
      <c r="R51" s="115">
        <f t="shared" si="26"/>
        <v>383881420.71000004</v>
      </c>
      <c r="S51" s="115">
        <v>137947667</v>
      </c>
      <c r="T51" s="115">
        <v>125011999.33</v>
      </c>
      <c r="U51" s="115">
        <v>120921754.38</v>
      </c>
      <c r="V51" s="115">
        <v>0</v>
      </c>
      <c r="W51" s="115">
        <v>0</v>
      </c>
      <c r="X51" s="115">
        <v>0</v>
      </c>
      <c r="Y51" s="115">
        <v>0</v>
      </c>
      <c r="Z51" s="115">
        <v>0</v>
      </c>
      <c r="AA51" s="115">
        <v>0</v>
      </c>
      <c r="AB51" s="115">
        <v>0</v>
      </c>
      <c r="AC51" s="115">
        <v>0</v>
      </c>
      <c r="AD51" s="115">
        <v>0</v>
      </c>
      <c r="AE51" s="115">
        <f t="shared" si="27"/>
        <v>383881420.70999998</v>
      </c>
      <c r="AF51" s="255"/>
      <c r="AG51" s="256"/>
      <c r="AH51" s="276"/>
    </row>
    <row r="52" spans="1:34" ht="18" customHeight="1" x14ac:dyDescent="0.2">
      <c r="A52" s="273" t="s">
        <v>284</v>
      </c>
      <c r="B52" s="116">
        <v>10</v>
      </c>
      <c r="C52" s="274" t="s">
        <v>280</v>
      </c>
      <c r="D52" s="115">
        <v>2271647752.3299999</v>
      </c>
      <c r="E52" s="265">
        <v>2230947584.3199997</v>
      </c>
      <c r="F52" s="115">
        <v>1112084737.24</v>
      </c>
      <c r="G52" s="115">
        <v>383050708.44</v>
      </c>
      <c r="H52" s="115">
        <v>202658502.68000001</v>
      </c>
      <c r="I52" s="115">
        <v>33747373</v>
      </c>
      <c r="J52" s="115">
        <v>0</v>
      </c>
      <c r="K52" s="115">
        <v>0</v>
      </c>
      <c r="L52" s="115">
        <v>0</v>
      </c>
      <c r="M52" s="115">
        <v>0</v>
      </c>
      <c r="N52" s="115">
        <v>0</v>
      </c>
      <c r="O52" s="115">
        <v>0</v>
      </c>
      <c r="P52" s="115">
        <v>0</v>
      </c>
      <c r="Q52" s="115">
        <v>0</v>
      </c>
      <c r="R52" s="115">
        <f t="shared" si="26"/>
        <v>1731541321.3600001</v>
      </c>
      <c r="S52" s="115">
        <v>647284199.10000002</v>
      </c>
      <c r="T52" s="115">
        <v>804466982.27999997</v>
      </c>
      <c r="U52" s="115">
        <v>236120904.65000001</v>
      </c>
      <c r="V52" s="115">
        <v>43669235.329999998</v>
      </c>
      <c r="W52" s="115">
        <v>0</v>
      </c>
      <c r="X52" s="115">
        <v>0</v>
      </c>
      <c r="Y52" s="115">
        <v>0</v>
      </c>
      <c r="Z52" s="115">
        <v>0</v>
      </c>
      <c r="AA52" s="115">
        <v>0</v>
      </c>
      <c r="AB52" s="115">
        <v>0</v>
      </c>
      <c r="AC52" s="115">
        <v>0</v>
      </c>
      <c r="AD52" s="115">
        <v>0</v>
      </c>
      <c r="AE52" s="115">
        <f t="shared" si="27"/>
        <v>1731541321.3600001</v>
      </c>
      <c r="AF52" s="255"/>
      <c r="AG52" s="256"/>
      <c r="AH52" s="276"/>
    </row>
    <row r="53" spans="1:34" s="237" customFormat="1" ht="18" customHeight="1" x14ac:dyDescent="0.2">
      <c r="A53" s="273" t="s">
        <v>285</v>
      </c>
      <c r="B53" s="116">
        <v>10</v>
      </c>
      <c r="C53" s="274" t="s">
        <v>280</v>
      </c>
      <c r="D53" s="115">
        <v>2806337568.3099999</v>
      </c>
      <c r="E53" s="275">
        <v>2763325106.6399999</v>
      </c>
      <c r="F53" s="115">
        <v>2204077451.3200002</v>
      </c>
      <c r="G53" s="115">
        <v>311339251</v>
      </c>
      <c r="H53" s="115">
        <v>20742812</v>
      </c>
      <c r="I53" s="115">
        <v>33853624</v>
      </c>
      <c r="J53" s="115">
        <v>0</v>
      </c>
      <c r="K53" s="115">
        <v>0</v>
      </c>
      <c r="L53" s="115">
        <v>0</v>
      </c>
      <c r="M53" s="115">
        <v>0</v>
      </c>
      <c r="N53" s="115">
        <v>0</v>
      </c>
      <c r="O53" s="115">
        <v>0</v>
      </c>
      <c r="P53" s="115">
        <v>0</v>
      </c>
      <c r="Q53" s="115">
        <v>0</v>
      </c>
      <c r="R53" s="115">
        <f t="shared" si="26"/>
        <v>2570013138.3200002</v>
      </c>
      <c r="S53" s="115">
        <v>1854712295.3199999</v>
      </c>
      <c r="T53" s="115">
        <v>580506875.33000004</v>
      </c>
      <c r="U53" s="115">
        <v>89293445.670000002</v>
      </c>
      <c r="V53" s="115">
        <v>44909280</v>
      </c>
      <c r="W53" s="115">
        <v>0</v>
      </c>
      <c r="X53" s="115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0</v>
      </c>
      <c r="AD53" s="115">
        <v>0</v>
      </c>
      <c r="AE53" s="115">
        <f t="shared" si="27"/>
        <v>2569421896.3200002</v>
      </c>
      <c r="AF53" s="255"/>
      <c r="AG53" s="256"/>
      <c r="AH53" s="276"/>
    </row>
    <row r="54" spans="1:34" ht="18" customHeight="1" x14ac:dyDescent="0.2">
      <c r="A54" s="273" t="s">
        <v>310</v>
      </c>
      <c r="B54" s="116">
        <v>10</v>
      </c>
      <c r="C54" s="274" t="s">
        <v>280</v>
      </c>
      <c r="D54" s="115">
        <v>59275400</v>
      </c>
      <c r="E54" s="275">
        <v>59275400</v>
      </c>
      <c r="F54" s="115">
        <v>59184600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15">
        <f t="shared" si="26"/>
        <v>59184600</v>
      </c>
      <c r="S54" s="115">
        <v>47284600</v>
      </c>
      <c r="T54" s="115">
        <v>11900000</v>
      </c>
      <c r="U54" s="115">
        <v>0</v>
      </c>
      <c r="V54" s="115">
        <v>0</v>
      </c>
      <c r="W54" s="115">
        <v>0</v>
      </c>
      <c r="X54" s="115">
        <v>0</v>
      </c>
      <c r="Y54" s="115">
        <v>0</v>
      </c>
      <c r="Z54" s="115">
        <v>0</v>
      </c>
      <c r="AA54" s="115">
        <v>0</v>
      </c>
      <c r="AB54" s="115">
        <v>0</v>
      </c>
      <c r="AC54" s="115">
        <v>0</v>
      </c>
      <c r="AD54" s="115">
        <v>0</v>
      </c>
      <c r="AE54" s="115">
        <f t="shared" si="27"/>
        <v>59184600</v>
      </c>
      <c r="AF54" s="255"/>
      <c r="AG54" s="256"/>
      <c r="AH54" s="276"/>
    </row>
    <row r="55" spans="1:34" ht="18" customHeight="1" x14ac:dyDescent="0.2">
      <c r="A55" s="273" t="s">
        <v>286</v>
      </c>
      <c r="B55" s="116">
        <v>10</v>
      </c>
      <c r="C55" s="274" t="s">
        <v>287</v>
      </c>
      <c r="D55" s="115">
        <v>538125372.87</v>
      </c>
      <c r="E55" s="275">
        <v>519550959.86000001</v>
      </c>
      <c r="F55" s="115">
        <v>369260579.66000003</v>
      </c>
      <c r="G55" s="115">
        <v>104813274.91</v>
      </c>
      <c r="H55" s="115">
        <v>31698733</v>
      </c>
      <c r="I55" s="115">
        <v>3900000</v>
      </c>
      <c r="J55" s="115">
        <v>0</v>
      </c>
      <c r="K55" s="115">
        <v>0</v>
      </c>
      <c r="L55" s="115">
        <v>0</v>
      </c>
      <c r="M55" s="115">
        <v>0</v>
      </c>
      <c r="N55" s="115">
        <v>0</v>
      </c>
      <c r="O55" s="115">
        <v>0</v>
      </c>
      <c r="P55" s="115">
        <v>0</v>
      </c>
      <c r="Q55" s="115">
        <v>0</v>
      </c>
      <c r="R55" s="115">
        <f t="shared" si="26"/>
        <v>509672587.57000005</v>
      </c>
      <c r="S55" s="115">
        <v>293585175.99000001</v>
      </c>
      <c r="T55" s="115">
        <v>148633179.66999999</v>
      </c>
      <c r="U55" s="115">
        <v>56554231.909999996</v>
      </c>
      <c r="V55" s="115">
        <v>10900000</v>
      </c>
      <c r="W55" s="115">
        <v>0</v>
      </c>
      <c r="X55" s="115">
        <v>0</v>
      </c>
      <c r="Y55" s="115">
        <v>0</v>
      </c>
      <c r="Z55" s="115">
        <v>0</v>
      </c>
      <c r="AA55" s="115">
        <v>0</v>
      </c>
      <c r="AB55" s="115">
        <v>0</v>
      </c>
      <c r="AC55" s="115">
        <v>0</v>
      </c>
      <c r="AD55" s="115">
        <v>0</v>
      </c>
      <c r="AE55" s="115">
        <f t="shared" si="27"/>
        <v>509672587.56999993</v>
      </c>
      <c r="AF55" s="255"/>
      <c r="AG55" s="256"/>
      <c r="AH55" s="276"/>
    </row>
    <row r="56" spans="1:34" ht="18" customHeight="1" x14ac:dyDescent="0.2">
      <c r="A56" s="273" t="s">
        <v>288</v>
      </c>
      <c r="B56" s="116">
        <v>10</v>
      </c>
      <c r="C56" s="274" t="s">
        <v>287</v>
      </c>
      <c r="D56" s="115">
        <v>2004916254.03</v>
      </c>
      <c r="E56" s="275">
        <v>2003416253.7</v>
      </c>
      <c r="F56" s="115">
        <v>529728795.02999997</v>
      </c>
      <c r="G56" s="115">
        <v>906269115.77999997</v>
      </c>
      <c r="H56" s="115">
        <v>481841181.64999998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  <c r="O56" s="115">
        <v>0</v>
      </c>
      <c r="P56" s="115">
        <v>0</v>
      </c>
      <c r="Q56" s="115">
        <v>0</v>
      </c>
      <c r="R56" s="115">
        <f t="shared" si="26"/>
        <v>1917839092.46</v>
      </c>
      <c r="S56" s="115">
        <v>371354676.67000002</v>
      </c>
      <c r="T56" s="115">
        <v>1064643234.14</v>
      </c>
      <c r="U56" s="115">
        <v>481841181.64999998</v>
      </c>
      <c r="V56" s="115">
        <v>0</v>
      </c>
      <c r="W56" s="115">
        <v>0</v>
      </c>
      <c r="X56" s="115">
        <v>0</v>
      </c>
      <c r="Y56" s="115">
        <v>0</v>
      </c>
      <c r="Z56" s="115">
        <v>0</v>
      </c>
      <c r="AA56" s="115">
        <v>0</v>
      </c>
      <c r="AB56" s="115">
        <v>0</v>
      </c>
      <c r="AC56" s="115">
        <v>0</v>
      </c>
      <c r="AD56" s="115">
        <v>0</v>
      </c>
      <c r="AE56" s="115">
        <f>SUM(S56:AD56)</f>
        <v>1917839092.46</v>
      </c>
      <c r="AF56" s="255"/>
      <c r="AG56" s="256"/>
      <c r="AH56" s="276"/>
    </row>
    <row r="57" spans="1:34" ht="18" customHeight="1" x14ac:dyDescent="0.2">
      <c r="A57" s="273" t="s">
        <v>289</v>
      </c>
      <c r="B57" s="116">
        <v>10</v>
      </c>
      <c r="C57" s="274" t="s">
        <v>287</v>
      </c>
      <c r="D57" s="115">
        <v>110440368.66</v>
      </c>
      <c r="E57" s="275">
        <v>92290367.329999998</v>
      </c>
      <c r="F57" s="115">
        <v>77885333.329999998</v>
      </c>
      <c r="G57" s="115">
        <v>3800000</v>
      </c>
      <c r="H57" s="115">
        <v>2233333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0</v>
      </c>
      <c r="O57" s="115">
        <v>0</v>
      </c>
      <c r="P57" s="115">
        <v>0</v>
      </c>
      <c r="Q57" s="115">
        <v>0</v>
      </c>
      <c r="R57" s="115">
        <f t="shared" si="26"/>
        <v>83918666.329999998</v>
      </c>
      <c r="S57" s="115">
        <v>66485333.329999998</v>
      </c>
      <c r="T57" s="115">
        <v>15200000</v>
      </c>
      <c r="U57" s="115">
        <v>0</v>
      </c>
      <c r="V57" s="115">
        <v>2233333</v>
      </c>
      <c r="W57" s="115">
        <v>0</v>
      </c>
      <c r="X57" s="115">
        <v>0</v>
      </c>
      <c r="Y57" s="115">
        <v>0</v>
      </c>
      <c r="Z57" s="115">
        <v>0</v>
      </c>
      <c r="AA57" s="115">
        <v>0</v>
      </c>
      <c r="AB57" s="115">
        <v>0</v>
      </c>
      <c r="AC57" s="115">
        <v>0</v>
      </c>
      <c r="AD57" s="115">
        <v>0</v>
      </c>
      <c r="AE57" s="115">
        <f>SUM(S57:AD57)</f>
        <v>83918666.329999998</v>
      </c>
      <c r="AF57" s="255"/>
      <c r="AG57" s="256"/>
      <c r="AH57" s="276"/>
    </row>
    <row r="58" spans="1:34" ht="18" customHeight="1" x14ac:dyDescent="0.2">
      <c r="A58" s="273" t="s">
        <v>290</v>
      </c>
      <c r="B58" s="116">
        <v>10</v>
      </c>
      <c r="C58" s="274" t="s">
        <v>287</v>
      </c>
      <c r="D58" s="115">
        <v>242217000.25</v>
      </c>
      <c r="E58" s="275">
        <v>240163416.06999999</v>
      </c>
      <c r="F58" s="115">
        <v>54263082.729999997</v>
      </c>
      <c r="G58" s="115">
        <v>34367923</v>
      </c>
      <c r="H58" s="115">
        <v>66681176.950000003</v>
      </c>
      <c r="I58" s="115">
        <v>49348511.420000002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O58" s="115">
        <v>0</v>
      </c>
      <c r="P58" s="115">
        <v>0</v>
      </c>
      <c r="Q58" s="115">
        <v>0</v>
      </c>
      <c r="R58" s="115">
        <f t="shared" si="26"/>
        <v>204660694.10000002</v>
      </c>
      <c r="S58" s="115">
        <v>13000000</v>
      </c>
      <c r="T58" s="115">
        <v>74766688.730000004</v>
      </c>
      <c r="U58" s="115">
        <v>67545493.950000003</v>
      </c>
      <c r="V58" s="115">
        <v>49348511.420000002</v>
      </c>
      <c r="W58" s="115">
        <v>0</v>
      </c>
      <c r="X58" s="115">
        <v>0</v>
      </c>
      <c r="Y58" s="115">
        <v>0</v>
      </c>
      <c r="Z58" s="115">
        <v>0</v>
      </c>
      <c r="AA58" s="115">
        <v>0</v>
      </c>
      <c r="AB58" s="115">
        <v>0</v>
      </c>
      <c r="AC58" s="115">
        <v>0</v>
      </c>
      <c r="AD58" s="115">
        <v>0</v>
      </c>
      <c r="AE58" s="115">
        <f t="shared" si="27"/>
        <v>204660694.10000002</v>
      </c>
      <c r="AF58" s="255"/>
      <c r="AG58" s="256"/>
      <c r="AH58" s="276"/>
    </row>
    <row r="59" spans="1:34" ht="18" customHeight="1" x14ac:dyDescent="0.2">
      <c r="A59" s="338" t="s">
        <v>300</v>
      </c>
      <c r="B59" s="338"/>
      <c r="C59" s="338"/>
      <c r="D59" s="231">
        <f>+D7+D47</f>
        <v>12111595982.619999</v>
      </c>
      <c r="E59" s="277">
        <f>+E7+E47</f>
        <v>11928881268.619999</v>
      </c>
      <c r="F59" s="231">
        <f>+F7+F47</f>
        <v>6292348206.3799992</v>
      </c>
      <c r="G59" s="231">
        <f t="shared" ref="G59:AE59" si="28">+G7+G47</f>
        <v>2664578483.8099999</v>
      </c>
      <c r="H59" s="231">
        <f t="shared" si="28"/>
        <v>1595786370.5900002</v>
      </c>
      <c r="I59" s="231">
        <f t="shared" si="28"/>
        <v>150685220.88999999</v>
      </c>
      <c r="J59" s="231">
        <f t="shared" si="28"/>
        <v>0</v>
      </c>
      <c r="K59" s="231">
        <f t="shared" si="28"/>
        <v>0</v>
      </c>
      <c r="L59" s="231">
        <f t="shared" si="28"/>
        <v>0</v>
      </c>
      <c r="M59" s="231">
        <f t="shared" si="28"/>
        <v>0</v>
      </c>
      <c r="N59" s="231">
        <f t="shared" si="28"/>
        <v>0</v>
      </c>
      <c r="O59" s="231">
        <f t="shared" si="28"/>
        <v>0</v>
      </c>
      <c r="P59" s="231">
        <f t="shared" si="28"/>
        <v>0</v>
      </c>
      <c r="Q59" s="231">
        <f t="shared" si="28"/>
        <v>0</v>
      </c>
      <c r="R59" s="231">
        <f>+R7+R47</f>
        <v>10703398281.67</v>
      </c>
      <c r="S59" s="231">
        <f t="shared" si="28"/>
        <v>4235904366.6999998</v>
      </c>
      <c r="T59" s="231">
        <f t="shared" si="28"/>
        <v>4198341114.1999998</v>
      </c>
      <c r="U59" s="231">
        <f t="shared" si="28"/>
        <v>1841112000.3299999</v>
      </c>
      <c r="V59" s="231">
        <f t="shared" si="28"/>
        <v>427449558.44</v>
      </c>
      <c r="W59" s="231">
        <f t="shared" si="28"/>
        <v>0</v>
      </c>
      <c r="X59" s="231">
        <f t="shared" si="28"/>
        <v>0</v>
      </c>
      <c r="Y59" s="231">
        <f t="shared" si="28"/>
        <v>0</v>
      </c>
      <c r="Z59" s="231">
        <f t="shared" si="28"/>
        <v>0</v>
      </c>
      <c r="AA59" s="231">
        <f t="shared" si="28"/>
        <v>0</v>
      </c>
      <c r="AB59" s="231">
        <f t="shared" si="28"/>
        <v>0</v>
      </c>
      <c r="AC59" s="231">
        <f t="shared" si="28"/>
        <v>0</v>
      </c>
      <c r="AD59" s="231">
        <f t="shared" si="28"/>
        <v>0</v>
      </c>
      <c r="AE59" s="231">
        <f t="shared" si="28"/>
        <v>10702807039.67</v>
      </c>
      <c r="AF59" s="243"/>
      <c r="AG59" s="243"/>
    </row>
    <row r="60" spans="1:34" s="278" customFormat="1" ht="15" customHeight="1" x14ac:dyDescent="0.2">
      <c r="D60" s="279"/>
      <c r="E60" s="280"/>
      <c r="F60" s="281"/>
      <c r="G60" s="281"/>
      <c r="H60" s="281"/>
      <c r="I60" s="281"/>
      <c r="J60" s="281"/>
      <c r="K60" s="281"/>
      <c r="L60" s="281"/>
      <c r="N60" s="281"/>
      <c r="O60" s="281"/>
      <c r="P60" s="281"/>
      <c r="Q60" s="281"/>
      <c r="R60" s="281"/>
      <c r="S60" s="281"/>
      <c r="T60" s="279"/>
      <c r="U60" s="279"/>
      <c r="V60" s="279"/>
      <c r="W60" s="279"/>
      <c r="Y60" s="279"/>
      <c r="Z60" s="279"/>
      <c r="AA60" s="279"/>
      <c r="AB60" s="282"/>
      <c r="AC60" s="279"/>
      <c r="AD60" s="279"/>
      <c r="AE60" s="281"/>
    </row>
    <row r="61" spans="1:34" ht="15.75" customHeight="1" x14ac:dyDescent="0.2">
      <c r="D61" s="20"/>
      <c r="H61" s="245"/>
      <c r="I61" s="283"/>
      <c r="T61" s="284"/>
      <c r="U61" s="284"/>
      <c r="V61" s="284"/>
      <c r="W61" s="284"/>
      <c r="Z61" s="284"/>
      <c r="AA61" s="284"/>
      <c r="AB61" s="284"/>
      <c r="AC61" s="284"/>
      <c r="AD61" s="284"/>
    </row>
    <row r="62" spans="1:34" s="285" customFormat="1" ht="17.25" customHeight="1" x14ac:dyDescent="0.25">
      <c r="C62" s="297"/>
      <c r="D62" s="298"/>
      <c r="E62" s="299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AA62" s="300"/>
      <c r="AB62" s="300"/>
      <c r="AC62" s="300"/>
      <c r="AD62" s="300"/>
      <c r="AE62" s="300"/>
    </row>
    <row r="63" spans="1:34" x14ac:dyDescent="0.2">
      <c r="D63" s="243"/>
      <c r="E63" s="286"/>
      <c r="AE63" s="283"/>
    </row>
    <row r="64" spans="1:34" x14ac:dyDescent="0.2">
      <c r="D64" s="20"/>
      <c r="T64" s="243"/>
      <c r="AE64" s="20"/>
    </row>
    <row r="65" spans="4:31" x14ac:dyDescent="0.2">
      <c r="D65" s="245"/>
      <c r="E65" s="258"/>
      <c r="AE65" s="243"/>
    </row>
    <row r="66" spans="4:31" x14ac:dyDescent="0.2">
      <c r="AE66" s="287"/>
    </row>
    <row r="67" spans="4:31" x14ac:dyDescent="0.2">
      <c r="D67" s="284"/>
    </row>
    <row r="73" spans="4:31" x14ac:dyDescent="0.2">
      <c r="D73" s="243"/>
    </row>
    <row r="75" spans="4:31" x14ac:dyDescent="0.2">
      <c r="D75" s="243"/>
    </row>
    <row r="85" spans="4:18" x14ac:dyDescent="0.2">
      <c r="D85" s="20">
        <v>111120706738.40999</v>
      </c>
      <c r="E85" s="243">
        <v>105304016757.61002</v>
      </c>
      <c r="R85" s="243">
        <f>D85-E85</f>
        <v>5816689980.7999725</v>
      </c>
    </row>
  </sheetData>
  <autoFilter ref="A6:AH63" xr:uid="{DA8180CC-FC10-496E-96E4-BCEEEC49735A}"/>
  <mergeCells count="9">
    <mergeCell ref="AD4:AE4"/>
    <mergeCell ref="AD5:AE5"/>
    <mergeCell ref="A59:C59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portrait" r:id="rId1"/>
  <ignoredErrors>
    <ignoredError sqref="R13:AE13 AE18:AE19 R47 AE47 AE25:AE28 AE35 S12:AE12" formula="1"/>
    <ignoredError sqref="R14:R17 R23:R24 R43 R46 R48:R58 R20 R26:R27 R29:R34 R36:R38" formulaRange="1"/>
    <ignoredError sqref="R18:R19 R25 R28 R35 R12" formula="1" formulaRange="1"/>
    <ignoredError sqref="B43 B32 B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Claudia Patricia Moreno Buitrago</cp:lastModifiedBy>
  <dcterms:created xsi:type="dcterms:W3CDTF">2026-05-14T01:52:20Z</dcterms:created>
  <dcterms:modified xsi:type="dcterms:W3CDTF">2026-05-14T22:26:38Z</dcterms:modified>
</cp:coreProperties>
</file>