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MorenoB\OneDrive\Desktop\Reportes mes de febrero 2026\INFORMES PARA PUBLICAR FEB\DANE\"/>
    </mc:Choice>
  </mc:AlternateContent>
  <xr:revisionPtr revIDLastSave="0" documentId="13_ncr:1_{2D3BC3C2-3B82-42BE-9939-4F2644CF027C}" xr6:coauthVersionLast="47" xr6:coauthVersionMax="47" xr10:uidLastSave="{00000000-0000-0000-0000-000000000000}"/>
  <bookViews>
    <workbookView xWindow="-120" yWindow="-120" windowWidth="29040" windowHeight="15720" xr2:uid="{40362DE6-F5D5-43F6-A561-541F2FB85E99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GASTOS!$A$6:$BO$122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7" i="3" l="1"/>
  <c r="AB47" i="3"/>
  <c r="AD47" i="3"/>
  <c r="AE48" i="3"/>
  <c r="R48" i="3"/>
  <c r="D47" i="3"/>
  <c r="S45" i="3"/>
  <c r="S44" i="3" s="1"/>
  <c r="Q45" i="3"/>
  <c r="Q44" i="3" s="1"/>
  <c r="P45" i="3"/>
  <c r="P44" i="3" s="1"/>
  <c r="O45" i="3"/>
  <c r="O44" i="3" s="1"/>
  <c r="N45" i="3"/>
  <c r="N44" i="3" s="1"/>
  <c r="M45" i="3"/>
  <c r="M44" i="3" s="1"/>
  <c r="J45" i="3"/>
  <c r="J44" i="3" s="1"/>
  <c r="I45" i="3"/>
  <c r="I44" i="3" s="1"/>
  <c r="H45" i="3"/>
  <c r="H44" i="3" s="1"/>
  <c r="G45" i="3"/>
  <c r="G44" i="3" s="1"/>
  <c r="E45" i="3"/>
  <c r="E44" i="3" s="1"/>
  <c r="AE45" i="3"/>
  <c r="AE44" i="3" s="1"/>
  <c r="AD45" i="3"/>
  <c r="AD44" i="3" s="1"/>
  <c r="AC45" i="3"/>
  <c r="AB45" i="3"/>
  <c r="AA45" i="3"/>
  <c r="AA44" i="3" s="1"/>
  <c r="Z45" i="3"/>
  <c r="Y45" i="3"/>
  <c r="Y44" i="3" s="1"/>
  <c r="X45" i="3"/>
  <c r="X44" i="3" s="1"/>
  <c r="W45" i="3"/>
  <c r="W44" i="3" s="1"/>
  <c r="V45" i="3"/>
  <c r="V44" i="3" s="1"/>
  <c r="U45" i="3"/>
  <c r="U44" i="3" s="1"/>
  <c r="T45" i="3"/>
  <c r="L45" i="3"/>
  <c r="L44" i="3" s="1"/>
  <c r="K45" i="3"/>
  <c r="K44" i="3" s="1"/>
  <c r="D45" i="3"/>
  <c r="AC44" i="3"/>
  <c r="AB44" i="3"/>
  <c r="Z44" i="3"/>
  <c r="T44" i="3"/>
  <c r="D44" i="3"/>
  <c r="AD42" i="3"/>
  <c r="AD41" i="3" s="1"/>
  <c r="AD40" i="3" s="1"/>
  <c r="AD39" i="3" s="1"/>
  <c r="AC42" i="3"/>
  <c r="AC41" i="3" s="1"/>
  <c r="AC40" i="3" s="1"/>
  <c r="AC39" i="3" s="1"/>
  <c r="AB42" i="3"/>
  <c r="AB41" i="3" s="1"/>
  <c r="AB40" i="3" s="1"/>
  <c r="AB39" i="3" s="1"/>
  <c r="AA42" i="3"/>
  <c r="AA41" i="3" s="1"/>
  <c r="AA40" i="3" s="1"/>
  <c r="AA39" i="3" s="1"/>
  <c r="Y42" i="3"/>
  <c r="Y41" i="3" s="1"/>
  <c r="Y40" i="3" s="1"/>
  <c r="Y39" i="3" s="1"/>
  <c r="X42" i="3"/>
  <c r="X41" i="3" s="1"/>
  <c r="X40" i="3" s="1"/>
  <c r="X39" i="3" s="1"/>
  <c r="W42" i="3"/>
  <c r="W41" i="3" s="1"/>
  <c r="W40" i="3" s="1"/>
  <c r="W39" i="3" s="1"/>
  <c r="V42" i="3"/>
  <c r="V41" i="3" s="1"/>
  <c r="V40" i="3" s="1"/>
  <c r="V39" i="3" s="1"/>
  <c r="T42" i="3"/>
  <c r="T41" i="3" s="1"/>
  <c r="T40" i="3" s="1"/>
  <c r="T39" i="3" s="1"/>
  <c r="S42" i="3"/>
  <c r="S41" i="3" s="1"/>
  <c r="S40" i="3" s="1"/>
  <c r="S39" i="3" s="1"/>
  <c r="Q42" i="3"/>
  <c r="Q41" i="3" s="1"/>
  <c r="Q40" i="3" s="1"/>
  <c r="Q39" i="3" s="1"/>
  <c r="P42" i="3"/>
  <c r="P41" i="3" s="1"/>
  <c r="P40" i="3" s="1"/>
  <c r="P39" i="3" s="1"/>
  <c r="O42" i="3"/>
  <c r="O41" i="3" s="1"/>
  <c r="O40" i="3" s="1"/>
  <c r="O39" i="3" s="1"/>
  <c r="M42" i="3"/>
  <c r="M41" i="3" s="1"/>
  <c r="M40" i="3" s="1"/>
  <c r="M39" i="3" s="1"/>
  <c r="L42" i="3"/>
  <c r="L41" i="3" s="1"/>
  <c r="L40" i="3" s="1"/>
  <c r="L39" i="3" s="1"/>
  <c r="J42" i="3"/>
  <c r="J41" i="3" s="1"/>
  <c r="J40" i="3" s="1"/>
  <c r="J39" i="3" s="1"/>
  <c r="H42" i="3"/>
  <c r="H41" i="3" s="1"/>
  <c r="H40" i="3" s="1"/>
  <c r="H39" i="3" s="1"/>
  <c r="G42" i="3"/>
  <c r="G41" i="3" s="1"/>
  <c r="G40" i="3" s="1"/>
  <c r="G39" i="3" s="1"/>
  <c r="E42" i="3"/>
  <c r="E41" i="3" s="1"/>
  <c r="E40" i="3" s="1"/>
  <c r="Z42" i="3"/>
  <c r="Z41" i="3" s="1"/>
  <c r="Z40" i="3" s="1"/>
  <c r="Z39" i="3" s="1"/>
  <c r="U42" i="3"/>
  <c r="U41" i="3" s="1"/>
  <c r="U40" i="3" s="1"/>
  <c r="U39" i="3" s="1"/>
  <c r="N42" i="3"/>
  <c r="N41" i="3" s="1"/>
  <c r="N40" i="3" s="1"/>
  <c r="N39" i="3" s="1"/>
  <c r="K42" i="3"/>
  <c r="K41" i="3" s="1"/>
  <c r="K40" i="3" s="1"/>
  <c r="K39" i="3" s="1"/>
  <c r="I42" i="3"/>
  <c r="I41" i="3" s="1"/>
  <c r="I40" i="3" s="1"/>
  <c r="I39" i="3" s="1"/>
  <c r="D42" i="3"/>
  <c r="D41" i="3"/>
  <c r="D40" i="3"/>
  <c r="D39" i="3" s="1"/>
  <c r="L35" i="3"/>
  <c r="O35" i="3"/>
  <c r="Y35" i="3"/>
  <c r="X35" i="3"/>
  <c r="V35" i="3"/>
  <c r="T35" i="3"/>
  <c r="I35" i="3"/>
  <c r="W35" i="3"/>
  <c r="J35" i="3"/>
  <c r="D35" i="3"/>
  <c r="H28" i="3"/>
  <c r="M28" i="3"/>
  <c r="Z28" i="3"/>
  <c r="T28" i="3"/>
  <c r="Q28" i="3"/>
  <c r="J28" i="3"/>
  <c r="G28" i="3"/>
  <c r="V28" i="3"/>
  <c r="D28" i="3"/>
  <c r="AB25" i="3"/>
  <c r="Z25" i="3"/>
  <c r="Y25" i="3"/>
  <c r="V25" i="3"/>
  <c r="U25" i="3"/>
  <c r="S25" i="3"/>
  <c r="Q25" i="3"/>
  <c r="P25" i="3"/>
  <c r="N25" i="3"/>
  <c r="I25" i="3"/>
  <c r="G25" i="3"/>
  <c r="E25" i="3"/>
  <c r="AD25" i="3"/>
  <c r="W25" i="3"/>
  <c r="T25" i="3"/>
  <c r="H25" i="3"/>
  <c r="D25" i="3"/>
  <c r="AD22" i="3"/>
  <c r="AC22" i="3"/>
  <c r="AA22" i="3"/>
  <c r="Y22" i="3"/>
  <c r="W22" i="3"/>
  <c r="V22" i="3"/>
  <c r="Q22" i="3"/>
  <c r="P22" i="3"/>
  <c r="O22" i="3"/>
  <c r="N22" i="3"/>
  <c r="M22" i="3"/>
  <c r="L22" i="3"/>
  <c r="K22" i="3"/>
  <c r="I22" i="3"/>
  <c r="G22" i="3"/>
  <c r="F22" i="3"/>
  <c r="AB22" i="3"/>
  <c r="Z22" i="3"/>
  <c r="U22" i="3"/>
  <c r="T22" i="3"/>
  <c r="J22" i="3"/>
  <c r="H22" i="3"/>
  <c r="D22" i="3"/>
  <c r="AC19" i="3"/>
  <c r="Z19" i="3"/>
  <c r="I19" i="3"/>
  <c r="Y19" i="3"/>
  <c r="D19" i="3"/>
  <c r="W17" i="3"/>
  <c r="W16" i="3" s="1"/>
  <c r="F17" i="3"/>
  <c r="AB17" i="3"/>
  <c r="AB16" i="3" s="1"/>
  <c r="Y17" i="3"/>
  <c r="Y16" i="3" s="1"/>
  <c r="D17" i="3"/>
  <c r="D16" i="3"/>
  <c r="E13" i="3"/>
  <c r="D13" i="3"/>
  <c r="D10" i="3" s="1"/>
  <c r="D9" i="3" s="1"/>
  <c r="E11" i="3"/>
  <c r="D11" i="3"/>
  <c r="T10" i="3"/>
  <c r="T9" i="3" s="1"/>
  <c r="S10" i="3"/>
  <c r="F10" i="3"/>
  <c r="F9" i="3" s="1"/>
  <c r="S9" i="3"/>
  <c r="H25" i="2"/>
  <c r="F25" i="2"/>
  <c r="P25" i="2"/>
  <c r="P22" i="2" s="1"/>
  <c r="P21" i="2" s="1"/>
  <c r="P20" i="2" s="1"/>
  <c r="O25" i="2"/>
  <c r="N25" i="2"/>
  <c r="M25" i="2"/>
  <c r="M22" i="2" s="1"/>
  <c r="M21" i="2" s="1"/>
  <c r="M20" i="2" s="1"/>
  <c r="L25" i="2"/>
  <c r="K25" i="2"/>
  <c r="J25" i="2"/>
  <c r="I25" i="2"/>
  <c r="G25" i="2"/>
  <c r="D25" i="2"/>
  <c r="H23" i="2"/>
  <c r="F23" i="2"/>
  <c r="F22" i="2" s="1"/>
  <c r="F21" i="2" s="1"/>
  <c r="F20" i="2" s="1"/>
  <c r="D23" i="2"/>
  <c r="P23" i="2"/>
  <c r="O23" i="2"/>
  <c r="O22" i="2" s="1"/>
  <c r="O21" i="2" s="1"/>
  <c r="O20" i="2" s="1"/>
  <c r="N23" i="2"/>
  <c r="M23" i="2"/>
  <c r="L23" i="2"/>
  <c r="L22" i="2" s="1"/>
  <c r="L21" i="2" s="1"/>
  <c r="L20" i="2" s="1"/>
  <c r="K23" i="2"/>
  <c r="J23" i="2"/>
  <c r="I23" i="2"/>
  <c r="G23" i="2"/>
  <c r="N22" i="2"/>
  <c r="N21" i="2" s="1"/>
  <c r="N20" i="2" s="1"/>
  <c r="K22" i="2"/>
  <c r="J22" i="2"/>
  <c r="I22" i="2"/>
  <c r="I21" i="2" s="1"/>
  <c r="I20" i="2" s="1"/>
  <c r="K21" i="2"/>
  <c r="K20" i="2" s="1"/>
  <c r="J21" i="2"/>
  <c r="J20" i="2" s="1"/>
  <c r="Q19" i="2"/>
  <c r="Q18" i="2"/>
  <c r="D17" i="2"/>
  <c r="D16" i="2" s="1"/>
  <c r="P17" i="2"/>
  <c r="O17" i="2"/>
  <c r="N17" i="2"/>
  <c r="N16" i="2" s="1"/>
  <c r="M17" i="2"/>
  <c r="L17" i="2"/>
  <c r="K17" i="2"/>
  <c r="J17" i="2"/>
  <c r="J16" i="2" s="1"/>
  <c r="I17" i="2"/>
  <c r="I16" i="2" s="1"/>
  <c r="H17" i="2"/>
  <c r="G17" i="2"/>
  <c r="G16" i="2" s="1"/>
  <c r="F17" i="2"/>
  <c r="F16" i="2" s="1"/>
  <c r="P16" i="2"/>
  <c r="O16" i="2"/>
  <c r="M16" i="2"/>
  <c r="L16" i="2"/>
  <c r="K16" i="2"/>
  <c r="H16" i="2"/>
  <c r="Q15" i="2"/>
  <c r="Q14" i="2"/>
  <c r="Q13" i="2"/>
  <c r="G119" i="1"/>
  <c r="AR109" i="1"/>
  <c r="AL109" i="1"/>
  <c r="Y109" i="1"/>
  <c r="G116" i="1"/>
  <c r="G115" i="1"/>
  <c r="G114" i="1"/>
  <c r="AW109" i="1"/>
  <c r="G113" i="1"/>
  <c r="M109" i="1"/>
  <c r="G112" i="1"/>
  <c r="G111" i="1"/>
  <c r="BD109" i="1"/>
  <c r="AX109" i="1"/>
  <c r="AS109" i="1"/>
  <c r="AK109" i="1"/>
  <c r="AF109" i="1"/>
  <c r="S109" i="1"/>
  <c r="N109" i="1"/>
  <c r="F109" i="1"/>
  <c r="BF107" i="1"/>
  <c r="BE107" i="1"/>
  <c r="BD107" i="1"/>
  <c r="BC107" i="1"/>
  <c r="BB107" i="1"/>
  <c r="BA107" i="1"/>
  <c r="AY107" i="1"/>
  <c r="AW107" i="1"/>
  <c r="AV107" i="1"/>
  <c r="AU107" i="1"/>
  <c r="AS107" i="1"/>
  <c r="AP107" i="1"/>
  <c r="AO107" i="1"/>
  <c r="AN107" i="1"/>
  <c r="AL107" i="1"/>
  <c r="AK107" i="1"/>
  <c r="AJ107" i="1"/>
  <c r="AI107" i="1"/>
  <c r="AF107" i="1"/>
  <c r="AD107" i="1"/>
  <c r="AC107" i="1"/>
  <c r="AA107" i="1"/>
  <c r="Y107" i="1"/>
  <c r="X107" i="1"/>
  <c r="W107" i="1"/>
  <c r="V107" i="1"/>
  <c r="R107" i="1"/>
  <c r="Q107" i="1"/>
  <c r="M107" i="1"/>
  <c r="L107" i="1"/>
  <c r="K107" i="1"/>
  <c r="J107" i="1"/>
  <c r="I107" i="1"/>
  <c r="H107" i="1"/>
  <c r="E107" i="1"/>
  <c r="D107" i="1"/>
  <c r="AZ107" i="1"/>
  <c r="AX107" i="1"/>
  <c r="AR107" i="1"/>
  <c r="AQ107" i="1"/>
  <c r="AM107" i="1"/>
  <c r="AE107" i="1"/>
  <c r="AB107" i="1"/>
  <c r="Z107" i="1"/>
  <c r="S107" i="1"/>
  <c r="P107" i="1"/>
  <c r="O107" i="1"/>
  <c r="N107" i="1"/>
  <c r="BF105" i="1"/>
  <c r="BD105" i="1"/>
  <c r="BC105" i="1"/>
  <c r="BB105" i="1"/>
  <c r="BA105" i="1"/>
  <c r="AZ105" i="1"/>
  <c r="AY105" i="1"/>
  <c r="AW105" i="1"/>
  <c r="AV105" i="1"/>
  <c r="AU105" i="1"/>
  <c r="AQ105" i="1"/>
  <c r="AP105" i="1"/>
  <c r="AO105" i="1"/>
  <c r="AN105" i="1"/>
  <c r="AM105" i="1"/>
  <c r="AJ105" i="1"/>
  <c r="AI105" i="1"/>
  <c r="AH105" i="1"/>
  <c r="AD105" i="1"/>
  <c r="AC105" i="1"/>
  <c r="AB105" i="1"/>
  <c r="AA105" i="1"/>
  <c r="Z105" i="1"/>
  <c r="X105" i="1"/>
  <c r="W105" i="1"/>
  <c r="V105" i="1"/>
  <c r="U105" i="1"/>
  <c r="S105" i="1"/>
  <c r="R105" i="1"/>
  <c r="Q105" i="1"/>
  <c r="P105" i="1"/>
  <c r="O105" i="1"/>
  <c r="L105" i="1"/>
  <c r="J105" i="1"/>
  <c r="I105" i="1"/>
  <c r="F105" i="1"/>
  <c r="E105" i="1"/>
  <c r="D105" i="1"/>
  <c r="BE105" i="1"/>
  <c r="AX105" i="1"/>
  <c r="AS105" i="1"/>
  <c r="AR105" i="1"/>
  <c r="AL105" i="1"/>
  <c r="AK105" i="1"/>
  <c r="AF105" i="1"/>
  <c r="AE105" i="1"/>
  <c r="Y105" i="1"/>
  <c r="N105" i="1"/>
  <c r="M105" i="1"/>
  <c r="K105" i="1"/>
  <c r="H105" i="1"/>
  <c r="AY102" i="1"/>
  <c r="AY101" i="1" s="1"/>
  <c r="AY100" i="1" s="1"/>
  <c r="AS102" i="1"/>
  <c r="AS101" i="1" s="1"/>
  <c r="AS100" i="1" s="1"/>
  <c r="BD102" i="1"/>
  <c r="BB102" i="1"/>
  <c r="BB101" i="1" s="1"/>
  <c r="BB100" i="1" s="1"/>
  <c r="BA102" i="1"/>
  <c r="BA101" i="1" s="1"/>
  <c r="BA100" i="1" s="1"/>
  <c r="AZ102" i="1"/>
  <c r="AZ101" i="1" s="1"/>
  <c r="AZ100" i="1" s="1"/>
  <c r="AW102" i="1"/>
  <c r="AW101" i="1" s="1"/>
  <c r="AV102" i="1"/>
  <c r="AV101" i="1" s="1"/>
  <c r="AV100" i="1" s="1"/>
  <c r="AR102" i="1"/>
  <c r="AQ102" i="1"/>
  <c r="AQ101" i="1" s="1"/>
  <c r="AO102" i="1"/>
  <c r="AO101" i="1" s="1"/>
  <c r="AO100" i="1" s="1"/>
  <c r="AN102" i="1"/>
  <c r="AN101" i="1" s="1"/>
  <c r="AJ102" i="1"/>
  <c r="AJ101" i="1" s="1"/>
  <c r="AE102" i="1"/>
  <c r="AE101" i="1" s="1"/>
  <c r="AD102" i="1"/>
  <c r="AD101" i="1" s="1"/>
  <c r="AB102" i="1"/>
  <c r="AB101" i="1" s="1"/>
  <c r="Z102" i="1"/>
  <c r="Z101" i="1" s="1"/>
  <c r="W102" i="1"/>
  <c r="W101" i="1" s="1"/>
  <c r="U102" i="1"/>
  <c r="U101" i="1" s="1"/>
  <c r="R102" i="1"/>
  <c r="R101" i="1" s="1"/>
  <c r="O102" i="1"/>
  <c r="O101" i="1" s="1"/>
  <c r="O100" i="1" s="1"/>
  <c r="N102" i="1"/>
  <c r="N101" i="1" s="1"/>
  <c r="M102" i="1"/>
  <c r="M101" i="1" s="1"/>
  <c r="M100" i="1" s="1"/>
  <c r="I102" i="1"/>
  <c r="I101" i="1" s="1"/>
  <c r="H102" i="1"/>
  <c r="H101" i="1" s="1"/>
  <c r="H100" i="1" s="1"/>
  <c r="D102" i="1"/>
  <c r="D101" i="1" s="1"/>
  <c r="D100" i="1" s="1"/>
  <c r="BF102" i="1"/>
  <c r="BF101" i="1" s="1"/>
  <c r="BF100" i="1" s="1"/>
  <c r="AU102" i="1"/>
  <c r="AU101" i="1" s="1"/>
  <c r="AM102" i="1"/>
  <c r="AM101" i="1" s="1"/>
  <c r="AM100" i="1" s="1"/>
  <c r="AI102" i="1"/>
  <c r="AI101" i="1" s="1"/>
  <c r="AA102" i="1"/>
  <c r="AA101" i="1" s="1"/>
  <c r="P102" i="1"/>
  <c r="P101" i="1" s="1"/>
  <c r="K102" i="1"/>
  <c r="K101" i="1" s="1"/>
  <c r="K100" i="1" s="1"/>
  <c r="BD101" i="1"/>
  <c r="AR101" i="1"/>
  <c r="BF98" i="1"/>
  <c r="BF97" i="1" s="1"/>
  <c r="BE98" i="1"/>
  <c r="BE97" i="1" s="1"/>
  <c r="BD98" i="1"/>
  <c r="BC98" i="1"/>
  <c r="BC97" i="1" s="1"/>
  <c r="BB98" i="1"/>
  <c r="BB97" i="1" s="1"/>
  <c r="BA98" i="1"/>
  <c r="BA97" i="1" s="1"/>
  <c r="AY98" i="1"/>
  <c r="AY97" i="1" s="1"/>
  <c r="AX98" i="1"/>
  <c r="AX97" i="1" s="1"/>
  <c r="AW98" i="1"/>
  <c r="AW97" i="1" s="1"/>
  <c r="AV98" i="1"/>
  <c r="AV97" i="1" s="1"/>
  <c r="AU98" i="1"/>
  <c r="AU97" i="1" s="1"/>
  <c r="AS98" i="1"/>
  <c r="AS97" i="1" s="1"/>
  <c r="AR98" i="1"/>
  <c r="AR97" i="1" s="1"/>
  <c r="AQ98" i="1"/>
  <c r="AQ97" i="1" s="1"/>
  <c r="AP98" i="1"/>
  <c r="AP97" i="1" s="1"/>
  <c r="AO98" i="1"/>
  <c r="AO97" i="1" s="1"/>
  <c r="AL98" i="1"/>
  <c r="AL97" i="1" s="1"/>
  <c r="AK98" i="1"/>
  <c r="AK97" i="1" s="1"/>
  <c r="AJ98" i="1"/>
  <c r="AJ97" i="1" s="1"/>
  <c r="AF98" i="1"/>
  <c r="AF97" i="1" s="1"/>
  <c r="AE98" i="1"/>
  <c r="AE97" i="1" s="1"/>
  <c r="AD98" i="1"/>
  <c r="AD97" i="1" s="1"/>
  <c r="AC98" i="1"/>
  <c r="AC97" i="1" s="1"/>
  <c r="Z98" i="1"/>
  <c r="Z97" i="1" s="1"/>
  <c r="Y98" i="1"/>
  <c r="Y97" i="1" s="1"/>
  <c r="X98" i="1"/>
  <c r="X97" i="1" s="1"/>
  <c r="W98" i="1"/>
  <c r="W97" i="1" s="1"/>
  <c r="V98" i="1"/>
  <c r="V97" i="1" s="1"/>
  <c r="U98" i="1"/>
  <c r="U97" i="1" s="1"/>
  <c r="S98" i="1"/>
  <c r="S97" i="1" s="1"/>
  <c r="R98" i="1"/>
  <c r="R97" i="1" s="1"/>
  <c r="Q98" i="1"/>
  <c r="Q97" i="1" s="1"/>
  <c r="P98" i="1"/>
  <c r="P97" i="1" s="1"/>
  <c r="N98" i="1"/>
  <c r="N97" i="1" s="1"/>
  <c r="M98" i="1"/>
  <c r="M97" i="1" s="1"/>
  <c r="L98" i="1"/>
  <c r="L97" i="1" s="1"/>
  <c r="K98" i="1"/>
  <c r="K97" i="1" s="1"/>
  <c r="I98" i="1"/>
  <c r="I97" i="1" s="1"/>
  <c r="H98" i="1"/>
  <c r="H97" i="1" s="1"/>
  <c r="F98" i="1"/>
  <c r="F97" i="1" s="1"/>
  <c r="E98" i="1"/>
  <c r="E97" i="1" s="1"/>
  <c r="D98" i="1"/>
  <c r="D97" i="1" s="1"/>
  <c r="AZ98" i="1"/>
  <c r="AZ97" i="1" s="1"/>
  <c r="AN98" i="1"/>
  <c r="AN97" i="1" s="1"/>
  <c r="AM98" i="1"/>
  <c r="AM97" i="1" s="1"/>
  <c r="AI98" i="1"/>
  <c r="AI97" i="1" s="1"/>
  <c r="AH98" i="1"/>
  <c r="AH97" i="1" s="1"/>
  <c r="AB98" i="1"/>
  <c r="AB97" i="1" s="1"/>
  <c r="AA98" i="1"/>
  <c r="AA97" i="1" s="1"/>
  <c r="O98" i="1"/>
  <c r="O97" i="1" s="1"/>
  <c r="J98" i="1"/>
  <c r="J97" i="1" s="1"/>
  <c r="BD97" i="1"/>
  <c r="AU94" i="1"/>
  <c r="AU93" i="1" s="1"/>
  <c r="AU92" i="1" s="1"/>
  <c r="AM94" i="1"/>
  <c r="AM93" i="1" s="1"/>
  <c r="AM92" i="1" s="1"/>
  <c r="BE94" i="1"/>
  <c r="BE93" i="1" s="1"/>
  <c r="BE92" i="1" s="1"/>
  <c r="BC94" i="1"/>
  <c r="BC93" i="1" s="1"/>
  <c r="BC92" i="1" s="1"/>
  <c r="BC87" i="1" s="1"/>
  <c r="BA94" i="1"/>
  <c r="BA93" i="1" s="1"/>
  <c r="BA92" i="1" s="1"/>
  <c r="AY94" i="1"/>
  <c r="AY93" i="1" s="1"/>
  <c r="AY92" i="1" s="1"/>
  <c r="AX94" i="1"/>
  <c r="AX93" i="1" s="1"/>
  <c r="AX92" i="1" s="1"/>
  <c r="AW94" i="1"/>
  <c r="AW93" i="1" s="1"/>
  <c r="AW92" i="1" s="1"/>
  <c r="AV94" i="1"/>
  <c r="AV93" i="1" s="1"/>
  <c r="AV92" i="1" s="1"/>
  <c r="AP94" i="1"/>
  <c r="AP93" i="1" s="1"/>
  <c r="AP92" i="1" s="1"/>
  <c r="AP87" i="1" s="1"/>
  <c r="AN94" i="1"/>
  <c r="AN93" i="1" s="1"/>
  <c r="AN92" i="1" s="1"/>
  <c r="AK94" i="1"/>
  <c r="AK93" i="1" s="1"/>
  <c r="AK92" i="1" s="1"/>
  <c r="AJ94" i="1"/>
  <c r="AE94" i="1"/>
  <c r="AE93" i="1" s="1"/>
  <c r="AE92" i="1" s="1"/>
  <c r="AC94" i="1"/>
  <c r="AC93" i="1" s="1"/>
  <c r="AC92" i="1" s="1"/>
  <c r="AA94" i="1"/>
  <c r="AA93" i="1" s="1"/>
  <c r="AA92" i="1" s="1"/>
  <c r="Y94" i="1"/>
  <c r="Y93" i="1" s="1"/>
  <c r="Y92" i="1" s="1"/>
  <c r="X94" i="1"/>
  <c r="X93" i="1" s="1"/>
  <c r="X92" i="1" s="1"/>
  <c r="W94" i="1"/>
  <c r="W93" i="1" s="1"/>
  <c r="W92" i="1" s="1"/>
  <c r="V94" i="1"/>
  <c r="V93" i="1" s="1"/>
  <c r="V92" i="1" s="1"/>
  <c r="R94" i="1"/>
  <c r="R93" i="1" s="1"/>
  <c r="R92" i="1" s="1"/>
  <c r="P94" i="1"/>
  <c r="P93" i="1" s="1"/>
  <c r="P92" i="1" s="1"/>
  <c r="N94" i="1"/>
  <c r="N93" i="1" s="1"/>
  <c r="N92" i="1" s="1"/>
  <c r="L94" i="1"/>
  <c r="K94" i="1"/>
  <c r="K93" i="1" s="1"/>
  <c r="K92" i="1" s="1"/>
  <c r="J94" i="1"/>
  <c r="J93" i="1" s="1"/>
  <c r="J92" i="1" s="1"/>
  <c r="I94" i="1"/>
  <c r="I93" i="1" s="1"/>
  <c r="I92" i="1" s="1"/>
  <c r="AZ94" i="1"/>
  <c r="AZ93" i="1" s="1"/>
  <c r="AZ92" i="1" s="1"/>
  <c r="AL94" i="1"/>
  <c r="AL93" i="1" s="1"/>
  <c r="AL92" i="1" s="1"/>
  <c r="AI94" i="1"/>
  <c r="AI93" i="1" s="1"/>
  <c r="AI92" i="1" s="1"/>
  <c r="AB94" i="1"/>
  <c r="AB93" i="1" s="1"/>
  <c r="AB92" i="1" s="1"/>
  <c r="O94" i="1"/>
  <c r="O93" i="1" s="1"/>
  <c r="O92" i="1" s="1"/>
  <c r="D94" i="1"/>
  <c r="D93" i="1" s="1"/>
  <c r="D92" i="1" s="1"/>
  <c r="AJ93" i="1"/>
  <c r="AJ92" i="1" s="1"/>
  <c r="L93" i="1"/>
  <c r="L92" i="1" s="1"/>
  <c r="BF90" i="1"/>
  <c r="BF89" i="1" s="1"/>
  <c r="BE90" i="1"/>
  <c r="BE89" i="1" s="1"/>
  <c r="BD90" i="1"/>
  <c r="BD89" i="1" s="1"/>
  <c r="BD88" i="1" s="1"/>
  <c r="BC90" i="1"/>
  <c r="BC89" i="1" s="1"/>
  <c r="BC88" i="1" s="1"/>
  <c r="BB90" i="1"/>
  <c r="BB89" i="1" s="1"/>
  <c r="BB88" i="1" s="1"/>
  <c r="BA90" i="1"/>
  <c r="BA89" i="1" s="1"/>
  <c r="BA88" i="1" s="1"/>
  <c r="AZ90" i="1"/>
  <c r="AZ89" i="1" s="1"/>
  <c r="AZ88" i="1" s="1"/>
  <c r="AY90" i="1"/>
  <c r="AY89" i="1" s="1"/>
  <c r="AY88" i="1" s="1"/>
  <c r="AX90" i="1"/>
  <c r="AX89" i="1" s="1"/>
  <c r="AX88" i="1" s="1"/>
  <c r="AW90" i="1"/>
  <c r="AW89" i="1" s="1"/>
  <c r="AW88" i="1" s="1"/>
  <c r="AV90" i="1"/>
  <c r="AV89" i="1" s="1"/>
  <c r="AV88" i="1" s="1"/>
  <c r="AS90" i="1"/>
  <c r="AS89" i="1" s="1"/>
  <c r="AR90" i="1"/>
  <c r="AQ90" i="1"/>
  <c r="AQ89" i="1" s="1"/>
  <c r="AQ88" i="1" s="1"/>
  <c r="AP90" i="1"/>
  <c r="AP89" i="1" s="1"/>
  <c r="AP88" i="1" s="1"/>
  <c r="AO90" i="1"/>
  <c r="AO89" i="1" s="1"/>
  <c r="AO88" i="1" s="1"/>
  <c r="AN90" i="1"/>
  <c r="AN89" i="1" s="1"/>
  <c r="AN88" i="1" s="1"/>
  <c r="AL90" i="1"/>
  <c r="AL89" i="1" s="1"/>
  <c r="AL88" i="1" s="1"/>
  <c r="AK90" i="1"/>
  <c r="AK89" i="1" s="1"/>
  <c r="AK88" i="1" s="1"/>
  <c r="AJ90" i="1"/>
  <c r="AJ89" i="1" s="1"/>
  <c r="AJ88" i="1" s="1"/>
  <c r="AI90" i="1"/>
  <c r="AI89" i="1" s="1"/>
  <c r="AI88" i="1" s="1"/>
  <c r="AH90" i="1"/>
  <c r="AH89" i="1" s="1"/>
  <c r="AF90" i="1"/>
  <c r="AE90" i="1"/>
  <c r="AE89" i="1" s="1"/>
  <c r="AE88" i="1" s="1"/>
  <c r="AD90" i="1"/>
  <c r="AD89" i="1" s="1"/>
  <c r="AD88" i="1" s="1"/>
  <c r="AC90" i="1"/>
  <c r="AC89" i="1" s="1"/>
  <c r="AB90" i="1"/>
  <c r="AB89" i="1" s="1"/>
  <c r="AB88" i="1" s="1"/>
  <c r="AB87" i="1" s="1"/>
  <c r="Y90" i="1"/>
  <c r="Y89" i="1" s="1"/>
  <c r="Y88" i="1" s="1"/>
  <c r="X90" i="1"/>
  <c r="X89" i="1" s="1"/>
  <c r="X88" i="1" s="1"/>
  <c r="W90" i="1"/>
  <c r="W89" i="1" s="1"/>
  <c r="W88" i="1" s="1"/>
  <c r="V90" i="1"/>
  <c r="V89" i="1" s="1"/>
  <c r="U90" i="1"/>
  <c r="U89" i="1" s="1"/>
  <c r="S90" i="1"/>
  <c r="S89" i="1" s="1"/>
  <c r="S88" i="1" s="1"/>
  <c r="R90" i="1"/>
  <c r="R89" i="1" s="1"/>
  <c r="R88" i="1" s="1"/>
  <c r="Q90" i="1"/>
  <c r="Q89" i="1" s="1"/>
  <c r="Q88" i="1" s="1"/>
  <c r="P90" i="1"/>
  <c r="P89" i="1" s="1"/>
  <c r="P88" i="1" s="1"/>
  <c r="N90" i="1"/>
  <c r="N89" i="1" s="1"/>
  <c r="N88" i="1" s="1"/>
  <c r="M90" i="1"/>
  <c r="M89" i="1" s="1"/>
  <c r="M88" i="1" s="1"/>
  <c r="L90" i="1"/>
  <c r="L89" i="1" s="1"/>
  <c r="L88" i="1" s="1"/>
  <c r="K90" i="1"/>
  <c r="K89" i="1" s="1"/>
  <c r="K88" i="1" s="1"/>
  <c r="K87" i="1" s="1"/>
  <c r="J90" i="1"/>
  <c r="J89" i="1" s="1"/>
  <c r="J88" i="1" s="1"/>
  <c r="J87" i="1" s="1"/>
  <c r="I90" i="1"/>
  <c r="I89" i="1" s="1"/>
  <c r="H90" i="1"/>
  <c r="E90" i="1"/>
  <c r="E89" i="1" s="1"/>
  <c r="D90" i="1"/>
  <c r="D89" i="1" s="1"/>
  <c r="D88" i="1" s="1"/>
  <c r="AU90" i="1"/>
  <c r="AU89" i="1" s="1"/>
  <c r="AU88" i="1" s="1"/>
  <c r="AM90" i="1"/>
  <c r="AM89" i="1" s="1"/>
  <c r="AM88" i="1" s="1"/>
  <c r="AA90" i="1"/>
  <c r="AA89" i="1" s="1"/>
  <c r="AA88" i="1" s="1"/>
  <c r="Z90" i="1"/>
  <c r="Z89" i="1" s="1"/>
  <c r="Z88" i="1" s="1"/>
  <c r="O90" i="1"/>
  <c r="O89" i="1" s="1"/>
  <c r="O88" i="1" s="1"/>
  <c r="AR89" i="1"/>
  <c r="AR88" i="1" s="1"/>
  <c r="AF89" i="1"/>
  <c r="AF88" i="1" s="1"/>
  <c r="H89" i="1"/>
  <c r="H88" i="1" s="1"/>
  <c r="BF88" i="1"/>
  <c r="BE88" i="1"/>
  <c r="AS88" i="1"/>
  <c r="AH88" i="1"/>
  <c r="AC88" i="1"/>
  <c r="V88" i="1"/>
  <c r="U88" i="1"/>
  <c r="I88" i="1"/>
  <c r="E88" i="1"/>
  <c r="AE87" i="1"/>
  <c r="AZ81" i="1"/>
  <c r="AU81" i="1"/>
  <c r="AM81" i="1"/>
  <c r="H81" i="1"/>
  <c r="BE81" i="1"/>
  <c r="BC81" i="1"/>
  <c r="AX81" i="1"/>
  <c r="P81" i="1"/>
  <c r="G83" i="1"/>
  <c r="BF81" i="1"/>
  <c r="BD81" i="1"/>
  <c r="BB81" i="1"/>
  <c r="BA81" i="1"/>
  <c r="AO81" i="1"/>
  <c r="AN81" i="1"/>
  <c r="AL81" i="1"/>
  <c r="AF81" i="1"/>
  <c r="AA81" i="1"/>
  <c r="Y81" i="1"/>
  <c r="V81" i="1"/>
  <c r="S81" i="1"/>
  <c r="L81" i="1"/>
  <c r="K81" i="1"/>
  <c r="I81" i="1"/>
  <c r="F81" i="1"/>
  <c r="D81" i="1"/>
  <c r="AY81" i="1"/>
  <c r="AV81" i="1"/>
  <c r="AR81" i="1"/>
  <c r="AQ81" i="1"/>
  <c r="AI81" i="1"/>
  <c r="AE81" i="1"/>
  <c r="AB81" i="1"/>
  <c r="X81" i="1"/>
  <c r="O81" i="1"/>
  <c r="N81" i="1"/>
  <c r="G80" i="1"/>
  <c r="BG79" i="1"/>
  <c r="AT79" i="1"/>
  <c r="BH79" i="1" s="1"/>
  <c r="AG79" i="1"/>
  <c r="T79" i="1"/>
  <c r="BA74" i="1"/>
  <c r="AA74" i="1"/>
  <c r="N74" i="1"/>
  <c r="BF74" i="1"/>
  <c r="AD74" i="1"/>
  <c r="G76" i="1"/>
  <c r="BB74" i="1"/>
  <c r="AY74" i="1"/>
  <c r="AX74" i="1"/>
  <c r="AW74" i="1"/>
  <c r="BG75" i="1"/>
  <c r="AR74" i="1"/>
  <c r="AO74" i="1"/>
  <c r="AL74" i="1"/>
  <c r="AJ74" i="1"/>
  <c r="AE74" i="1"/>
  <c r="AB74" i="1"/>
  <c r="R74" i="1"/>
  <c r="M74" i="1"/>
  <c r="J74" i="1"/>
  <c r="H74" i="1"/>
  <c r="E74" i="1"/>
  <c r="BE74" i="1"/>
  <c r="BC74" i="1"/>
  <c r="AZ74" i="1"/>
  <c r="AS74" i="1"/>
  <c r="AP74" i="1"/>
  <c r="AM74" i="1"/>
  <c r="AC74" i="1"/>
  <c r="Z74" i="1"/>
  <c r="S74" i="1"/>
  <c r="F74" i="1"/>
  <c r="BD71" i="1"/>
  <c r="BB71" i="1"/>
  <c r="AO71" i="1"/>
  <c r="AB71" i="1"/>
  <c r="Z71" i="1"/>
  <c r="BE71" i="1"/>
  <c r="BC71" i="1"/>
  <c r="AY71" i="1"/>
  <c r="AV71" i="1"/>
  <c r="AU71" i="1"/>
  <c r="AR71" i="1"/>
  <c r="AP71" i="1"/>
  <c r="AK71" i="1"/>
  <c r="AI71" i="1"/>
  <c r="AF71" i="1"/>
  <c r="AE71" i="1"/>
  <c r="AC71" i="1"/>
  <c r="AA71" i="1"/>
  <c r="Y71" i="1"/>
  <c r="R71" i="1"/>
  <c r="P71" i="1"/>
  <c r="K71" i="1"/>
  <c r="J71" i="1"/>
  <c r="I71" i="1"/>
  <c r="F71" i="1"/>
  <c r="E71" i="1"/>
  <c r="BF71" i="1"/>
  <c r="BA71" i="1"/>
  <c r="AS71" i="1"/>
  <c r="AN71" i="1"/>
  <c r="AJ71" i="1"/>
  <c r="AD71" i="1"/>
  <c r="X71" i="1"/>
  <c r="V71" i="1"/>
  <c r="U71" i="1"/>
  <c r="Q71" i="1"/>
  <c r="L71" i="1"/>
  <c r="H71" i="1"/>
  <c r="T69" i="1"/>
  <c r="G69" i="1"/>
  <c r="AY65" i="1"/>
  <c r="AW65" i="1"/>
  <c r="AJ65" i="1"/>
  <c r="AD65" i="1"/>
  <c r="O65" i="1"/>
  <c r="D65" i="1"/>
  <c r="BE65" i="1"/>
  <c r="BE64" i="1" s="1"/>
  <c r="BC65" i="1"/>
  <c r="AZ65" i="1"/>
  <c r="AP65" i="1"/>
  <c r="AI65" i="1"/>
  <c r="AH65" i="1"/>
  <c r="AE65" i="1"/>
  <c r="AE64" i="1" s="1"/>
  <c r="AC65" i="1"/>
  <c r="Z65" i="1"/>
  <c r="V65" i="1"/>
  <c r="R65" i="1"/>
  <c r="P65" i="1"/>
  <c r="M65" i="1"/>
  <c r="K65" i="1"/>
  <c r="I65" i="1"/>
  <c r="E65" i="1"/>
  <c r="BD65" i="1"/>
  <c r="AX65" i="1"/>
  <c r="AU65" i="1"/>
  <c r="AN65" i="1"/>
  <c r="AM65" i="1"/>
  <c r="AK65" i="1"/>
  <c r="AA65" i="1"/>
  <c r="N65" i="1"/>
  <c r="F65" i="1"/>
  <c r="F64" i="1" s="1"/>
  <c r="AZ61" i="1"/>
  <c r="AX61" i="1"/>
  <c r="AV61" i="1"/>
  <c r="AK61" i="1"/>
  <c r="Z61" i="1"/>
  <c r="X61" i="1"/>
  <c r="G63" i="1"/>
  <c r="BE61" i="1"/>
  <c r="BB61" i="1"/>
  <c r="BA61" i="1"/>
  <c r="AU61" i="1"/>
  <c r="AQ61" i="1"/>
  <c r="AO61" i="1"/>
  <c r="AN61" i="1"/>
  <c r="AL61" i="1"/>
  <c r="AH61" i="1"/>
  <c r="AE61" i="1"/>
  <c r="W61" i="1"/>
  <c r="U61" i="1"/>
  <c r="Q61" i="1"/>
  <c r="O61" i="1"/>
  <c r="N61" i="1"/>
  <c r="J61" i="1"/>
  <c r="E61" i="1"/>
  <c r="BD61" i="1"/>
  <c r="BC61" i="1"/>
  <c r="AY61" i="1"/>
  <c r="AR61" i="1"/>
  <c r="AM61" i="1"/>
  <c r="AD61" i="1"/>
  <c r="AB61" i="1"/>
  <c r="AA61" i="1"/>
  <c r="R61" i="1"/>
  <c r="D61" i="1"/>
  <c r="AH55" i="1"/>
  <c r="G59" i="1"/>
  <c r="I55" i="1"/>
  <c r="AL55" i="1"/>
  <c r="N55" i="1"/>
  <c r="L55" i="1"/>
  <c r="J55" i="1"/>
  <c r="BD55" i="1"/>
  <c r="AZ55" i="1"/>
  <c r="AX55" i="1"/>
  <c r="AX50" i="1" s="1"/>
  <c r="AV55" i="1"/>
  <c r="AR55" i="1"/>
  <c r="AO55" i="1"/>
  <c r="AM55" i="1"/>
  <c r="AB55" i="1"/>
  <c r="X55" i="1"/>
  <c r="Q55" i="1"/>
  <c r="P55" i="1"/>
  <c r="O55" i="1"/>
  <c r="M55" i="1"/>
  <c r="E55" i="1"/>
  <c r="D55" i="1"/>
  <c r="BF55" i="1"/>
  <c r="BE55" i="1"/>
  <c r="AS55" i="1"/>
  <c r="AJ55" i="1"/>
  <c r="V55" i="1"/>
  <c r="BF53" i="1"/>
  <c r="BE53" i="1"/>
  <c r="BC53" i="1"/>
  <c r="BA53" i="1"/>
  <c r="AY53" i="1"/>
  <c r="AU53" i="1"/>
  <c r="AS53" i="1"/>
  <c r="AP53" i="1"/>
  <c r="AO53" i="1"/>
  <c r="AN53" i="1"/>
  <c r="AM53" i="1"/>
  <c r="AL53" i="1"/>
  <c r="AI53" i="1"/>
  <c r="AH53" i="1"/>
  <c r="AF53" i="1"/>
  <c r="AC53" i="1"/>
  <c r="AA53" i="1"/>
  <c r="Z53" i="1"/>
  <c r="Y53" i="1"/>
  <c r="X53" i="1"/>
  <c r="W53" i="1"/>
  <c r="V53" i="1"/>
  <c r="U53" i="1"/>
  <c r="Q53" i="1"/>
  <c r="P53" i="1"/>
  <c r="O53" i="1"/>
  <c r="M53" i="1"/>
  <c r="L53" i="1"/>
  <c r="K53" i="1"/>
  <c r="J53" i="1"/>
  <c r="I53" i="1"/>
  <c r="F53" i="1"/>
  <c r="E53" i="1"/>
  <c r="BD53" i="1"/>
  <c r="BB53" i="1"/>
  <c r="AZ53" i="1"/>
  <c r="AX53" i="1"/>
  <c r="AW53" i="1"/>
  <c r="AV53" i="1"/>
  <c r="AR53" i="1"/>
  <c r="AQ53" i="1"/>
  <c r="AK53" i="1"/>
  <c r="AJ53" i="1"/>
  <c r="AE53" i="1"/>
  <c r="AD53" i="1"/>
  <c r="AB53" i="1"/>
  <c r="S53" i="1"/>
  <c r="R53" i="1"/>
  <c r="N53" i="1"/>
  <c r="H53" i="1"/>
  <c r="D53" i="1"/>
  <c r="BD51" i="1"/>
  <c r="BD50" i="1" s="1"/>
  <c r="BA51" i="1"/>
  <c r="AZ51" i="1"/>
  <c r="AY51" i="1"/>
  <c r="AW51" i="1"/>
  <c r="AV51" i="1"/>
  <c r="AU51" i="1"/>
  <c r="AR51" i="1"/>
  <c r="AQ51" i="1"/>
  <c r="AN51" i="1"/>
  <c r="AM51" i="1"/>
  <c r="AL51" i="1"/>
  <c r="AL50" i="1" s="1"/>
  <c r="AI51" i="1"/>
  <c r="AD51" i="1"/>
  <c r="AC51" i="1"/>
  <c r="AB51" i="1"/>
  <c r="AA51" i="1"/>
  <c r="Y51" i="1"/>
  <c r="W51" i="1"/>
  <c r="Q51" i="1"/>
  <c r="Q50" i="1" s="1"/>
  <c r="P51" i="1"/>
  <c r="O51" i="1"/>
  <c r="M51" i="1"/>
  <c r="L51" i="1"/>
  <c r="K51" i="1"/>
  <c r="H51" i="1"/>
  <c r="E51" i="1"/>
  <c r="D51" i="1"/>
  <c r="D50" i="1" s="1"/>
  <c r="BF51" i="1"/>
  <c r="BE51" i="1"/>
  <c r="BE50" i="1" s="1"/>
  <c r="BC51" i="1"/>
  <c r="BB51" i="1"/>
  <c r="AX51" i="1"/>
  <c r="AS51" i="1"/>
  <c r="AP51" i="1"/>
  <c r="AO51" i="1"/>
  <c r="AK51" i="1"/>
  <c r="AJ51" i="1"/>
  <c r="AH51" i="1"/>
  <c r="AF51" i="1"/>
  <c r="AE51" i="1"/>
  <c r="Z51" i="1"/>
  <c r="X51" i="1"/>
  <c r="V51" i="1"/>
  <c r="U51" i="1"/>
  <c r="S51" i="1"/>
  <c r="R51" i="1"/>
  <c r="N51" i="1"/>
  <c r="N50" i="1" s="1"/>
  <c r="J51" i="1"/>
  <c r="I51" i="1"/>
  <c r="F51" i="1"/>
  <c r="AO50" i="1"/>
  <c r="BF47" i="1"/>
  <c r="BE47" i="1"/>
  <c r="BD47" i="1"/>
  <c r="BC47" i="1"/>
  <c r="BA47" i="1"/>
  <c r="AX47" i="1"/>
  <c r="AW47" i="1"/>
  <c r="AV47" i="1"/>
  <c r="AQ47" i="1"/>
  <c r="AQ44" i="1" s="1"/>
  <c r="AQ43" i="1" s="1"/>
  <c r="AO47" i="1"/>
  <c r="AM47" i="1"/>
  <c r="AL47" i="1"/>
  <c r="AK47" i="1"/>
  <c r="AJ47" i="1"/>
  <c r="AH47" i="1"/>
  <c r="AF47" i="1"/>
  <c r="AF44" i="1" s="1"/>
  <c r="AF43" i="1" s="1"/>
  <c r="AE47" i="1"/>
  <c r="AE44" i="1" s="1"/>
  <c r="AE43" i="1" s="1"/>
  <c r="AD47" i="1"/>
  <c r="AB47" i="1"/>
  <c r="Z47" i="1"/>
  <c r="Y47" i="1"/>
  <c r="W47" i="1"/>
  <c r="V47" i="1"/>
  <c r="U47" i="1"/>
  <c r="R47" i="1"/>
  <c r="O47" i="1"/>
  <c r="N47" i="1"/>
  <c r="M47" i="1"/>
  <c r="J47" i="1"/>
  <c r="I47" i="1"/>
  <c r="H47" i="1"/>
  <c r="D47" i="1"/>
  <c r="D44" i="1" s="1"/>
  <c r="D43" i="1" s="1"/>
  <c r="BB47" i="1"/>
  <c r="AZ47" i="1"/>
  <c r="AZ44" i="1" s="1"/>
  <c r="AZ43" i="1" s="1"/>
  <c r="AY47" i="1"/>
  <c r="AU47" i="1"/>
  <c r="AS47" i="1"/>
  <c r="AR47" i="1"/>
  <c r="AP47" i="1"/>
  <c r="AN47" i="1"/>
  <c r="AI47" i="1"/>
  <c r="AC47" i="1"/>
  <c r="AA47" i="1"/>
  <c r="X47" i="1"/>
  <c r="T47" i="1"/>
  <c r="S47" i="1"/>
  <c r="Q47" i="1"/>
  <c r="P47" i="1"/>
  <c r="L47" i="1"/>
  <c r="K47" i="1"/>
  <c r="F47" i="1"/>
  <c r="E47" i="1"/>
  <c r="BE45" i="1"/>
  <c r="BE44" i="1" s="1"/>
  <c r="BE43" i="1" s="1"/>
  <c r="BD45" i="1"/>
  <c r="BC45" i="1"/>
  <c r="BC44" i="1" s="1"/>
  <c r="BC43" i="1" s="1"/>
  <c r="BA45" i="1"/>
  <c r="BA44" i="1" s="1"/>
  <c r="BA43" i="1" s="1"/>
  <c r="AW45" i="1"/>
  <c r="AS45" i="1"/>
  <c r="AR45" i="1"/>
  <c r="AR44" i="1" s="1"/>
  <c r="AR43" i="1" s="1"/>
  <c r="AQ45" i="1"/>
  <c r="AP45" i="1"/>
  <c r="AP44" i="1" s="1"/>
  <c r="AP43" i="1" s="1"/>
  <c r="AN45" i="1"/>
  <c r="AN44" i="1" s="1"/>
  <c r="AK45" i="1"/>
  <c r="AK44" i="1" s="1"/>
  <c r="AK43" i="1" s="1"/>
  <c r="AJ45" i="1"/>
  <c r="AI45" i="1"/>
  <c r="AI44" i="1" s="1"/>
  <c r="AI43" i="1" s="1"/>
  <c r="AH45" i="1"/>
  <c r="AH44" i="1" s="1"/>
  <c r="AH43" i="1" s="1"/>
  <c r="AF45" i="1"/>
  <c r="AE45" i="1"/>
  <c r="AC45" i="1"/>
  <c r="AC44" i="1" s="1"/>
  <c r="AC43" i="1" s="1"/>
  <c r="Y45" i="1"/>
  <c r="Y44" i="1" s="1"/>
  <c r="Y43" i="1" s="1"/>
  <c r="X45" i="1"/>
  <c r="W45" i="1"/>
  <c r="V45" i="1"/>
  <c r="S45" i="1"/>
  <c r="Q45" i="1"/>
  <c r="P45" i="1"/>
  <c r="O45" i="1"/>
  <c r="N45" i="1"/>
  <c r="N44" i="1" s="1"/>
  <c r="N43" i="1" s="1"/>
  <c r="M45" i="1"/>
  <c r="L45" i="1"/>
  <c r="L44" i="1" s="1"/>
  <c r="L43" i="1" s="1"/>
  <c r="I45" i="1"/>
  <c r="I44" i="1" s="1"/>
  <c r="I43" i="1" s="1"/>
  <c r="H45" i="1"/>
  <c r="F45" i="1"/>
  <c r="G46" i="1"/>
  <c r="G45" i="1" s="1"/>
  <c r="BF45" i="1"/>
  <c r="BF44" i="1" s="1"/>
  <c r="BF43" i="1" s="1"/>
  <c r="BB45" i="1"/>
  <c r="AZ45" i="1"/>
  <c r="AY45" i="1"/>
  <c r="AX45" i="1"/>
  <c r="AV45" i="1"/>
  <c r="AV44" i="1" s="1"/>
  <c r="AV43" i="1" s="1"/>
  <c r="AU45" i="1"/>
  <c r="AO45" i="1"/>
  <c r="AM45" i="1"/>
  <c r="AL45" i="1"/>
  <c r="AL44" i="1" s="1"/>
  <c r="AL43" i="1" s="1"/>
  <c r="AD45" i="1"/>
  <c r="AB45" i="1"/>
  <c r="AA45" i="1"/>
  <c r="Z45" i="1"/>
  <c r="Z44" i="1" s="1"/>
  <c r="Z43" i="1" s="1"/>
  <c r="R45" i="1"/>
  <c r="R44" i="1" s="1"/>
  <c r="R43" i="1" s="1"/>
  <c r="K45" i="1"/>
  <c r="K44" i="1" s="1"/>
  <c r="K43" i="1" s="1"/>
  <c r="J45" i="1"/>
  <c r="D45" i="1"/>
  <c r="BB44" i="1"/>
  <c r="BB43" i="1" s="1"/>
  <c r="AX44" i="1"/>
  <c r="AX43" i="1" s="1"/>
  <c r="AD44" i="1"/>
  <c r="AD43" i="1" s="1"/>
  <c r="P44" i="1"/>
  <c r="P43" i="1" s="1"/>
  <c r="AN43" i="1"/>
  <c r="BG39" i="1"/>
  <c r="AT39" i="1"/>
  <c r="AG39" i="1"/>
  <c r="T39" i="1"/>
  <c r="G39" i="1"/>
  <c r="AO32" i="1"/>
  <c r="G37" i="1"/>
  <c r="BE33" i="1"/>
  <c r="BE32" i="1" s="1"/>
  <c r="AS33" i="1"/>
  <c r="AS32" i="1" s="1"/>
  <c r="AK33" i="1"/>
  <c r="AK32" i="1" s="1"/>
  <c r="AF33" i="1"/>
  <c r="AF32" i="1" s="1"/>
  <c r="R33" i="1"/>
  <c r="R32" i="1" s="1"/>
  <c r="E33" i="1"/>
  <c r="E32" i="1" s="1"/>
  <c r="AR33" i="1"/>
  <c r="AR32" i="1" s="1"/>
  <c r="AA33" i="1"/>
  <c r="N33" i="1"/>
  <c r="I33" i="1"/>
  <c r="I32" i="1" s="1"/>
  <c r="BD33" i="1"/>
  <c r="BD32" i="1" s="1"/>
  <c r="AZ33" i="1"/>
  <c r="AZ32" i="1" s="1"/>
  <c r="AU33" i="1"/>
  <c r="AQ33" i="1"/>
  <c r="AC33" i="1"/>
  <c r="AC32" i="1" s="1"/>
  <c r="AB33" i="1"/>
  <c r="Y33" i="1"/>
  <c r="Y32" i="1" s="1"/>
  <c r="Q33" i="1"/>
  <c r="Q32" i="1" s="1"/>
  <c r="P33" i="1"/>
  <c r="P32" i="1" s="1"/>
  <c r="M33" i="1"/>
  <c r="M32" i="1" s="1"/>
  <c r="L33" i="1"/>
  <c r="L32" i="1" s="1"/>
  <c r="D33" i="1"/>
  <c r="BF33" i="1"/>
  <c r="BF32" i="1" s="1"/>
  <c r="BA33" i="1"/>
  <c r="BA32" i="1" s="1"/>
  <c r="AW33" i="1"/>
  <c r="AW32" i="1" s="1"/>
  <c r="AO33" i="1"/>
  <c r="U33" i="1"/>
  <c r="H33" i="1"/>
  <c r="H32" i="1" s="1"/>
  <c r="G31" i="1"/>
  <c r="G27" i="1"/>
  <c r="BE22" i="1"/>
  <c r="AR22" i="1"/>
  <c r="X22" i="1"/>
  <c r="BA22" i="1"/>
  <c r="AV22" i="1"/>
  <c r="AN22" i="1"/>
  <c r="AI22" i="1"/>
  <c r="W22" i="1"/>
  <c r="AZ22" i="1"/>
  <c r="AD22" i="1"/>
  <c r="Q22" i="1"/>
  <c r="D22" i="1"/>
  <c r="BF22" i="1"/>
  <c r="BC22" i="1"/>
  <c r="AS22" i="1"/>
  <c r="AO22" i="1"/>
  <c r="AK22" i="1"/>
  <c r="AH22" i="1"/>
  <c r="AF22" i="1"/>
  <c r="AC22" i="1"/>
  <c r="AB22" i="1"/>
  <c r="U22" i="1"/>
  <c r="S22" i="1"/>
  <c r="O22" i="1"/>
  <c r="L22" i="1"/>
  <c r="K22" i="1"/>
  <c r="H22" i="1"/>
  <c r="F22" i="1"/>
  <c r="BD22" i="1"/>
  <c r="AW22" i="1"/>
  <c r="AJ22" i="1"/>
  <c r="P22" i="1"/>
  <c r="G21" i="1"/>
  <c r="G17" i="1"/>
  <c r="AZ11" i="1"/>
  <c r="AZ10" i="1" s="1"/>
  <c r="AM11" i="1"/>
  <c r="AM10" i="1" s="1"/>
  <c r="Z11" i="1"/>
  <c r="Z10" i="1" s="1"/>
  <c r="BC11" i="1"/>
  <c r="BC10" i="1" s="1"/>
  <c r="BB11" i="1"/>
  <c r="BB10" i="1" s="1"/>
  <c r="D11" i="1"/>
  <c r="D10" i="1" s="1"/>
  <c r="AY11" i="1"/>
  <c r="AY10" i="1" s="1"/>
  <c r="AP11" i="1"/>
  <c r="AP10" i="1" s="1"/>
  <c r="AE11" i="1"/>
  <c r="AE10" i="1" s="1"/>
  <c r="S11" i="1"/>
  <c r="S10" i="1" s="1"/>
  <c r="P11" i="1"/>
  <c r="P10" i="1" s="1"/>
  <c r="P9" i="1" s="1"/>
  <c r="P8" i="1" s="1"/>
  <c r="H11" i="1"/>
  <c r="H10" i="1" s="1"/>
  <c r="G13" i="1"/>
  <c r="BD11" i="1"/>
  <c r="BD10" i="1" s="1"/>
  <c r="BA11" i="1"/>
  <c r="BA10" i="1" s="1"/>
  <c r="AW11" i="1"/>
  <c r="AW10" i="1" s="1"/>
  <c r="AW9" i="1" s="1"/>
  <c r="AW8" i="1" s="1"/>
  <c r="AV11" i="1"/>
  <c r="AV10" i="1" s="1"/>
  <c r="AN11" i="1"/>
  <c r="AN10" i="1" s="1"/>
  <c r="AL11" i="1"/>
  <c r="AL10" i="1" s="1"/>
  <c r="AK11" i="1"/>
  <c r="AK10" i="1" s="1"/>
  <c r="AJ11" i="1"/>
  <c r="AJ10" i="1" s="1"/>
  <c r="AI11" i="1"/>
  <c r="AI10" i="1" s="1"/>
  <c r="AF11" i="1"/>
  <c r="AF10" i="1" s="1"/>
  <c r="AB11" i="1"/>
  <c r="AB10" i="1" s="1"/>
  <c r="AA11" i="1"/>
  <c r="AA10" i="1" s="1"/>
  <c r="X11" i="1"/>
  <c r="X10" i="1" s="1"/>
  <c r="W11" i="1"/>
  <c r="W10" i="1" s="1"/>
  <c r="V11" i="1"/>
  <c r="V10" i="1" s="1"/>
  <c r="O11" i="1"/>
  <c r="O10" i="1" s="1"/>
  <c r="K11" i="1"/>
  <c r="K10" i="1" s="1"/>
  <c r="J11" i="1"/>
  <c r="J10" i="1" s="1"/>
  <c r="I11" i="1"/>
  <c r="I10" i="1" s="1"/>
  <c r="AX11" i="1"/>
  <c r="AX10" i="1" s="1"/>
  <c r="AR11" i="1"/>
  <c r="AR10" i="1" s="1"/>
  <c r="AQ11" i="1"/>
  <c r="AQ10" i="1" s="1"/>
  <c r="AD11" i="1"/>
  <c r="AD10" i="1" s="1"/>
  <c r="R11" i="1"/>
  <c r="R10" i="1" s="1"/>
  <c r="AZ64" i="1" l="1"/>
  <c r="AF9" i="1"/>
  <c r="AF8" i="1" s="1"/>
  <c r="Z9" i="1"/>
  <c r="Z8" i="1" s="1"/>
  <c r="O9" i="1"/>
  <c r="O8" i="1" s="1"/>
  <c r="W44" i="1"/>
  <c r="W43" i="1" s="1"/>
  <c r="N22" i="1"/>
  <c r="AA22" i="1"/>
  <c r="T25" i="1"/>
  <c r="T22" i="1" s="1"/>
  <c r="AG25" i="1"/>
  <c r="AT25" i="1"/>
  <c r="BG25" i="1"/>
  <c r="T29" i="1"/>
  <c r="AG29" i="1"/>
  <c r="AT29" i="1"/>
  <c r="BH29" i="1" s="1"/>
  <c r="BG29" i="1"/>
  <c r="K33" i="1"/>
  <c r="K32" i="1" s="1"/>
  <c r="X33" i="1"/>
  <c r="X32" i="1" s="1"/>
  <c r="T35" i="1"/>
  <c r="AG35" i="1"/>
  <c r="AT35" i="1"/>
  <c r="BH35" i="1" s="1"/>
  <c r="BG35" i="1"/>
  <c r="AD33" i="1"/>
  <c r="AD32" i="1" s="1"/>
  <c r="V44" i="1"/>
  <c r="V43" i="1" s="1"/>
  <c r="K55" i="1"/>
  <c r="AK55" i="1"/>
  <c r="T57" i="1"/>
  <c r="AT57" i="1"/>
  <c r="AQ87" i="1"/>
  <c r="AN100" i="1"/>
  <c r="Z109" i="1"/>
  <c r="R64" i="1"/>
  <c r="D9" i="1"/>
  <c r="D8" i="1" s="1"/>
  <c r="T17" i="1"/>
  <c r="AG17" i="1"/>
  <c r="AT17" i="1"/>
  <c r="BG17" i="1"/>
  <c r="T21" i="1"/>
  <c r="AG21" i="1"/>
  <c r="AT21" i="1"/>
  <c r="BG21" i="1"/>
  <c r="G26" i="1"/>
  <c r="G30" i="1"/>
  <c r="G36" i="1"/>
  <c r="AG75" i="1"/>
  <c r="U74" i="1"/>
  <c r="AT75" i="1"/>
  <c r="AH74" i="1"/>
  <c r="AT13" i="1"/>
  <c r="BH13" i="1" s="1"/>
  <c r="AQ22" i="1"/>
  <c r="AQ9" i="1" s="1"/>
  <c r="AQ8" i="1" s="1"/>
  <c r="T26" i="1"/>
  <c r="AG26" i="1"/>
  <c r="AT26" i="1"/>
  <c r="BG26" i="1"/>
  <c r="T30" i="1"/>
  <c r="AG30" i="1"/>
  <c r="AT30" i="1"/>
  <c r="BG30" i="1"/>
  <c r="AN33" i="1"/>
  <c r="AN32" i="1" s="1"/>
  <c r="AX33" i="1"/>
  <c r="AX32" i="1" s="1"/>
  <c r="T36" i="1"/>
  <c r="AG36" i="1"/>
  <c r="AG33" i="1" s="1"/>
  <c r="AG32" i="1" s="1"/>
  <c r="AT36" i="1"/>
  <c r="BG36" i="1"/>
  <c r="G40" i="1"/>
  <c r="AO44" i="1"/>
  <c r="AO43" i="1" s="1"/>
  <c r="F44" i="1"/>
  <c r="F43" i="1" s="1"/>
  <c r="S44" i="1"/>
  <c r="S43" i="1" s="1"/>
  <c r="AS44" i="1"/>
  <c r="AS43" i="1" s="1"/>
  <c r="AU44" i="1"/>
  <c r="AU43" i="1" s="1"/>
  <c r="AZ71" i="1"/>
  <c r="X9" i="1"/>
  <c r="X8" i="1" s="1"/>
  <c r="BG13" i="1"/>
  <c r="L11" i="1"/>
  <c r="L10" i="1" s="1"/>
  <c r="L9" i="1" s="1"/>
  <c r="L8" i="1" s="1"/>
  <c r="Y11" i="1"/>
  <c r="Y10" i="1" s="1"/>
  <c r="Y9" i="1" s="1"/>
  <c r="Y8" i="1" s="1"/>
  <c r="M11" i="1"/>
  <c r="M10" i="1" s="1"/>
  <c r="G14" i="1"/>
  <c r="G18" i="1"/>
  <c r="AE22" i="1"/>
  <c r="BB22" i="1"/>
  <c r="Y22" i="1"/>
  <c r="AB32" i="1"/>
  <c r="AB9" i="1" s="1"/>
  <c r="AB8" i="1" s="1"/>
  <c r="AL33" i="1"/>
  <c r="AL32" i="1" s="1"/>
  <c r="AY33" i="1"/>
  <c r="AY32" i="1" s="1"/>
  <c r="AY9" i="1" s="1"/>
  <c r="AY8" i="1" s="1"/>
  <c r="V33" i="1"/>
  <c r="V32" i="1" s="1"/>
  <c r="T40" i="1"/>
  <c r="AG40" i="1"/>
  <c r="AT40" i="1"/>
  <c r="BH40" i="1" s="1"/>
  <c r="BG40" i="1"/>
  <c r="H44" i="1"/>
  <c r="H43" i="1" s="1"/>
  <c r="AG46" i="1"/>
  <c r="AG45" i="1" s="1"/>
  <c r="AM44" i="1"/>
  <c r="AM43" i="1" s="1"/>
  <c r="W87" i="1"/>
  <c r="F28" i="3"/>
  <c r="K9" i="1"/>
  <c r="K8" i="1" s="1"/>
  <c r="AD9" i="1"/>
  <c r="AD8" i="1" s="1"/>
  <c r="BA9" i="1"/>
  <c r="BA8" i="1" s="1"/>
  <c r="BG14" i="1"/>
  <c r="T18" i="1"/>
  <c r="AG18" i="1"/>
  <c r="AT18" i="1"/>
  <c r="BH18" i="1" s="1"/>
  <c r="BG18" i="1"/>
  <c r="AP22" i="1"/>
  <c r="AP9" i="1" s="1"/>
  <c r="AP8" i="1" s="1"/>
  <c r="M22" i="1"/>
  <c r="U32" i="1"/>
  <c r="Z33" i="1"/>
  <c r="Z32" i="1" s="1"/>
  <c r="AM33" i="1"/>
  <c r="AM32" i="1" s="1"/>
  <c r="J33" i="1"/>
  <c r="J32" i="1" s="1"/>
  <c r="Z55" i="1"/>
  <c r="Z50" i="1" s="1"/>
  <c r="H9" i="1"/>
  <c r="H8" i="1" s="1"/>
  <c r="T23" i="1"/>
  <c r="T27" i="1"/>
  <c r="AG27" i="1"/>
  <c r="AT27" i="1"/>
  <c r="BG27" i="1"/>
  <c r="T31" i="1"/>
  <c r="AG31" i="1"/>
  <c r="AT31" i="1"/>
  <c r="BH31" i="1" s="1"/>
  <c r="BG31" i="1"/>
  <c r="D32" i="1"/>
  <c r="AQ32" i="1"/>
  <c r="N32" i="1"/>
  <c r="AA32" i="1"/>
  <c r="T37" i="1"/>
  <c r="AG37" i="1"/>
  <c r="AT37" i="1"/>
  <c r="BG37" i="1"/>
  <c r="G41" i="1"/>
  <c r="AJ44" i="1"/>
  <c r="AJ43" i="1" s="1"/>
  <c r="AW44" i="1"/>
  <c r="AW43" i="1" s="1"/>
  <c r="T59" i="1"/>
  <c r="AG59" i="1"/>
  <c r="AT59" i="1"/>
  <c r="BG59" i="1"/>
  <c r="J50" i="1"/>
  <c r="T14" i="1"/>
  <c r="BG23" i="1"/>
  <c r="AC11" i="1"/>
  <c r="AC10" i="1" s="1"/>
  <c r="AC9" i="1" s="1"/>
  <c r="AC8" i="1" s="1"/>
  <c r="G15" i="1"/>
  <c r="G19" i="1"/>
  <c r="I22" i="1"/>
  <c r="V22" i="1"/>
  <c r="E22" i="1"/>
  <c r="R22" i="1"/>
  <c r="R9" i="1" s="1"/>
  <c r="R8" i="1" s="1"/>
  <c r="AE33" i="1"/>
  <c r="AE32" i="1" s="1"/>
  <c r="O33" i="1"/>
  <c r="O32" i="1" s="1"/>
  <c r="AG41" i="1"/>
  <c r="AT41" i="1"/>
  <c r="BH41" i="1" s="1"/>
  <c r="BG41" i="1"/>
  <c r="X44" i="1"/>
  <c r="X43" i="1" s="1"/>
  <c r="P61" i="1"/>
  <c r="P50" i="1" s="1"/>
  <c r="AC61" i="1"/>
  <c r="AP61" i="1"/>
  <c r="AP50" i="1" s="1"/>
  <c r="AP49" i="1" s="1"/>
  <c r="AP42" i="1" s="1"/>
  <c r="AP7" i="1" s="1"/>
  <c r="Y65" i="1"/>
  <c r="AL65" i="1"/>
  <c r="O87" i="1"/>
  <c r="AY87" i="1"/>
  <c r="Z94" i="1"/>
  <c r="Z93" i="1" s="1"/>
  <c r="Z92" i="1" s="1"/>
  <c r="BH39" i="1"/>
  <c r="AK9" i="1"/>
  <c r="AK8" i="1" s="1"/>
  <c r="Q11" i="1"/>
  <c r="Q10" i="1" s="1"/>
  <c r="Q9" i="1" s="1"/>
  <c r="Q8" i="1" s="1"/>
  <c r="N11" i="1"/>
  <c r="N10" i="1" s="1"/>
  <c r="T15" i="1"/>
  <c r="AG15" i="1"/>
  <c r="AT15" i="1"/>
  <c r="BH15" i="1" s="1"/>
  <c r="BG15" i="1"/>
  <c r="T19" i="1"/>
  <c r="AG19" i="1"/>
  <c r="AT19" i="1"/>
  <c r="BG19" i="1"/>
  <c r="AU22" i="1"/>
  <c r="J22" i="1"/>
  <c r="G24" i="1"/>
  <c r="G28" i="1"/>
  <c r="F33" i="1"/>
  <c r="F32" i="1" s="1"/>
  <c r="S33" i="1"/>
  <c r="S32" i="1" s="1"/>
  <c r="BC33" i="1"/>
  <c r="BC32" i="1" s="1"/>
  <c r="G38" i="1"/>
  <c r="AQ50" i="1"/>
  <c r="AF55" i="1"/>
  <c r="AF50" i="1" s="1"/>
  <c r="AF49" i="1" s="1"/>
  <c r="AF42" i="1" s="1"/>
  <c r="AJ64" i="1"/>
  <c r="AN74" i="1"/>
  <c r="W81" i="1"/>
  <c r="AJ81" i="1"/>
  <c r="W100" i="1"/>
  <c r="H35" i="3"/>
  <c r="Z47" i="3"/>
  <c r="L47" i="3"/>
  <c r="K47" i="3"/>
  <c r="W47" i="3"/>
  <c r="J9" i="1"/>
  <c r="J8" i="1" s="1"/>
  <c r="AT14" i="1"/>
  <c r="BH14" i="1" s="1"/>
  <c r="AO11" i="1"/>
  <c r="AO10" i="1" s="1"/>
  <c r="AO9" i="1" s="1"/>
  <c r="AO8" i="1" s="1"/>
  <c r="F11" i="1"/>
  <c r="F10" i="1" s="1"/>
  <c r="AX22" i="1"/>
  <c r="AX9" i="1" s="1"/>
  <c r="AX8" i="1" s="1"/>
  <c r="T24" i="1"/>
  <c r="AG24" i="1"/>
  <c r="AT24" i="1"/>
  <c r="BG24" i="1"/>
  <c r="BG22" i="1" s="1"/>
  <c r="T28" i="1"/>
  <c r="AG28" i="1"/>
  <c r="AT28" i="1"/>
  <c r="BG28" i="1"/>
  <c r="T34" i="1"/>
  <c r="AG34" i="1"/>
  <c r="AT34" i="1"/>
  <c r="AU32" i="1"/>
  <c r="T38" i="1"/>
  <c r="AG38" i="1"/>
  <c r="AT38" i="1"/>
  <c r="BG38" i="1"/>
  <c r="AA44" i="1"/>
  <c r="AA43" i="1" s="1"/>
  <c r="AM50" i="1"/>
  <c r="AZ50" i="1"/>
  <c r="AZ49" i="1" s="1"/>
  <c r="AZ42" i="1" s="1"/>
  <c r="H55" i="1"/>
  <c r="H50" i="1" s="1"/>
  <c r="H49" i="1" s="1"/>
  <c r="AG56" i="1"/>
  <c r="AT56" i="1"/>
  <c r="AU55" i="1"/>
  <c r="AU50" i="1" s="1"/>
  <c r="AD55" i="1"/>
  <c r="AD50" i="1" s="1"/>
  <c r="AQ55" i="1"/>
  <c r="T60" i="1"/>
  <c r="AG60" i="1"/>
  <c r="AT60" i="1"/>
  <c r="BG60" i="1"/>
  <c r="AG14" i="1"/>
  <c r="BE11" i="1"/>
  <c r="BE10" i="1" s="1"/>
  <c r="G12" i="1"/>
  <c r="AS11" i="1"/>
  <c r="AS10" i="1" s="1"/>
  <c r="AS9" i="1" s="1"/>
  <c r="AS8" i="1" s="1"/>
  <c r="G20" i="1"/>
  <c r="AL22" i="1"/>
  <c r="AY22" i="1"/>
  <c r="AI33" i="1"/>
  <c r="AI32" i="1" s="1"/>
  <c r="AV33" i="1"/>
  <c r="AV32" i="1" s="1"/>
  <c r="AV9" i="1" s="1"/>
  <c r="AV8" i="1" s="1"/>
  <c r="BB33" i="1"/>
  <c r="BB32" i="1" s="1"/>
  <c r="AB44" i="1"/>
  <c r="AB43" i="1" s="1"/>
  <c r="G48" i="1"/>
  <c r="G47" i="1" s="1"/>
  <c r="BG48" i="1"/>
  <c r="BG47" i="1" s="1"/>
  <c r="G62" i="1"/>
  <c r="F61" i="1"/>
  <c r="S61" i="1"/>
  <c r="AF61" i="1"/>
  <c r="AS61" i="1"/>
  <c r="AS50" i="1" s="1"/>
  <c r="BF61" i="1"/>
  <c r="BF50" i="1" s="1"/>
  <c r="BF49" i="1" s="1"/>
  <c r="BF42" i="1" s="1"/>
  <c r="AB65" i="1"/>
  <c r="AB64" i="1" s="1"/>
  <c r="BB65" i="1"/>
  <c r="BB64" i="1" s="1"/>
  <c r="H22" i="2"/>
  <c r="H21" i="2" s="1"/>
  <c r="H20" i="2" s="1"/>
  <c r="V21" i="3"/>
  <c r="AG13" i="1"/>
  <c r="E11" i="1"/>
  <c r="E10" i="1" s="1"/>
  <c r="E9" i="1" s="1"/>
  <c r="E8" i="1" s="1"/>
  <c r="BF11" i="1"/>
  <c r="BF10" i="1" s="1"/>
  <c r="BF9" i="1" s="1"/>
  <c r="BF8" i="1" s="1"/>
  <c r="G16" i="1"/>
  <c r="T12" i="1"/>
  <c r="U11" i="1"/>
  <c r="U10" i="1" s="1"/>
  <c r="U9" i="1" s="1"/>
  <c r="U8" i="1" s="1"/>
  <c r="AH11" i="1"/>
  <c r="AH10" i="1" s="1"/>
  <c r="AU11" i="1"/>
  <c r="AU10" i="1" s="1"/>
  <c r="AU9" i="1" s="1"/>
  <c r="AU8" i="1" s="1"/>
  <c r="T16" i="1"/>
  <c r="AG16" i="1"/>
  <c r="AT16" i="1"/>
  <c r="BG16" i="1"/>
  <c r="T20" i="1"/>
  <c r="AG20" i="1"/>
  <c r="AT20" i="1"/>
  <c r="BH20" i="1" s="1"/>
  <c r="BG20" i="1"/>
  <c r="Z22" i="1"/>
  <c r="AM22" i="1"/>
  <c r="AM9" i="1" s="1"/>
  <c r="AM8" i="1" s="1"/>
  <c r="G25" i="1"/>
  <c r="G29" i="1"/>
  <c r="W33" i="1"/>
  <c r="W32" i="1" s="1"/>
  <c r="AJ33" i="1"/>
  <c r="AJ32" i="1" s="1"/>
  <c r="G35" i="1"/>
  <c r="AP33" i="1"/>
  <c r="AP32" i="1" s="1"/>
  <c r="O44" i="1"/>
  <c r="O43" i="1" s="1"/>
  <c r="BE49" i="1"/>
  <c r="BE42" i="1" s="1"/>
  <c r="AB50" i="1"/>
  <c r="AB49" i="1" s="1"/>
  <c r="BC64" i="1"/>
  <c r="Q74" i="1"/>
  <c r="AQ74" i="1"/>
  <c r="Z81" i="1"/>
  <c r="P47" i="3"/>
  <c r="O47" i="3"/>
  <c r="N47" i="3"/>
  <c r="AA47" i="3"/>
  <c r="AV50" i="1"/>
  <c r="AV49" i="1" s="1"/>
  <c r="AV42" i="1" s="1"/>
  <c r="AT53" i="1"/>
  <c r="Y55" i="1"/>
  <c r="Y50" i="1" s="1"/>
  <c r="Y49" i="1" s="1"/>
  <c r="Y42" i="1" s="1"/>
  <c r="Y7" i="1" s="1"/>
  <c r="Y120" i="1" s="1"/>
  <c r="AY55" i="1"/>
  <c r="K61" i="1"/>
  <c r="H61" i="1"/>
  <c r="AG63" i="1"/>
  <c r="AT63" i="1"/>
  <c r="BG63" i="1"/>
  <c r="Q65" i="1"/>
  <c r="AQ65" i="1"/>
  <c r="G72" i="1"/>
  <c r="AQ71" i="1"/>
  <c r="N71" i="1"/>
  <c r="N64" i="1" s="1"/>
  <c r="N49" i="1" s="1"/>
  <c r="N42" i="1" s="1"/>
  <c r="G75" i="1"/>
  <c r="AF74" i="1"/>
  <c r="G79" i="1"/>
  <c r="E81" i="1"/>
  <c r="E64" i="1" s="1"/>
  <c r="R81" i="1"/>
  <c r="AC87" i="1"/>
  <c r="AO94" i="1"/>
  <c r="AO93" i="1" s="1"/>
  <c r="AO92" i="1" s="1"/>
  <c r="AO87" i="1" s="1"/>
  <c r="BB94" i="1"/>
  <c r="BB93" i="1" s="1"/>
  <c r="BB92" i="1" s="1"/>
  <c r="BB87" i="1" s="1"/>
  <c r="N100" i="1"/>
  <c r="E109" i="1"/>
  <c r="R109" i="1"/>
  <c r="AE109" i="1"/>
  <c r="I109" i="1"/>
  <c r="T117" i="1"/>
  <c r="AG117" i="1"/>
  <c r="AT117" i="1"/>
  <c r="BH117" i="1" s="1"/>
  <c r="BG117" i="1"/>
  <c r="G118" i="1"/>
  <c r="Q26" i="2"/>
  <c r="Q25" i="2" s="1"/>
  <c r="R12" i="3"/>
  <c r="AA19" i="3"/>
  <c r="M25" i="3"/>
  <c r="AA25" i="3"/>
  <c r="N28" i="3"/>
  <c r="G35" i="3"/>
  <c r="U35" i="3"/>
  <c r="E47" i="3"/>
  <c r="Q47" i="3"/>
  <c r="Q44" i="1"/>
  <c r="Q43" i="1" s="1"/>
  <c r="BD44" i="1"/>
  <c r="BD43" i="1" s="1"/>
  <c r="AA55" i="1"/>
  <c r="AA50" i="1" s="1"/>
  <c r="AA49" i="1" s="1"/>
  <c r="AN55" i="1"/>
  <c r="AN50" i="1" s="1"/>
  <c r="AN49" i="1" s="1"/>
  <c r="AN42" i="1" s="1"/>
  <c r="BA55" i="1"/>
  <c r="BA50" i="1" s="1"/>
  <c r="BA49" i="1" s="1"/>
  <c r="BA42" i="1" s="1"/>
  <c r="BA7" i="1" s="1"/>
  <c r="BA120" i="1" s="1"/>
  <c r="AT58" i="1"/>
  <c r="BG58" i="1"/>
  <c r="M61" i="1"/>
  <c r="M50" i="1" s="1"/>
  <c r="AJ61" i="1"/>
  <c r="AJ50" i="1" s="1"/>
  <c r="AJ49" i="1" s="1"/>
  <c r="AW61" i="1"/>
  <c r="AN64" i="1"/>
  <c r="G66" i="1"/>
  <c r="S65" i="1"/>
  <c r="S64" i="1" s="1"/>
  <c r="AS65" i="1"/>
  <c r="BF65" i="1"/>
  <c r="BF64" i="1" s="1"/>
  <c r="AG69" i="1"/>
  <c r="S71" i="1"/>
  <c r="I74" i="1"/>
  <c r="V74" i="1"/>
  <c r="AV74" i="1"/>
  <c r="T82" i="1"/>
  <c r="U81" i="1"/>
  <c r="AT82" i="1"/>
  <c r="BG82" i="1"/>
  <c r="T86" i="1"/>
  <c r="AG86" i="1"/>
  <c r="BG86" i="1"/>
  <c r="R87" i="1"/>
  <c r="AD94" i="1"/>
  <c r="AD93" i="1" s="1"/>
  <c r="AD92" i="1" s="1"/>
  <c r="AD87" i="1" s="1"/>
  <c r="AQ94" i="1"/>
  <c r="AQ93" i="1" s="1"/>
  <c r="AQ92" i="1" s="1"/>
  <c r="Z87" i="1"/>
  <c r="AC102" i="1"/>
  <c r="AC101" i="1" s="1"/>
  <c r="AC100" i="1" s="1"/>
  <c r="AP102" i="1"/>
  <c r="AP101" i="1" s="1"/>
  <c r="AP100" i="1" s="1"/>
  <c r="BC102" i="1"/>
  <c r="BC101" i="1" s="1"/>
  <c r="BC100" i="1" s="1"/>
  <c r="T110" i="1"/>
  <c r="AT110" i="1"/>
  <c r="AU109" i="1"/>
  <c r="G17" i="3"/>
  <c r="O21" i="3"/>
  <c r="O25" i="3"/>
  <c r="AC25" i="3"/>
  <c r="P35" i="3"/>
  <c r="T47" i="3"/>
  <c r="R49" i="3"/>
  <c r="AE49" i="3"/>
  <c r="T66" i="1"/>
  <c r="U65" i="1"/>
  <c r="BG66" i="1"/>
  <c r="T72" i="1"/>
  <c r="AG72" i="1"/>
  <c r="AT72" i="1"/>
  <c r="AS87" i="1"/>
  <c r="AQ100" i="1"/>
  <c r="AI109" i="1"/>
  <c r="T118" i="1"/>
  <c r="AG118" i="1"/>
  <c r="AT118" i="1"/>
  <c r="BH118" i="1" s="1"/>
  <c r="BG118" i="1"/>
  <c r="H17" i="3"/>
  <c r="D21" i="3"/>
  <c r="U28" i="3"/>
  <c r="H47" i="3"/>
  <c r="U47" i="3"/>
  <c r="G47" i="3"/>
  <c r="R50" i="3"/>
  <c r="S47" i="3"/>
  <c r="L61" i="1"/>
  <c r="L50" i="1" s="1"/>
  <c r="L49" i="1" s="1"/>
  <c r="L42" i="1" s="1"/>
  <c r="L7" i="1" s="1"/>
  <c r="Y61" i="1"/>
  <c r="I64" i="1"/>
  <c r="V64" i="1"/>
  <c r="AR65" i="1"/>
  <c r="AR64" i="1" s="1"/>
  <c r="X74" i="1"/>
  <c r="AK74" i="1"/>
  <c r="T76" i="1"/>
  <c r="AG76" i="1"/>
  <c r="AT76" i="1"/>
  <c r="AU74" i="1"/>
  <c r="T80" i="1"/>
  <c r="AG80" i="1"/>
  <c r="AT80" i="1"/>
  <c r="BG80" i="1"/>
  <c r="J81" i="1"/>
  <c r="AW81" i="1"/>
  <c r="AS81" i="1"/>
  <c r="S94" i="1"/>
  <c r="S93" i="1" s="1"/>
  <c r="S92" i="1" s="1"/>
  <c r="S87" i="1" s="1"/>
  <c r="AS94" i="1"/>
  <c r="AS93" i="1" s="1"/>
  <c r="AS92" i="1" s="1"/>
  <c r="BF94" i="1"/>
  <c r="BF93" i="1" s="1"/>
  <c r="BF92" i="1" s="1"/>
  <c r="AE100" i="1"/>
  <c r="W109" i="1"/>
  <c r="D15" i="3"/>
  <c r="D8" i="3" s="1"/>
  <c r="D7" i="3" s="1"/>
  <c r="D59" i="3" s="1"/>
  <c r="E22" i="3"/>
  <c r="AD28" i="3"/>
  <c r="I28" i="3"/>
  <c r="K35" i="3"/>
  <c r="I47" i="3"/>
  <c r="V47" i="3"/>
  <c r="R51" i="3"/>
  <c r="AE51" i="3"/>
  <c r="J65" i="1"/>
  <c r="W65" i="1"/>
  <c r="G67" i="1"/>
  <c r="AF65" i="1"/>
  <c r="AF64" i="1" s="1"/>
  <c r="G70" i="1"/>
  <c r="W71" i="1"/>
  <c r="AW71" i="1"/>
  <c r="AW64" i="1" s="1"/>
  <c r="G73" i="1"/>
  <c r="L74" i="1"/>
  <c r="Y74" i="1"/>
  <c r="AI74" i="1"/>
  <c r="AI64" i="1" s="1"/>
  <c r="AK81" i="1"/>
  <c r="T83" i="1"/>
  <c r="AG83" i="1"/>
  <c r="AT83" i="1"/>
  <c r="BG83" i="1"/>
  <c r="BF87" i="1"/>
  <c r="AA87" i="1"/>
  <c r="U94" i="1"/>
  <c r="U93" i="1" s="1"/>
  <c r="U92" i="1" s="1"/>
  <c r="AH94" i="1"/>
  <c r="AA100" i="1"/>
  <c r="F102" i="1"/>
  <c r="F101" i="1" s="1"/>
  <c r="S102" i="1"/>
  <c r="S101" i="1" s="1"/>
  <c r="S100" i="1" s="1"/>
  <c r="AF102" i="1"/>
  <c r="AF101" i="1" s="1"/>
  <c r="AF100" i="1" s="1"/>
  <c r="K109" i="1"/>
  <c r="X109" i="1"/>
  <c r="H109" i="1"/>
  <c r="BG111" i="1"/>
  <c r="S17" i="3"/>
  <c r="S16" i="3" s="1"/>
  <c r="R23" i="3"/>
  <c r="R22" i="3" s="1"/>
  <c r="R26" i="3"/>
  <c r="J47" i="3"/>
  <c r="R52" i="3"/>
  <c r="AE52" i="3"/>
  <c r="BB55" i="1"/>
  <c r="BB50" i="1" s="1"/>
  <c r="BB49" i="1" s="1"/>
  <c r="H65" i="1"/>
  <c r="H64" i="1" s="1"/>
  <c r="AG67" i="1"/>
  <c r="AT67" i="1"/>
  <c r="BG67" i="1"/>
  <c r="G68" i="1"/>
  <c r="T70" i="1"/>
  <c r="AG70" i="1"/>
  <c r="AT70" i="1"/>
  <c r="BH70" i="1" s="1"/>
  <c r="BG70" i="1"/>
  <c r="T73" i="1"/>
  <c r="AG73" i="1"/>
  <c r="AT73" i="1"/>
  <c r="BG73" i="1"/>
  <c r="W74" i="1"/>
  <c r="G77" i="1"/>
  <c r="G84" i="1"/>
  <c r="AJ87" i="1"/>
  <c r="AT103" i="1"/>
  <c r="BG103" i="1"/>
  <c r="T115" i="1"/>
  <c r="D22" i="2"/>
  <c r="D21" i="2" s="1"/>
  <c r="D20" i="2" s="1"/>
  <c r="T17" i="3"/>
  <c r="E19" i="3"/>
  <c r="R24" i="3"/>
  <c r="AE24" i="3"/>
  <c r="O28" i="3"/>
  <c r="R53" i="3"/>
  <c r="R47" i="3" s="1"/>
  <c r="AE53" i="3"/>
  <c r="AP55" i="1"/>
  <c r="BC55" i="1"/>
  <c r="BC50" i="1" s="1"/>
  <c r="BC49" i="1" s="1"/>
  <c r="BC42" i="1" s="1"/>
  <c r="G60" i="1"/>
  <c r="AV65" i="1"/>
  <c r="AY64" i="1"/>
  <c r="K74" i="1"/>
  <c r="T77" i="1"/>
  <c r="AG77" i="1"/>
  <c r="AT77" i="1"/>
  <c r="BG77" i="1"/>
  <c r="AH81" i="1"/>
  <c r="AH64" i="1" s="1"/>
  <c r="M81" i="1"/>
  <c r="X87" i="1"/>
  <c r="AX87" i="1"/>
  <c r="AI100" i="1"/>
  <c r="I100" i="1"/>
  <c r="BE102" i="1"/>
  <c r="BE101" i="1" s="1"/>
  <c r="BE100" i="1" s="1"/>
  <c r="AM109" i="1"/>
  <c r="AZ109" i="1"/>
  <c r="BF109" i="1"/>
  <c r="T119" i="1"/>
  <c r="AG119" i="1"/>
  <c r="AT119" i="1"/>
  <c r="BH119" i="1" s="1"/>
  <c r="BG119" i="1"/>
  <c r="Q24" i="2"/>
  <c r="Q23" i="2" s="1"/>
  <c r="Q22" i="2" s="1"/>
  <c r="Q21" i="2" s="1"/>
  <c r="Q20" i="2" s="1"/>
  <c r="V17" i="3"/>
  <c r="V16" i="3" s="1"/>
  <c r="V15" i="3" s="1"/>
  <c r="F19" i="3"/>
  <c r="F16" i="3" s="1"/>
  <c r="F25" i="3"/>
  <c r="P28" i="3"/>
  <c r="P21" i="3" s="1"/>
  <c r="R43" i="3"/>
  <c r="R42" i="3" s="1"/>
  <c r="R41" i="3" s="1"/>
  <c r="R40" i="3" s="1"/>
  <c r="R39" i="3" s="1"/>
  <c r="AE43" i="3"/>
  <c r="AE42" i="3" s="1"/>
  <c r="AE41" i="3" s="1"/>
  <c r="AE40" i="3" s="1"/>
  <c r="AE39" i="3" s="1"/>
  <c r="Y47" i="3"/>
  <c r="R54" i="3"/>
  <c r="AE54" i="3"/>
  <c r="M71" i="1"/>
  <c r="AM71" i="1"/>
  <c r="AM64" i="1" s="1"/>
  <c r="T84" i="1"/>
  <c r="AG84" i="1"/>
  <c r="AT84" i="1"/>
  <c r="L87" i="1"/>
  <c r="Y87" i="1"/>
  <c r="AL87" i="1"/>
  <c r="T96" i="1"/>
  <c r="AW100" i="1"/>
  <c r="AA109" i="1"/>
  <c r="AN109" i="1"/>
  <c r="BA109" i="1"/>
  <c r="G22" i="2"/>
  <c r="G21" i="2" s="1"/>
  <c r="G20" i="2" s="1"/>
  <c r="H21" i="3"/>
  <c r="M47" i="3"/>
  <c r="R55" i="3"/>
  <c r="AE55" i="3"/>
  <c r="X50" i="1"/>
  <c r="E50" i="1"/>
  <c r="AI55" i="1"/>
  <c r="R55" i="1"/>
  <c r="R50" i="1" s="1"/>
  <c r="R49" i="1" s="1"/>
  <c r="R42" i="1" s="1"/>
  <c r="AE55" i="1"/>
  <c r="AE50" i="1" s="1"/>
  <c r="AE49" i="1" s="1"/>
  <c r="AE42" i="1" s="1"/>
  <c r="T62" i="1"/>
  <c r="BA65" i="1"/>
  <c r="BA64" i="1" s="1"/>
  <c r="X65" i="1"/>
  <c r="X64" i="1" s="1"/>
  <c r="T68" i="1"/>
  <c r="AG68" i="1"/>
  <c r="AT68" i="1"/>
  <c r="BH68" i="1" s="1"/>
  <c r="BG68" i="1"/>
  <c r="AA64" i="1"/>
  <c r="AX71" i="1"/>
  <c r="P74" i="1"/>
  <c r="P64" i="1" s="1"/>
  <c r="G78" i="1"/>
  <c r="AT99" i="1"/>
  <c r="BH99" i="1" s="1"/>
  <c r="BG99" i="1"/>
  <c r="BG98" i="1" s="1"/>
  <c r="BG97" i="1" s="1"/>
  <c r="X102" i="1"/>
  <c r="X101" i="1" s="1"/>
  <c r="X100" i="1" s="1"/>
  <c r="AK102" i="1"/>
  <c r="AK101" i="1" s="1"/>
  <c r="AK100" i="1" s="1"/>
  <c r="AX102" i="1"/>
  <c r="AX101" i="1" s="1"/>
  <c r="AX100" i="1" s="1"/>
  <c r="AH102" i="1"/>
  <c r="AH101" i="1" s="1"/>
  <c r="BG104" i="1"/>
  <c r="AB109" i="1"/>
  <c r="AO109" i="1"/>
  <c r="V109" i="1"/>
  <c r="BE109" i="1"/>
  <c r="T116" i="1"/>
  <c r="AG116" i="1"/>
  <c r="AT116" i="1"/>
  <c r="BG116" i="1"/>
  <c r="G117" i="1"/>
  <c r="Q17" i="2"/>
  <c r="Q16" i="2" s="1"/>
  <c r="U19" i="3"/>
  <c r="U16" i="3" s="1"/>
  <c r="J25" i="3"/>
  <c r="J21" i="3" s="1"/>
  <c r="Y28" i="3"/>
  <c r="Y21" i="3" s="1"/>
  <c r="Y15" i="3" s="1"/>
  <c r="Q35" i="3"/>
  <c r="Q21" i="3" s="1"/>
  <c r="Z35" i="3"/>
  <c r="Z21" i="3" s="1"/>
  <c r="Z15" i="3" s="1"/>
  <c r="R56" i="3"/>
  <c r="AE56" i="3"/>
  <c r="M44" i="1"/>
  <c r="M43" i="1" s="1"/>
  <c r="AY44" i="1"/>
  <c r="AY43" i="1" s="1"/>
  <c r="W55" i="1"/>
  <c r="W50" i="1" s="1"/>
  <c r="AW55" i="1"/>
  <c r="AW50" i="1" s="1"/>
  <c r="AW49" i="1" s="1"/>
  <c r="S55" i="1"/>
  <c r="I61" i="1"/>
  <c r="I50" i="1" s="1"/>
  <c r="I49" i="1" s="1"/>
  <c r="I42" i="1" s="1"/>
  <c r="V61" i="1"/>
  <c r="V50" i="1" s="1"/>
  <c r="V49" i="1" s="1"/>
  <c r="AI61" i="1"/>
  <c r="AO65" i="1"/>
  <c r="AO64" i="1" s="1"/>
  <c r="AO49" i="1" s="1"/>
  <c r="L65" i="1"/>
  <c r="L64" i="1" s="1"/>
  <c r="AH71" i="1"/>
  <c r="O71" i="1"/>
  <c r="AL71" i="1"/>
  <c r="AL64" i="1" s="1"/>
  <c r="AL49" i="1" s="1"/>
  <c r="AL42" i="1" s="1"/>
  <c r="D74" i="1"/>
  <c r="BD74" i="1"/>
  <c r="BD64" i="1" s="1"/>
  <c r="BD49" i="1" s="1"/>
  <c r="BD42" i="1" s="1"/>
  <c r="T78" i="1"/>
  <c r="AG78" i="1"/>
  <c r="AT78" i="1"/>
  <c r="AT74" i="1" s="1"/>
  <c r="BG78" i="1"/>
  <c r="AC81" i="1"/>
  <c r="AC64" i="1" s="1"/>
  <c r="AP81" i="1"/>
  <c r="U87" i="1"/>
  <c r="AU87" i="1"/>
  <c r="N87" i="1"/>
  <c r="M94" i="1"/>
  <c r="M93" i="1" s="1"/>
  <c r="M92" i="1" s="1"/>
  <c r="L102" i="1"/>
  <c r="L101" i="1" s="1"/>
  <c r="Y102" i="1"/>
  <c r="Y101" i="1" s="1"/>
  <c r="AL102" i="1"/>
  <c r="AL101" i="1" s="1"/>
  <c r="AL100" i="1" s="1"/>
  <c r="V102" i="1"/>
  <c r="V101" i="1" s="1"/>
  <c r="P109" i="1"/>
  <c r="AC109" i="1"/>
  <c r="BC109" i="1"/>
  <c r="J109" i="1"/>
  <c r="E10" i="3"/>
  <c r="E9" i="3" s="1"/>
  <c r="U17" i="3"/>
  <c r="Z17" i="3"/>
  <c r="Z16" i="3" s="1"/>
  <c r="W19" i="3"/>
  <c r="X22" i="3"/>
  <c r="L25" i="3"/>
  <c r="L28" i="3"/>
  <c r="R57" i="3"/>
  <c r="AE57" i="3"/>
  <c r="O74" i="1"/>
  <c r="Q81" i="1"/>
  <c r="Q64" i="1" s="1"/>
  <c r="Q49" i="1" s="1"/>
  <c r="Q42" i="1" s="1"/>
  <c r="Q7" i="1" s="1"/>
  <c r="Q120" i="1" s="1"/>
  <c r="AD81" i="1"/>
  <c r="AD64" i="1" s="1"/>
  <c r="T85" i="1"/>
  <c r="AT85" i="1"/>
  <c r="BG85" i="1"/>
  <c r="G86" i="1"/>
  <c r="V87" i="1"/>
  <c r="BD100" i="1"/>
  <c r="Z100" i="1"/>
  <c r="J102" i="1"/>
  <c r="J101" i="1" s="1"/>
  <c r="J100" i="1" s="1"/>
  <c r="AG106" i="1"/>
  <c r="AG105" i="1" s="1"/>
  <c r="AG108" i="1"/>
  <c r="AG107" i="1" s="1"/>
  <c r="AT108" i="1"/>
  <c r="AT107" i="1" s="1"/>
  <c r="D109" i="1"/>
  <c r="Q109" i="1"/>
  <c r="AD109" i="1"/>
  <c r="AQ109" i="1"/>
  <c r="AG113" i="1"/>
  <c r="AT113" i="1"/>
  <c r="BH113" i="1" s="1"/>
  <c r="BG113" i="1"/>
  <c r="W10" i="3"/>
  <c r="W9" i="3" s="1"/>
  <c r="AC17" i="3"/>
  <c r="AC16" i="3" s="1"/>
  <c r="T21" i="3"/>
  <c r="R46" i="3"/>
  <c r="R45" i="3" s="1"/>
  <c r="R44" i="3" s="1"/>
  <c r="AC47" i="3"/>
  <c r="R58" i="3"/>
  <c r="AE58" i="3"/>
  <c r="R38" i="3"/>
  <c r="AE27" i="3"/>
  <c r="I21" i="3"/>
  <c r="G21" i="3"/>
  <c r="E39" i="3"/>
  <c r="AE38" i="3"/>
  <c r="U21" i="3"/>
  <c r="L21" i="3"/>
  <c r="R36" i="3"/>
  <c r="S22" i="3"/>
  <c r="AC28" i="3"/>
  <c r="AE50" i="3"/>
  <c r="E17" i="3"/>
  <c r="E16" i="3" s="1"/>
  <c r="X17" i="3"/>
  <c r="X16" i="3" s="1"/>
  <c r="P19" i="3"/>
  <c r="AB19" i="3"/>
  <c r="R30" i="3"/>
  <c r="AE31" i="3"/>
  <c r="R34" i="3"/>
  <c r="F47" i="3"/>
  <c r="G10" i="3"/>
  <c r="G9" i="3" s="1"/>
  <c r="K28" i="3"/>
  <c r="W28" i="3"/>
  <c r="W21" i="3" s="1"/>
  <c r="W15" i="3" s="1"/>
  <c r="W8" i="3" s="1"/>
  <c r="W7" i="3" s="1"/>
  <c r="W59" i="3" s="1"/>
  <c r="AA17" i="3"/>
  <c r="AA16" i="3" s="1"/>
  <c r="R31" i="3"/>
  <c r="E35" i="3"/>
  <c r="N35" i="3" s="1"/>
  <c r="N21" i="3" s="1"/>
  <c r="AE12" i="3"/>
  <c r="U10" i="3"/>
  <c r="U9" i="3" s="1"/>
  <c r="P17" i="3"/>
  <c r="P16" i="3" s="1"/>
  <c r="T19" i="3"/>
  <c r="T16" i="3" s="1"/>
  <c r="T15" i="3" s="1"/>
  <c r="T8" i="3" s="1"/>
  <c r="T7" i="3" s="1"/>
  <c r="T59" i="3" s="1"/>
  <c r="F35" i="3"/>
  <c r="F21" i="3" s="1"/>
  <c r="AA35" i="3"/>
  <c r="F45" i="3"/>
  <c r="F44" i="3" s="1"/>
  <c r="V10" i="3"/>
  <c r="V9" i="3" s="1"/>
  <c r="V8" i="3" s="1"/>
  <c r="V7" i="3" s="1"/>
  <c r="V59" i="3" s="1"/>
  <c r="X25" i="3"/>
  <c r="E28" i="3"/>
  <c r="E21" i="3" s="1"/>
  <c r="S35" i="3"/>
  <c r="AB35" i="3"/>
  <c r="M35" i="3"/>
  <c r="F42" i="3"/>
  <c r="F41" i="3" s="1"/>
  <c r="F40" i="3" s="1"/>
  <c r="F39" i="3" s="1"/>
  <c r="V19" i="3"/>
  <c r="R32" i="3"/>
  <c r="K25" i="3"/>
  <c r="S28" i="3"/>
  <c r="AE33" i="3"/>
  <c r="X19" i="3"/>
  <c r="R33" i="3"/>
  <c r="N11" i="2"/>
  <c r="N10" i="2"/>
  <c r="N9" i="2" s="1"/>
  <c r="N8" i="2" s="1"/>
  <c r="N7" i="2" s="1"/>
  <c r="N27" i="2" s="1"/>
  <c r="M11" i="2"/>
  <c r="M10" i="2"/>
  <c r="M9" i="2" s="1"/>
  <c r="M8" i="2" s="1"/>
  <c r="M7" i="2" s="1"/>
  <c r="M27" i="2" s="1"/>
  <c r="D11" i="2"/>
  <c r="D10" i="2" s="1"/>
  <c r="D9" i="2" s="1"/>
  <c r="D8" i="2" s="1"/>
  <c r="D7" i="2" s="1"/>
  <c r="D27" i="2" s="1"/>
  <c r="E25" i="2"/>
  <c r="E17" i="2"/>
  <c r="E16" i="2" s="1"/>
  <c r="E23" i="2"/>
  <c r="V9" i="1"/>
  <c r="V8" i="1" s="1"/>
  <c r="AA9" i="1"/>
  <c r="AA8" i="1" s="1"/>
  <c r="S9" i="1"/>
  <c r="S8" i="1" s="1"/>
  <c r="AR9" i="1"/>
  <c r="AR8" i="1" s="1"/>
  <c r="W9" i="1"/>
  <c r="W8" i="1" s="1"/>
  <c r="AJ9" i="1"/>
  <c r="AJ8" i="1" s="1"/>
  <c r="AN9" i="1"/>
  <c r="AN8" i="1" s="1"/>
  <c r="BB9" i="1"/>
  <c r="BB8" i="1" s="1"/>
  <c r="BB7" i="1" s="1"/>
  <c r="J44" i="1"/>
  <c r="J43" i="1" s="1"/>
  <c r="AE9" i="1"/>
  <c r="AE8" i="1" s="1"/>
  <c r="BC9" i="1"/>
  <c r="BC8" i="1" s="1"/>
  <c r="BH17" i="1"/>
  <c r="AZ9" i="1"/>
  <c r="AZ8" i="1" s="1"/>
  <c r="BD9" i="1"/>
  <c r="BD8" i="1" s="1"/>
  <c r="AL9" i="1"/>
  <c r="AL8" i="1" s="1"/>
  <c r="F9" i="1"/>
  <c r="F8" i="1" s="1"/>
  <c r="BE9" i="1"/>
  <c r="BE8" i="1" s="1"/>
  <c r="T33" i="1"/>
  <c r="G44" i="1"/>
  <c r="G43" i="1" s="1"/>
  <c r="Z49" i="1"/>
  <c r="Z42" i="1" s="1"/>
  <c r="Z7" i="1" s="1"/>
  <c r="Z120" i="1" s="1"/>
  <c r="I9" i="1"/>
  <c r="I8" i="1" s="1"/>
  <c r="AI9" i="1"/>
  <c r="AI8" i="1" s="1"/>
  <c r="BB42" i="1"/>
  <c r="BG34" i="1"/>
  <c r="BG33" i="1" s="1"/>
  <c r="T41" i="1"/>
  <c r="AG48" i="1"/>
  <c r="AG47" i="1" s="1"/>
  <c r="AG44" i="1" s="1"/>
  <c r="AG43" i="1" s="1"/>
  <c r="AT48" i="1"/>
  <c r="BG54" i="1"/>
  <c r="BG53" i="1" s="1"/>
  <c r="BH53" i="1" s="1"/>
  <c r="T56" i="1"/>
  <c r="AT55" i="1"/>
  <c r="BH56" i="1"/>
  <c r="BG56" i="1"/>
  <c r="Z64" i="1"/>
  <c r="AV64" i="1"/>
  <c r="Y64" i="1"/>
  <c r="AI87" i="1"/>
  <c r="G61" i="1"/>
  <c r="M64" i="1"/>
  <c r="I87" i="1"/>
  <c r="AF87" i="1"/>
  <c r="T13" i="1"/>
  <c r="T11" i="1" s="1"/>
  <c r="T10" i="1" s="1"/>
  <c r="AH33" i="1"/>
  <c r="AH32" i="1" s="1"/>
  <c r="AH9" i="1" s="1"/>
  <c r="AH8" i="1" s="1"/>
  <c r="O50" i="1"/>
  <c r="F55" i="1"/>
  <c r="G57" i="1"/>
  <c r="BA87" i="1"/>
  <c r="AR50" i="1"/>
  <c r="AR49" i="1" s="1"/>
  <c r="AR42" i="1" s="1"/>
  <c r="AG57" i="1"/>
  <c r="BG57" i="1"/>
  <c r="BH57" i="1" s="1"/>
  <c r="AG12" i="1"/>
  <c r="AT12" i="1"/>
  <c r="G23" i="1"/>
  <c r="G22" i="1" s="1"/>
  <c r="G71" i="1"/>
  <c r="G74" i="1"/>
  <c r="E45" i="1"/>
  <c r="E44" i="1" s="1"/>
  <c r="E43" i="1" s="1"/>
  <c r="U45" i="1"/>
  <c r="U44" i="1" s="1"/>
  <c r="U43" i="1" s="1"/>
  <c r="G52" i="1"/>
  <c r="G51" i="1" s="1"/>
  <c r="S50" i="1"/>
  <c r="S49" i="1" s="1"/>
  <c r="S42" i="1" s="1"/>
  <c r="G58" i="1"/>
  <c r="AG74" i="1"/>
  <c r="BH75" i="1"/>
  <c r="BG12" i="1"/>
  <c r="AG23" i="1"/>
  <c r="AG22" i="1" s="1"/>
  <c r="T52" i="1"/>
  <c r="T51" i="1" s="1"/>
  <c r="AG52" i="1"/>
  <c r="AG51" i="1" s="1"/>
  <c r="AT52" i="1"/>
  <c r="BG52" i="1"/>
  <c r="BG51" i="1" s="1"/>
  <c r="T58" i="1"/>
  <c r="AG58" i="1"/>
  <c r="BH82" i="1"/>
  <c r="AT81" i="1"/>
  <c r="AT23" i="1"/>
  <c r="G34" i="1"/>
  <c r="G33" i="1" s="1"/>
  <c r="G32" i="1" s="1"/>
  <c r="T46" i="1"/>
  <c r="T45" i="1" s="1"/>
  <c r="T44" i="1" s="1"/>
  <c r="T43" i="1" s="1"/>
  <c r="AC55" i="1"/>
  <c r="AC50" i="1" s="1"/>
  <c r="AP64" i="1"/>
  <c r="T65" i="1"/>
  <c r="U64" i="1"/>
  <c r="BG65" i="1"/>
  <c r="T71" i="1"/>
  <c r="AG71" i="1"/>
  <c r="AT71" i="1"/>
  <c r="BH72" i="1"/>
  <c r="AU64" i="1"/>
  <c r="AH50" i="1"/>
  <c r="AT46" i="1"/>
  <c r="BG46" i="1"/>
  <c r="BG45" i="1" s="1"/>
  <c r="BG44" i="1" s="1"/>
  <c r="BG43" i="1" s="1"/>
  <c r="G54" i="1"/>
  <c r="G53" i="1" s="1"/>
  <c r="AK50" i="1"/>
  <c r="AY50" i="1"/>
  <c r="AY49" i="1" s="1"/>
  <c r="AY42" i="1" s="1"/>
  <c r="T54" i="1"/>
  <c r="T53" i="1" s="1"/>
  <c r="AG54" i="1"/>
  <c r="AG53" i="1" s="1"/>
  <c r="G56" i="1"/>
  <c r="AX64" i="1"/>
  <c r="AX49" i="1" s="1"/>
  <c r="AX42" i="1" s="1"/>
  <c r="K64" i="1"/>
  <c r="AK64" i="1"/>
  <c r="BG84" i="1"/>
  <c r="BH84" i="1" s="1"/>
  <c r="E102" i="1"/>
  <c r="E101" i="1" s="1"/>
  <c r="E100" i="1" s="1"/>
  <c r="R100" i="1"/>
  <c r="U109" i="1"/>
  <c r="AP109" i="1"/>
  <c r="T63" i="1"/>
  <c r="T61" i="1" s="1"/>
  <c r="T67" i="1"/>
  <c r="BG72" i="1"/>
  <c r="BG71" i="1" s="1"/>
  <c r="T75" i="1"/>
  <c r="T74" i="1" s="1"/>
  <c r="BG76" i="1"/>
  <c r="BH76" i="1" s="1"/>
  <c r="AT86" i="1"/>
  <c r="F100" i="1"/>
  <c r="U55" i="1"/>
  <c r="U50" i="1" s="1"/>
  <c r="BE87" i="1"/>
  <c r="AB100" i="1"/>
  <c r="BH103" i="1"/>
  <c r="T113" i="1"/>
  <c r="G82" i="1"/>
  <c r="G85" i="1"/>
  <c r="AV87" i="1"/>
  <c r="F90" i="1"/>
  <c r="F89" i="1" s="1"/>
  <c r="F88" i="1" s="1"/>
  <c r="G91" i="1"/>
  <c r="G90" i="1" s="1"/>
  <c r="G89" i="1" s="1"/>
  <c r="G88" i="1" s="1"/>
  <c r="BG91" i="1"/>
  <c r="BG90" i="1" s="1"/>
  <c r="BG89" i="1" s="1"/>
  <c r="BG88" i="1" s="1"/>
  <c r="Q94" i="1"/>
  <c r="Q93" i="1" s="1"/>
  <c r="Q92" i="1" s="1"/>
  <c r="Q87" i="1" s="1"/>
  <c r="BD94" i="1"/>
  <c r="BD93" i="1" s="1"/>
  <c r="BD92" i="1" s="1"/>
  <c r="BD87" i="1" s="1"/>
  <c r="AJ100" i="1"/>
  <c r="G104" i="1"/>
  <c r="AG110" i="1"/>
  <c r="AG62" i="1"/>
  <c r="AG61" i="1" s="1"/>
  <c r="AG66" i="1"/>
  <c r="AG65" i="1" s="1"/>
  <c r="AG82" i="1"/>
  <c r="AG85" i="1"/>
  <c r="E94" i="1"/>
  <c r="E93" i="1" s="1"/>
  <c r="E92" i="1" s="1"/>
  <c r="E87" i="1" s="1"/>
  <c r="AR94" i="1"/>
  <c r="AR93" i="1" s="1"/>
  <c r="AR92" i="1" s="1"/>
  <c r="AR87" i="1" s="1"/>
  <c r="T104" i="1"/>
  <c r="AG104" i="1"/>
  <c r="AV109" i="1"/>
  <c r="AT54" i="1"/>
  <c r="AT62" i="1"/>
  <c r="AT66" i="1"/>
  <c r="AM87" i="1"/>
  <c r="AW87" i="1"/>
  <c r="F94" i="1"/>
  <c r="F93" i="1" s="1"/>
  <c r="F92" i="1" s="1"/>
  <c r="G95" i="1"/>
  <c r="AF94" i="1"/>
  <c r="AF93" i="1" s="1"/>
  <c r="AF92" i="1" s="1"/>
  <c r="AR100" i="1"/>
  <c r="AU100" i="1"/>
  <c r="L100" i="1"/>
  <c r="Y100" i="1"/>
  <c r="V100" i="1"/>
  <c r="AJ109" i="1"/>
  <c r="T114" i="1"/>
  <c r="AG114" i="1"/>
  <c r="AT114" i="1"/>
  <c r="BG114" i="1"/>
  <c r="BG62" i="1"/>
  <c r="BG61" i="1" s="1"/>
  <c r="D87" i="1"/>
  <c r="AN87" i="1"/>
  <c r="AK87" i="1"/>
  <c r="H94" i="1"/>
  <c r="H93" i="1" s="1"/>
  <c r="H92" i="1" s="1"/>
  <c r="AH93" i="1"/>
  <c r="AH92" i="1" s="1"/>
  <c r="AH87" i="1" s="1"/>
  <c r="BG95" i="1"/>
  <c r="BG106" i="1"/>
  <c r="BG105" i="1" s="1"/>
  <c r="F107" i="1"/>
  <c r="G108" i="1"/>
  <c r="G107" i="1" s="1"/>
  <c r="L109" i="1"/>
  <c r="AY109" i="1"/>
  <c r="AG111" i="1"/>
  <c r="AT111" i="1"/>
  <c r="BH111" i="1" s="1"/>
  <c r="D71" i="1"/>
  <c r="D64" i="1" s="1"/>
  <c r="D49" i="1" s="1"/>
  <c r="D42" i="1" s="1"/>
  <c r="D7" i="1" s="1"/>
  <c r="H87" i="1"/>
  <c r="M87" i="1"/>
  <c r="G96" i="1"/>
  <c r="T108" i="1"/>
  <c r="T107" i="1" s="1"/>
  <c r="P87" i="1"/>
  <c r="AZ87" i="1"/>
  <c r="AG96" i="1"/>
  <c r="AT96" i="1"/>
  <c r="BG96" i="1"/>
  <c r="P100" i="1"/>
  <c r="Q102" i="1"/>
  <c r="Q101" i="1" s="1"/>
  <c r="Q100" i="1" s="1"/>
  <c r="AD100" i="1"/>
  <c r="O109" i="1"/>
  <c r="BB109" i="1"/>
  <c r="T112" i="1"/>
  <c r="AG112" i="1"/>
  <c r="AT112" i="1"/>
  <c r="BG112" i="1"/>
  <c r="AG115" i="1"/>
  <c r="AT115" i="1"/>
  <c r="BG115" i="1"/>
  <c r="G99" i="1"/>
  <c r="G98" i="1" s="1"/>
  <c r="G97" i="1" s="1"/>
  <c r="G103" i="1"/>
  <c r="G102" i="1" s="1"/>
  <c r="G101" i="1" s="1"/>
  <c r="AT104" i="1"/>
  <c r="BH104" i="1" s="1"/>
  <c r="BG108" i="1"/>
  <c r="BG107" i="1" s="1"/>
  <c r="T111" i="1"/>
  <c r="T91" i="1"/>
  <c r="T90" i="1" s="1"/>
  <c r="T89" i="1" s="1"/>
  <c r="T88" i="1" s="1"/>
  <c r="T95" i="1"/>
  <c r="T94" i="1" s="1"/>
  <c r="T93" i="1" s="1"/>
  <c r="T92" i="1" s="1"/>
  <c r="T99" i="1"/>
  <c r="T98" i="1" s="1"/>
  <c r="T97" i="1" s="1"/>
  <c r="T103" i="1"/>
  <c r="T102" i="1" s="1"/>
  <c r="T101" i="1" s="1"/>
  <c r="T100" i="1" s="1"/>
  <c r="U107" i="1"/>
  <c r="U100" i="1" s="1"/>
  <c r="AG91" i="1"/>
  <c r="AG90" i="1" s="1"/>
  <c r="AG89" i="1" s="1"/>
  <c r="AG88" i="1" s="1"/>
  <c r="AG95" i="1"/>
  <c r="AG99" i="1"/>
  <c r="AG98" i="1" s="1"/>
  <c r="AG97" i="1" s="1"/>
  <c r="AG103" i="1"/>
  <c r="AH107" i="1"/>
  <c r="AH100" i="1" s="1"/>
  <c r="G110" i="1"/>
  <c r="G109" i="1" s="1"/>
  <c r="AT91" i="1"/>
  <c r="AT95" i="1"/>
  <c r="G106" i="1"/>
  <c r="G105" i="1" s="1"/>
  <c r="T106" i="1"/>
  <c r="T105" i="1" s="1"/>
  <c r="AT106" i="1"/>
  <c r="BG110" i="1"/>
  <c r="AH109" i="1"/>
  <c r="AS49" i="1" l="1"/>
  <c r="AS42" i="1" s="1"/>
  <c r="AS7" i="1" s="1"/>
  <c r="AS120" i="1" s="1"/>
  <c r="P49" i="1"/>
  <c r="P42" i="1" s="1"/>
  <c r="P7" i="1" s="1"/>
  <c r="P120" i="1" s="1"/>
  <c r="W49" i="1"/>
  <c r="AD49" i="1"/>
  <c r="AD42" i="1" s="1"/>
  <c r="AD7" i="1" s="1"/>
  <c r="AD120" i="1" s="1"/>
  <c r="L120" i="1"/>
  <c r="AD19" i="3"/>
  <c r="BG81" i="1"/>
  <c r="O49" i="1"/>
  <c r="O42" i="1" s="1"/>
  <c r="O7" i="1" s="1"/>
  <c r="AE30" i="3"/>
  <c r="AE47" i="3"/>
  <c r="BH85" i="1"/>
  <c r="O64" i="1"/>
  <c r="BG102" i="1"/>
  <c r="BG101" i="1" s="1"/>
  <c r="BG100" i="1" s="1"/>
  <c r="AE23" i="3"/>
  <c r="AE22" i="3" s="1"/>
  <c r="BH58" i="1"/>
  <c r="AB42" i="1"/>
  <c r="AB7" i="1" s="1"/>
  <c r="AB120" i="1" s="1"/>
  <c r="BH37" i="1"/>
  <c r="BH27" i="1"/>
  <c r="BH25" i="1"/>
  <c r="BH86" i="1"/>
  <c r="AH49" i="1"/>
  <c r="AH42" i="1" s="1"/>
  <c r="BG11" i="1"/>
  <c r="BG10" i="1" s="1"/>
  <c r="BG9" i="1" s="1"/>
  <c r="BG8" i="1" s="1"/>
  <c r="F50" i="1"/>
  <c r="F49" i="1" s="1"/>
  <c r="F42" i="1" s="1"/>
  <c r="AN7" i="1"/>
  <c r="AN120" i="1" s="1"/>
  <c r="AT33" i="1"/>
  <c r="K21" i="3"/>
  <c r="AX7" i="1"/>
  <c r="AX120" i="1" s="1"/>
  <c r="BH71" i="1"/>
  <c r="T32" i="1"/>
  <c r="BG109" i="1"/>
  <c r="BE7" i="1"/>
  <c r="BE120" i="1" s="1"/>
  <c r="AE29" i="3"/>
  <c r="AE34" i="3"/>
  <c r="BH116" i="1"/>
  <c r="BH60" i="1"/>
  <c r="AA42" i="1"/>
  <c r="AA7" i="1" s="1"/>
  <c r="AA120" i="1" s="1"/>
  <c r="BH19" i="1"/>
  <c r="BH59" i="1"/>
  <c r="BH36" i="1"/>
  <c r="AE32" i="3"/>
  <c r="BH80" i="1"/>
  <c r="AS64" i="1"/>
  <c r="BH38" i="1"/>
  <c r="BH24" i="1"/>
  <c r="BH21" i="1"/>
  <c r="BF7" i="1"/>
  <c r="BF120" i="1" s="1"/>
  <c r="T9" i="1"/>
  <c r="T8" i="1" s="1"/>
  <c r="I7" i="1"/>
  <c r="I120" i="1" s="1"/>
  <c r="AE7" i="1"/>
  <c r="AE120" i="1" s="1"/>
  <c r="S7" i="1"/>
  <c r="S120" i="1" s="1"/>
  <c r="R29" i="3"/>
  <c r="AI50" i="1"/>
  <c r="AI49" i="1" s="1"/>
  <c r="AI42" i="1" s="1"/>
  <c r="BH77" i="1"/>
  <c r="BH67" i="1"/>
  <c r="BH83" i="1"/>
  <c r="AD17" i="3"/>
  <c r="AD16" i="3" s="1"/>
  <c r="J17" i="3"/>
  <c r="AQ64" i="1"/>
  <c r="AQ49" i="1" s="1"/>
  <c r="AQ42" i="1" s="1"/>
  <c r="AQ7" i="1" s="1"/>
  <c r="AQ120" i="1" s="1"/>
  <c r="AF7" i="1"/>
  <c r="AF120" i="1" s="1"/>
  <c r="T87" i="1"/>
  <c r="T109" i="1"/>
  <c r="AG55" i="1"/>
  <c r="M21" i="3"/>
  <c r="Y10" i="3"/>
  <c r="Y9" i="3" s="1"/>
  <c r="Y8" i="3" s="1"/>
  <c r="Y7" i="3" s="1"/>
  <c r="Y59" i="3" s="1"/>
  <c r="E49" i="1"/>
  <c r="W64" i="1"/>
  <c r="G65" i="1"/>
  <c r="H7" i="1"/>
  <c r="H120" i="1" s="1"/>
  <c r="D120" i="1"/>
  <c r="BH95" i="1"/>
  <c r="BH78" i="1"/>
  <c r="X49" i="1"/>
  <c r="J64" i="1"/>
  <c r="BH16" i="1"/>
  <c r="W42" i="1"/>
  <c r="W7" i="1" s="1"/>
  <c r="W120" i="1" s="1"/>
  <c r="AT102" i="1"/>
  <c r="AT101" i="1" s="1"/>
  <c r="AG11" i="1"/>
  <c r="AG10" i="1" s="1"/>
  <c r="U49" i="1"/>
  <c r="M49" i="1"/>
  <c r="M42" i="1" s="1"/>
  <c r="M7" i="1" s="1"/>
  <c r="M120" i="1" s="1"/>
  <c r="P15" i="3"/>
  <c r="E7" i="1"/>
  <c r="E120" i="1" s="1"/>
  <c r="R7" i="1"/>
  <c r="R120" i="1" s="1"/>
  <c r="AC49" i="1"/>
  <c r="AC42" i="1" s="1"/>
  <c r="AC7" i="1" s="1"/>
  <c r="AC120" i="1" s="1"/>
  <c r="E42" i="1"/>
  <c r="BH73" i="1"/>
  <c r="BH63" i="1"/>
  <c r="H42" i="1"/>
  <c r="BH30" i="1"/>
  <c r="K50" i="1"/>
  <c r="K49" i="1" s="1"/>
  <c r="K42" i="1" s="1"/>
  <c r="K7" i="1" s="1"/>
  <c r="K120" i="1" s="1"/>
  <c r="AB28" i="3"/>
  <c r="AB21" i="3" s="1"/>
  <c r="AB15" i="3" s="1"/>
  <c r="T81" i="1"/>
  <c r="T64" i="1" s="1"/>
  <c r="G11" i="1"/>
  <c r="G10" i="1" s="1"/>
  <c r="N9" i="1"/>
  <c r="N8" i="1" s="1"/>
  <c r="N7" i="1" s="1"/>
  <c r="N120" i="1" s="1"/>
  <c r="X42" i="1"/>
  <c r="AW42" i="1"/>
  <c r="AW7" i="1" s="1"/>
  <c r="AW120" i="1" s="1"/>
  <c r="BC7" i="1"/>
  <c r="BC120" i="1" s="1"/>
  <c r="F15" i="3"/>
  <c r="F8" i="3" s="1"/>
  <c r="F7" i="3" s="1"/>
  <c r="F59" i="3" s="1"/>
  <c r="L17" i="3"/>
  <c r="AJ42" i="1"/>
  <c r="X7" i="1"/>
  <c r="X120" i="1" s="1"/>
  <c r="AT98" i="1"/>
  <c r="AU49" i="1"/>
  <c r="AU42" i="1" s="1"/>
  <c r="AU7" i="1" s="1"/>
  <c r="AU120" i="1" s="1"/>
  <c r="BG32" i="1"/>
  <c r="M9" i="1"/>
  <c r="M8" i="1" s="1"/>
  <c r="AO42" i="1"/>
  <c r="AO7" i="1" s="1"/>
  <c r="AO120" i="1" s="1"/>
  <c r="V42" i="1"/>
  <c r="V7" i="1" s="1"/>
  <c r="V120" i="1" s="1"/>
  <c r="AM49" i="1"/>
  <c r="AM42" i="1" s="1"/>
  <c r="AM7" i="1" s="1"/>
  <c r="AM120" i="1" s="1"/>
  <c r="BH28" i="1"/>
  <c r="J49" i="1"/>
  <c r="J42" i="1" s="1"/>
  <c r="J7" i="1" s="1"/>
  <c r="J120" i="1" s="1"/>
  <c r="BH26" i="1"/>
  <c r="AE28" i="3"/>
  <c r="J19" i="3"/>
  <c r="J16" i="3" s="1"/>
  <c r="J15" i="3" s="1"/>
  <c r="AE26" i="3"/>
  <c r="AE25" i="3" s="1"/>
  <c r="R37" i="3"/>
  <c r="R35" i="3" s="1"/>
  <c r="J10" i="3"/>
  <c r="J9" i="3" s="1"/>
  <c r="U15" i="3"/>
  <c r="U8" i="3" s="1"/>
  <c r="U7" i="3" s="1"/>
  <c r="U59" i="3" s="1"/>
  <c r="AE18" i="3"/>
  <c r="AE17" i="3" s="1"/>
  <c r="AA28" i="3"/>
  <c r="AA21" i="3" s="1"/>
  <c r="AA15" i="3" s="1"/>
  <c r="N17" i="3"/>
  <c r="X28" i="3"/>
  <c r="X21" i="3" s="1"/>
  <c r="X15" i="3" s="1"/>
  <c r="G8" i="3"/>
  <c r="G7" i="3" s="1"/>
  <c r="G59" i="3" s="1"/>
  <c r="E15" i="3"/>
  <c r="E8" i="3" s="1"/>
  <c r="E7" i="3" s="1"/>
  <c r="E59" i="3" s="1"/>
  <c r="X10" i="3"/>
  <c r="X9" i="3" s="1"/>
  <c r="R28" i="3"/>
  <c r="AE20" i="3"/>
  <c r="AE19" i="3" s="1"/>
  <c r="S19" i="3"/>
  <c r="K10" i="3"/>
  <c r="K9" i="3" s="1"/>
  <c r="G19" i="3"/>
  <c r="G16" i="3" s="1"/>
  <c r="G15" i="3" s="1"/>
  <c r="AD35" i="3"/>
  <c r="AD21" i="3" s="1"/>
  <c r="AD15" i="3" s="1"/>
  <c r="M19" i="3"/>
  <c r="H19" i="3"/>
  <c r="H16" i="3" s="1"/>
  <c r="H15" i="3" s="1"/>
  <c r="Z10" i="3"/>
  <c r="Z9" i="3" s="1"/>
  <c r="Z8" i="3" s="1"/>
  <c r="Z7" i="3" s="1"/>
  <c r="Z59" i="3" s="1"/>
  <c r="M10" i="3"/>
  <c r="M9" i="3" s="1"/>
  <c r="H10" i="3"/>
  <c r="H9" i="3" s="1"/>
  <c r="H8" i="3" s="1"/>
  <c r="H7" i="3" s="1"/>
  <c r="H59" i="3" s="1"/>
  <c r="AE36" i="3"/>
  <c r="S21" i="3"/>
  <c r="S15" i="3" s="1"/>
  <c r="S8" i="3" s="1"/>
  <c r="S7" i="3" s="1"/>
  <c r="S59" i="3" s="1"/>
  <c r="I17" i="3"/>
  <c r="I16" i="3" s="1"/>
  <c r="I15" i="3" s="1"/>
  <c r="M17" i="3"/>
  <c r="K17" i="3"/>
  <c r="Q17" i="3"/>
  <c r="K19" i="3"/>
  <c r="N10" i="3"/>
  <c r="N9" i="3" s="1"/>
  <c r="I10" i="3"/>
  <c r="I9" i="3" s="1"/>
  <c r="I8" i="3" s="1"/>
  <c r="I7" i="3" s="1"/>
  <c r="I59" i="3" s="1"/>
  <c r="AA10" i="3"/>
  <c r="AA9" i="3" s="1"/>
  <c r="R27" i="3"/>
  <c r="R25" i="3" s="1"/>
  <c r="G10" i="2"/>
  <c r="G9" i="2" s="1"/>
  <c r="G8" i="2" s="1"/>
  <c r="G7" i="2" s="1"/>
  <c r="G27" i="2" s="1"/>
  <c r="G11" i="2"/>
  <c r="E11" i="2"/>
  <c r="E10" i="2"/>
  <c r="E9" i="2" s="1"/>
  <c r="E8" i="2" s="1"/>
  <c r="Q12" i="2"/>
  <c r="F11" i="2"/>
  <c r="F10" i="2"/>
  <c r="F9" i="2" s="1"/>
  <c r="F8" i="2" s="1"/>
  <c r="F7" i="2" s="1"/>
  <c r="F27" i="2" s="1"/>
  <c r="O11" i="2"/>
  <c r="O10" i="2"/>
  <c r="O9" i="2" s="1"/>
  <c r="O8" i="2" s="1"/>
  <c r="O7" i="2" s="1"/>
  <c r="O27" i="2" s="1"/>
  <c r="P11" i="2"/>
  <c r="P10" i="2"/>
  <c r="P9" i="2" s="1"/>
  <c r="P8" i="2" s="1"/>
  <c r="P7" i="2" s="1"/>
  <c r="P27" i="2" s="1"/>
  <c r="L11" i="2"/>
  <c r="L10" i="2"/>
  <c r="L9" i="2" s="1"/>
  <c r="L8" i="2" s="1"/>
  <c r="L7" i="2" s="1"/>
  <c r="L27" i="2" s="1"/>
  <c r="K11" i="2"/>
  <c r="K10" i="2"/>
  <c r="K9" i="2" s="1"/>
  <c r="K8" i="2" s="1"/>
  <c r="K7" i="2" s="1"/>
  <c r="K27" i="2" s="1"/>
  <c r="J11" i="2"/>
  <c r="J10" i="2"/>
  <c r="J9" i="2" s="1"/>
  <c r="J8" i="2" s="1"/>
  <c r="J7" i="2" s="1"/>
  <c r="J27" i="2" s="1"/>
  <c r="I11" i="2"/>
  <c r="I10" i="2"/>
  <c r="I9" i="2" s="1"/>
  <c r="I8" i="2" s="1"/>
  <c r="I7" i="2" s="1"/>
  <c r="I27" i="2" s="1"/>
  <c r="E22" i="2"/>
  <c r="E21" i="2" s="1"/>
  <c r="E20" i="2" s="1"/>
  <c r="H10" i="2"/>
  <c r="H9" i="2" s="1"/>
  <c r="H8" i="2" s="1"/>
  <c r="H7" i="2" s="1"/>
  <c r="H27" i="2" s="1"/>
  <c r="H11" i="2"/>
  <c r="G9" i="1"/>
  <c r="G8" i="1" s="1"/>
  <c r="AT105" i="1"/>
  <c r="BH105" i="1" s="1"/>
  <c r="BH106" i="1"/>
  <c r="G55" i="1"/>
  <c r="BH81" i="1"/>
  <c r="BG94" i="1"/>
  <c r="BG93" i="1" s="1"/>
  <c r="BG92" i="1" s="1"/>
  <c r="BG87" i="1" s="1"/>
  <c r="BH96" i="1"/>
  <c r="AT97" i="1"/>
  <c r="BH97" i="1" s="1"/>
  <c r="BH98" i="1"/>
  <c r="AT94" i="1"/>
  <c r="AT65" i="1"/>
  <c r="BH66" i="1"/>
  <c r="AG81" i="1"/>
  <c r="AG64" i="1" s="1"/>
  <c r="BG74" i="1"/>
  <c r="BG64" i="1" s="1"/>
  <c r="T55" i="1"/>
  <c r="AI7" i="1"/>
  <c r="AI120" i="1" s="1"/>
  <c r="AR7" i="1"/>
  <c r="AR120" i="1" s="1"/>
  <c r="AT90" i="1"/>
  <c r="BH91" i="1"/>
  <c r="BB120" i="1"/>
  <c r="BH54" i="1"/>
  <c r="AK49" i="1"/>
  <c r="AK42" i="1" s="1"/>
  <c r="AK7" i="1" s="1"/>
  <c r="AK120" i="1" s="1"/>
  <c r="BH74" i="1"/>
  <c r="AT61" i="1"/>
  <c r="BH61" i="1" s="1"/>
  <c r="BH62" i="1"/>
  <c r="AL7" i="1"/>
  <c r="AL120" i="1" s="1"/>
  <c r="AH7" i="1"/>
  <c r="AH120" i="1" s="1"/>
  <c r="BH110" i="1"/>
  <c r="AT47" i="1"/>
  <c r="BH47" i="1" s="1"/>
  <c r="BH48" i="1"/>
  <c r="G100" i="1"/>
  <c r="AT109" i="1"/>
  <c r="F87" i="1"/>
  <c r="F7" i="1" s="1"/>
  <c r="F120" i="1" s="1"/>
  <c r="BH46" i="1"/>
  <c r="AT45" i="1"/>
  <c r="AG50" i="1"/>
  <c r="AT11" i="1"/>
  <c r="BH12" i="1"/>
  <c r="BH108" i="1"/>
  <c r="G87" i="1"/>
  <c r="AT51" i="1"/>
  <c r="BH52" i="1"/>
  <c r="AG102" i="1"/>
  <c r="AG101" i="1" s="1"/>
  <c r="AG100" i="1" s="1"/>
  <c r="O120" i="1"/>
  <c r="BH107" i="1"/>
  <c r="AG109" i="1"/>
  <c r="T50" i="1"/>
  <c r="G50" i="1"/>
  <c r="AG9" i="1"/>
  <c r="AG8" i="1" s="1"/>
  <c r="AG94" i="1"/>
  <c r="AG93" i="1" s="1"/>
  <c r="AG92" i="1" s="1"/>
  <c r="AG87" i="1" s="1"/>
  <c r="U42" i="1"/>
  <c r="U7" i="1" s="1"/>
  <c r="U120" i="1" s="1"/>
  <c r="BH34" i="1"/>
  <c r="BD7" i="1"/>
  <c r="BD120" i="1" s="1"/>
  <c r="AY7" i="1"/>
  <c r="AY120" i="1" s="1"/>
  <c r="BH115" i="1"/>
  <c r="BH114" i="1"/>
  <c r="G94" i="1"/>
  <c r="G93" i="1" s="1"/>
  <c r="G92" i="1" s="1"/>
  <c r="G81" i="1"/>
  <c r="G64" i="1" s="1"/>
  <c r="AT22" i="1"/>
  <c r="BH22" i="1" s="1"/>
  <c r="BH23" i="1"/>
  <c r="BG55" i="1"/>
  <c r="BG50" i="1" s="1"/>
  <c r="AT32" i="1"/>
  <c r="BH32" i="1" s="1"/>
  <c r="BH33" i="1"/>
  <c r="AZ7" i="1"/>
  <c r="AZ120" i="1" s="1"/>
  <c r="AJ7" i="1"/>
  <c r="AJ120" i="1" s="1"/>
  <c r="BH112" i="1"/>
  <c r="AP120" i="1"/>
  <c r="AV7" i="1"/>
  <c r="AV120" i="1" s="1"/>
  <c r="AA8" i="3" l="1"/>
  <c r="AA7" i="3" s="1"/>
  <c r="AA59" i="3" s="1"/>
  <c r="P10" i="3"/>
  <c r="P9" i="3" s="1"/>
  <c r="P8" i="3" s="1"/>
  <c r="P7" i="3" s="1"/>
  <c r="P59" i="3" s="1"/>
  <c r="BH102" i="1"/>
  <c r="BG49" i="1"/>
  <c r="BG42" i="1" s="1"/>
  <c r="AE16" i="3"/>
  <c r="T49" i="1"/>
  <c r="T42" i="1" s="1"/>
  <c r="T7" i="1" s="1"/>
  <c r="T120" i="1" s="1"/>
  <c r="O17" i="3"/>
  <c r="J8" i="3"/>
  <c r="J7" i="3" s="1"/>
  <c r="J59" i="3" s="1"/>
  <c r="AC35" i="3"/>
  <c r="AC21" i="3" s="1"/>
  <c r="AC15" i="3" s="1"/>
  <c r="AE37" i="3"/>
  <c r="AE35" i="3" s="1"/>
  <c r="AE21" i="3" s="1"/>
  <c r="AE15" i="3" s="1"/>
  <c r="L19" i="3"/>
  <c r="L16" i="3" s="1"/>
  <c r="L15" i="3" s="1"/>
  <c r="X8" i="3"/>
  <c r="X7" i="3" s="1"/>
  <c r="X59" i="3" s="1"/>
  <c r="O10" i="3"/>
  <c r="O9" i="3" s="1"/>
  <c r="N19" i="3"/>
  <c r="N16" i="3" s="1"/>
  <c r="N15" i="3" s="1"/>
  <c r="N8" i="3" s="1"/>
  <c r="N7" i="3" s="1"/>
  <c r="N59" i="3" s="1"/>
  <c r="R21" i="3"/>
  <c r="L10" i="3"/>
  <c r="L9" i="3" s="1"/>
  <c r="AD10" i="3"/>
  <c r="AD9" i="3" s="1"/>
  <c r="AD8" i="3" s="1"/>
  <c r="AD7" i="3" s="1"/>
  <c r="AD59" i="3" s="1"/>
  <c r="Q10" i="3"/>
  <c r="Q9" i="3" s="1"/>
  <c r="R18" i="3"/>
  <c r="R17" i="3" s="1"/>
  <c r="AC10" i="3"/>
  <c r="AC9" i="3" s="1"/>
  <c r="AC8" i="3" s="1"/>
  <c r="AC7" i="3" s="1"/>
  <c r="AC59" i="3" s="1"/>
  <c r="K16" i="3"/>
  <c r="K15" i="3" s="1"/>
  <c r="K8" i="3" s="1"/>
  <c r="K7" i="3" s="1"/>
  <c r="K59" i="3" s="1"/>
  <c r="M16" i="3"/>
  <c r="M15" i="3" s="1"/>
  <c r="M8" i="3" s="1"/>
  <c r="M7" i="3" s="1"/>
  <c r="M59" i="3" s="1"/>
  <c r="AB10" i="3"/>
  <c r="AB9" i="3" s="1"/>
  <c r="AB8" i="3" s="1"/>
  <c r="AB7" i="3" s="1"/>
  <c r="AB59" i="3" s="1"/>
  <c r="O19" i="3"/>
  <c r="O16" i="3" s="1"/>
  <c r="O15" i="3" s="1"/>
  <c r="Q11" i="2"/>
  <c r="Q10" i="2"/>
  <c r="Q9" i="2" s="1"/>
  <c r="Q8" i="2" s="1"/>
  <c r="Q7" i="2" s="1"/>
  <c r="Q27" i="2" s="1"/>
  <c r="Q35" i="2" s="1"/>
  <c r="E7" i="2"/>
  <c r="E27" i="2" s="1"/>
  <c r="BH55" i="1"/>
  <c r="BG7" i="1"/>
  <c r="BG120" i="1" s="1"/>
  <c r="BH51" i="1"/>
  <c r="AT50" i="1"/>
  <c r="BH65" i="1"/>
  <c r="AT64" i="1"/>
  <c r="BH64" i="1" s="1"/>
  <c r="BH101" i="1"/>
  <c r="AT100" i="1"/>
  <c r="BH100" i="1" s="1"/>
  <c r="AT93" i="1"/>
  <c r="BH94" i="1"/>
  <c r="G49" i="1"/>
  <c r="G42" i="1" s="1"/>
  <c r="G7" i="1" s="1"/>
  <c r="G120" i="1" s="1"/>
  <c r="AG49" i="1"/>
  <c r="AG42" i="1" s="1"/>
  <c r="AG7" i="1" s="1"/>
  <c r="AG120" i="1" s="1"/>
  <c r="BH45" i="1"/>
  <c r="AT44" i="1"/>
  <c r="AT89" i="1"/>
  <c r="BH90" i="1"/>
  <c r="AT10" i="1"/>
  <c r="BH11" i="1"/>
  <c r="BH109" i="1"/>
  <c r="AE14" i="3" l="1"/>
  <c r="AE10" i="3" s="1"/>
  <c r="AE9" i="3" s="1"/>
  <c r="AE8" i="3" s="1"/>
  <c r="AE7" i="3" s="1"/>
  <c r="AE59" i="3" s="1"/>
  <c r="L8" i="3"/>
  <c r="L7" i="3" s="1"/>
  <c r="L59" i="3" s="1"/>
  <c r="O8" i="3"/>
  <c r="O7" i="3" s="1"/>
  <c r="O59" i="3" s="1"/>
  <c r="R14" i="3"/>
  <c r="R10" i="3" s="1"/>
  <c r="R9" i="3" s="1"/>
  <c r="Q19" i="3"/>
  <c r="Q16" i="3" s="1"/>
  <c r="Q15" i="3" s="1"/>
  <c r="Q8" i="3" s="1"/>
  <c r="Q7" i="3" s="1"/>
  <c r="Q59" i="3" s="1"/>
  <c r="AT92" i="1"/>
  <c r="BH92" i="1" s="1"/>
  <c r="BH93" i="1"/>
  <c r="AT43" i="1"/>
  <c r="BH44" i="1"/>
  <c r="AT9" i="1"/>
  <c r="BH10" i="1"/>
  <c r="AT49" i="1"/>
  <c r="BH49" i="1" s="1"/>
  <c r="BH50" i="1"/>
  <c r="AT88" i="1"/>
  <c r="BH89" i="1"/>
  <c r="R20" i="3" l="1"/>
  <c r="R19" i="3" s="1"/>
  <c r="R16" i="3" s="1"/>
  <c r="R15" i="3" s="1"/>
  <c r="R8" i="3" s="1"/>
  <c r="R7" i="3" s="1"/>
  <c r="R59" i="3" s="1"/>
  <c r="AT42" i="1"/>
  <c r="BH42" i="1" s="1"/>
  <c r="BH43" i="1"/>
  <c r="BH88" i="1"/>
  <c r="AT87" i="1"/>
  <c r="BH87" i="1" s="1"/>
  <c r="AT8" i="1"/>
  <c r="BH9" i="1"/>
  <c r="AT7" i="1" l="1"/>
  <c r="BH8" i="1"/>
  <c r="BH7" i="1" l="1"/>
  <c r="AT120" i="1"/>
</calcChain>
</file>

<file path=xl/sharedStrings.xml><?xml version="1.0" encoding="utf-8"?>
<sst xmlns="http://schemas.openxmlformats.org/spreadsheetml/2006/main" count="558" uniqueCount="308">
  <si>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</si>
  <si>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</si>
  <si>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</si>
  <si>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</si>
  <si>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</si>
  <si>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0401</t>
  </si>
  <si>
    <r>
      <t>Mes</t>
    </r>
    <r>
      <rPr>
        <b/>
        <u/>
        <sz val="9"/>
        <rFont val="Calibri"/>
        <family val="2"/>
        <scheme val="minor"/>
      </rPr>
      <t xml:space="preserve"> febrero </t>
    </r>
    <r>
      <rPr>
        <b/>
        <sz val="9"/>
        <rFont val="Calibri"/>
        <family val="2"/>
        <scheme val="minor"/>
      </rPr>
      <t xml:space="preserve">Vigencia </t>
    </r>
    <r>
      <rPr>
        <b/>
        <u/>
        <sz val="9"/>
        <rFont val="Calibri"/>
        <family val="2"/>
        <scheme val="minor"/>
      </rPr>
      <t>2026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</si>
  <si>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</si>
  <si>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</si>
  <si>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</si>
  <si>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</si>
  <si>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</si>
  <si>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</si>
  <si>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</si>
  <si>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</si>
  <si>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</si>
  <si>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</si>
  <si>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</si>
  <si>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</si>
  <si>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</si>
  <si>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</si>
  <si>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</si>
  <si>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</si>
  <si>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</si>
  <si>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</si>
  <si>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</si>
  <si>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</si>
  <si>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</si>
  <si>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</si>
  <si>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</si>
  <si>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</si>
  <si>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</si>
  <si>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</si>
  <si>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</si>
  <si>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</si>
  <si>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</si>
  <si>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</si>
  <si>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</si>
  <si>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</si>
  <si>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</si>
  <si>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</si>
  <si>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</si>
  <si>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</si>
  <si>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</si>
  <si>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</si>
  <si>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</si>
  <si>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</si>
  <si>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</si>
  <si>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</si>
  <si>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</si>
  <si>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</si>
  <si>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</si>
  <si>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</si>
  <si>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</si>
  <si>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</si>
  <si>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</si>
  <si>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</si>
  <si>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</si>
  <si>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</si>
  <si>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</si>
  <si>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</si>
  <si>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</si>
  <si>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</si>
  <si>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</si>
  <si>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</si>
  <si>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</si>
  <si>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</si>
  <si>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</si>
  <si>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</si>
  <si>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</si>
  <si>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</si>
  <si>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</si>
  <si>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</si>
  <si>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</si>
  <si>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</si>
  <si>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</si>
  <si>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</si>
  <si>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</si>
  <si>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</si>
  <si>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</si>
  <si>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</si>
  <si>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</si>
  <si>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</si>
  <si>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</si>
  <si>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</si>
  <si>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</si>
  <si>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</si>
  <si>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</si>
  <si>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</si>
  <si>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</si>
  <si>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</si>
  <si>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</si>
  <si>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</si>
  <si>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</si>
  <si>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</si>
  <si>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</si>
  <si>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</si>
  <si>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</si>
  <si>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</si>
  <si>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</si>
  <si>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</si>
  <si>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</si>
  <si>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</si>
  <si>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</si>
  <si>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</si>
  <si>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</si>
  <si>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</si>
  <si>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</si>
  <si>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</si>
  <si>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</si>
  <si>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</si>
  <si>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</si>
  <si>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</si>
  <si>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</si>
  <si>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</si>
  <si>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</si>
  <si>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</si>
  <si>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</si>
  <si>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</si>
  <si>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</si>
  <si>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</si>
  <si>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</si>
  <si>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</si>
  <si>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</si>
  <si>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</si>
  <si>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</si>
  <si>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</si>
  <si>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</si>
  <si>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</si>
  <si>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</si>
  <si>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</si>
  <si>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</si>
  <si>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</si>
  <si>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</si>
  <si>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</si>
  <si>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</si>
  <si>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</si>
  <si>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</si>
  <si>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</si>
  <si>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</si>
  <si>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</si>
  <si>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</si>
  <si>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</si>
  <si>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</si>
  <si>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</si>
  <si>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</si>
  <si>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</si>
  <si>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</si>
  <si>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</si>
  <si>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</si>
  <si>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</si>
  <si>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</si>
  <si>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</si>
  <si>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</si>
  <si>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</si>
  <si>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</si>
  <si>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</si>
  <si>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</si>
  <si>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</si>
  <si>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</si>
  <si>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</si>
  <si>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</si>
  <si>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</si>
  <si>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</si>
  <si>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</si>
  <si>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</si>
  <si>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</si>
  <si>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</si>
  <si>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</si>
  <si>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</si>
  <si>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</si>
  <si>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</si>
  <si>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</si>
  <si>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</si>
  <si>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</si>
  <si>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</si>
  <si>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</si>
  <si>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</si>
  <si>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</si>
  <si>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</si>
  <si>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</si>
  <si>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A-02-02-01-004-006</t>
  </si>
  <si>
    <t>MAQUINARIA Y APARATOS ELÉCTRICOS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</si>
  <si>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</si>
  <si>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</si>
  <si>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</si>
  <si>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</si>
  <si>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</si>
  <si>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</si>
  <si>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</si>
  <si>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</si>
  <si>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</si>
  <si>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</si>
  <si>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</si>
  <si>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</si>
  <si>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</si>
  <si>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</si>
  <si>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</si>
  <si>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</si>
  <si>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</si>
  <si>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</si>
  <si>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</si>
  <si>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</si>
  <si>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</si>
  <si>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</si>
  <si>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</si>
  <si>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</si>
  <si>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</si>
  <si>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</si>
  <si>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</si>
  <si>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</si>
  <si>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</si>
  <si>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</si>
  <si>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</si>
  <si>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</si>
  <si>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</si>
  <si>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</si>
  <si>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</si>
  <si>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</si>
  <si>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</si>
  <si>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</si>
  <si>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</si>
  <si>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</si>
  <si>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</si>
  <si>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</si>
  <si>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</si>
  <si>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</si>
  <si>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</si>
  <si>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</si>
  <si>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</si>
  <si>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</si>
  <si>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</si>
  <si>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</si>
  <si>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</si>
  <si>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</si>
  <si>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</si>
  <si>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</si>
  <si>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A-03-02-02-105-002</t>
  </si>
  <si>
    <t>DISTINTAS A MEMBRESÍAS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</si>
  <si>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</si>
  <si>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</si>
  <si>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</si>
  <si>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</si>
  <si>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</si>
  <si>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</si>
  <si>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</si>
  <si>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</si>
  <si>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</si>
  <si>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</si>
  <si>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</si>
  <si>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</si>
  <si>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</si>
  <si>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</si>
  <si>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</si>
  <si>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</si>
  <si>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</si>
  <si>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</si>
  <si>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</si>
  <si>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</si>
  <si>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</si>
  <si>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</si>
  <si>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</si>
  <si>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</si>
  <si>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</si>
  <si>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</si>
  <si>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</si>
  <si>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</si>
  <si>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</si>
  <si>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</si>
  <si>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</si>
  <si>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</si>
  <si>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</si>
  <si>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</si>
  <si>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</si>
  <si>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</si>
  <si>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</si>
  <si>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</si>
  <si>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</si>
  <si>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</si>
  <si>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</si>
  <si>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</si>
  <si>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</si>
  <si>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</si>
  <si>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</si>
  <si>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</si>
  <si>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</si>
  <si>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</si>
  <si>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</si>
  <si>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</si>
  <si>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2025</t>
  </si>
  <si>
    <r>
      <t>Mes febre</t>
    </r>
    <r>
      <rPr>
        <b/>
        <u/>
        <sz val="9"/>
        <rFont val="Calibri"/>
        <family val="2"/>
        <scheme val="minor"/>
      </rPr>
      <t xml:space="preserve">ro </t>
    </r>
    <r>
      <rPr>
        <b/>
        <sz val="9"/>
        <rFont val="Calibri"/>
        <family val="2"/>
        <scheme val="minor"/>
      </rPr>
      <t>Vigencia 2026</t>
    </r>
  </si>
  <si>
    <t>UNIDAD EJECUTORA: 040101</t>
  </si>
  <si>
    <t>Obligaciones</t>
  </si>
  <si>
    <t>ADQUISICIÓN DE BIENES  Y SERVICIOS</t>
  </si>
  <si>
    <t>ADQUISICIONES DIFERENTES DE ACTIVOS</t>
  </si>
  <si>
    <t>COMERCIO Y DISTRIBUCIÓN; ALOJAMIENTO; SERVICIOS DE SUMINISTRO DE COMIDAS Y BEBIDAS; SERVICIOS DE TRANSPORTE; Y SERVICIOS DE DISTRIBUCIÓN DE ELECTRICIDAD, GAS Y AGUA</t>
  </si>
  <si>
    <t>TOTALES</t>
  </si>
  <si>
    <t>CÓDIGO:  GFI-020-PDT-003-f-001</t>
  </si>
  <si>
    <t>Reservas de Apropiación - 2025</t>
  </si>
  <si>
    <r>
      <t>Mes febrero</t>
    </r>
    <r>
      <rPr>
        <b/>
        <u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Vigencia 2026</t>
    </r>
  </si>
  <si>
    <t>UNIDAD EJECUTORA:  040101</t>
  </si>
  <si>
    <t>DESCRIPCIÓN</t>
  </si>
  <si>
    <t>Reservas Constituidas</t>
  </si>
  <si>
    <t>Compromisos Vigentes</t>
  </si>
  <si>
    <t>SERVICIOS FINANCIEROS Y SERVICIOS CONEXOS, SERVICIOS INMOBILIARIOS Y SERVICIOS DE ARRENDAMIENTO Y LEASING</t>
  </si>
  <si>
    <t>A-03-10-01-002</t>
  </si>
  <si>
    <t>CONCILIACIONES</t>
  </si>
  <si>
    <t>C-0401-1003-36-20104D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</si>
</sst>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#,##0.00;[Red]#,##0.00"/>
  </numFmts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28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164" fontId="2" fillId="2" borderId="6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0" xfId="1" applyFont="1" applyFill="1"/>
    <xf numFmtId="164" fontId="5" fillId="3" borderId="12" xfId="0" applyNumberFormat="1" applyFont="1" applyFill="1" applyBorder="1" applyAlignment="1">
      <alignment horizontal="center" vertical="center" wrapText="1" readingOrder="1"/>
    </xf>
    <xf numFmtId="165" fontId="3" fillId="2" borderId="0" xfId="1" applyFont="1" applyFill="1" applyAlignment="1">
      <alignment horizontal="center" vertical="center"/>
    </xf>
    <xf numFmtId="164" fontId="6" fillId="3" borderId="13" xfId="0" applyNumberFormat="1" applyFont="1" applyFill="1" applyBorder="1" applyAlignment="1">
      <alignment vertical="center" wrapText="1" readingOrder="1"/>
    </xf>
    <xf numFmtId="164" fontId="6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 wrapText="1" readingOrder="1"/>
    </xf>
    <xf numFmtId="164" fontId="6" fillId="3" borderId="12" xfId="0" applyNumberFormat="1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2" xfId="0" applyNumberFormat="1" applyFont="1" applyFill="1" applyBorder="1" applyAlignment="1">
      <alignment vertical="center" wrapText="1" readingOrder="1"/>
    </xf>
    <xf numFmtId="164" fontId="3" fillId="5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left" vertical="center" wrapText="1" readingOrder="1"/>
    </xf>
    <xf numFmtId="49" fontId="3" fillId="6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9" fontId="3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3" fillId="5" borderId="13" xfId="0" applyNumberFormat="1" applyFont="1" applyFill="1" applyBorder="1" applyAlignment="1">
      <alignment vertical="center" wrapText="1" readingOrder="1"/>
    </xf>
    <xf numFmtId="49" fontId="3" fillId="5" borderId="13" xfId="0" applyNumberFormat="1" applyFont="1" applyFill="1" applyBorder="1" applyAlignment="1">
      <alignment horizontal="center" vertical="center" wrapText="1" readingOrder="1"/>
    </xf>
    <xf numFmtId="164" fontId="3" fillId="5" borderId="17" xfId="0" applyNumberFormat="1" applyFont="1" applyFill="1" applyBorder="1" applyAlignment="1">
      <alignment vertical="center" wrapText="1" readingOrder="1"/>
    </xf>
    <xf numFmtId="164" fontId="3" fillId="5" borderId="18" xfId="0" applyNumberFormat="1" applyFont="1" applyFill="1" applyBorder="1" applyAlignment="1">
      <alignment vertical="center" wrapText="1" readingOrder="1"/>
    </xf>
    <xf numFmtId="164" fontId="3" fillId="5" borderId="19" xfId="0" applyNumberFormat="1" applyFont="1" applyFill="1" applyBorder="1" applyAlignment="1">
      <alignment vertical="center" wrapText="1" readingOrder="1"/>
    </xf>
    <xf numFmtId="164" fontId="3" fillId="6" borderId="20" xfId="0" applyNumberFormat="1" applyFont="1" applyFill="1" applyBorder="1" applyAlignment="1">
      <alignment vertical="center" wrapText="1" readingOrder="1"/>
    </xf>
    <xf numFmtId="164" fontId="3" fillId="6" borderId="17" xfId="0" applyNumberFormat="1" applyFont="1" applyFill="1" applyBorder="1" applyAlignment="1">
      <alignment vertical="center" wrapText="1" readingOrder="1"/>
    </xf>
    <xf numFmtId="164" fontId="3" fillId="6" borderId="21" xfId="0" applyNumberFormat="1" applyFont="1" applyFill="1" applyBorder="1" applyAlignment="1">
      <alignment vertical="center" wrapText="1" readingOrder="1"/>
    </xf>
    <xf numFmtId="164" fontId="3" fillId="6" borderId="22" xfId="0" applyNumberFormat="1" applyFont="1" applyFill="1" applyBorder="1" applyAlignment="1">
      <alignment vertical="center" wrapText="1" readingOrder="1"/>
    </xf>
    <xf numFmtId="164" fontId="3" fillId="6" borderId="23" xfId="0" applyNumberFormat="1" applyFont="1" applyFill="1" applyBorder="1" applyAlignment="1">
      <alignment vertical="center" wrapText="1" readingOrder="1"/>
    </xf>
    <xf numFmtId="164" fontId="3" fillId="6" borderId="24" xfId="0" applyNumberFormat="1" applyFont="1" applyFill="1" applyBorder="1" applyAlignment="1">
      <alignment vertical="center" wrapText="1" readingOrder="1"/>
    </xf>
    <xf numFmtId="164" fontId="3" fillId="6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3" fillId="6" borderId="28" xfId="0" applyNumberFormat="1" applyFont="1" applyFill="1" applyBorder="1" applyAlignment="1">
      <alignment vertical="center" wrapText="1" readingOrder="1"/>
    </xf>
    <xf numFmtId="164" fontId="2" fillId="6" borderId="30" xfId="0" applyNumberFormat="1" applyFont="1" applyFill="1" applyBorder="1" applyAlignment="1">
      <alignment vertical="center" wrapText="1" readingOrder="1"/>
    </xf>
    <xf numFmtId="164" fontId="3" fillId="6" borderId="30" xfId="0" applyNumberFormat="1" applyFont="1" applyFill="1" applyBorder="1" applyAlignment="1">
      <alignment vertical="center" wrapText="1" readingOrder="1"/>
    </xf>
    <xf numFmtId="165" fontId="3" fillId="2" borderId="0" xfId="1" applyFont="1" applyFill="1" applyBorder="1" applyAlignment="1">
      <alignment vertical="center"/>
    </xf>
    <xf numFmtId="164" fontId="6" fillId="3" borderId="20" xfId="0" applyNumberFormat="1" applyFont="1" applyFill="1" applyBorder="1" applyAlignment="1">
      <alignment vertical="center" wrapText="1" readingOrder="1"/>
    </xf>
    <xf numFmtId="164" fontId="6" fillId="3" borderId="48" xfId="0" applyNumberFormat="1" applyFont="1" applyFill="1" applyBorder="1" applyAlignment="1">
      <alignment vertical="center" wrapText="1" readingOrder="1"/>
    </xf>
    <xf numFmtId="164" fontId="6" fillId="3" borderId="49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165" fontId="2" fillId="0" borderId="0" xfId="1" applyFont="1" applyFill="1" applyBorder="1" applyAlignment="1">
      <alignment vertical="center"/>
    </xf>
    <xf numFmtId="164" fontId="3" fillId="0" borderId="0" xfId="0" applyNumberFormat="1" applyFont="1"/>
    <xf numFmtId="164" fontId="2" fillId="0" borderId="50" xfId="0" applyNumberFormat="1" applyFont="1" applyBorder="1" applyAlignment="1">
      <alignment horizontal="left" vertical="center" wrapText="1" readingOrder="1"/>
    </xf>
    <xf numFmtId="49" fontId="2" fillId="0" borderId="50" xfId="0" applyNumberFormat="1" applyFont="1" applyBorder="1" applyAlignment="1">
      <alignment horizontal="center" vertical="center" wrapText="1" readingOrder="1"/>
    </xf>
    <xf numFmtId="164" fontId="7" fillId="0" borderId="51" xfId="0" applyNumberFormat="1" applyFont="1" applyBorder="1" applyAlignment="1">
      <alignment vertical="center" wrapText="1" readingOrder="1"/>
    </xf>
    <xf numFmtId="164" fontId="2" fillId="0" borderId="52" xfId="0" applyNumberFormat="1" applyFont="1" applyBorder="1" applyAlignment="1">
      <alignment vertical="center" wrapText="1" readingOrder="1"/>
    </xf>
    <xf numFmtId="164" fontId="2" fillId="0" borderId="53" xfId="0" applyNumberFormat="1" applyFont="1" applyBorder="1" applyAlignment="1">
      <alignment vertical="center" wrapText="1" readingOrder="1"/>
    </xf>
    <xf numFmtId="164" fontId="2" fillId="0" borderId="0" xfId="0" applyNumberFormat="1" applyFont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vertical="center" wrapText="1" readingOrder="1"/>
    </xf>
    <xf numFmtId="164" fontId="2" fillId="0" borderId="40" xfId="0" applyNumberFormat="1" applyFont="1" applyBorder="1" applyAlignment="1">
      <alignment vertical="center" wrapText="1" readingOrder="1"/>
    </xf>
    <xf numFmtId="164" fontId="2" fillId="0" borderId="50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3" fillId="6" borderId="49" xfId="0" applyNumberFormat="1" applyFont="1" applyFill="1" applyBorder="1" applyAlignment="1">
      <alignment vertical="center" wrapText="1" readingOrder="1"/>
    </xf>
    <xf numFmtId="164" fontId="2" fillId="6" borderId="15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2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54" xfId="0" applyNumberFormat="1" applyFont="1" applyFill="1" applyBorder="1" applyAlignment="1">
      <alignment vertical="center" wrapText="1" readingOrder="1"/>
    </xf>
    <xf numFmtId="164" fontId="2" fillId="6" borderId="28" xfId="0" applyNumberFormat="1" applyFont="1" applyFill="1" applyBorder="1" applyAlignment="1">
      <alignment vertical="center" wrapText="1" readingOrder="1"/>
    </xf>
    <xf numFmtId="164" fontId="3" fillId="6" borderId="15" xfId="0" applyNumberFormat="1" applyFont="1" applyFill="1" applyBorder="1" applyAlignment="1">
      <alignment vertical="center" wrapText="1" readingOrder="1"/>
    </xf>
    <xf numFmtId="164" fontId="8" fillId="3" borderId="12" xfId="0" applyNumberFormat="1" applyFont="1" applyFill="1" applyBorder="1" applyAlignment="1">
      <alignment horizontal="left" vertical="center" wrapText="1" readingOrder="1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8" fillId="3" borderId="12" xfId="0" applyNumberFormat="1" applyFont="1" applyFill="1" applyBorder="1" applyAlignment="1">
      <alignment vertical="center" wrapText="1" readingOrder="1"/>
    </xf>
    <xf numFmtId="165" fontId="9" fillId="2" borderId="0" xfId="1" applyFont="1" applyFill="1" applyBorder="1" applyAlignment="1">
      <alignment vertical="center"/>
    </xf>
    <xf numFmtId="164" fontId="10" fillId="2" borderId="0" xfId="0" applyNumberFormat="1" applyFont="1" applyFill="1"/>
    <xf numFmtId="0" fontId="11" fillId="4" borderId="12" xfId="0" applyFont="1" applyFill="1" applyBorder="1" applyAlignment="1">
      <alignment vertical="center" wrapText="1" readingOrder="1"/>
    </xf>
    <xf numFmtId="0" fontId="11" fillId="4" borderId="12" xfId="0" applyFont="1" applyFill="1" applyBorder="1" applyAlignment="1">
      <alignment horizontal="center"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horizontal="center" vertical="center" wrapText="1" readingOrder="1"/>
    </xf>
    <xf numFmtId="164" fontId="2" fillId="6" borderId="40" xfId="0" applyNumberFormat="1" applyFont="1" applyFill="1" applyBorder="1" applyAlignment="1">
      <alignment vertical="center" wrapText="1" readingOrder="1"/>
    </xf>
    <xf numFmtId="164" fontId="2" fillId="2" borderId="54" xfId="0" applyNumberFormat="1" applyFont="1" applyFill="1" applyBorder="1" applyAlignment="1">
      <alignment horizontal="center" vertical="center" wrapText="1" readingOrder="1"/>
    </xf>
    <xf numFmtId="164" fontId="2" fillId="2" borderId="55" xfId="0" applyNumberFormat="1" applyFont="1" applyFill="1" applyBorder="1" applyAlignment="1">
      <alignment horizontal="center" vertical="center" wrapText="1" readingOrder="1"/>
    </xf>
    <xf numFmtId="164" fontId="2" fillId="2" borderId="50" xfId="0" applyNumberFormat="1" applyFont="1" applyFill="1" applyBorder="1" applyAlignment="1">
      <alignment horizontal="center" vertical="center" wrapText="1" readingOrder="1"/>
    </xf>
    <xf numFmtId="164" fontId="2" fillId="2" borderId="50" xfId="0" applyNumberFormat="1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vertical="center" wrapText="1" readingOrder="1"/>
    </xf>
    <xf numFmtId="164" fontId="8" fillId="3" borderId="50" xfId="0" applyNumberFormat="1" applyFont="1" applyFill="1" applyBorder="1" applyAlignment="1">
      <alignment vertical="center" wrapText="1" readingOrder="1"/>
    </xf>
    <xf numFmtId="0" fontId="12" fillId="2" borderId="57" xfId="0" applyFont="1" applyFill="1" applyBorder="1" applyAlignment="1">
      <alignment vertical="center" wrapText="1" readingOrder="1"/>
    </xf>
    <xf numFmtId="164" fontId="2" fillId="2" borderId="51" xfId="0" applyNumberFormat="1" applyFont="1" applyFill="1" applyBorder="1" applyAlignment="1">
      <alignment horizontal="center" vertical="center" wrapText="1" readingOrder="1"/>
    </xf>
    <xf numFmtId="0" fontId="12" fillId="2" borderId="51" xfId="0" applyFont="1" applyFill="1" applyBorder="1" applyAlignment="1">
      <alignment vertical="center" wrapText="1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3" fillId="4" borderId="50" xfId="0" applyNumberFormat="1" applyFont="1" applyFill="1" applyBorder="1" applyAlignment="1">
      <alignment vertical="center" wrapText="1" readingOrder="1"/>
    </xf>
    <xf numFmtId="164" fontId="3" fillId="2" borderId="54" xfId="0" applyNumberFormat="1" applyFont="1" applyFill="1" applyBorder="1" applyAlignment="1">
      <alignment vertical="center" wrapText="1" readingOrder="1"/>
    </xf>
    <xf numFmtId="164" fontId="8" fillId="3" borderId="13" xfId="0" applyNumberFormat="1" applyFont="1" applyFill="1" applyBorder="1" applyAlignment="1">
      <alignment horizontal="left" vertical="center" wrapText="1" readingOrder="1"/>
    </xf>
    <xf numFmtId="164" fontId="8" fillId="3" borderId="13" xfId="0" applyNumberFormat="1" applyFont="1" applyFill="1" applyBorder="1" applyAlignment="1">
      <alignment horizontal="center" vertical="center" wrapText="1" readingOrder="1"/>
    </xf>
    <xf numFmtId="164" fontId="8" fillId="3" borderId="17" xfId="0" applyNumberFormat="1" applyFont="1" applyFill="1" applyBorder="1" applyAlignment="1">
      <alignment vertical="center" wrapText="1" readingOrder="1"/>
    </xf>
    <xf numFmtId="164" fontId="8" fillId="3" borderId="13" xfId="0" applyNumberFormat="1" applyFont="1" applyFill="1" applyBorder="1" applyAlignment="1">
      <alignment vertical="center" wrapText="1" readingOrder="1"/>
    </xf>
    <xf numFmtId="164" fontId="8" fillId="3" borderId="19" xfId="0" applyNumberFormat="1" applyFont="1" applyFill="1" applyBorder="1" applyAlignment="1">
      <alignment vertical="center" wrapText="1" readingOrder="1"/>
    </xf>
    <xf numFmtId="0" fontId="12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164" fontId="2" fillId="0" borderId="35" xfId="0" applyNumberFormat="1" applyFont="1" applyBorder="1" applyAlignment="1">
      <alignment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8" xfId="0" applyNumberFormat="1" applyFont="1" applyBorder="1" applyAlignment="1">
      <alignment vertical="center" wrapText="1" readingOrder="1"/>
    </xf>
    <xf numFmtId="164" fontId="2" fillId="0" borderId="34" xfId="0" applyNumberFormat="1" applyFont="1" applyBorder="1" applyAlignment="1">
      <alignment vertical="center" wrapText="1" readingOrder="1"/>
    </xf>
    <xf numFmtId="164" fontId="2" fillId="0" borderId="0" xfId="0" applyNumberFormat="1" applyFont="1"/>
    <xf numFmtId="0" fontId="12" fillId="2" borderId="15" xfId="0" applyFont="1" applyFill="1" applyBorder="1" applyAlignment="1">
      <alignment vertical="center" wrapText="1" readingOrder="1"/>
    </xf>
    <xf numFmtId="0" fontId="12" fillId="2" borderId="15" xfId="0" applyFont="1" applyFill="1" applyBorder="1" applyAlignment="1">
      <alignment horizontal="left" vertical="center" wrapText="1" readingOrder="1"/>
    </xf>
    <xf numFmtId="0" fontId="2" fillId="2" borderId="0" xfId="0" applyFont="1" applyFill="1"/>
    <xf numFmtId="0" fontId="12" fillId="2" borderId="40" xfId="0" applyFont="1" applyFill="1" applyBorder="1" applyAlignment="1">
      <alignment vertical="center" wrapText="1" readingOrder="1"/>
    </xf>
    <xf numFmtId="0" fontId="12" fillId="2" borderId="40" xfId="0" applyFont="1" applyFill="1" applyBorder="1" applyAlignment="1">
      <alignment horizontal="left" vertical="center" wrapText="1" readingOrder="1"/>
    </xf>
    <xf numFmtId="164" fontId="8" fillId="3" borderId="49" xfId="0" applyNumberFormat="1" applyFont="1" applyFill="1" applyBorder="1" applyAlignment="1">
      <alignment vertical="center" wrapText="1" readingOrder="1"/>
    </xf>
    <xf numFmtId="164" fontId="8" fillId="3" borderId="20" xfId="0" applyNumberFormat="1" applyFont="1" applyFill="1" applyBorder="1" applyAlignment="1">
      <alignment vertical="center" wrapText="1" readingOrder="1"/>
    </xf>
    <xf numFmtId="164" fontId="13" fillId="2" borderId="0" xfId="0" applyNumberFormat="1" applyFont="1" applyFill="1"/>
    <xf numFmtId="165" fontId="3" fillId="2" borderId="0" xfId="1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 wrapText="1" readingOrder="1"/>
    </xf>
    <xf numFmtId="164" fontId="15" fillId="2" borderId="0" xfId="0" applyNumberFormat="1" applyFont="1" applyFill="1"/>
    <xf numFmtId="165" fontId="15" fillId="2" borderId="0" xfId="1" applyFont="1" applyFill="1" applyBorder="1"/>
    <xf numFmtId="165" fontId="3" fillId="2" borderId="0" xfId="1" applyFont="1" applyFill="1" applyBorder="1"/>
    <xf numFmtId="165" fontId="3" fillId="2" borderId="0" xfId="1" applyFont="1" applyFill="1"/>
    <xf numFmtId="165" fontId="2" fillId="2" borderId="0" xfId="1" applyFont="1" applyFill="1" applyBorder="1"/>
    <xf numFmtId="164" fontId="16" fillId="2" borderId="0" xfId="0" applyNumberFormat="1" applyFont="1" applyFill="1"/>
    <xf numFmtId="165" fontId="16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17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7" fillId="0" borderId="0" xfId="0" applyFont="1"/>
    <xf numFmtId="0" fontId="17" fillId="0" borderId="4" xfId="0" applyFont="1" applyBorder="1"/>
    <xf numFmtId="0" fontId="10" fillId="0" borderId="0" xfId="0" applyFont="1"/>
    <xf numFmtId="0" fontId="10" fillId="0" borderId="5" xfId="0" applyFont="1" applyBorder="1"/>
    <xf numFmtId="0" fontId="17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0" xfId="0" applyFont="1" applyAlignment="1" applyProtection="1">
      <alignment horizontal="left"/>
      <protection locked="0"/>
    </xf>
    <xf numFmtId="3" fontId="17" fillId="0" borderId="0" xfId="0" applyNumberFormat="1" applyFont="1"/>
    <xf numFmtId="3" fontId="19" fillId="0" borderId="0" xfId="0" applyNumberFormat="1" applyFont="1" applyAlignment="1">
      <alignment horizontal="right"/>
    </xf>
    <xf numFmtId="0" fontId="19" fillId="0" borderId="0" xfId="0" applyFont="1"/>
    <xf numFmtId="3" fontId="19" fillId="0" borderId="0" xfId="0" applyNumberFormat="1" applyFont="1"/>
    <xf numFmtId="164" fontId="20" fillId="3" borderId="12" xfId="0" applyNumberFormat="1" applyFont="1" applyFill="1" applyBorder="1" applyAlignment="1">
      <alignment horizontal="center" vertical="center" wrapText="1" readingOrder="1"/>
    </xf>
    <xf numFmtId="3" fontId="20" fillId="3" borderId="12" xfId="0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11" fillId="7" borderId="13" xfId="0" applyFont="1" applyFill="1" applyBorder="1" applyAlignment="1">
      <alignment vertical="center" wrapText="1" readingOrder="1"/>
    </xf>
    <xf numFmtId="164" fontId="3" fillId="7" borderId="13" xfId="0" applyNumberFormat="1" applyFont="1" applyFill="1" applyBorder="1" applyAlignment="1">
      <alignment horizontal="center" vertical="center" wrapText="1" readingOrder="1"/>
    </xf>
    <xf numFmtId="164" fontId="3" fillId="7" borderId="13" xfId="0" applyNumberFormat="1" applyFont="1" applyFill="1" applyBorder="1" applyAlignment="1">
      <alignment vertical="center" wrapText="1" readingOrder="1"/>
    </xf>
    <xf numFmtId="0" fontId="2" fillId="0" borderId="0" xfId="0" applyFont="1"/>
    <xf numFmtId="0" fontId="3" fillId="0" borderId="0" xfId="0" applyFont="1"/>
    <xf numFmtId="0" fontId="11" fillId="5" borderId="12" xfId="0" applyFont="1" applyFill="1" applyBorder="1" applyAlignment="1">
      <alignment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vertical="center" wrapText="1" readingOrder="1"/>
    </xf>
    <xf numFmtId="0" fontId="12" fillId="0" borderId="12" xfId="2" applyFont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horizontal="left" vertical="center" wrapText="1" readingOrder="1"/>
    </xf>
    <xf numFmtId="164" fontId="10" fillId="7" borderId="12" xfId="0" applyNumberFormat="1" applyFont="1" applyFill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left" vertical="center" wrapText="1" readingOrder="1"/>
    </xf>
    <xf numFmtId="164" fontId="10" fillId="4" borderId="13" xfId="0" applyNumberFormat="1" applyFont="1" applyFill="1" applyBorder="1" applyAlignment="1">
      <alignment horizontal="center" vertical="center" wrapText="1" readingOrder="1"/>
    </xf>
    <xf numFmtId="164" fontId="10" fillId="4" borderId="12" xfId="0" applyNumberFormat="1" applyFont="1" applyFill="1" applyBorder="1" applyAlignment="1">
      <alignment vertical="center" wrapText="1" readingOrder="1"/>
    </xf>
    <xf numFmtId="164" fontId="10" fillId="5" borderId="12" xfId="0" applyNumberFormat="1" applyFont="1" applyFill="1" applyBorder="1" applyAlignment="1">
      <alignment horizontal="left" vertical="center" wrapText="1" readingOrder="1"/>
    </xf>
    <xf numFmtId="164" fontId="10" fillId="5" borderId="12" xfId="0" applyNumberFormat="1" applyFont="1" applyFill="1" applyBorder="1" applyAlignment="1">
      <alignment horizontal="center" vertical="center" wrapText="1" readingOrder="1"/>
    </xf>
    <xf numFmtId="164" fontId="10" fillId="5" borderId="12" xfId="0" applyNumberFormat="1" applyFont="1" applyFill="1" applyBorder="1" applyAlignment="1">
      <alignment horizontal="left" vertical="top" wrapText="1" readingOrder="1"/>
    </xf>
    <xf numFmtId="164" fontId="10" fillId="5" borderId="12" xfId="0" applyNumberFormat="1" applyFont="1" applyFill="1" applyBorder="1" applyAlignment="1">
      <alignment vertical="center" wrapText="1" readingOrder="1"/>
    </xf>
    <xf numFmtId="164" fontId="2" fillId="0" borderId="54" xfId="0" applyNumberFormat="1" applyFont="1" applyBorder="1" applyAlignment="1">
      <alignment horizontal="center" vertical="center" wrapText="1" readingOrder="1"/>
    </xf>
    <xf numFmtId="0" fontId="12" fillId="0" borderId="54" xfId="0" applyFont="1" applyBorder="1" applyAlignment="1">
      <alignment horizontal="left" vertical="center" wrapText="1" readingOrder="1"/>
    </xf>
    <xf numFmtId="3" fontId="12" fillId="0" borderId="54" xfId="0" applyNumberFormat="1" applyFont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164" fontId="2" fillId="0" borderId="14" xfId="0" applyNumberFormat="1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3" fontId="12" fillId="0" borderId="14" xfId="0" applyNumberFormat="1" applyFont="1" applyBorder="1" applyAlignment="1">
      <alignment vertical="center" wrapText="1" readingOrder="1"/>
    </xf>
    <xf numFmtId="3" fontId="8" fillId="3" borderId="12" xfId="0" applyNumberFormat="1" applyFont="1" applyFill="1" applyBorder="1" applyAlignment="1">
      <alignment vertical="center"/>
    </xf>
    <xf numFmtId="43" fontId="17" fillId="0" borderId="0" xfId="3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164" fontId="22" fillId="3" borderId="12" xfId="0" applyNumberFormat="1" applyFont="1" applyFill="1" applyBorder="1" applyAlignment="1">
      <alignment horizontal="center" vertical="center" wrapText="1" readingOrder="1"/>
    </xf>
    <xf numFmtId="3" fontId="22" fillId="3" borderId="12" xfId="0" applyNumberFormat="1" applyFont="1" applyFill="1" applyBorder="1" applyAlignment="1">
      <alignment horizontal="center" vertical="center" wrapText="1" readingOrder="1"/>
    </xf>
    <xf numFmtId="3" fontId="9" fillId="2" borderId="0" xfId="0" applyNumberFormat="1" applyFont="1" applyFill="1"/>
    <xf numFmtId="0" fontId="9" fillId="2" borderId="0" xfId="0" applyFont="1" applyFill="1"/>
    <xf numFmtId="0" fontId="23" fillId="2" borderId="0" xfId="0" applyFont="1" applyFill="1" applyAlignment="1">
      <alignment vertical="center" wrapText="1" readingOrder="1"/>
    </xf>
    <xf numFmtId="165" fontId="9" fillId="2" borderId="0" xfId="1" applyFont="1" applyFill="1"/>
    <xf numFmtId="0" fontId="10" fillId="2" borderId="0" xfId="0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vertical="center" wrapText="1" readingOrder="1"/>
    </xf>
    <xf numFmtId="166" fontId="2" fillId="2" borderId="0" xfId="1" applyNumberFormat="1" applyFont="1" applyFill="1"/>
    <xf numFmtId="164" fontId="2" fillId="4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horizontal="center" vertical="center" wrapText="1" readingOrder="1"/>
    </xf>
    <xf numFmtId="0" fontId="12" fillId="0" borderId="12" xfId="0" applyFont="1" applyBorder="1" applyAlignment="1">
      <alignment vertical="center" wrapText="1" readingOrder="1"/>
    </xf>
    <xf numFmtId="167" fontId="2" fillId="0" borderId="12" xfId="0" applyNumberFormat="1" applyFont="1" applyBorder="1" applyAlignment="1">
      <alignment vertical="center" wrapText="1" readingOrder="1"/>
    </xf>
    <xf numFmtId="164" fontId="3" fillId="2" borderId="12" xfId="0" applyNumberFormat="1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/>
    <xf numFmtId="164" fontId="3" fillId="7" borderId="12" xfId="0" applyNumberFormat="1" applyFont="1" applyFill="1" applyBorder="1" applyAlignment="1">
      <alignment horizontal="left" vertical="center" wrapText="1" readingOrder="1"/>
    </xf>
    <xf numFmtId="0" fontId="3" fillId="4" borderId="12" xfId="0" applyFont="1" applyFill="1" applyBorder="1"/>
    <xf numFmtId="164" fontId="3" fillId="4" borderId="12" xfId="0" applyNumberFormat="1" applyFont="1" applyFill="1" applyBorder="1" applyAlignment="1">
      <alignment horizontal="left" vertical="center" wrapText="1" readingOrder="1"/>
    </xf>
    <xf numFmtId="0" fontId="12" fillId="0" borderId="12" xfId="2" applyFont="1" applyBorder="1" applyAlignment="1">
      <alignment vertical="center" wrapText="1" readingOrder="1"/>
    </xf>
    <xf numFmtId="167" fontId="2" fillId="2" borderId="12" xfId="0" applyNumberFormat="1" applyFont="1" applyFill="1" applyBorder="1" applyAlignment="1">
      <alignment vertical="center" wrapText="1" readingOrder="1"/>
    </xf>
    <xf numFmtId="166" fontId="2" fillId="2" borderId="0" xfId="0" applyNumberFormat="1" applyFont="1" applyFill="1"/>
    <xf numFmtId="167" fontId="8" fillId="3" borderId="12" xfId="0" applyNumberFormat="1" applyFont="1" applyFill="1" applyBorder="1" applyAlignment="1">
      <alignment vertical="center"/>
    </xf>
    <xf numFmtId="0" fontId="13" fillId="2" borderId="0" xfId="0" applyFont="1" applyFill="1"/>
    <xf numFmtId="165" fontId="13" fillId="2" borderId="0" xfId="1" applyFont="1" applyFill="1"/>
    <xf numFmtId="4" fontId="13" fillId="2" borderId="0" xfId="0" applyNumberFormat="1" applyFont="1" applyFill="1"/>
    <xf numFmtId="3" fontId="13" fillId="2" borderId="0" xfId="0" applyNumberFormat="1" applyFont="1" applyFill="1"/>
    <xf numFmtId="166" fontId="13" fillId="2" borderId="0" xfId="1" applyNumberFormat="1" applyFont="1" applyFill="1"/>
    <xf numFmtId="3" fontId="16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4" fontId="2" fillId="2" borderId="0" xfId="0" applyNumberFormat="1" applyFont="1" applyFill="1"/>
    <xf numFmtId="167" fontId="2" fillId="2" borderId="0" xfId="0" applyNumberFormat="1" applyFont="1" applyFill="1"/>
    <xf numFmtId="164" fontId="13" fillId="2" borderId="0" xfId="0" applyNumberFormat="1" applyFont="1" applyFill="1" applyAlignment="1">
      <alignment vertical="center" wrapText="1" readingOrder="1"/>
    </xf>
    <xf numFmtId="164" fontId="14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5" fontId="13" fillId="2" borderId="0" xfId="1" applyFont="1" applyFill="1" applyAlignment="1">
      <alignment vertical="center"/>
    </xf>
    <xf numFmtId="0" fontId="17" fillId="2" borderId="0" xfId="0" applyFont="1" applyFill="1"/>
    <xf numFmtId="3" fontId="17" fillId="2" borderId="0" xfId="0" applyNumberFormat="1" applyFont="1" applyFill="1"/>
    <xf numFmtId="164" fontId="17" fillId="2" borderId="0" xfId="0" applyNumberFormat="1" applyFont="1" applyFill="1"/>
    <xf numFmtId="43" fontId="17" fillId="2" borderId="0" xfId="3" applyFont="1" applyFill="1"/>
    <xf numFmtId="43" fontId="17" fillId="2" borderId="0" xfId="0" applyNumberFormat="1" applyFont="1" applyFill="1"/>
    <xf numFmtId="0" fontId="3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12" fillId="2" borderId="12" xfId="2" applyFont="1" applyFill="1" applyBorder="1" applyAlignment="1">
      <alignment horizontal="left" vertical="top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8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Millares 2" xfId="3" xr:uid="{5626D4F2-16C6-462A-A636-6E3936B619CD}"/>
    <cellStyle name="Normal" xfId="0" builtinId="0"/>
    <cellStyle name="Normal 2" xfId="2" xr:uid="{AF913F9D-C71D-45DE-88C4-5DDA2AE71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8E985F-1B4A-4092-9E3A-AA3440CD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E46B7AF4-F7C8-47AC-8C49-3C89F3F5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A0A82B-A5B7-44BE-8CA3-2CC576AB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52912392-BC62-43DE-86FE-DD6A751E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DF85E2-E1D6-4923-8908-2013C5B9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4AC7BA4C-CFC9-480D-9B30-82895051E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1F25-ECCA-4F2C-B452-62C8B86F2D40}">
  <dimension ref="A1:BP148"/>
  <sheetViews>
    <sheetView tabSelected="1" zoomScaleNormal="100" workbookViewId="0">
      <pane ySplit="6" topLeftCell="A109" activePane="bottomLeft" state="frozen"/>
      <selection activeCell="G1" sqref="G1"/>
      <selection pane="bottomLeft" activeCell="BG107" sqref="BG107"/>
    </sheetView>
  </sheetViews>
  <sheetFormatPr baseColWidth="10" defaultRowHeight="12" x14ac:dyDescent="0.2"/>
  <cols>
    <col min="1" max="1" width="18.7109375" style="6" customWidth="1"/>
    <col min="2" max="2" width="4" style="14" bestFit="1" customWidth="1"/>
    <col min="3" max="3" width="46.42578125" style="6" customWidth="1"/>
    <col min="4" max="4" width="14.7109375" style="6" customWidth="1"/>
    <col min="5" max="5" width="14.42578125" style="6" customWidth="1"/>
    <col min="6" max="6" width="16.28515625" style="6" customWidth="1"/>
    <col min="7" max="7" width="16" style="6" customWidth="1"/>
    <col min="8" max="8" width="14.7109375" style="6" hidden="1" customWidth="1"/>
    <col min="9" max="9" width="13.7109375" style="6" customWidth="1"/>
    <col min="10" max="10" width="13.5703125" style="6" hidden="1" customWidth="1"/>
    <col min="11" max="11" width="12.5703125" style="6" hidden="1" customWidth="1"/>
    <col min="12" max="12" width="14.7109375" style="6" hidden="1" customWidth="1"/>
    <col min="13" max="13" width="14.140625" style="6" hidden="1" customWidth="1"/>
    <col min="14" max="14" width="11.140625" style="6" hidden="1" customWidth="1"/>
    <col min="15" max="15" width="12.7109375" style="6" hidden="1" customWidth="1"/>
    <col min="16" max="16" width="14.85546875" style="6" hidden="1" customWidth="1"/>
    <col min="17" max="17" width="12.7109375" style="6" hidden="1" customWidth="1"/>
    <col min="18" max="18" width="14.140625" style="6" hidden="1" customWidth="1"/>
    <col min="19" max="19" width="14.7109375" style="6" hidden="1" customWidth="1"/>
    <col min="20" max="20" width="16.28515625" style="6" customWidth="1"/>
    <col min="21" max="21" width="16" style="6" hidden="1" customWidth="1"/>
    <col min="22" max="22" width="15" style="6" customWidth="1"/>
    <col min="23" max="23" width="16" style="6" hidden="1" customWidth="1"/>
    <col min="24" max="25" width="15" style="6" hidden="1" customWidth="1"/>
    <col min="26" max="26" width="16" style="6" hidden="1" customWidth="1"/>
    <col min="27" max="30" width="15" style="6" hidden="1" customWidth="1"/>
    <col min="31" max="31" width="14.140625" style="6" hidden="1" customWidth="1"/>
    <col min="32" max="32" width="16" style="6" hidden="1" customWidth="1"/>
    <col min="33" max="33" width="16" style="6" customWidth="1"/>
    <col min="34" max="34" width="13.7109375" style="6" hidden="1" customWidth="1"/>
    <col min="35" max="35" width="13.7109375" style="6" customWidth="1"/>
    <col min="36" max="36" width="14.5703125" style="6" hidden="1" customWidth="1"/>
    <col min="37" max="45" width="13.7109375" style="6" hidden="1" customWidth="1"/>
    <col min="46" max="46" width="15.42578125" style="6" customWidth="1"/>
    <col min="47" max="47" width="13.7109375" style="6" hidden="1" customWidth="1"/>
    <col min="48" max="48" width="13.7109375" style="6" customWidth="1"/>
    <col min="49" max="54" width="13.7109375" style="6" hidden="1" customWidth="1"/>
    <col min="55" max="55" width="14.85546875" style="6" hidden="1" customWidth="1"/>
    <col min="56" max="56" width="13.7109375" style="6" hidden="1" customWidth="1"/>
    <col min="57" max="57" width="14.140625" style="6" hidden="1" customWidth="1"/>
    <col min="58" max="58" width="13.7109375" style="6" hidden="1" customWidth="1"/>
    <col min="59" max="59" width="16.7109375" style="6" customWidth="1"/>
    <col min="60" max="60" width="16.5703125" style="5" bestFit="1" customWidth="1"/>
    <col min="61" max="61" width="12.5703125" style="6" bestFit="1" customWidth="1"/>
    <col min="62" max="62" width="15.140625" style="6" bestFit="1" customWidth="1"/>
    <col min="63" max="63" width="17.5703125" style="6" bestFit="1" customWidth="1"/>
    <col min="64" max="67" width="15.140625" style="6" bestFit="1" customWidth="1"/>
    <col min="68" max="16384" width="11.42578125" style="6"/>
  </cols>
  <sheetData>
    <row r="1" spans="1:60" ht="20.25" customHeight="1" x14ac:dyDescent="0.2">
      <c r="A1" s="1"/>
      <c r="B1" s="2"/>
      <c r="C1" s="3"/>
      <c r="D1" s="289" t="s">
        <v>0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1" t="s">
        <v>1</v>
      </c>
      <c r="BG1" s="292"/>
    </row>
    <row r="2" spans="1:60" ht="20.25" customHeight="1" x14ac:dyDescent="0.2">
      <c r="A2" s="7"/>
      <c r="B2" s="8"/>
      <c r="C2" s="9"/>
      <c r="D2" s="289" t="s">
        <v>2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3" t="s">
        <v>3</v>
      </c>
      <c r="BG2" s="294"/>
    </row>
    <row r="3" spans="1:60" ht="27.75" customHeight="1" thickBot="1" x14ac:dyDescent="0.25">
      <c r="A3" s="10"/>
      <c r="B3" s="11"/>
      <c r="C3" s="12"/>
      <c r="D3" s="289" t="s">
        <v>4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5"/>
      <c r="BG3" s="296"/>
    </row>
    <row r="4" spans="1:60" ht="20.25" customHeight="1" thickBot="1" x14ac:dyDescent="0.25">
      <c r="A4" s="13" t="s">
        <v>5</v>
      </c>
      <c r="AU4" s="15"/>
      <c r="AV4" s="8"/>
      <c r="AW4" s="8"/>
      <c r="AX4" s="8"/>
      <c r="AY4" s="8"/>
      <c r="AZ4" s="8"/>
      <c r="BA4" s="8"/>
      <c r="BB4" s="8"/>
      <c r="BC4" s="8"/>
      <c r="BD4" s="8"/>
      <c r="BE4" s="8"/>
      <c r="BF4" s="297" t="s">
        <v>6</v>
      </c>
      <c r="BG4" s="298"/>
    </row>
    <row r="5" spans="1:60" ht="20.25" customHeight="1" thickBot="1" x14ac:dyDescent="0.25">
      <c r="A5" s="16" t="s">
        <v>7</v>
      </c>
      <c r="B5" s="17"/>
      <c r="C5" s="18"/>
      <c r="D5" s="299" t="s">
        <v>8</v>
      </c>
      <c r="E5" s="300"/>
      <c r="F5" s="300"/>
      <c r="G5" s="30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02"/>
      <c r="Z5" s="302"/>
      <c r="AA5" s="302"/>
      <c r="AB5" s="302"/>
      <c r="AC5" s="302"/>
      <c r="AD5" s="302"/>
      <c r="AE5" s="302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303"/>
      <c r="BG5" s="304"/>
      <c r="BH5" s="20"/>
    </row>
    <row r="6" spans="1:60" ht="35.25" customHeight="1" x14ac:dyDescent="0.2">
      <c r="A6" s="21" t="s">
        <v>9</v>
      </c>
      <c r="B6" s="21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1" t="s">
        <v>26</v>
      </c>
      <c r="S6" s="21" t="s">
        <v>27</v>
      </c>
      <c r="T6" s="21" t="s">
        <v>28</v>
      </c>
      <c r="U6" s="21" t="s">
        <v>29</v>
      </c>
      <c r="V6" s="21" t="s">
        <v>30</v>
      </c>
      <c r="W6" s="21" t="s">
        <v>31</v>
      </c>
      <c r="X6" s="21" t="s">
        <v>32</v>
      </c>
      <c r="Y6" s="21" t="s">
        <v>33</v>
      </c>
      <c r="Z6" s="21" t="s">
        <v>34</v>
      </c>
      <c r="AA6" s="21" t="s">
        <v>35</v>
      </c>
      <c r="AB6" s="21" t="s">
        <v>36</v>
      </c>
      <c r="AC6" s="21" t="s">
        <v>37</v>
      </c>
      <c r="AD6" s="21" t="s">
        <v>38</v>
      </c>
      <c r="AE6" s="21" t="s">
        <v>39</v>
      </c>
      <c r="AF6" s="21" t="s">
        <v>40</v>
      </c>
      <c r="AG6" s="21" t="s">
        <v>41</v>
      </c>
      <c r="AH6" s="21" t="s">
        <v>42</v>
      </c>
      <c r="AI6" s="21" t="s">
        <v>43</v>
      </c>
      <c r="AJ6" s="21" t="s">
        <v>44</v>
      </c>
      <c r="AK6" s="21" t="s">
        <v>45</v>
      </c>
      <c r="AL6" s="21" t="s">
        <v>46</v>
      </c>
      <c r="AM6" s="21" t="s">
        <v>47</v>
      </c>
      <c r="AN6" s="21" t="s">
        <v>48</v>
      </c>
      <c r="AO6" s="21" t="s">
        <v>49</v>
      </c>
      <c r="AP6" s="21" t="s">
        <v>50</v>
      </c>
      <c r="AQ6" s="21" t="s">
        <v>51</v>
      </c>
      <c r="AR6" s="21" t="s">
        <v>52</v>
      </c>
      <c r="AS6" s="21" t="s">
        <v>53</v>
      </c>
      <c r="AT6" s="21" t="s">
        <v>54</v>
      </c>
      <c r="AU6" s="21" t="s">
        <v>55</v>
      </c>
      <c r="AV6" s="21" t="s">
        <v>56</v>
      </c>
      <c r="AW6" s="21" t="s">
        <v>57</v>
      </c>
      <c r="AX6" s="21" t="s">
        <v>58</v>
      </c>
      <c r="AY6" s="21" t="s">
        <v>59</v>
      </c>
      <c r="AZ6" s="21" t="s">
        <v>60</v>
      </c>
      <c r="BA6" s="21" t="s">
        <v>61</v>
      </c>
      <c r="BB6" s="21" t="s">
        <v>62</v>
      </c>
      <c r="BC6" s="21" t="s">
        <v>63</v>
      </c>
      <c r="BD6" s="21" t="s">
        <v>64</v>
      </c>
      <c r="BE6" s="21" t="s">
        <v>65</v>
      </c>
      <c r="BF6" s="21" t="s">
        <v>66</v>
      </c>
      <c r="BG6" s="21" t="s">
        <v>67</v>
      </c>
      <c r="BH6" s="22"/>
    </row>
    <row r="7" spans="1:60" ht="21" customHeight="1" x14ac:dyDescent="0.2">
      <c r="A7" s="23" t="s">
        <v>68</v>
      </c>
      <c r="B7" s="24"/>
      <c r="C7" s="23" t="s">
        <v>69</v>
      </c>
      <c r="D7" s="23">
        <f t="shared" ref="D7:BG7" si="0">+D8+D42+D87+D100</f>
        <v>180914447000</v>
      </c>
      <c r="E7" s="23">
        <f t="shared" si="0"/>
        <v>4045922790</v>
      </c>
      <c r="F7" s="23">
        <f t="shared" si="0"/>
        <v>4045922790</v>
      </c>
      <c r="G7" s="23">
        <f t="shared" si="0"/>
        <v>180914447000</v>
      </c>
      <c r="H7" s="23">
        <f t="shared" si="0"/>
        <v>167755522739.5</v>
      </c>
      <c r="I7" s="23">
        <f t="shared" si="0"/>
        <v>1593589939.1399999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169349112678.64001</v>
      </c>
      <c r="U7" s="23">
        <f t="shared" si="0"/>
        <v>19960738238.18</v>
      </c>
      <c r="V7" s="23">
        <f t="shared" si="0"/>
        <v>13966275483.889999</v>
      </c>
      <c r="W7" s="23">
        <f t="shared" si="0"/>
        <v>0</v>
      </c>
      <c r="X7" s="23">
        <f t="shared" si="0"/>
        <v>0</v>
      </c>
      <c r="Y7" s="23">
        <f t="shared" si="0"/>
        <v>0</v>
      </c>
      <c r="Z7" s="23">
        <f t="shared" si="0"/>
        <v>0</v>
      </c>
      <c r="AA7" s="23">
        <f t="shared" si="0"/>
        <v>0</v>
      </c>
      <c r="AB7" s="23">
        <f t="shared" si="0"/>
        <v>0</v>
      </c>
      <c r="AC7" s="23">
        <f t="shared" si="0"/>
        <v>0</v>
      </c>
      <c r="AD7" s="23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33927013722.07</v>
      </c>
      <c r="AH7" s="23">
        <f t="shared" si="0"/>
        <v>8848230685.3199997</v>
      </c>
      <c r="AI7" s="23">
        <f t="shared" si="0"/>
        <v>10858184210.129999</v>
      </c>
      <c r="AJ7" s="23">
        <f t="shared" si="0"/>
        <v>0</v>
      </c>
      <c r="AK7" s="23">
        <f t="shared" si="0"/>
        <v>0</v>
      </c>
      <c r="AL7" s="23">
        <f t="shared" si="0"/>
        <v>0</v>
      </c>
      <c r="AM7" s="23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0</v>
      </c>
      <c r="AQ7" s="23">
        <f t="shared" si="0"/>
        <v>0</v>
      </c>
      <c r="AR7" s="23">
        <f t="shared" si="0"/>
        <v>0</v>
      </c>
      <c r="AS7" s="23">
        <f t="shared" si="0"/>
        <v>0</v>
      </c>
      <c r="AT7" s="23">
        <f t="shared" si="0"/>
        <v>19706414895.450001</v>
      </c>
      <c r="AU7" s="23">
        <f t="shared" si="0"/>
        <v>8848230685.3199997</v>
      </c>
      <c r="AV7" s="23">
        <f t="shared" si="0"/>
        <v>10858184210.129999</v>
      </c>
      <c r="AW7" s="23">
        <f t="shared" si="0"/>
        <v>0</v>
      </c>
      <c r="AX7" s="23">
        <f t="shared" si="0"/>
        <v>0</v>
      </c>
      <c r="AY7" s="23">
        <f t="shared" si="0"/>
        <v>0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0</v>
      </c>
      <c r="BD7" s="23">
        <f t="shared" si="0"/>
        <v>0</v>
      </c>
      <c r="BE7" s="23">
        <f t="shared" si="0"/>
        <v>0</v>
      </c>
      <c r="BF7" s="23">
        <f t="shared" si="0"/>
        <v>0</v>
      </c>
      <c r="BG7" s="23">
        <f t="shared" si="0"/>
        <v>19706414895.450001</v>
      </c>
      <c r="BH7" s="25">
        <f>AT7-BG7</f>
        <v>0</v>
      </c>
    </row>
    <row r="8" spans="1:60" s="8" customFormat="1" ht="21" customHeight="1" x14ac:dyDescent="0.2">
      <c r="A8" s="26" t="s">
        <v>70</v>
      </c>
      <c r="B8" s="27"/>
      <c r="C8" s="26" t="s">
        <v>71</v>
      </c>
      <c r="D8" s="26">
        <f>+D9</f>
        <v>146352000000</v>
      </c>
      <c r="E8" s="26">
        <f t="shared" ref="E8:BF8" si="1">+E9</f>
        <v>0</v>
      </c>
      <c r="F8" s="26">
        <f t="shared" si="1"/>
        <v>0</v>
      </c>
      <c r="G8" s="26">
        <f t="shared" si="1"/>
        <v>146352000000</v>
      </c>
      <c r="H8" s="26">
        <f>+H9</f>
        <v>146352000000</v>
      </c>
      <c r="I8" s="26">
        <f t="shared" si="1"/>
        <v>-872408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146351127592</v>
      </c>
      <c r="U8" s="26">
        <f t="shared" si="1"/>
        <v>8394036568</v>
      </c>
      <c r="V8" s="26">
        <f t="shared" si="1"/>
        <v>9465955776</v>
      </c>
      <c r="W8" s="26">
        <f t="shared" si="1"/>
        <v>0</v>
      </c>
      <c r="X8" s="26">
        <f t="shared" si="1"/>
        <v>0</v>
      </c>
      <c r="Y8" s="26">
        <f t="shared" si="1"/>
        <v>0</v>
      </c>
      <c r="Z8" s="26">
        <f t="shared" si="1"/>
        <v>0</v>
      </c>
      <c r="AA8" s="26">
        <f t="shared" si="1"/>
        <v>0</v>
      </c>
      <c r="AB8" s="26">
        <f t="shared" si="1"/>
        <v>0</v>
      </c>
      <c r="AC8" s="26">
        <f t="shared" si="1"/>
        <v>0</v>
      </c>
      <c r="AD8" s="26">
        <f t="shared" si="1"/>
        <v>0</v>
      </c>
      <c r="AE8" s="26">
        <f t="shared" si="1"/>
        <v>0</v>
      </c>
      <c r="AF8" s="26">
        <f t="shared" si="1"/>
        <v>0</v>
      </c>
      <c r="AG8" s="26">
        <f t="shared" si="1"/>
        <v>17859992344</v>
      </c>
      <c r="AH8" s="26">
        <f t="shared" si="1"/>
        <v>8394036568</v>
      </c>
      <c r="AI8" s="26">
        <f t="shared" si="1"/>
        <v>9465955776</v>
      </c>
      <c r="AJ8" s="26">
        <f t="shared" si="1"/>
        <v>0</v>
      </c>
      <c r="AK8" s="26">
        <f t="shared" si="1"/>
        <v>0</v>
      </c>
      <c r="AL8" s="26">
        <f t="shared" si="1"/>
        <v>0</v>
      </c>
      <c r="AM8" s="26">
        <f t="shared" si="1"/>
        <v>0</v>
      </c>
      <c r="AN8" s="26">
        <f t="shared" si="1"/>
        <v>0</v>
      </c>
      <c r="AO8" s="26">
        <f t="shared" si="1"/>
        <v>0</v>
      </c>
      <c r="AP8" s="26">
        <f t="shared" si="1"/>
        <v>0</v>
      </c>
      <c r="AQ8" s="26">
        <f t="shared" si="1"/>
        <v>0</v>
      </c>
      <c r="AR8" s="26">
        <f t="shared" si="1"/>
        <v>0</v>
      </c>
      <c r="AS8" s="26">
        <f t="shared" si="1"/>
        <v>0</v>
      </c>
      <c r="AT8" s="26">
        <f>+AT9</f>
        <v>17859992344</v>
      </c>
      <c r="AU8" s="26">
        <f t="shared" si="1"/>
        <v>8394036568</v>
      </c>
      <c r="AV8" s="26">
        <f t="shared" si="1"/>
        <v>9465955776</v>
      </c>
      <c r="AW8" s="26">
        <f t="shared" si="1"/>
        <v>0</v>
      </c>
      <c r="AX8" s="26">
        <f t="shared" si="1"/>
        <v>0</v>
      </c>
      <c r="AY8" s="26">
        <f t="shared" si="1"/>
        <v>0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>+BG9</f>
        <v>17859992344</v>
      </c>
      <c r="BH8" s="25">
        <f t="shared" ref="BH8:BH71" si="2">AT8-BG8</f>
        <v>0</v>
      </c>
    </row>
    <row r="9" spans="1:60" s="8" customFormat="1" ht="21" customHeight="1" x14ac:dyDescent="0.2">
      <c r="A9" s="28" t="s">
        <v>72</v>
      </c>
      <c r="B9" s="29"/>
      <c r="C9" s="28" t="s">
        <v>73</v>
      </c>
      <c r="D9" s="28">
        <f t="shared" ref="D9:BF9" si="3">SUM(D10,D22,D32)</f>
        <v>146352000000</v>
      </c>
      <c r="E9" s="28">
        <f t="shared" si="3"/>
        <v>0</v>
      </c>
      <c r="F9" s="28">
        <f t="shared" si="3"/>
        <v>0</v>
      </c>
      <c r="G9" s="28">
        <f t="shared" si="3"/>
        <v>146352000000</v>
      </c>
      <c r="H9" s="28">
        <f t="shared" si="3"/>
        <v>146352000000</v>
      </c>
      <c r="I9" s="28">
        <f t="shared" si="3"/>
        <v>-872408</v>
      </c>
      <c r="J9" s="28">
        <f t="shared" si="3"/>
        <v>0</v>
      </c>
      <c r="K9" s="28">
        <f t="shared" si="3"/>
        <v>0</v>
      </c>
      <c r="L9" s="28">
        <f t="shared" si="3"/>
        <v>0</v>
      </c>
      <c r="M9" s="28">
        <f t="shared" si="3"/>
        <v>0</v>
      </c>
      <c r="N9" s="28">
        <f t="shared" si="3"/>
        <v>0</v>
      </c>
      <c r="O9" s="28">
        <f t="shared" si="3"/>
        <v>0</v>
      </c>
      <c r="P9" s="28">
        <f t="shared" si="3"/>
        <v>0</v>
      </c>
      <c r="Q9" s="28">
        <f t="shared" si="3"/>
        <v>0</v>
      </c>
      <c r="R9" s="28">
        <f t="shared" si="3"/>
        <v>0</v>
      </c>
      <c r="S9" s="28">
        <f t="shared" si="3"/>
        <v>0</v>
      </c>
      <c r="T9" s="28">
        <f t="shared" si="3"/>
        <v>146351127592</v>
      </c>
      <c r="U9" s="28">
        <f t="shared" si="3"/>
        <v>8394036568</v>
      </c>
      <c r="V9" s="28">
        <f t="shared" si="3"/>
        <v>9465955776</v>
      </c>
      <c r="W9" s="28">
        <f t="shared" si="3"/>
        <v>0</v>
      </c>
      <c r="X9" s="28">
        <f t="shared" si="3"/>
        <v>0</v>
      </c>
      <c r="Y9" s="28">
        <f t="shared" si="3"/>
        <v>0</v>
      </c>
      <c r="Z9" s="28">
        <f t="shared" si="3"/>
        <v>0</v>
      </c>
      <c r="AA9" s="28">
        <f t="shared" si="3"/>
        <v>0</v>
      </c>
      <c r="AB9" s="28">
        <f t="shared" si="3"/>
        <v>0</v>
      </c>
      <c r="AC9" s="28">
        <f t="shared" si="3"/>
        <v>0</v>
      </c>
      <c r="AD9" s="28">
        <f t="shared" si="3"/>
        <v>0</v>
      </c>
      <c r="AE9" s="28">
        <f t="shared" si="3"/>
        <v>0</v>
      </c>
      <c r="AF9" s="28">
        <f t="shared" si="3"/>
        <v>0</v>
      </c>
      <c r="AG9" s="28">
        <f t="shared" si="3"/>
        <v>17859992344</v>
      </c>
      <c r="AH9" s="28">
        <f t="shared" si="3"/>
        <v>8394036568</v>
      </c>
      <c r="AI9" s="28">
        <f t="shared" si="3"/>
        <v>9465955776</v>
      </c>
      <c r="AJ9" s="28">
        <f t="shared" si="3"/>
        <v>0</v>
      </c>
      <c r="AK9" s="28">
        <f t="shared" si="3"/>
        <v>0</v>
      </c>
      <c r="AL9" s="28">
        <f t="shared" si="3"/>
        <v>0</v>
      </c>
      <c r="AM9" s="28">
        <f t="shared" si="3"/>
        <v>0</v>
      </c>
      <c r="AN9" s="28">
        <f t="shared" si="3"/>
        <v>0</v>
      </c>
      <c r="AO9" s="28">
        <f t="shared" si="3"/>
        <v>0</v>
      </c>
      <c r="AP9" s="28">
        <f t="shared" si="3"/>
        <v>0</v>
      </c>
      <c r="AQ9" s="28">
        <f t="shared" si="3"/>
        <v>0</v>
      </c>
      <c r="AR9" s="28">
        <f t="shared" si="3"/>
        <v>0</v>
      </c>
      <c r="AS9" s="28">
        <f t="shared" si="3"/>
        <v>0</v>
      </c>
      <c r="AT9" s="28">
        <f>SUM(AT10,AT22,AT32)</f>
        <v>17859992344</v>
      </c>
      <c r="AU9" s="28">
        <f t="shared" si="3"/>
        <v>8394036568</v>
      </c>
      <c r="AV9" s="28">
        <f t="shared" si="3"/>
        <v>9465955776</v>
      </c>
      <c r="AW9" s="28">
        <f t="shared" si="3"/>
        <v>0</v>
      </c>
      <c r="AX9" s="28">
        <f t="shared" si="3"/>
        <v>0</v>
      </c>
      <c r="AY9" s="28">
        <f>SUM(AY10,AY22,AY32)</f>
        <v>0</v>
      </c>
      <c r="AZ9" s="28">
        <f t="shared" si="3"/>
        <v>0</v>
      </c>
      <c r="BA9" s="28">
        <f t="shared" si="3"/>
        <v>0</v>
      </c>
      <c r="BB9" s="28">
        <f t="shared" si="3"/>
        <v>0</v>
      </c>
      <c r="BC9" s="28">
        <f t="shared" si="3"/>
        <v>0</v>
      </c>
      <c r="BD9" s="28">
        <f t="shared" si="3"/>
        <v>0</v>
      </c>
      <c r="BE9" s="28">
        <f t="shared" si="3"/>
        <v>0</v>
      </c>
      <c r="BF9" s="28">
        <f t="shared" si="3"/>
        <v>0</v>
      </c>
      <c r="BG9" s="28">
        <f>SUM(BG10,BG22,BG32)</f>
        <v>17859992344</v>
      </c>
      <c r="BH9" s="25">
        <f t="shared" si="2"/>
        <v>0</v>
      </c>
    </row>
    <row r="10" spans="1:60" s="8" customFormat="1" ht="21" customHeight="1" x14ac:dyDescent="0.2">
      <c r="A10" s="30" t="s">
        <v>74</v>
      </c>
      <c r="B10" s="31"/>
      <c r="C10" s="30" t="s">
        <v>75</v>
      </c>
      <c r="D10" s="30">
        <f>SUM(D11)</f>
        <v>98681000000</v>
      </c>
      <c r="E10" s="30">
        <f>SUM(E11)</f>
        <v>0</v>
      </c>
      <c r="F10" s="30">
        <f>SUM(F11)</f>
        <v>0</v>
      </c>
      <c r="G10" s="30">
        <f>SUM(G11)</f>
        <v>98681000000</v>
      </c>
      <c r="H10" s="30">
        <f>SUM(H11)</f>
        <v>98681000000</v>
      </c>
      <c r="I10" s="30">
        <f t="shared" ref="I10:BG10" si="4">SUM(I11)</f>
        <v>-872408</v>
      </c>
      <c r="J10" s="30">
        <f t="shared" si="4"/>
        <v>0</v>
      </c>
      <c r="K10" s="30">
        <f t="shared" si="4"/>
        <v>0</v>
      </c>
      <c r="L10" s="30">
        <f t="shared" si="4"/>
        <v>0</v>
      </c>
      <c r="M10" s="30">
        <f t="shared" si="4"/>
        <v>0</v>
      </c>
      <c r="N10" s="30">
        <f t="shared" si="4"/>
        <v>0</v>
      </c>
      <c r="O10" s="30">
        <f t="shared" si="4"/>
        <v>0</v>
      </c>
      <c r="P10" s="30">
        <f t="shared" si="4"/>
        <v>0</v>
      </c>
      <c r="Q10" s="30">
        <f t="shared" si="4"/>
        <v>0</v>
      </c>
      <c r="R10" s="30">
        <f t="shared" si="4"/>
        <v>0</v>
      </c>
      <c r="S10" s="30">
        <f t="shared" si="4"/>
        <v>0</v>
      </c>
      <c r="T10" s="30">
        <f t="shared" si="4"/>
        <v>98680127592</v>
      </c>
      <c r="U10" s="30">
        <f t="shared" si="4"/>
        <v>5904917820</v>
      </c>
      <c r="V10" s="30">
        <f t="shared" si="4"/>
        <v>6564674158</v>
      </c>
      <c r="W10" s="30">
        <f t="shared" si="4"/>
        <v>0</v>
      </c>
      <c r="X10" s="30">
        <f t="shared" si="4"/>
        <v>0</v>
      </c>
      <c r="Y10" s="30">
        <f t="shared" si="4"/>
        <v>0</v>
      </c>
      <c r="Z10" s="30">
        <f t="shared" si="4"/>
        <v>0</v>
      </c>
      <c r="AA10" s="30">
        <f t="shared" si="4"/>
        <v>0</v>
      </c>
      <c r="AB10" s="30">
        <f t="shared" si="4"/>
        <v>0</v>
      </c>
      <c r="AC10" s="30">
        <f t="shared" si="4"/>
        <v>0</v>
      </c>
      <c r="AD10" s="30">
        <f t="shared" si="4"/>
        <v>0</v>
      </c>
      <c r="AE10" s="30">
        <f t="shared" si="4"/>
        <v>0</v>
      </c>
      <c r="AF10" s="30">
        <f t="shared" si="4"/>
        <v>0</v>
      </c>
      <c r="AG10" s="30">
        <f t="shared" si="4"/>
        <v>12469591978</v>
      </c>
      <c r="AH10" s="30">
        <f t="shared" si="4"/>
        <v>5904917820</v>
      </c>
      <c r="AI10" s="30">
        <f t="shared" si="4"/>
        <v>6564674158</v>
      </c>
      <c r="AJ10" s="30">
        <f t="shared" si="4"/>
        <v>0</v>
      </c>
      <c r="AK10" s="30">
        <f t="shared" si="4"/>
        <v>0</v>
      </c>
      <c r="AL10" s="30">
        <f t="shared" si="4"/>
        <v>0</v>
      </c>
      <c r="AM10" s="30">
        <f t="shared" si="4"/>
        <v>0</v>
      </c>
      <c r="AN10" s="30">
        <f t="shared" si="4"/>
        <v>0</v>
      </c>
      <c r="AO10" s="30">
        <f t="shared" si="4"/>
        <v>0</v>
      </c>
      <c r="AP10" s="30">
        <f t="shared" si="4"/>
        <v>0</v>
      </c>
      <c r="AQ10" s="30">
        <f t="shared" si="4"/>
        <v>0</v>
      </c>
      <c r="AR10" s="30">
        <f t="shared" si="4"/>
        <v>0</v>
      </c>
      <c r="AS10" s="30">
        <f t="shared" si="4"/>
        <v>0</v>
      </c>
      <c r="AT10" s="30">
        <f>SUM(AT11)</f>
        <v>12469591978</v>
      </c>
      <c r="AU10" s="30">
        <f t="shared" si="4"/>
        <v>5904917820</v>
      </c>
      <c r="AV10" s="30">
        <f t="shared" si="4"/>
        <v>6564674158</v>
      </c>
      <c r="AW10" s="30">
        <f t="shared" si="4"/>
        <v>0</v>
      </c>
      <c r="AX10" s="30">
        <f t="shared" si="4"/>
        <v>0</v>
      </c>
      <c r="AY10" s="30">
        <f>SUM(AY11)</f>
        <v>0</v>
      </c>
      <c r="AZ10" s="30">
        <f t="shared" si="4"/>
        <v>0</v>
      </c>
      <c r="BA10" s="30">
        <f t="shared" si="4"/>
        <v>0</v>
      </c>
      <c r="BB10" s="30">
        <f t="shared" si="4"/>
        <v>0</v>
      </c>
      <c r="BC10" s="30">
        <f t="shared" si="4"/>
        <v>0</v>
      </c>
      <c r="BD10" s="30">
        <f t="shared" si="4"/>
        <v>0</v>
      </c>
      <c r="BE10" s="30">
        <f t="shared" si="4"/>
        <v>0</v>
      </c>
      <c r="BF10" s="30">
        <f t="shared" si="4"/>
        <v>0</v>
      </c>
      <c r="BG10" s="30">
        <f t="shared" si="4"/>
        <v>12469591978</v>
      </c>
      <c r="BH10" s="25">
        <f t="shared" si="2"/>
        <v>0</v>
      </c>
    </row>
    <row r="11" spans="1:60" s="8" customFormat="1" ht="21" customHeight="1" x14ac:dyDescent="0.2">
      <c r="A11" s="32" t="s">
        <v>76</v>
      </c>
      <c r="B11" s="33"/>
      <c r="C11" s="34" t="s">
        <v>77</v>
      </c>
      <c r="D11" s="34">
        <f>SUM(D12:D21)</f>
        <v>98681000000</v>
      </c>
      <c r="E11" s="34">
        <f>SUM(E12:E21)</f>
        <v>0</v>
      </c>
      <c r="F11" s="34">
        <f t="shared" ref="F11:BE11" si="5">SUM(F12:F21)</f>
        <v>0</v>
      </c>
      <c r="G11" s="34">
        <f t="shared" si="5"/>
        <v>98681000000</v>
      </c>
      <c r="H11" s="34">
        <f t="shared" si="5"/>
        <v>98681000000</v>
      </c>
      <c r="I11" s="34">
        <f t="shared" si="5"/>
        <v>-872408</v>
      </c>
      <c r="J11" s="34">
        <f t="shared" si="5"/>
        <v>0</v>
      </c>
      <c r="K11" s="34">
        <f t="shared" si="5"/>
        <v>0</v>
      </c>
      <c r="L11" s="34">
        <f t="shared" si="5"/>
        <v>0</v>
      </c>
      <c r="M11" s="34">
        <f t="shared" si="5"/>
        <v>0</v>
      </c>
      <c r="N11" s="34">
        <f>SUM(N12:N21)</f>
        <v>0</v>
      </c>
      <c r="O11" s="34">
        <f t="shared" si="5"/>
        <v>0</v>
      </c>
      <c r="P11" s="34">
        <f t="shared" si="5"/>
        <v>0</v>
      </c>
      <c r="Q11" s="34">
        <f>SUM(Q12:Q21)</f>
        <v>0</v>
      </c>
      <c r="R11" s="34">
        <f>SUM(R12:R21)</f>
        <v>0</v>
      </c>
      <c r="S11" s="34">
        <f t="shared" si="5"/>
        <v>0</v>
      </c>
      <c r="T11" s="34">
        <f>SUM(T12:T21)</f>
        <v>98680127592</v>
      </c>
      <c r="U11" s="34">
        <f t="shared" si="5"/>
        <v>5904917820</v>
      </c>
      <c r="V11" s="34">
        <f>SUM(V12:V21)</f>
        <v>6564674158</v>
      </c>
      <c r="W11" s="34">
        <f t="shared" si="5"/>
        <v>0</v>
      </c>
      <c r="X11" s="34">
        <f t="shared" si="5"/>
        <v>0</v>
      </c>
      <c r="Y11" s="34">
        <f t="shared" si="5"/>
        <v>0</v>
      </c>
      <c r="Z11" s="34">
        <f t="shared" si="5"/>
        <v>0</v>
      </c>
      <c r="AA11" s="34">
        <f t="shared" si="5"/>
        <v>0</v>
      </c>
      <c r="AB11" s="34">
        <f t="shared" si="5"/>
        <v>0</v>
      </c>
      <c r="AC11" s="34">
        <f t="shared" si="5"/>
        <v>0</v>
      </c>
      <c r="AD11" s="34">
        <f t="shared" si="5"/>
        <v>0</v>
      </c>
      <c r="AE11" s="34">
        <f t="shared" si="5"/>
        <v>0</v>
      </c>
      <c r="AF11" s="34">
        <f t="shared" si="5"/>
        <v>0</v>
      </c>
      <c r="AG11" s="34">
        <f t="shared" si="5"/>
        <v>12469591978</v>
      </c>
      <c r="AH11" s="34">
        <f t="shared" si="5"/>
        <v>5904917820</v>
      </c>
      <c r="AI11" s="34">
        <f t="shared" si="5"/>
        <v>6564674158</v>
      </c>
      <c r="AJ11" s="34">
        <f t="shared" si="5"/>
        <v>0</v>
      </c>
      <c r="AK11" s="34">
        <f t="shared" si="5"/>
        <v>0</v>
      </c>
      <c r="AL11" s="34">
        <f t="shared" si="5"/>
        <v>0</v>
      </c>
      <c r="AM11" s="34">
        <f t="shared" si="5"/>
        <v>0</v>
      </c>
      <c r="AN11" s="34">
        <f t="shared" si="5"/>
        <v>0</v>
      </c>
      <c r="AO11" s="34">
        <f t="shared" si="5"/>
        <v>0</v>
      </c>
      <c r="AP11" s="34">
        <f t="shared" si="5"/>
        <v>0</v>
      </c>
      <c r="AQ11" s="34">
        <f t="shared" si="5"/>
        <v>0</v>
      </c>
      <c r="AR11" s="34">
        <f t="shared" si="5"/>
        <v>0</v>
      </c>
      <c r="AS11" s="34">
        <f>SUM(AS12:AS21)</f>
        <v>0</v>
      </c>
      <c r="AT11" s="34">
        <f>SUM(AT12:AT21)</f>
        <v>12469591978</v>
      </c>
      <c r="AU11" s="34">
        <f t="shared" si="5"/>
        <v>5904917820</v>
      </c>
      <c r="AV11" s="34">
        <f t="shared" si="5"/>
        <v>6564674158</v>
      </c>
      <c r="AW11" s="34">
        <f t="shared" si="5"/>
        <v>0</v>
      </c>
      <c r="AX11" s="34">
        <f t="shared" si="5"/>
        <v>0</v>
      </c>
      <c r="AY11" s="34">
        <f>SUM(AY12:AY21)</f>
        <v>0</v>
      </c>
      <c r="AZ11" s="34">
        <f t="shared" si="5"/>
        <v>0</v>
      </c>
      <c r="BA11" s="34">
        <f t="shared" si="5"/>
        <v>0</v>
      </c>
      <c r="BB11" s="34">
        <f t="shared" si="5"/>
        <v>0</v>
      </c>
      <c r="BC11" s="34">
        <f t="shared" si="5"/>
        <v>0</v>
      </c>
      <c r="BD11" s="34">
        <f t="shared" si="5"/>
        <v>0</v>
      </c>
      <c r="BE11" s="34">
        <f t="shared" si="5"/>
        <v>0</v>
      </c>
      <c r="BF11" s="34">
        <f>SUM(BF12:BF21)</f>
        <v>0</v>
      </c>
      <c r="BG11" s="34">
        <f>SUM(BG12:BG21)</f>
        <v>12469591978</v>
      </c>
      <c r="BH11" s="25">
        <f t="shared" si="2"/>
        <v>0</v>
      </c>
    </row>
    <row r="12" spans="1:60" ht="21" customHeight="1" x14ac:dyDescent="0.2">
      <c r="A12" s="35" t="s">
        <v>78</v>
      </c>
      <c r="B12" s="36" t="s">
        <v>79</v>
      </c>
      <c r="C12" s="37" t="s">
        <v>80</v>
      </c>
      <c r="D12" s="37">
        <v>77903124311</v>
      </c>
      <c r="E12" s="37">
        <v>0</v>
      </c>
      <c r="F12" s="37">
        <v>0</v>
      </c>
      <c r="G12" s="37">
        <f>SUM(D12:E12)-F12</f>
        <v>77903124311</v>
      </c>
      <c r="H12" s="37">
        <v>77903124311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f>SUM(H12:S12)</f>
        <v>77903124311</v>
      </c>
      <c r="U12" s="37">
        <v>5436389947</v>
      </c>
      <c r="V12" s="37">
        <v>6170207351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f>SUM(U12:AF12)</f>
        <v>11606597298</v>
      </c>
      <c r="AH12" s="37">
        <v>5436389947</v>
      </c>
      <c r="AI12" s="37">
        <v>6170207351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f>SUM(AH12:AS12)</f>
        <v>11606597298</v>
      </c>
      <c r="AU12" s="37">
        <v>5436389947</v>
      </c>
      <c r="AV12" s="37">
        <v>6170207351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f>SUM(AU12:BF12)</f>
        <v>11606597298</v>
      </c>
      <c r="BH12" s="25">
        <f t="shared" si="2"/>
        <v>0</v>
      </c>
    </row>
    <row r="13" spans="1:60" ht="21" customHeight="1" x14ac:dyDescent="0.2">
      <c r="A13" s="38" t="s">
        <v>81</v>
      </c>
      <c r="B13" s="36" t="s">
        <v>79</v>
      </c>
      <c r="C13" s="39" t="s">
        <v>82</v>
      </c>
      <c r="D13" s="37">
        <v>340136043</v>
      </c>
      <c r="E13" s="37">
        <v>0</v>
      </c>
      <c r="F13" s="37">
        <v>0</v>
      </c>
      <c r="G13" s="37">
        <f>SUM(D13:E13)-F13</f>
        <v>340136043</v>
      </c>
      <c r="H13" s="37">
        <v>340136043</v>
      </c>
      <c r="I13" s="37">
        <v>0</v>
      </c>
      <c r="J13" s="39">
        <v>0</v>
      </c>
      <c r="K13" s="39">
        <v>0</v>
      </c>
      <c r="L13" s="39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f t="shared" ref="T13:T21" si="6">SUM(H13:S13)</f>
        <v>340136043</v>
      </c>
      <c r="U13" s="37">
        <v>24191765</v>
      </c>
      <c r="V13" s="37">
        <v>24191765</v>
      </c>
      <c r="W13" s="39">
        <v>0</v>
      </c>
      <c r="X13" s="37">
        <v>0</v>
      </c>
      <c r="Y13" s="37">
        <v>0</v>
      </c>
      <c r="Z13" s="37">
        <v>0</v>
      </c>
      <c r="AA13" s="37">
        <v>0</v>
      </c>
      <c r="AB13" s="39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f t="shared" ref="AG13:AG21" si="7">SUM(U13:AF13)</f>
        <v>48383530</v>
      </c>
      <c r="AH13" s="37">
        <v>24191765</v>
      </c>
      <c r="AI13" s="37">
        <v>24191765</v>
      </c>
      <c r="AJ13" s="39">
        <v>0</v>
      </c>
      <c r="AK13" s="39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f t="shared" ref="AT13:AT19" si="8">SUM(AH13:AS13)</f>
        <v>48383530</v>
      </c>
      <c r="AU13" s="37">
        <v>24191765</v>
      </c>
      <c r="AV13" s="37">
        <v>24191765</v>
      </c>
      <c r="AW13" s="39">
        <v>0</v>
      </c>
      <c r="AX13" s="39">
        <v>0</v>
      </c>
      <c r="AY13" s="39">
        <v>0</v>
      </c>
      <c r="AZ13" s="37">
        <v>0</v>
      </c>
      <c r="BA13" s="39">
        <v>0</v>
      </c>
      <c r="BB13" s="39">
        <v>0</v>
      </c>
      <c r="BC13" s="37">
        <v>0</v>
      </c>
      <c r="BD13" s="37">
        <v>0</v>
      </c>
      <c r="BE13" s="39">
        <v>0</v>
      </c>
      <c r="BF13" s="37">
        <v>0</v>
      </c>
      <c r="BG13" s="37">
        <f t="shared" ref="BG13:BG21" si="9">SUM(AU13:BF13)</f>
        <v>48383530</v>
      </c>
      <c r="BH13" s="25">
        <f t="shared" si="2"/>
        <v>0</v>
      </c>
    </row>
    <row r="14" spans="1:60" ht="21" customHeight="1" x14ac:dyDescent="0.2">
      <c r="A14" s="38" t="s">
        <v>83</v>
      </c>
      <c r="B14" s="36" t="s">
        <v>79</v>
      </c>
      <c r="C14" s="39" t="s">
        <v>84</v>
      </c>
      <c r="D14" s="37">
        <v>1242235985</v>
      </c>
      <c r="E14" s="37">
        <v>0</v>
      </c>
      <c r="F14" s="37">
        <v>0</v>
      </c>
      <c r="G14" s="37">
        <f t="shared" ref="G14:G21" si="10">SUM(D14:E14)-F14</f>
        <v>1242235985</v>
      </c>
      <c r="H14" s="37">
        <v>1242235985</v>
      </c>
      <c r="I14" s="37">
        <v>0</v>
      </c>
      <c r="J14" s="39">
        <v>0</v>
      </c>
      <c r="K14" s="39">
        <v>0</v>
      </c>
      <c r="L14" s="39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f t="shared" si="6"/>
        <v>1242235985</v>
      </c>
      <c r="U14" s="37">
        <v>102293526</v>
      </c>
      <c r="V14" s="37">
        <v>107573144</v>
      </c>
      <c r="W14" s="39">
        <v>0</v>
      </c>
      <c r="X14" s="37">
        <v>0</v>
      </c>
      <c r="Y14" s="37">
        <v>0</v>
      </c>
      <c r="Z14" s="37">
        <v>0</v>
      </c>
      <c r="AA14" s="37">
        <v>0</v>
      </c>
      <c r="AB14" s="39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f t="shared" si="7"/>
        <v>209866670</v>
      </c>
      <c r="AH14" s="37">
        <v>102293526</v>
      </c>
      <c r="AI14" s="37">
        <v>107573144</v>
      </c>
      <c r="AJ14" s="39">
        <v>0</v>
      </c>
      <c r="AK14" s="39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f t="shared" si="8"/>
        <v>209866670</v>
      </c>
      <c r="AU14" s="37">
        <v>102293526</v>
      </c>
      <c r="AV14" s="37">
        <v>107573144</v>
      </c>
      <c r="AW14" s="39">
        <v>0</v>
      </c>
      <c r="AX14" s="39">
        <v>0</v>
      </c>
      <c r="AY14" s="39">
        <v>0</v>
      </c>
      <c r="AZ14" s="37">
        <v>0</v>
      </c>
      <c r="BA14" s="39">
        <v>0</v>
      </c>
      <c r="BB14" s="39">
        <v>0</v>
      </c>
      <c r="BC14" s="37">
        <v>0</v>
      </c>
      <c r="BD14" s="37">
        <v>0</v>
      </c>
      <c r="BE14" s="39">
        <v>0</v>
      </c>
      <c r="BF14" s="37">
        <v>0</v>
      </c>
      <c r="BG14" s="37">
        <f t="shared" si="9"/>
        <v>209866670</v>
      </c>
      <c r="BH14" s="25">
        <f t="shared" si="2"/>
        <v>0</v>
      </c>
    </row>
    <row r="15" spans="1:60" s="8" customFormat="1" ht="21" customHeight="1" x14ac:dyDescent="0.2">
      <c r="A15" s="38" t="s">
        <v>85</v>
      </c>
      <c r="B15" s="36" t="s">
        <v>79</v>
      </c>
      <c r="C15" s="39" t="s">
        <v>86</v>
      </c>
      <c r="D15" s="37">
        <v>236616378</v>
      </c>
      <c r="E15" s="37">
        <v>0</v>
      </c>
      <c r="F15" s="37">
        <v>0</v>
      </c>
      <c r="G15" s="37">
        <f t="shared" si="10"/>
        <v>236616378</v>
      </c>
      <c r="H15" s="37">
        <v>236616378</v>
      </c>
      <c r="I15" s="37">
        <v>0</v>
      </c>
      <c r="J15" s="39">
        <v>0</v>
      </c>
      <c r="K15" s="39">
        <v>0</v>
      </c>
      <c r="L15" s="39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f t="shared" si="6"/>
        <v>236616378</v>
      </c>
      <c r="U15" s="37">
        <v>14130655</v>
      </c>
      <c r="V15" s="37">
        <v>16069694</v>
      </c>
      <c r="W15" s="39">
        <v>0</v>
      </c>
      <c r="X15" s="37">
        <v>0</v>
      </c>
      <c r="Y15" s="37">
        <v>0</v>
      </c>
      <c r="Z15" s="37">
        <v>0</v>
      </c>
      <c r="AA15" s="37">
        <v>0</v>
      </c>
      <c r="AB15" s="39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f t="shared" si="7"/>
        <v>30200349</v>
      </c>
      <c r="AH15" s="37">
        <v>14130655</v>
      </c>
      <c r="AI15" s="37">
        <v>16069694</v>
      </c>
      <c r="AJ15" s="39">
        <v>0</v>
      </c>
      <c r="AK15" s="39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f t="shared" si="8"/>
        <v>30200349</v>
      </c>
      <c r="AU15" s="37">
        <v>14130655</v>
      </c>
      <c r="AV15" s="37">
        <v>16069694</v>
      </c>
      <c r="AW15" s="39">
        <v>0</v>
      </c>
      <c r="AX15" s="39">
        <v>0</v>
      </c>
      <c r="AY15" s="39">
        <v>0</v>
      </c>
      <c r="AZ15" s="37">
        <v>0</v>
      </c>
      <c r="BA15" s="39">
        <v>0</v>
      </c>
      <c r="BB15" s="39">
        <v>0</v>
      </c>
      <c r="BC15" s="37">
        <v>0</v>
      </c>
      <c r="BD15" s="37">
        <v>0</v>
      </c>
      <c r="BE15" s="39">
        <v>0</v>
      </c>
      <c r="BF15" s="37">
        <v>0</v>
      </c>
      <c r="BG15" s="37">
        <f t="shared" si="9"/>
        <v>30200349</v>
      </c>
      <c r="BH15" s="25">
        <f t="shared" si="2"/>
        <v>0</v>
      </c>
    </row>
    <row r="16" spans="1:60" s="8" customFormat="1" ht="21" customHeight="1" x14ac:dyDescent="0.2">
      <c r="A16" s="40" t="s">
        <v>87</v>
      </c>
      <c r="B16" s="36" t="s">
        <v>79</v>
      </c>
      <c r="C16" s="41" t="s">
        <v>88</v>
      </c>
      <c r="D16" s="37">
        <v>428867180</v>
      </c>
      <c r="E16" s="37">
        <v>0</v>
      </c>
      <c r="F16" s="37">
        <v>0</v>
      </c>
      <c r="G16" s="37">
        <f t="shared" si="10"/>
        <v>428867180</v>
      </c>
      <c r="H16" s="37">
        <v>428867180</v>
      </c>
      <c r="I16" s="37">
        <v>0</v>
      </c>
      <c r="J16" s="41">
        <v>0</v>
      </c>
      <c r="K16" s="41">
        <v>0</v>
      </c>
      <c r="L16" s="39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f t="shared" si="6"/>
        <v>428867180</v>
      </c>
      <c r="U16" s="37">
        <v>39905022</v>
      </c>
      <c r="V16" s="37">
        <v>45360200</v>
      </c>
      <c r="W16" s="39">
        <v>0</v>
      </c>
      <c r="X16" s="37">
        <v>0</v>
      </c>
      <c r="Y16" s="37">
        <v>0</v>
      </c>
      <c r="Z16" s="39">
        <v>0</v>
      </c>
      <c r="AA16" s="37">
        <v>0</v>
      </c>
      <c r="AB16" s="39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f t="shared" si="7"/>
        <v>85265222</v>
      </c>
      <c r="AH16" s="37">
        <v>39905022</v>
      </c>
      <c r="AI16" s="37">
        <v>45360200</v>
      </c>
      <c r="AJ16" s="39">
        <v>0</v>
      </c>
      <c r="AK16" s="41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f t="shared" si="8"/>
        <v>85265222</v>
      </c>
      <c r="AU16" s="37">
        <v>39905022</v>
      </c>
      <c r="AV16" s="37">
        <v>45360200</v>
      </c>
      <c r="AW16" s="39">
        <v>0</v>
      </c>
      <c r="AX16" s="41">
        <v>0</v>
      </c>
      <c r="AY16" s="41">
        <v>0</v>
      </c>
      <c r="AZ16" s="37">
        <v>0</v>
      </c>
      <c r="BA16" s="39">
        <v>0</v>
      </c>
      <c r="BB16" s="41">
        <v>0</v>
      </c>
      <c r="BC16" s="37">
        <v>0</v>
      </c>
      <c r="BD16" s="37">
        <v>0</v>
      </c>
      <c r="BE16" s="41">
        <v>0</v>
      </c>
      <c r="BF16" s="37">
        <v>0</v>
      </c>
      <c r="BG16" s="37">
        <f t="shared" si="9"/>
        <v>85265222</v>
      </c>
      <c r="BH16" s="25">
        <f t="shared" si="2"/>
        <v>0</v>
      </c>
    </row>
    <row r="17" spans="1:60" ht="21" customHeight="1" x14ac:dyDescent="0.2">
      <c r="A17" s="38" t="s">
        <v>89</v>
      </c>
      <c r="B17" s="36" t="s">
        <v>79</v>
      </c>
      <c r="C17" s="39" t="s">
        <v>90</v>
      </c>
      <c r="D17" s="37">
        <v>3800650572</v>
      </c>
      <c r="E17" s="37">
        <v>0</v>
      </c>
      <c r="F17" s="37">
        <v>0</v>
      </c>
      <c r="G17" s="37">
        <f t="shared" si="10"/>
        <v>3800650572</v>
      </c>
      <c r="H17" s="37">
        <v>3800650572</v>
      </c>
      <c r="I17" s="37">
        <v>0</v>
      </c>
      <c r="J17" s="39">
        <v>0</v>
      </c>
      <c r="K17" s="39">
        <v>0</v>
      </c>
      <c r="L17" s="39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f t="shared" si="6"/>
        <v>3800650572</v>
      </c>
      <c r="U17" s="37">
        <v>11435418</v>
      </c>
      <c r="V17" s="37">
        <v>6287226</v>
      </c>
      <c r="W17" s="39">
        <v>0</v>
      </c>
      <c r="X17" s="37">
        <v>0</v>
      </c>
      <c r="Y17" s="37">
        <v>0</v>
      </c>
      <c r="Z17" s="37">
        <v>0</v>
      </c>
      <c r="AA17" s="37">
        <v>0</v>
      </c>
      <c r="AB17" s="39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f t="shared" si="7"/>
        <v>17722644</v>
      </c>
      <c r="AH17" s="37">
        <v>11435418</v>
      </c>
      <c r="AI17" s="37">
        <v>6287226</v>
      </c>
      <c r="AJ17" s="39">
        <v>0</v>
      </c>
      <c r="AK17" s="39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f>SUM(AH17:AS17)</f>
        <v>17722644</v>
      </c>
      <c r="AU17" s="37">
        <v>11435418</v>
      </c>
      <c r="AV17" s="37">
        <v>6287226</v>
      </c>
      <c r="AW17" s="39">
        <v>0</v>
      </c>
      <c r="AX17" s="39">
        <v>0</v>
      </c>
      <c r="AY17" s="39">
        <v>0</v>
      </c>
      <c r="AZ17" s="37">
        <v>0</v>
      </c>
      <c r="BA17" s="39">
        <v>0</v>
      </c>
      <c r="BB17" s="39">
        <v>0</v>
      </c>
      <c r="BC17" s="37">
        <v>0</v>
      </c>
      <c r="BD17" s="37">
        <v>0</v>
      </c>
      <c r="BE17" s="39">
        <v>0</v>
      </c>
      <c r="BF17" s="37">
        <v>0</v>
      </c>
      <c r="BG17" s="37">
        <f t="shared" si="9"/>
        <v>17722644</v>
      </c>
      <c r="BH17" s="25">
        <f t="shared" si="2"/>
        <v>0</v>
      </c>
    </row>
    <row r="18" spans="1:60" s="8" customFormat="1" ht="21" customHeight="1" x14ac:dyDescent="0.2">
      <c r="A18" s="38" t="s">
        <v>91</v>
      </c>
      <c r="B18" s="36" t="s">
        <v>79</v>
      </c>
      <c r="C18" s="39" t="s">
        <v>92</v>
      </c>
      <c r="D18" s="37">
        <v>2647145730</v>
      </c>
      <c r="E18" s="37">
        <v>0</v>
      </c>
      <c r="F18" s="37">
        <v>0</v>
      </c>
      <c r="G18" s="37">
        <f t="shared" si="10"/>
        <v>2647145730</v>
      </c>
      <c r="H18" s="37">
        <v>2647145730</v>
      </c>
      <c r="I18" s="37">
        <v>0</v>
      </c>
      <c r="J18" s="39">
        <v>0</v>
      </c>
      <c r="K18" s="39">
        <v>0</v>
      </c>
      <c r="L18" s="39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f t="shared" si="6"/>
        <v>2647145730</v>
      </c>
      <c r="U18" s="37">
        <v>205594903</v>
      </c>
      <c r="V18" s="37">
        <v>97422078</v>
      </c>
      <c r="W18" s="39">
        <v>0</v>
      </c>
      <c r="X18" s="37">
        <v>0</v>
      </c>
      <c r="Y18" s="37">
        <v>0</v>
      </c>
      <c r="Z18" s="37">
        <v>0</v>
      </c>
      <c r="AA18" s="37">
        <v>0</v>
      </c>
      <c r="AB18" s="39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f t="shared" si="7"/>
        <v>303016981</v>
      </c>
      <c r="AH18" s="37">
        <v>205594903</v>
      </c>
      <c r="AI18" s="37">
        <v>97422078</v>
      </c>
      <c r="AJ18" s="39">
        <v>0</v>
      </c>
      <c r="AK18" s="39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f t="shared" si="8"/>
        <v>303016981</v>
      </c>
      <c r="AU18" s="37">
        <v>205594903</v>
      </c>
      <c r="AV18" s="37">
        <v>97422078</v>
      </c>
      <c r="AW18" s="39">
        <v>0</v>
      </c>
      <c r="AX18" s="39">
        <v>0</v>
      </c>
      <c r="AY18" s="39">
        <v>0</v>
      </c>
      <c r="AZ18" s="37">
        <v>0</v>
      </c>
      <c r="BA18" s="39">
        <v>0</v>
      </c>
      <c r="BB18" s="39">
        <v>0</v>
      </c>
      <c r="BC18" s="37">
        <v>0</v>
      </c>
      <c r="BD18" s="37">
        <v>0</v>
      </c>
      <c r="BE18" s="39">
        <v>0</v>
      </c>
      <c r="BF18" s="37">
        <v>0</v>
      </c>
      <c r="BG18" s="37">
        <f t="shared" si="9"/>
        <v>303016981</v>
      </c>
      <c r="BH18" s="25">
        <f t="shared" si="2"/>
        <v>0</v>
      </c>
    </row>
    <row r="19" spans="1:60" ht="21" customHeight="1" x14ac:dyDescent="0.2">
      <c r="A19" s="38" t="s">
        <v>93</v>
      </c>
      <c r="B19" s="36" t="s">
        <v>79</v>
      </c>
      <c r="C19" s="39" t="s">
        <v>94</v>
      </c>
      <c r="D19" s="37">
        <v>207039331</v>
      </c>
      <c r="E19" s="37">
        <v>0</v>
      </c>
      <c r="F19" s="37">
        <v>0</v>
      </c>
      <c r="G19" s="37">
        <f t="shared" si="10"/>
        <v>207039331</v>
      </c>
      <c r="H19" s="37">
        <v>207039331</v>
      </c>
      <c r="I19" s="37">
        <v>-872408</v>
      </c>
      <c r="J19" s="39">
        <v>0</v>
      </c>
      <c r="K19" s="39">
        <v>0</v>
      </c>
      <c r="L19" s="39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f t="shared" si="6"/>
        <v>206166923</v>
      </c>
      <c r="U19" s="37">
        <v>144264</v>
      </c>
      <c r="V19" s="37">
        <v>10302258</v>
      </c>
      <c r="W19" s="39">
        <v>0</v>
      </c>
      <c r="X19" s="37">
        <v>0</v>
      </c>
      <c r="Y19" s="37">
        <v>0</v>
      </c>
      <c r="Z19" s="37">
        <v>0</v>
      </c>
      <c r="AA19" s="37">
        <v>0</v>
      </c>
      <c r="AB19" s="39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f t="shared" si="7"/>
        <v>10446522</v>
      </c>
      <c r="AH19" s="37">
        <v>144264</v>
      </c>
      <c r="AI19" s="37">
        <v>10302258</v>
      </c>
      <c r="AJ19" s="39">
        <v>0</v>
      </c>
      <c r="AK19" s="39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f t="shared" si="8"/>
        <v>10446522</v>
      </c>
      <c r="AU19" s="37">
        <v>144264</v>
      </c>
      <c r="AV19" s="37">
        <v>10302258</v>
      </c>
      <c r="AW19" s="39">
        <v>0</v>
      </c>
      <c r="AX19" s="39">
        <v>0</v>
      </c>
      <c r="AY19" s="39">
        <v>0</v>
      </c>
      <c r="AZ19" s="37">
        <v>0</v>
      </c>
      <c r="BA19" s="39">
        <v>0</v>
      </c>
      <c r="BB19" s="39">
        <v>0</v>
      </c>
      <c r="BC19" s="37">
        <v>0</v>
      </c>
      <c r="BD19" s="37">
        <v>0</v>
      </c>
      <c r="BE19" s="39">
        <v>0</v>
      </c>
      <c r="BF19" s="37">
        <v>0</v>
      </c>
      <c r="BG19" s="37">
        <f t="shared" si="9"/>
        <v>10446522</v>
      </c>
      <c r="BH19" s="25">
        <f t="shared" si="2"/>
        <v>0</v>
      </c>
    </row>
    <row r="20" spans="1:60" ht="21" customHeight="1" x14ac:dyDescent="0.2">
      <c r="A20" s="38" t="s">
        <v>95</v>
      </c>
      <c r="B20" s="36" t="s">
        <v>79</v>
      </c>
      <c r="C20" s="39" t="s">
        <v>96</v>
      </c>
      <c r="D20" s="37">
        <v>8000591280</v>
      </c>
      <c r="E20" s="37">
        <v>0</v>
      </c>
      <c r="F20" s="37">
        <v>0</v>
      </c>
      <c r="G20" s="37">
        <f t="shared" si="10"/>
        <v>8000591280</v>
      </c>
      <c r="H20" s="37">
        <v>8000591280</v>
      </c>
      <c r="I20" s="37">
        <v>0</v>
      </c>
      <c r="J20" s="39">
        <v>0</v>
      </c>
      <c r="K20" s="39">
        <v>0</v>
      </c>
      <c r="L20" s="39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f t="shared" si="6"/>
        <v>8000591280</v>
      </c>
      <c r="U20" s="37">
        <v>1589824</v>
      </c>
      <c r="V20" s="37">
        <v>2316611</v>
      </c>
      <c r="W20" s="39">
        <v>0</v>
      </c>
      <c r="X20" s="37">
        <v>0</v>
      </c>
      <c r="Y20" s="37">
        <v>0</v>
      </c>
      <c r="Z20" s="37">
        <v>0</v>
      </c>
      <c r="AA20" s="37">
        <v>0</v>
      </c>
      <c r="AB20" s="39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f t="shared" si="7"/>
        <v>3906435</v>
      </c>
      <c r="AH20" s="37">
        <v>1589824</v>
      </c>
      <c r="AI20" s="37">
        <v>2316611</v>
      </c>
      <c r="AJ20" s="39">
        <v>0</v>
      </c>
      <c r="AK20" s="39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f>SUM(AH20:AS20)</f>
        <v>3906435</v>
      </c>
      <c r="AU20" s="37">
        <v>1589824</v>
      </c>
      <c r="AV20" s="37">
        <v>2316611</v>
      </c>
      <c r="AW20" s="39">
        <v>0</v>
      </c>
      <c r="AX20" s="39">
        <v>0</v>
      </c>
      <c r="AY20" s="39">
        <v>0</v>
      </c>
      <c r="AZ20" s="37">
        <v>0</v>
      </c>
      <c r="BA20" s="39">
        <v>0</v>
      </c>
      <c r="BB20" s="39">
        <v>0</v>
      </c>
      <c r="BC20" s="37">
        <v>0</v>
      </c>
      <c r="BD20" s="37">
        <v>0</v>
      </c>
      <c r="BE20" s="39">
        <v>0</v>
      </c>
      <c r="BF20" s="37">
        <v>0</v>
      </c>
      <c r="BG20" s="37">
        <f t="shared" si="9"/>
        <v>3906435</v>
      </c>
      <c r="BH20" s="25">
        <f t="shared" si="2"/>
        <v>0</v>
      </c>
    </row>
    <row r="21" spans="1:60" ht="21" customHeight="1" x14ac:dyDescent="0.2">
      <c r="A21" s="38" t="s">
        <v>97</v>
      </c>
      <c r="B21" s="36" t="s">
        <v>79</v>
      </c>
      <c r="C21" s="39" t="s">
        <v>98</v>
      </c>
      <c r="D21" s="37">
        <v>3874593190</v>
      </c>
      <c r="E21" s="37">
        <v>0</v>
      </c>
      <c r="F21" s="37">
        <v>0</v>
      </c>
      <c r="G21" s="37">
        <f t="shared" si="10"/>
        <v>3874593190</v>
      </c>
      <c r="H21" s="37">
        <v>3874593190</v>
      </c>
      <c r="I21" s="37">
        <v>0</v>
      </c>
      <c r="J21" s="39">
        <v>0</v>
      </c>
      <c r="K21" s="39">
        <v>0</v>
      </c>
      <c r="L21" s="39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f t="shared" si="6"/>
        <v>3874593190</v>
      </c>
      <c r="U21" s="37">
        <v>69242496</v>
      </c>
      <c r="V21" s="37">
        <v>84943831</v>
      </c>
      <c r="W21" s="39">
        <v>0</v>
      </c>
      <c r="X21" s="37">
        <v>0</v>
      </c>
      <c r="Y21" s="37">
        <v>0</v>
      </c>
      <c r="Z21" s="37">
        <v>0</v>
      </c>
      <c r="AA21" s="37">
        <v>0</v>
      </c>
      <c r="AB21" s="39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f t="shared" si="7"/>
        <v>154186327</v>
      </c>
      <c r="AH21" s="37">
        <v>69242496</v>
      </c>
      <c r="AI21" s="37">
        <v>84943831</v>
      </c>
      <c r="AJ21" s="39">
        <v>0</v>
      </c>
      <c r="AK21" s="39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f>SUM(AH21:AS21)</f>
        <v>154186327</v>
      </c>
      <c r="AU21" s="37">
        <v>69242496</v>
      </c>
      <c r="AV21" s="37">
        <v>84943831</v>
      </c>
      <c r="AW21" s="39">
        <v>0</v>
      </c>
      <c r="AX21" s="39">
        <v>0</v>
      </c>
      <c r="AY21" s="39">
        <v>0</v>
      </c>
      <c r="AZ21" s="37">
        <v>0</v>
      </c>
      <c r="BA21" s="39">
        <v>0</v>
      </c>
      <c r="BB21" s="39">
        <v>0</v>
      </c>
      <c r="BC21" s="37">
        <v>0</v>
      </c>
      <c r="BD21" s="37">
        <v>0</v>
      </c>
      <c r="BE21" s="39">
        <v>0</v>
      </c>
      <c r="BF21" s="37">
        <v>0</v>
      </c>
      <c r="BG21" s="37">
        <f t="shared" si="9"/>
        <v>154186327</v>
      </c>
      <c r="BH21" s="25">
        <f>AT21-BG21</f>
        <v>0</v>
      </c>
    </row>
    <row r="22" spans="1:60" ht="21" customHeight="1" x14ac:dyDescent="0.2">
      <c r="A22" s="30" t="s">
        <v>99</v>
      </c>
      <c r="B22" s="42"/>
      <c r="C22" s="30" t="s">
        <v>100</v>
      </c>
      <c r="D22" s="30">
        <f>SUM(D23:D31)</f>
        <v>35943000000</v>
      </c>
      <c r="E22" s="30">
        <f>SUM(E23:E31)</f>
        <v>0</v>
      </c>
      <c r="F22" s="30">
        <f>SUM(F23:F31)</f>
        <v>0</v>
      </c>
      <c r="G22" s="30">
        <f>SUM(G23:G31)</f>
        <v>35943000000</v>
      </c>
      <c r="H22" s="30">
        <f>SUM(H23:H31)</f>
        <v>35943000000</v>
      </c>
      <c r="I22" s="30">
        <f t="shared" ref="I22:S22" si="11">SUM(I23:I31)</f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>SUM(M23:M31)</f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0</v>
      </c>
      <c r="S22" s="30">
        <f t="shared" si="11"/>
        <v>0</v>
      </c>
      <c r="T22" s="30">
        <f>SUM(T23:T31)</f>
        <v>35943000000</v>
      </c>
      <c r="U22" s="30">
        <f>SUM(U23:U31)</f>
        <v>2117558800</v>
      </c>
      <c r="V22" s="30">
        <f>SUM(V23:V31)</f>
        <v>2494391902</v>
      </c>
      <c r="W22" s="30">
        <f t="shared" ref="W22:AF22" si="12">SUM(W23:W31)</f>
        <v>0</v>
      </c>
      <c r="X22" s="30">
        <f t="shared" si="12"/>
        <v>0</v>
      </c>
      <c r="Y22" s="30">
        <f t="shared" si="12"/>
        <v>0</v>
      </c>
      <c r="Z22" s="30">
        <f>SUM(Z23:Z31)</f>
        <v>0</v>
      </c>
      <c r="AA22" s="30">
        <f t="shared" si="12"/>
        <v>0</v>
      </c>
      <c r="AB22" s="30">
        <f t="shared" si="12"/>
        <v>0</v>
      </c>
      <c r="AC22" s="30">
        <f t="shared" si="12"/>
        <v>0</v>
      </c>
      <c r="AD22" s="30">
        <f t="shared" si="12"/>
        <v>0</v>
      </c>
      <c r="AE22" s="30">
        <f t="shared" si="12"/>
        <v>0</v>
      </c>
      <c r="AF22" s="30">
        <f t="shared" si="12"/>
        <v>0</v>
      </c>
      <c r="AG22" s="30">
        <f>SUM(AG23:AG31)</f>
        <v>4611950702</v>
      </c>
      <c r="AH22" s="30">
        <f>SUM(AH23:AH31)</f>
        <v>2117558800</v>
      </c>
      <c r="AI22" s="30">
        <f t="shared" ref="AI22:AQ22" si="13">SUM(AI23:AI31)</f>
        <v>2494391902</v>
      </c>
      <c r="AJ22" s="30">
        <f t="shared" si="13"/>
        <v>0</v>
      </c>
      <c r="AK22" s="30">
        <f t="shared" si="13"/>
        <v>0</v>
      </c>
      <c r="AL22" s="30">
        <f t="shared" si="13"/>
        <v>0</v>
      </c>
      <c r="AM22" s="30">
        <f t="shared" si="13"/>
        <v>0</v>
      </c>
      <c r="AN22" s="30">
        <f t="shared" si="13"/>
        <v>0</v>
      </c>
      <c r="AO22" s="30">
        <f t="shared" si="13"/>
        <v>0</v>
      </c>
      <c r="AP22" s="30">
        <f t="shared" si="13"/>
        <v>0</v>
      </c>
      <c r="AQ22" s="30">
        <f t="shared" si="13"/>
        <v>0</v>
      </c>
      <c r="AR22" s="30">
        <f>SUM(AR23:AR31)</f>
        <v>0</v>
      </c>
      <c r="AS22" s="30">
        <f>SUM(AS23:AS31)</f>
        <v>0</v>
      </c>
      <c r="AT22" s="30">
        <f>SUM(AT23:AT31)</f>
        <v>4611950702</v>
      </c>
      <c r="AU22" s="30">
        <f>SUM(AU23:AU31)</f>
        <v>2117558800</v>
      </c>
      <c r="AV22" s="30">
        <f t="shared" ref="AV22:BF22" si="14">SUM(AV23:AV31)</f>
        <v>2494391902</v>
      </c>
      <c r="AW22" s="30">
        <f t="shared" si="14"/>
        <v>0</v>
      </c>
      <c r="AX22" s="30">
        <f t="shared" si="14"/>
        <v>0</v>
      </c>
      <c r="AY22" s="30">
        <f>SUM(AY23:AY31)</f>
        <v>0</v>
      </c>
      <c r="AZ22" s="30">
        <f>SUM(AZ23:AZ31)</f>
        <v>0</v>
      </c>
      <c r="BA22" s="30">
        <f t="shared" si="14"/>
        <v>0</v>
      </c>
      <c r="BB22" s="30">
        <f t="shared" si="14"/>
        <v>0</v>
      </c>
      <c r="BC22" s="30">
        <f t="shared" si="14"/>
        <v>0</v>
      </c>
      <c r="BD22" s="30">
        <f t="shared" si="14"/>
        <v>0</v>
      </c>
      <c r="BE22" s="30">
        <f t="shared" si="14"/>
        <v>0</v>
      </c>
      <c r="BF22" s="30">
        <f t="shared" si="14"/>
        <v>0</v>
      </c>
      <c r="BG22" s="30">
        <f>SUM(BG23:BG31)</f>
        <v>4611950702</v>
      </c>
      <c r="BH22" s="25">
        <f t="shared" si="2"/>
        <v>0</v>
      </c>
    </row>
    <row r="23" spans="1:60" ht="21" customHeight="1" x14ac:dyDescent="0.2">
      <c r="A23" s="38" t="s">
        <v>101</v>
      </c>
      <c r="B23" s="43" t="s">
        <v>79</v>
      </c>
      <c r="C23" s="39" t="s">
        <v>102</v>
      </c>
      <c r="D23" s="39">
        <v>10427380004</v>
      </c>
      <c r="E23" s="37">
        <v>0</v>
      </c>
      <c r="F23" s="37">
        <v>0</v>
      </c>
      <c r="G23" s="39">
        <f>SUM(D23:E23)-F23</f>
        <v>10427380004</v>
      </c>
      <c r="H23" s="39">
        <v>10427380004</v>
      </c>
      <c r="I23" s="39">
        <v>0</v>
      </c>
      <c r="J23" s="39">
        <v>0</v>
      </c>
      <c r="K23" s="39">
        <v>0</v>
      </c>
      <c r="L23" s="39">
        <v>0</v>
      </c>
      <c r="M23" s="37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SUM(H23:S23)</f>
        <v>10427380004</v>
      </c>
      <c r="U23" s="39">
        <v>786512500</v>
      </c>
      <c r="V23" s="39">
        <v>780976700</v>
      </c>
      <c r="W23" s="39">
        <v>0</v>
      </c>
      <c r="X23" s="39">
        <v>0</v>
      </c>
      <c r="Y23" s="39">
        <v>0</v>
      </c>
      <c r="Z23" s="37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f t="shared" ref="AG23:AG31" si="15">SUM(U23:AF23)</f>
        <v>1567489200</v>
      </c>
      <c r="AH23" s="39">
        <v>786512500</v>
      </c>
      <c r="AI23" s="39">
        <v>780976700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f>SUM(AH23:AS23)</f>
        <v>1567489200</v>
      </c>
      <c r="AU23" s="39">
        <v>786512500</v>
      </c>
      <c r="AV23" s="39">
        <v>780976700</v>
      </c>
      <c r="AW23" s="39">
        <v>0</v>
      </c>
      <c r="AX23" s="39">
        <v>0</v>
      </c>
      <c r="AY23" s="39">
        <v>0</v>
      </c>
      <c r="AZ23" s="37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f t="shared" ref="BG23:BG31" si="16">SUM(AU23:BF23)</f>
        <v>1567489200</v>
      </c>
      <c r="BH23" s="25">
        <f t="shared" si="2"/>
        <v>0</v>
      </c>
    </row>
    <row r="24" spans="1:60" ht="21" customHeight="1" x14ac:dyDescent="0.2">
      <c r="A24" s="38" t="s">
        <v>103</v>
      </c>
      <c r="B24" s="43" t="s">
        <v>79</v>
      </c>
      <c r="C24" s="39" t="s">
        <v>104</v>
      </c>
      <c r="D24" s="39">
        <v>7650126363</v>
      </c>
      <c r="E24" s="37">
        <v>0</v>
      </c>
      <c r="F24" s="37">
        <v>0</v>
      </c>
      <c r="G24" s="39">
        <f t="shared" ref="G24:G31" si="17">SUM(D24:E24)-F24</f>
        <v>7650126363</v>
      </c>
      <c r="H24" s="39">
        <v>7650126363</v>
      </c>
      <c r="I24" s="39">
        <v>0</v>
      </c>
      <c r="J24" s="39">
        <v>0</v>
      </c>
      <c r="K24" s="39">
        <v>0</v>
      </c>
      <c r="L24" s="39">
        <v>0</v>
      </c>
      <c r="M24" s="37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 t="shared" ref="T24:T31" si="18">SUM(H24:S24)</f>
        <v>7650126363</v>
      </c>
      <c r="U24" s="39">
        <v>558499600</v>
      </c>
      <c r="V24" s="39">
        <v>554672300</v>
      </c>
      <c r="W24" s="39">
        <v>0</v>
      </c>
      <c r="X24" s="39">
        <v>0</v>
      </c>
      <c r="Y24" s="39">
        <v>0</v>
      </c>
      <c r="Z24" s="37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f t="shared" si="15"/>
        <v>1113171900</v>
      </c>
      <c r="AH24" s="39">
        <v>558499600</v>
      </c>
      <c r="AI24" s="39">
        <v>554672300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f>SUM(AH24:AS24)</f>
        <v>1113171900</v>
      </c>
      <c r="AU24" s="39">
        <v>558499600</v>
      </c>
      <c r="AV24" s="39">
        <v>554672300</v>
      </c>
      <c r="AW24" s="39">
        <v>0</v>
      </c>
      <c r="AX24" s="39">
        <v>0</v>
      </c>
      <c r="AY24" s="39">
        <v>0</v>
      </c>
      <c r="AZ24" s="37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f t="shared" si="16"/>
        <v>1113171900</v>
      </c>
      <c r="BH24" s="25">
        <f t="shared" si="2"/>
        <v>0</v>
      </c>
    </row>
    <row r="25" spans="1:60" ht="21" customHeight="1" x14ac:dyDescent="0.2">
      <c r="A25" s="38" t="s">
        <v>105</v>
      </c>
      <c r="B25" s="43" t="s">
        <v>79</v>
      </c>
      <c r="C25" s="39" t="s">
        <v>106</v>
      </c>
      <c r="D25" s="39">
        <v>8500000000</v>
      </c>
      <c r="E25" s="37">
        <v>0</v>
      </c>
      <c r="F25" s="37">
        <v>0</v>
      </c>
      <c r="G25" s="39">
        <f t="shared" si="17"/>
        <v>8500000000</v>
      </c>
      <c r="H25" s="39">
        <v>8500000000</v>
      </c>
      <c r="I25" s="39">
        <v>0</v>
      </c>
      <c r="J25" s="39">
        <v>0</v>
      </c>
      <c r="K25" s="39">
        <v>0</v>
      </c>
      <c r="L25" s="39">
        <v>0</v>
      </c>
      <c r="M25" s="37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f t="shared" si="18"/>
        <v>8500000000</v>
      </c>
      <c r="U25" s="39">
        <v>190000000</v>
      </c>
      <c r="V25" s="39">
        <v>505934002</v>
      </c>
      <c r="W25" s="39">
        <v>0</v>
      </c>
      <c r="X25" s="39">
        <v>0</v>
      </c>
      <c r="Y25" s="39">
        <v>0</v>
      </c>
      <c r="Z25" s="37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f t="shared" si="15"/>
        <v>695934002</v>
      </c>
      <c r="AH25" s="39">
        <v>190000000</v>
      </c>
      <c r="AI25" s="39">
        <v>505934002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f t="shared" ref="AT25:AT31" si="19">SUM(AH25:AS25)</f>
        <v>695934002</v>
      </c>
      <c r="AU25" s="39">
        <v>190000000</v>
      </c>
      <c r="AV25" s="39">
        <v>505934002</v>
      </c>
      <c r="AW25" s="39">
        <v>0</v>
      </c>
      <c r="AX25" s="39">
        <v>0</v>
      </c>
      <c r="AY25" s="39">
        <v>0</v>
      </c>
      <c r="AZ25" s="37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f t="shared" si="16"/>
        <v>695934002</v>
      </c>
      <c r="BH25" s="25">
        <f t="shared" si="2"/>
        <v>0</v>
      </c>
    </row>
    <row r="26" spans="1:60" ht="21" customHeight="1" x14ac:dyDescent="0.2">
      <c r="A26" s="38" t="s">
        <v>107</v>
      </c>
      <c r="B26" s="43" t="s">
        <v>79</v>
      </c>
      <c r="C26" s="39" t="s">
        <v>108</v>
      </c>
      <c r="D26" s="39">
        <v>4100000000</v>
      </c>
      <c r="E26" s="37">
        <v>0</v>
      </c>
      <c r="F26" s="37">
        <v>0</v>
      </c>
      <c r="G26" s="39">
        <f t="shared" si="17"/>
        <v>4100000000</v>
      </c>
      <c r="H26" s="39">
        <v>4100000000</v>
      </c>
      <c r="I26" s="39">
        <v>0</v>
      </c>
      <c r="J26" s="39">
        <v>0</v>
      </c>
      <c r="K26" s="39">
        <v>0</v>
      </c>
      <c r="L26" s="39">
        <v>0</v>
      </c>
      <c r="M26" s="37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f t="shared" si="18"/>
        <v>4100000000</v>
      </c>
      <c r="U26" s="39">
        <v>237026500</v>
      </c>
      <c r="V26" s="39">
        <v>265492200</v>
      </c>
      <c r="W26" s="39">
        <v>0</v>
      </c>
      <c r="X26" s="39">
        <v>0</v>
      </c>
      <c r="Y26" s="39">
        <v>0</v>
      </c>
      <c r="Z26" s="37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f t="shared" si="15"/>
        <v>502518700</v>
      </c>
      <c r="AH26" s="39">
        <v>237026500</v>
      </c>
      <c r="AI26" s="39">
        <v>265492200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f t="shared" si="19"/>
        <v>502518700</v>
      </c>
      <c r="AU26" s="39">
        <v>237026500</v>
      </c>
      <c r="AV26" s="39">
        <v>265492200</v>
      </c>
      <c r="AW26" s="39">
        <v>0</v>
      </c>
      <c r="AX26" s="39">
        <v>0</v>
      </c>
      <c r="AY26" s="39">
        <v>0</v>
      </c>
      <c r="AZ26" s="37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f t="shared" si="16"/>
        <v>502518700</v>
      </c>
      <c r="BH26" s="25">
        <f t="shared" si="2"/>
        <v>0</v>
      </c>
    </row>
    <row r="27" spans="1:60" ht="21" customHeight="1" x14ac:dyDescent="0.2">
      <c r="A27" s="38" t="s">
        <v>109</v>
      </c>
      <c r="B27" s="43" t="s">
        <v>79</v>
      </c>
      <c r="C27" s="39" t="s">
        <v>110</v>
      </c>
      <c r="D27" s="39">
        <v>455189860</v>
      </c>
      <c r="E27" s="37">
        <v>0</v>
      </c>
      <c r="F27" s="37">
        <v>0</v>
      </c>
      <c r="G27" s="39">
        <f t="shared" si="17"/>
        <v>455189860</v>
      </c>
      <c r="H27" s="39">
        <v>455189860</v>
      </c>
      <c r="I27" s="39">
        <v>0</v>
      </c>
      <c r="J27" s="39">
        <v>0</v>
      </c>
      <c r="K27" s="39">
        <v>0</v>
      </c>
      <c r="L27" s="39">
        <v>0</v>
      </c>
      <c r="M27" s="37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f t="shared" si="18"/>
        <v>455189860</v>
      </c>
      <c r="U27" s="39">
        <v>49068900</v>
      </c>
      <c r="V27" s="39">
        <v>55280000</v>
      </c>
      <c r="W27" s="39">
        <v>0</v>
      </c>
      <c r="X27" s="39">
        <v>0</v>
      </c>
      <c r="Y27" s="39">
        <v>0</v>
      </c>
      <c r="Z27" s="37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f t="shared" si="15"/>
        <v>104348900</v>
      </c>
      <c r="AH27" s="39">
        <v>49068900</v>
      </c>
      <c r="AI27" s="39">
        <v>55280000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f t="shared" si="19"/>
        <v>104348900</v>
      </c>
      <c r="AU27" s="39">
        <v>49068900</v>
      </c>
      <c r="AV27" s="39">
        <v>55280000</v>
      </c>
      <c r="AW27" s="39">
        <v>0</v>
      </c>
      <c r="AX27" s="39">
        <v>0</v>
      </c>
      <c r="AY27" s="39">
        <v>0</v>
      </c>
      <c r="AZ27" s="37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f t="shared" si="16"/>
        <v>104348900</v>
      </c>
      <c r="BH27" s="25">
        <f t="shared" si="2"/>
        <v>0</v>
      </c>
    </row>
    <row r="28" spans="1:60" ht="21" customHeight="1" x14ac:dyDescent="0.2">
      <c r="A28" s="38" t="s">
        <v>111</v>
      </c>
      <c r="B28" s="43" t="s">
        <v>79</v>
      </c>
      <c r="C28" s="39" t="s">
        <v>112</v>
      </c>
      <c r="D28" s="39">
        <v>2857392441</v>
      </c>
      <c r="E28" s="37">
        <v>0</v>
      </c>
      <c r="F28" s="37">
        <v>0</v>
      </c>
      <c r="G28" s="39">
        <f t="shared" si="17"/>
        <v>2857392441</v>
      </c>
      <c r="H28" s="39">
        <v>2857392441</v>
      </c>
      <c r="I28" s="39">
        <v>0</v>
      </c>
      <c r="J28" s="39">
        <v>0</v>
      </c>
      <c r="K28" s="39">
        <v>0</v>
      </c>
      <c r="L28" s="39">
        <v>0</v>
      </c>
      <c r="M28" s="37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f t="shared" si="18"/>
        <v>2857392441</v>
      </c>
      <c r="U28" s="39">
        <v>177783900</v>
      </c>
      <c r="V28" s="39">
        <v>199135600</v>
      </c>
      <c r="W28" s="39">
        <v>0</v>
      </c>
      <c r="X28" s="39">
        <v>0</v>
      </c>
      <c r="Y28" s="39">
        <v>0</v>
      </c>
      <c r="Z28" s="37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f t="shared" si="15"/>
        <v>376919500</v>
      </c>
      <c r="AH28" s="39">
        <v>177783900</v>
      </c>
      <c r="AI28" s="39">
        <v>199135600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f t="shared" si="19"/>
        <v>376919500</v>
      </c>
      <c r="AU28" s="39">
        <v>177783900</v>
      </c>
      <c r="AV28" s="39">
        <v>199135600</v>
      </c>
      <c r="AW28" s="39">
        <v>0</v>
      </c>
      <c r="AX28" s="39">
        <v>0</v>
      </c>
      <c r="AY28" s="39">
        <v>0</v>
      </c>
      <c r="AZ28" s="37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f t="shared" si="16"/>
        <v>376919500</v>
      </c>
      <c r="BH28" s="25">
        <f t="shared" si="2"/>
        <v>0</v>
      </c>
    </row>
    <row r="29" spans="1:60" s="8" customFormat="1" ht="21" customHeight="1" x14ac:dyDescent="0.2">
      <c r="A29" s="38" t="s">
        <v>113</v>
      </c>
      <c r="B29" s="43" t="s">
        <v>79</v>
      </c>
      <c r="C29" s="39" t="s">
        <v>114</v>
      </c>
      <c r="D29" s="39">
        <v>484556944</v>
      </c>
      <c r="E29" s="37">
        <v>0</v>
      </c>
      <c r="F29" s="37">
        <v>0</v>
      </c>
      <c r="G29" s="39">
        <f t="shared" si="17"/>
        <v>484556944</v>
      </c>
      <c r="H29" s="39">
        <v>484556944</v>
      </c>
      <c r="I29" s="39">
        <v>0</v>
      </c>
      <c r="J29" s="39">
        <v>0</v>
      </c>
      <c r="K29" s="39">
        <v>0</v>
      </c>
      <c r="L29" s="39">
        <v>0</v>
      </c>
      <c r="M29" s="37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f t="shared" si="18"/>
        <v>484556944</v>
      </c>
      <c r="U29" s="39">
        <v>29682600</v>
      </c>
      <c r="V29" s="39">
        <v>33240700</v>
      </c>
      <c r="W29" s="39">
        <v>0</v>
      </c>
      <c r="X29" s="39">
        <v>0</v>
      </c>
      <c r="Y29" s="39">
        <v>0</v>
      </c>
      <c r="Z29" s="37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f t="shared" si="15"/>
        <v>62923300</v>
      </c>
      <c r="AH29" s="39">
        <v>29682600</v>
      </c>
      <c r="AI29" s="39">
        <v>33240700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f t="shared" si="19"/>
        <v>62923300</v>
      </c>
      <c r="AU29" s="39">
        <v>29682600</v>
      </c>
      <c r="AV29" s="39">
        <v>33240700</v>
      </c>
      <c r="AW29" s="39">
        <v>0</v>
      </c>
      <c r="AX29" s="39">
        <v>0</v>
      </c>
      <c r="AY29" s="39">
        <v>0</v>
      </c>
      <c r="AZ29" s="37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f t="shared" si="16"/>
        <v>62923300</v>
      </c>
      <c r="BH29" s="25">
        <f t="shared" si="2"/>
        <v>0</v>
      </c>
    </row>
    <row r="30" spans="1:60" ht="21" customHeight="1" x14ac:dyDescent="0.2">
      <c r="A30" s="38" t="s">
        <v>115</v>
      </c>
      <c r="B30" s="43" t="s">
        <v>79</v>
      </c>
      <c r="C30" s="39" t="s">
        <v>116</v>
      </c>
      <c r="D30" s="39">
        <v>484556948</v>
      </c>
      <c r="E30" s="37">
        <v>0</v>
      </c>
      <c r="F30" s="37">
        <v>0</v>
      </c>
      <c r="G30" s="39">
        <f t="shared" si="17"/>
        <v>484556948</v>
      </c>
      <c r="H30" s="39">
        <v>484556948</v>
      </c>
      <c r="I30" s="39">
        <v>0</v>
      </c>
      <c r="J30" s="39">
        <v>0</v>
      </c>
      <c r="K30" s="39">
        <v>0</v>
      </c>
      <c r="L30" s="39">
        <v>0</v>
      </c>
      <c r="M30" s="37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f t="shared" si="18"/>
        <v>484556948</v>
      </c>
      <c r="U30" s="39">
        <v>29682600</v>
      </c>
      <c r="V30" s="39">
        <v>33240700</v>
      </c>
      <c r="W30" s="39">
        <v>0</v>
      </c>
      <c r="X30" s="39">
        <v>0</v>
      </c>
      <c r="Y30" s="39">
        <v>0</v>
      </c>
      <c r="Z30" s="37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f t="shared" si="15"/>
        <v>62923300</v>
      </c>
      <c r="AH30" s="39">
        <v>29682600</v>
      </c>
      <c r="AI30" s="39">
        <v>33240700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f t="shared" si="19"/>
        <v>62923300</v>
      </c>
      <c r="AU30" s="39">
        <v>29682600</v>
      </c>
      <c r="AV30" s="39">
        <v>33240700</v>
      </c>
      <c r="AW30" s="39">
        <v>0</v>
      </c>
      <c r="AX30" s="39">
        <v>0</v>
      </c>
      <c r="AY30" s="39">
        <v>0</v>
      </c>
      <c r="AZ30" s="37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f t="shared" si="16"/>
        <v>62923300</v>
      </c>
      <c r="BH30" s="25">
        <f t="shared" si="2"/>
        <v>0</v>
      </c>
    </row>
    <row r="31" spans="1:60" ht="21" customHeight="1" x14ac:dyDescent="0.2">
      <c r="A31" s="38" t="s">
        <v>117</v>
      </c>
      <c r="B31" s="43" t="s">
        <v>79</v>
      </c>
      <c r="C31" s="39" t="s">
        <v>118</v>
      </c>
      <c r="D31" s="39">
        <v>983797440</v>
      </c>
      <c r="E31" s="37">
        <v>0</v>
      </c>
      <c r="F31" s="37">
        <v>0</v>
      </c>
      <c r="G31" s="39">
        <f t="shared" si="17"/>
        <v>983797440</v>
      </c>
      <c r="H31" s="39">
        <v>983797440</v>
      </c>
      <c r="I31" s="39">
        <v>0</v>
      </c>
      <c r="J31" s="39">
        <v>0</v>
      </c>
      <c r="K31" s="39">
        <v>0</v>
      </c>
      <c r="L31" s="39">
        <v>0</v>
      </c>
      <c r="M31" s="37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f t="shared" si="18"/>
        <v>983797440</v>
      </c>
      <c r="U31" s="44">
        <v>59302200</v>
      </c>
      <c r="V31" s="39">
        <v>66419700</v>
      </c>
      <c r="W31" s="39">
        <v>0</v>
      </c>
      <c r="X31" s="39">
        <v>0</v>
      </c>
      <c r="Y31" s="39">
        <v>0</v>
      </c>
      <c r="Z31" s="37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f t="shared" si="15"/>
        <v>125721900</v>
      </c>
      <c r="AH31" s="39">
        <v>59302200</v>
      </c>
      <c r="AI31" s="39">
        <v>66419700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f t="shared" si="19"/>
        <v>125721900</v>
      </c>
      <c r="AU31" s="39">
        <v>59302200</v>
      </c>
      <c r="AV31" s="39">
        <v>66419700</v>
      </c>
      <c r="AW31" s="39">
        <v>0</v>
      </c>
      <c r="AX31" s="39">
        <v>0</v>
      </c>
      <c r="AY31" s="39">
        <v>0</v>
      </c>
      <c r="AZ31" s="37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f t="shared" si="16"/>
        <v>125721900</v>
      </c>
      <c r="BH31" s="25">
        <f t="shared" si="2"/>
        <v>0</v>
      </c>
    </row>
    <row r="32" spans="1:60" s="8" customFormat="1" ht="21" customHeight="1" x14ac:dyDescent="0.2">
      <c r="A32" s="45" t="s">
        <v>119</v>
      </c>
      <c r="B32" s="46"/>
      <c r="C32" s="45" t="s">
        <v>120</v>
      </c>
      <c r="D32" s="47">
        <f>SUM(D33,D37,D38,D39,D40,D41)</f>
        <v>11728000000</v>
      </c>
      <c r="E32" s="48">
        <f>SUM(E33,E37:E41)</f>
        <v>0</v>
      </c>
      <c r="F32" s="45">
        <f t="shared" ref="F32:BG32" si="20">SUM(F33,F37:F41)</f>
        <v>0</v>
      </c>
      <c r="G32" s="45">
        <f>SUM(G33,G37+G38+G39+G40+G41)</f>
        <v>11728000000</v>
      </c>
      <c r="H32" s="47">
        <f>SUM(H33,H37,H38,H39,H40,H41)</f>
        <v>11728000000</v>
      </c>
      <c r="I32" s="45">
        <f t="shared" si="20"/>
        <v>0</v>
      </c>
      <c r="J32" s="45">
        <f>SUM(J33,J37:J41)</f>
        <v>0</v>
      </c>
      <c r="K32" s="47">
        <f t="shared" si="20"/>
        <v>0</v>
      </c>
      <c r="L32" s="45">
        <f t="shared" si="20"/>
        <v>0</v>
      </c>
      <c r="M32" s="45">
        <f t="shared" si="20"/>
        <v>0</v>
      </c>
      <c r="N32" s="45">
        <f t="shared" si="20"/>
        <v>0</v>
      </c>
      <c r="O32" s="45">
        <f t="shared" si="20"/>
        <v>0</v>
      </c>
      <c r="P32" s="45">
        <f t="shared" si="20"/>
        <v>0</v>
      </c>
      <c r="Q32" s="45">
        <f t="shared" si="20"/>
        <v>0</v>
      </c>
      <c r="R32" s="45">
        <f t="shared" si="20"/>
        <v>0</v>
      </c>
      <c r="S32" s="49">
        <f t="shared" si="20"/>
        <v>0</v>
      </c>
      <c r="T32" s="45">
        <f t="shared" si="20"/>
        <v>11728000000</v>
      </c>
      <c r="U32" s="49">
        <f t="shared" si="20"/>
        <v>371559948</v>
      </c>
      <c r="V32" s="45">
        <f>SUM(V33,V37:V41)</f>
        <v>406889716</v>
      </c>
      <c r="W32" s="47">
        <f t="shared" si="20"/>
        <v>0</v>
      </c>
      <c r="X32" s="45">
        <f t="shared" si="20"/>
        <v>0</v>
      </c>
      <c r="Y32" s="45">
        <f t="shared" si="20"/>
        <v>0</v>
      </c>
      <c r="Z32" s="45">
        <f t="shared" si="20"/>
        <v>0</v>
      </c>
      <c r="AA32" s="45">
        <f t="shared" si="20"/>
        <v>0</v>
      </c>
      <c r="AB32" s="45">
        <f t="shared" si="20"/>
        <v>0</v>
      </c>
      <c r="AC32" s="45">
        <f t="shared" si="20"/>
        <v>0</v>
      </c>
      <c r="AD32" s="45">
        <f t="shared" si="20"/>
        <v>0</v>
      </c>
      <c r="AE32" s="45">
        <f t="shared" si="20"/>
        <v>0</v>
      </c>
      <c r="AF32" s="45">
        <f t="shared" si="20"/>
        <v>0</v>
      </c>
      <c r="AG32" s="45">
        <f t="shared" si="20"/>
        <v>778449664</v>
      </c>
      <c r="AH32" s="49">
        <f t="shared" si="20"/>
        <v>371559948</v>
      </c>
      <c r="AI32" s="45">
        <f t="shared" si="20"/>
        <v>406889716</v>
      </c>
      <c r="AJ32" s="45">
        <f t="shared" si="20"/>
        <v>0</v>
      </c>
      <c r="AK32" s="47">
        <f t="shared" si="20"/>
        <v>0</v>
      </c>
      <c r="AL32" s="45">
        <f t="shared" si="20"/>
        <v>0</v>
      </c>
      <c r="AM32" s="45">
        <f t="shared" si="20"/>
        <v>0</v>
      </c>
      <c r="AN32" s="45">
        <f t="shared" si="20"/>
        <v>0</v>
      </c>
      <c r="AO32" s="45">
        <f t="shared" si="20"/>
        <v>0</v>
      </c>
      <c r="AP32" s="45">
        <f t="shared" si="20"/>
        <v>0</v>
      </c>
      <c r="AQ32" s="45">
        <f t="shared" si="20"/>
        <v>0</v>
      </c>
      <c r="AR32" s="45">
        <f t="shared" si="20"/>
        <v>0</v>
      </c>
      <c r="AS32" s="45">
        <f>SUM(AS33,AS37:AS41)</f>
        <v>0</v>
      </c>
      <c r="AT32" s="45">
        <f>SUM(AT33,AT37:AT41)</f>
        <v>778449664</v>
      </c>
      <c r="AU32" s="49">
        <f t="shared" si="20"/>
        <v>371559948</v>
      </c>
      <c r="AV32" s="45">
        <f t="shared" si="20"/>
        <v>406889716</v>
      </c>
      <c r="AW32" s="45">
        <f t="shared" si="20"/>
        <v>0</v>
      </c>
      <c r="AX32" s="47">
        <f t="shared" si="20"/>
        <v>0</v>
      </c>
      <c r="AY32" s="45">
        <f>SUM(AY33,AY37:AY41)</f>
        <v>0</v>
      </c>
      <c r="AZ32" s="45">
        <f t="shared" si="20"/>
        <v>0</v>
      </c>
      <c r="BA32" s="45">
        <f t="shared" si="20"/>
        <v>0</v>
      </c>
      <c r="BB32" s="45">
        <f t="shared" si="20"/>
        <v>0</v>
      </c>
      <c r="BC32" s="45">
        <f t="shared" si="20"/>
        <v>0</v>
      </c>
      <c r="BD32" s="45">
        <f t="shared" si="20"/>
        <v>0</v>
      </c>
      <c r="BE32" s="45">
        <f t="shared" si="20"/>
        <v>0</v>
      </c>
      <c r="BF32" s="45">
        <f t="shared" si="20"/>
        <v>0</v>
      </c>
      <c r="BG32" s="45">
        <f t="shared" si="20"/>
        <v>778449664</v>
      </c>
      <c r="BH32" s="25">
        <f t="shared" si="2"/>
        <v>0</v>
      </c>
    </row>
    <row r="33" spans="1:68" s="8" customFormat="1" ht="21" customHeight="1" x14ac:dyDescent="0.2">
      <c r="A33" s="32" t="s">
        <v>121</v>
      </c>
      <c r="B33" s="33"/>
      <c r="C33" s="34" t="s">
        <v>122</v>
      </c>
      <c r="D33" s="50">
        <f>SUM(D34:D36)</f>
        <v>6600000000</v>
      </c>
      <c r="E33" s="34">
        <f>SUM(E34:E36)</f>
        <v>0</v>
      </c>
      <c r="F33" s="51">
        <f>SUM(F34:F36)</f>
        <v>0</v>
      </c>
      <c r="G33" s="34">
        <f>SUM(G34:G36)</f>
        <v>6600000000</v>
      </c>
      <c r="H33" s="34">
        <f>SUM(H34:H36)</f>
        <v>6600000000</v>
      </c>
      <c r="I33" s="50">
        <f t="shared" ref="I33:S33" si="21">SUM(I34:I36)</f>
        <v>0</v>
      </c>
      <c r="J33" s="50">
        <f t="shared" si="21"/>
        <v>0</v>
      </c>
      <c r="K33" s="52">
        <f t="shared" si="21"/>
        <v>0</v>
      </c>
      <c r="L33" s="53">
        <f t="shared" si="21"/>
        <v>0</v>
      </c>
      <c r="M33" s="53">
        <f>SUM(M34:M36)</f>
        <v>0</v>
      </c>
      <c r="N33" s="53">
        <f t="shared" si="21"/>
        <v>0</v>
      </c>
      <c r="O33" s="53">
        <f t="shared" si="21"/>
        <v>0</v>
      </c>
      <c r="P33" s="53">
        <f t="shared" si="21"/>
        <v>0</v>
      </c>
      <c r="Q33" s="53">
        <f t="shared" si="21"/>
        <v>0</v>
      </c>
      <c r="R33" s="53">
        <f t="shared" si="21"/>
        <v>0</v>
      </c>
      <c r="S33" s="54">
        <f t="shared" si="21"/>
        <v>0</v>
      </c>
      <c r="T33" s="55">
        <f>SUM(T34:T36)</f>
        <v>6600000000</v>
      </c>
      <c r="U33" s="54">
        <f>SUM(U34:U36)</f>
        <v>110889621</v>
      </c>
      <c r="V33" s="34">
        <f t="shared" ref="V33:AF33" si="22">SUM(V34:V36)</f>
        <v>140975344</v>
      </c>
      <c r="W33" s="34">
        <f t="shared" si="22"/>
        <v>0</v>
      </c>
      <c r="X33" s="52">
        <f>SUM(X34:X36)</f>
        <v>0</v>
      </c>
      <c r="Y33" s="53">
        <f t="shared" si="22"/>
        <v>0</v>
      </c>
      <c r="Z33" s="53">
        <f>SUM(Z34:Z36)</f>
        <v>0</v>
      </c>
      <c r="AA33" s="53">
        <f t="shared" si="22"/>
        <v>0</v>
      </c>
      <c r="AB33" s="53">
        <f t="shared" si="22"/>
        <v>0</v>
      </c>
      <c r="AC33" s="53">
        <f t="shared" si="22"/>
        <v>0</v>
      </c>
      <c r="AD33" s="53">
        <f t="shared" si="22"/>
        <v>0</v>
      </c>
      <c r="AE33" s="53">
        <f t="shared" si="22"/>
        <v>0</v>
      </c>
      <c r="AF33" s="54">
        <f t="shared" si="22"/>
        <v>0</v>
      </c>
      <c r="AG33" s="55">
        <f>SUM(AG34:AG36)</f>
        <v>251864965</v>
      </c>
      <c r="AH33" s="54">
        <f>SUM(AH34:AH36)</f>
        <v>110889621</v>
      </c>
      <c r="AI33" s="34">
        <f t="shared" ref="AI33:AQ33" si="23">SUM(AI34:AI36)</f>
        <v>140975344</v>
      </c>
      <c r="AJ33" s="34">
        <f t="shared" si="23"/>
        <v>0</v>
      </c>
      <c r="AK33" s="52">
        <f t="shared" si="23"/>
        <v>0</v>
      </c>
      <c r="AL33" s="53">
        <f t="shared" si="23"/>
        <v>0</v>
      </c>
      <c r="AM33" s="53">
        <f t="shared" si="23"/>
        <v>0</v>
      </c>
      <c r="AN33" s="53">
        <f t="shared" si="23"/>
        <v>0</v>
      </c>
      <c r="AO33" s="53">
        <f t="shared" si="23"/>
        <v>0</v>
      </c>
      <c r="AP33" s="53">
        <f t="shared" si="23"/>
        <v>0</v>
      </c>
      <c r="AQ33" s="53">
        <f t="shared" si="23"/>
        <v>0</v>
      </c>
      <c r="AR33" s="53">
        <f>SUM(AR34:AR36)</f>
        <v>0</v>
      </c>
      <c r="AS33" s="53">
        <f>SUM(AS34:AS36)</f>
        <v>0</v>
      </c>
      <c r="AT33" s="53">
        <f>SUM(AT34:AT36)</f>
        <v>251864965</v>
      </c>
      <c r="AU33" s="54">
        <f>SUM(AU34:AU36)</f>
        <v>110889621</v>
      </c>
      <c r="AV33" s="34">
        <f t="shared" ref="AV33:BF33" si="24">SUM(AV34:AV36)</f>
        <v>140975344</v>
      </c>
      <c r="AW33" s="34">
        <f t="shared" si="24"/>
        <v>0</v>
      </c>
      <c r="AX33" s="52">
        <f t="shared" si="24"/>
        <v>0</v>
      </c>
      <c r="AY33" s="53">
        <f t="shared" si="24"/>
        <v>0</v>
      </c>
      <c r="AZ33" s="53">
        <f>SUM(AZ34:AZ36)</f>
        <v>0</v>
      </c>
      <c r="BA33" s="53">
        <f t="shared" si="24"/>
        <v>0</v>
      </c>
      <c r="BB33" s="53">
        <f t="shared" si="24"/>
        <v>0</v>
      </c>
      <c r="BC33" s="53">
        <f t="shared" si="24"/>
        <v>0</v>
      </c>
      <c r="BD33" s="53">
        <f t="shared" si="24"/>
        <v>0</v>
      </c>
      <c r="BE33" s="53">
        <f t="shared" si="24"/>
        <v>0</v>
      </c>
      <c r="BF33" s="53">
        <f t="shared" si="24"/>
        <v>0</v>
      </c>
      <c r="BG33" s="56">
        <f>SUM(BG34:BG36)</f>
        <v>251864965</v>
      </c>
      <c r="BH33" s="25">
        <f t="shared" si="2"/>
        <v>0</v>
      </c>
    </row>
    <row r="34" spans="1:68" ht="21" customHeight="1" x14ac:dyDescent="0.2">
      <c r="A34" s="57" t="s">
        <v>123</v>
      </c>
      <c r="B34" s="36" t="s">
        <v>79</v>
      </c>
      <c r="C34" s="37" t="s">
        <v>124</v>
      </c>
      <c r="D34" s="58">
        <v>4900000000</v>
      </c>
      <c r="E34" s="37">
        <v>0</v>
      </c>
      <c r="F34" s="59">
        <v>0</v>
      </c>
      <c r="G34" s="37">
        <f t="shared" ref="G34:G41" si="25">SUM(D34:E34)-F34</f>
        <v>4900000000</v>
      </c>
      <c r="H34" s="37">
        <v>4900000000</v>
      </c>
      <c r="I34" s="58">
        <v>0</v>
      </c>
      <c r="J34" s="58">
        <v>0</v>
      </c>
      <c r="K34" s="60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2">
        <f t="shared" ref="T34:T41" si="26">SUM(H34:S34)</f>
        <v>4900000000</v>
      </c>
      <c r="U34" s="63">
        <v>47721079</v>
      </c>
      <c r="V34" s="37">
        <v>108696282</v>
      </c>
      <c r="W34" s="37">
        <v>0</v>
      </c>
      <c r="X34" s="60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2">
        <f t="shared" ref="AG34:AG41" si="27">SUM(U34:AF34)</f>
        <v>156417361</v>
      </c>
      <c r="AH34" s="63">
        <v>47721079</v>
      </c>
      <c r="AI34" s="37">
        <v>108696282</v>
      </c>
      <c r="AJ34" s="37">
        <v>0</v>
      </c>
      <c r="AK34" s="60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f>SUM(AH34:AS34)</f>
        <v>156417361</v>
      </c>
      <c r="AU34" s="63">
        <v>47721079</v>
      </c>
      <c r="AV34" s="37">
        <v>108696282</v>
      </c>
      <c r="AW34" s="37">
        <v>0</v>
      </c>
      <c r="AX34" s="60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4">
        <f t="shared" ref="BG34:BG41" si="28">SUM(AU34:BF34)</f>
        <v>156417361</v>
      </c>
      <c r="BH34" s="25">
        <f t="shared" si="2"/>
        <v>0</v>
      </c>
    </row>
    <row r="35" spans="1:68" ht="21" customHeight="1" x14ac:dyDescent="0.2">
      <c r="A35" s="65" t="s">
        <v>125</v>
      </c>
      <c r="B35" s="43" t="s">
        <v>79</v>
      </c>
      <c r="C35" s="39" t="s">
        <v>126</v>
      </c>
      <c r="D35" s="58">
        <v>1100000000</v>
      </c>
      <c r="E35" s="37">
        <v>0</v>
      </c>
      <c r="F35" s="59">
        <v>0</v>
      </c>
      <c r="G35" s="39">
        <f t="shared" si="25"/>
        <v>1100000000</v>
      </c>
      <c r="H35" s="39">
        <v>1100000000</v>
      </c>
      <c r="I35" s="66">
        <v>0</v>
      </c>
      <c r="J35" s="66">
        <v>0</v>
      </c>
      <c r="K35" s="67">
        <v>0</v>
      </c>
      <c r="L35" s="61">
        <v>0</v>
      </c>
      <c r="M35" s="61">
        <v>0</v>
      </c>
      <c r="N35" s="68">
        <v>0</v>
      </c>
      <c r="O35" s="61">
        <v>0</v>
      </c>
      <c r="P35" s="68">
        <v>0</v>
      </c>
      <c r="Q35" s="61">
        <v>0</v>
      </c>
      <c r="R35" s="61">
        <v>0</v>
      </c>
      <c r="S35" s="61">
        <v>0</v>
      </c>
      <c r="T35" s="69">
        <f t="shared" si="26"/>
        <v>1100000000</v>
      </c>
      <c r="U35" s="70">
        <v>54823642</v>
      </c>
      <c r="V35" s="39">
        <v>21741148</v>
      </c>
      <c r="W35" s="39">
        <v>0</v>
      </c>
      <c r="X35" s="60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61">
        <v>0</v>
      </c>
      <c r="AE35" s="61">
        <v>0</v>
      </c>
      <c r="AF35" s="61">
        <v>0</v>
      </c>
      <c r="AG35" s="69">
        <f t="shared" si="27"/>
        <v>76564790</v>
      </c>
      <c r="AH35" s="70">
        <v>54823642</v>
      </c>
      <c r="AI35" s="39">
        <v>21741148</v>
      </c>
      <c r="AJ35" s="39">
        <v>0</v>
      </c>
      <c r="AK35" s="67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f>SUM(AH35:AS35)</f>
        <v>76564790</v>
      </c>
      <c r="AU35" s="70">
        <v>54823642</v>
      </c>
      <c r="AV35" s="39">
        <v>21741148</v>
      </c>
      <c r="AW35" s="39">
        <v>0</v>
      </c>
      <c r="AX35" s="67">
        <v>0</v>
      </c>
      <c r="AY35" s="68">
        <v>0</v>
      </c>
      <c r="AZ35" s="68">
        <v>0</v>
      </c>
      <c r="BA35" s="61">
        <v>0</v>
      </c>
      <c r="BB35" s="68">
        <v>0</v>
      </c>
      <c r="BC35" s="68">
        <v>0</v>
      </c>
      <c r="BD35" s="61">
        <v>0</v>
      </c>
      <c r="BE35" s="68">
        <v>0</v>
      </c>
      <c r="BF35" s="61">
        <v>0</v>
      </c>
      <c r="BG35" s="71">
        <f t="shared" si="28"/>
        <v>76564790</v>
      </c>
      <c r="BH35" s="25">
        <f t="shared" si="2"/>
        <v>0</v>
      </c>
    </row>
    <row r="36" spans="1:68" s="8" customFormat="1" ht="21" customHeight="1" x14ac:dyDescent="0.2">
      <c r="A36" s="72" t="s">
        <v>127</v>
      </c>
      <c r="B36" s="73" t="s">
        <v>79</v>
      </c>
      <c r="C36" s="74" t="s">
        <v>128</v>
      </c>
      <c r="D36" s="58">
        <v>600000000</v>
      </c>
      <c r="E36" s="37">
        <v>0</v>
      </c>
      <c r="F36" s="59">
        <v>0</v>
      </c>
      <c r="G36" s="74">
        <f t="shared" si="25"/>
        <v>600000000</v>
      </c>
      <c r="H36" s="74">
        <v>600000000</v>
      </c>
      <c r="I36" s="75">
        <v>0</v>
      </c>
      <c r="J36" s="75">
        <v>0</v>
      </c>
      <c r="K36" s="76">
        <v>0</v>
      </c>
      <c r="L36" s="77">
        <v>0</v>
      </c>
      <c r="M36" s="77">
        <v>0</v>
      </c>
      <c r="N36" s="78">
        <v>0</v>
      </c>
      <c r="O36" s="77">
        <v>0</v>
      </c>
      <c r="P36" s="78">
        <v>0</v>
      </c>
      <c r="Q36" s="77">
        <v>0</v>
      </c>
      <c r="R36" s="77">
        <v>0</v>
      </c>
      <c r="S36" s="61">
        <v>0</v>
      </c>
      <c r="T36" s="79">
        <f t="shared" si="26"/>
        <v>600000000</v>
      </c>
      <c r="U36" s="80">
        <v>8344900</v>
      </c>
      <c r="V36" s="74">
        <v>10537914</v>
      </c>
      <c r="W36" s="74">
        <v>0</v>
      </c>
      <c r="X36" s="81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7">
        <v>0</v>
      </c>
      <c r="AE36" s="77">
        <v>0</v>
      </c>
      <c r="AF36" s="61">
        <v>0</v>
      </c>
      <c r="AG36" s="79">
        <f t="shared" si="27"/>
        <v>18882814</v>
      </c>
      <c r="AH36" s="80">
        <v>8344900</v>
      </c>
      <c r="AI36" s="74">
        <v>10537914</v>
      </c>
      <c r="AJ36" s="74">
        <v>0</v>
      </c>
      <c r="AK36" s="76">
        <v>0</v>
      </c>
      <c r="AL36" s="77">
        <v>0</v>
      </c>
      <c r="AM36" s="77">
        <v>0</v>
      </c>
      <c r="AN36" s="77">
        <v>0</v>
      </c>
      <c r="AO36" s="77">
        <v>0</v>
      </c>
      <c r="AP36" s="77">
        <v>0</v>
      </c>
      <c r="AQ36" s="77">
        <v>0</v>
      </c>
      <c r="AR36" s="77">
        <v>0</v>
      </c>
      <c r="AS36" s="77">
        <v>0</v>
      </c>
      <c r="AT36" s="61">
        <f>SUM(AH36:AS36)</f>
        <v>18882814</v>
      </c>
      <c r="AU36" s="80">
        <v>8344900</v>
      </c>
      <c r="AV36" s="74">
        <v>10537914</v>
      </c>
      <c r="AW36" s="74">
        <v>0</v>
      </c>
      <c r="AX36" s="76">
        <v>0</v>
      </c>
      <c r="AY36" s="78">
        <v>0</v>
      </c>
      <c r="AZ36" s="78">
        <v>0</v>
      </c>
      <c r="BA36" s="77">
        <v>0</v>
      </c>
      <c r="BB36" s="78">
        <v>0</v>
      </c>
      <c r="BC36" s="78">
        <v>0</v>
      </c>
      <c r="BD36" s="77">
        <v>0</v>
      </c>
      <c r="BE36" s="78">
        <v>0</v>
      </c>
      <c r="BF36" s="77">
        <v>0</v>
      </c>
      <c r="BG36" s="82">
        <f t="shared" si="28"/>
        <v>18882814</v>
      </c>
      <c r="BH36" s="25">
        <f t="shared" si="2"/>
        <v>0</v>
      </c>
    </row>
    <row r="37" spans="1:68" s="8" customFormat="1" ht="21" customHeight="1" x14ac:dyDescent="0.2">
      <c r="A37" s="32" t="s">
        <v>129</v>
      </c>
      <c r="B37" s="33" t="s">
        <v>79</v>
      </c>
      <c r="C37" s="34" t="s">
        <v>130</v>
      </c>
      <c r="D37" s="34">
        <v>1900000000</v>
      </c>
      <c r="E37" s="34">
        <v>0</v>
      </c>
      <c r="F37" s="83">
        <v>0</v>
      </c>
      <c r="G37" s="34">
        <f t="shared" si="25"/>
        <v>1900000000</v>
      </c>
      <c r="H37" s="34">
        <v>1900000000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84">
        <v>0</v>
      </c>
      <c r="T37" s="34">
        <f t="shared" si="26"/>
        <v>1900000000</v>
      </c>
      <c r="U37" s="34">
        <v>111945625</v>
      </c>
      <c r="V37" s="34">
        <v>109362531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85">
        <v>0</v>
      </c>
      <c r="AG37" s="34">
        <f t="shared" si="27"/>
        <v>221308156</v>
      </c>
      <c r="AH37" s="34">
        <v>111945625</v>
      </c>
      <c r="AI37" s="34">
        <v>109362531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f>SUM(AH37:AS37)</f>
        <v>221308156</v>
      </c>
      <c r="AU37" s="34">
        <v>111945625</v>
      </c>
      <c r="AV37" s="34">
        <v>109362531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f t="shared" si="28"/>
        <v>221308156</v>
      </c>
      <c r="BH37" s="25">
        <f t="shared" si="2"/>
        <v>0</v>
      </c>
    </row>
    <row r="38" spans="1:68" s="8" customFormat="1" ht="21" customHeight="1" x14ac:dyDescent="0.2">
      <c r="A38" s="32" t="s">
        <v>131</v>
      </c>
      <c r="B38" s="33" t="s">
        <v>79</v>
      </c>
      <c r="C38" s="34" t="s">
        <v>132</v>
      </c>
      <c r="D38" s="34">
        <v>18000000</v>
      </c>
      <c r="E38" s="34">
        <v>0</v>
      </c>
      <c r="F38" s="83">
        <v>0</v>
      </c>
      <c r="G38" s="34">
        <f t="shared" si="25"/>
        <v>18000000</v>
      </c>
      <c r="H38" s="34">
        <v>18000000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84">
        <v>0</v>
      </c>
      <c r="T38" s="34">
        <f t="shared" si="26"/>
        <v>18000000</v>
      </c>
      <c r="U38" s="34">
        <v>326834</v>
      </c>
      <c r="V38" s="34">
        <v>543396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85">
        <v>0</v>
      </c>
      <c r="AG38" s="34">
        <f t="shared" si="27"/>
        <v>870230</v>
      </c>
      <c r="AH38" s="34">
        <v>326834</v>
      </c>
      <c r="AI38" s="34">
        <v>543396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f t="shared" ref="AT38:AT41" si="29">SUM(AH38:AS38)</f>
        <v>870230</v>
      </c>
      <c r="AU38" s="34">
        <v>326834</v>
      </c>
      <c r="AV38" s="34">
        <v>543396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f t="shared" si="28"/>
        <v>870230</v>
      </c>
      <c r="BH38" s="25">
        <f t="shared" si="2"/>
        <v>0</v>
      </c>
    </row>
    <row r="39" spans="1:68" s="8" customFormat="1" ht="21" customHeight="1" x14ac:dyDescent="0.2">
      <c r="A39" s="32" t="s">
        <v>133</v>
      </c>
      <c r="B39" s="33" t="s">
        <v>79</v>
      </c>
      <c r="C39" s="34" t="s">
        <v>134</v>
      </c>
      <c r="D39" s="34">
        <v>35000000</v>
      </c>
      <c r="E39" s="34">
        <v>0</v>
      </c>
      <c r="F39" s="83">
        <v>0</v>
      </c>
      <c r="G39" s="34">
        <f t="shared" si="25"/>
        <v>35000000</v>
      </c>
      <c r="H39" s="34">
        <v>35000000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84">
        <v>0</v>
      </c>
      <c r="T39" s="34">
        <f t="shared" si="26"/>
        <v>35000000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85">
        <v>0</v>
      </c>
      <c r="AG39" s="34">
        <f t="shared" si="27"/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f t="shared" si="29"/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f t="shared" si="28"/>
        <v>0</v>
      </c>
      <c r="BH39" s="25">
        <f t="shared" si="2"/>
        <v>0</v>
      </c>
    </row>
    <row r="40" spans="1:68" s="8" customFormat="1" ht="21" customHeight="1" x14ac:dyDescent="0.2">
      <c r="A40" s="32" t="s">
        <v>135</v>
      </c>
      <c r="B40" s="33" t="s">
        <v>79</v>
      </c>
      <c r="C40" s="34" t="s">
        <v>136</v>
      </c>
      <c r="D40" s="34">
        <v>2236000000</v>
      </c>
      <c r="E40" s="34">
        <v>0</v>
      </c>
      <c r="F40" s="83">
        <v>0</v>
      </c>
      <c r="G40" s="34">
        <f t="shared" si="25"/>
        <v>2236000000</v>
      </c>
      <c r="H40" s="34">
        <v>2236000000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84">
        <v>0</v>
      </c>
      <c r="T40" s="34">
        <f t="shared" si="26"/>
        <v>2236000000</v>
      </c>
      <c r="U40" s="34">
        <v>148397868</v>
      </c>
      <c r="V40" s="34">
        <v>156008445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85">
        <v>0</v>
      </c>
      <c r="AG40" s="34">
        <f t="shared" si="27"/>
        <v>304406313</v>
      </c>
      <c r="AH40" s="34">
        <v>148397868</v>
      </c>
      <c r="AI40" s="34">
        <v>156008445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f t="shared" si="29"/>
        <v>304406313</v>
      </c>
      <c r="AU40" s="34">
        <v>148397868</v>
      </c>
      <c r="AV40" s="34">
        <v>156008445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4">
        <f t="shared" si="28"/>
        <v>304406313</v>
      </c>
      <c r="BH40" s="25">
        <f t="shared" si="2"/>
        <v>0</v>
      </c>
    </row>
    <row r="41" spans="1:68" s="8" customFormat="1" ht="21" customHeight="1" x14ac:dyDescent="0.2">
      <c r="A41" s="32" t="s">
        <v>137</v>
      </c>
      <c r="B41" s="33" t="s">
        <v>79</v>
      </c>
      <c r="C41" s="34" t="s">
        <v>138</v>
      </c>
      <c r="D41" s="34">
        <v>939000000</v>
      </c>
      <c r="E41" s="34">
        <v>0</v>
      </c>
      <c r="F41" s="83">
        <v>0</v>
      </c>
      <c r="G41" s="34">
        <f t="shared" si="25"/>
        <v>939000000</v>
      </c>
      <c r="H41" s="34">
        <v>939000000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85">
        <v>0</v>
      </c>
      <c r="T41" s="34">
        <f t="shared" si="26"/>
        <v>939000000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85">
        <v>0</v>
      </c>
      <c r="AG41" s="34">
        <f t="shared" si="27"/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f t="shared" si="29"/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f t="shared" si="28"/>
        <v>0</v>
      </c>
      <c r="BH41" s="86">
        <f t="shared" si="2"/>
        <v>0</v>
      </c>
    </row>
    <row r="42" spans="1:68" s="8" customFormat="1" ht="21" customHeight="1" x14ac:dyDescent="0.2">
      <c r="A42" s="26" t="s">
        <v>139</v>
      </c>
      <c r="B42" s="27"/>
      <c r="C42" s="26" t="s">
        <v>140</v>
      </c>
      <c r="D42" s="87">
        <f t="shared" ref="D42:BG42" si="30">+D43+D49</f>
        <v>32309000000</v>
      </c>
      <c r="E42" s="88">
        <f t="shared" si="30"/>
        <v>4008771540</v>
      </c>
      <c r="F42" s="26">
        <f t="shared" si="30"/>
        <v>4008771540</v>
      </c>
      <c r="G42" s="87">
        <f t="shared" si="30"/>
        <v>32309000000</v>
      </c>
      <c r="H42" s="26">
        <f t="shared" si="30"/>
        <v>20461937064.5</v>
      </c>
      <c r="I42" s="26">
        <f t="shared" si="30"/>
        <v>1591397757.1399999</v>
      </c>
      <c r="J42" s="26">
        <f t="shared" si="30"/>
        <v>0</v>
      </c>
      <c r="K42" s="26">
        <f t="shared" si="30"/>
        <v>0</v>
      </c>
      <c r="L42" s="26">
        <f t="shared" si="30"/>
        <v>0</v>
      </c>
      <c r="M42" s="26">
        <f t="shared" si="30"/>
        <v>0</v>
      </c>
      <c r="N42" s="26">
        <f t="shared" si="30"/>
        <v>0</v>
      </c>
      <c r="O42" s="26">
        <f t="shared" si="30"/>
        <v>0</v>
      </c>
      <c r="P42" s="26">
        <f t="shared" si="30"/>
        <v>0</v>
      </c>
      <c r="Q42" s="26">
        <f t="shared" si="30"/>
        <v>0</v>
      </c>
      <c r="R42" s="26">
        <f t="shared" si="30"/>
        <v>0</v>
      </c>
      <c r="S42" s="89">
        <f t="shared" si="30"/>
        <v>0</v>
      </c>
      <c r="T42" s="26">
        <f t="shared" si="30"/>
        <v>22053334821.639999</v>
      </c>
      <c r="U42" s="26">
        <f t="shared" si="30"/>
        <v>11443644215.18</v>
      </c>
      <c r="V42" s="26">
        <f t="shared" si="30"/>
        <v>4442407879.8899994</v>
      </c>
      <c r="W42" s="87">
        <f t="shared" si="30"/>
        <v>0</v>
      </c>
      <c r="X42" s="26">
        <f t="shared" si="30"/>
        <v>0</v>
      </c>
      <c r="Y42" s="26">
        <f t="shared" si="30"/>
        <v>0</v>
      </c>
      <c r="Z42" s="26">
        <f t="shared" si="30"/>
        <v>0</v>
      </c>
      <c r="AA42" s="26">
        <f t="shared" si="30"/>
        <v>0</v>
      </c>
      <c r="AB42" s="26">
        <f t="shared" si="30"/>
        <v>0</v>
      </c>
      <c r="AC42" s="26">
        <f t="shared" si="30"/>
        <v>0</v>
      </c>
      <c r="AD42" s="26">
        <f t="shared" si="30"/>
        <v>0</v>
      </c>
      <c r="AE42" s="26">
        <f t="shared" si="30"/>
        <v>0</v>
      </c>
      <c r="AF42" s="89">
        <f t="shared" si="30"/>
        <v>0</v>
      </c>
      <c r="AG42" s="26">
        <f t="shared" si="30"/>
        <v>15886052095.07</v>
      </c>
      <c r="AH42" s="89">
        <f>+AH43+AH49</f>
        <v>415136662.32000011</v>
      </c>
      <c r="AI42" s="26">
        <f t="shared" si="30"/>
        <v>1332316606.1299999</v>
      </c>
      <c r="AJ42" s="87">
        <f t="shared" si="30"/>
        <v>0</v>
      </c>
      <c r="AK42" s="26">
        <f t="shared" si="30"/>
        <v>0</v>
      </c>
      <c r="AL42" s="26">
        <f t="shared" si="30"/>
        <v>0</v>
      </c>
      <c r="AM42" s="26">
        <f t="shared" si="30"/>
        <v>0</v>
      </c>
      <c r="AN42" s="26">
        <f t="shared" si="30"/>
        <v>0</v>
      </c>
      <c r="AO42" s="26">
        <f t="shared" si="30"/>
        <v>0</v>
      </c>
      <c r="AP42" s="26">
        <f t="shared" si="30"/>
        <v>0</v>
      </c>
      <c r="AQ42" s="26">
        <f t="shared" si="30"/>
        <v>0</v>
      </c>
      <c r="AR42" s="26">
        <f t="shared" si="30"/>
        <v>0</v>
      </c>
      <c r="AS42" s="26">
        <f t="shared" si="30"/>
        <v>0</v>
      </c>
      <c r="AT42" s="26">
        <f t="shared" si="30"/>
        <v>1747453268.45</v>
      </c>
      <c r="AU42" s="89">
        <f t="shared" si="30"/>
        <v>415136662.32000011</v>
      </c>
      <c r="AV42" s="26">
        <f t="shared" si="30"/>
        <v>1332316606.1299999</v>
      </c>
      <c r="AW42" s="87">
        <f t="shared" si="30"/>
        <v>0</v>
      </c>
      <c r="AX42" s="26">
        <f t="shared" si="30"/>
        <v>0</v>
      </c>
      <c r="AY42" s="26">
        <f t="shared" si="30"/>
        <v>0</v>
      </c>
      <c r="AZ42" s="26">
        <f t="shared" si="30"/>
        <v>0</v>
      </c>
      <c r="BA42" s="26">
        <f t="shared" si="30"/>
        <v>0</v>
      </c>
      <c r="BB42" s="26">
        <f t="shared" si="30"/>
        <v>0</v>
      </c>
      <c r="BC42" s="26">
        <f t="shared" si="30"/>
        <v>0</v>
      </c>
      <c r="BD42" s="26">
        <f t="shared" si="30"/>
        <v>0</v>
      </c>
      <c r="BE42" s="26">
        <f t="shared" si="30"/>
        <v>0</v>
      </c>
      <c r="BF42" s="26">
        <f t="shared" si="30"/>
        <v>0</v>
      </c>
      <c r="BG42" s="26">
        <f t="shared" si="30"/>
        <v>1747453268.45</v>
      </c>
      <c r="BH42" s="25">
        <f t="shared" si="2"/>
        <v>0</v>
      </c>
    </row>
    <row r="43" spans="1:68" s="8" customFormat="1" ht="21" customHeight="1" x14ac:dyDescent="0.2">
      <c r="A43" s="90" t="s">
        <v>141</v>
      </c>
      <c r="B43" s="91"/>
      <c r="C43" s="90" t="s">
        <v>142</v>
      </c>
      <c r="D43" s="90">
        <f>+D44</f>
        <v>370000000</v>
      </c>
      <c r="E43" s="90">
        <f>+E44</f>
        <v>0</v>
      </c>
      <c r="F43" s="90">
        <f>+F44</f>
        <v>0</v>
      </c>
      <c r="G43" s="90">
        <f>+G44</f>
        <v>370000000</v>
      </c>
      <c r="H43" s="90">
        <f t="shared" ref="H43:BG43" si="31">+H44</f>
        <v>0</v>
      </c>
      <c r="I43" s="90">
        <f t="shared" si="31"/>
        <v>0</v>
      </c>
      <c r="J43" s="90">
        <f t="shared" si="31"/>
        <v>0</v>
      </c>
      <c r="K43" s="90">
        <f t="shared" si="31"/>
        <v>0</v>
      </c>
      <c r="L43" s="90">
        <f t="shared" si="31"/>
        <v>0</v>
      </c>
      <c r="M43" s="90">
        <f t="shared" si="31"/>
        <v>0</v>
      </c>
      <c r="N43" s="90">
        <f t="shared" si="31"/>
        <v>0</v>
      </c>
      <c r="O43" s="90">
        <f t="shared" si="31"/>
        <v>0</v>
      </c>
      <c r="P43" s="90">
        <f t="shared" si="31"/>
        <v>0</v>
      </c>
      <c r="Q43" s="90">
        <f t="shared" si="31"/>
        <v>0</v>
      </c>
      <c r="R43" s="90">
        <f t="shared" si="31"/>
        <v>0</v>
      </c>
      <c r="S43" s="90">
        <f t="shared" si="31"/>
        <v>0</v>
      </c>
      <c r="T43" s="90">
        <f>+T44</f>
        <v>0</v>
      </c>
      <c r="U43" s="90">
        <f t="shared" si="31"/>
        <v>0</v>
      </c>
      <c r="V43" s="90">
        <f>+V44</f>
        <v>0</v>
      </c>
      <c r="W43" s="90">
        <f t="shared" si="31"/>
        <v>0</v>
      </c>
      <c r="X43" s="90">
        <f t="shared" si="31"/>
        <v>0</v>
      </c>
      <c r="Y43" s="90">
        <f t="shared" si="31"/>
        <v>0</v>
      </c>
      <c r="Z43" s="90">
        <f t="shared" si="31"/>
        <v>0</v>
      </c>
      <c r="AA43" s="90">
        <f t="shared" si="31"/>
        <v>0</v>
      </c>
      <c r="AB43" s="90">
        <f t="shared" si="31"/>
        <v>0</v>
      </c>
      <c r="AC43" s="90">
        <f t="shared" si="31"/>
        <v>0</v>
      </c>
      <c r="AD43" s="90">
        <f t="shared" si="31"/>
        <v>0</v>
      </c>
      <c r="AE43" s="90">
        <f t="shared" si="31"/>
        <v>0</v>
      </c>
      <c r="AF43" s="90">
        <f t="shared" si="31"/>
        <v>0</v>
      </c>
      <c r="AG43" s="90">
        <f t="shared" si="31"/>
        <v>0</v>
      </c>
      <c r="AH43" s="90">
        <f t="shared" si="31"/>
        <v>0</v>
      </c>
      <c r="AI43" s="90">
        <f t="shared" si="31"/>
        <v>0</v>
      </c>
      <c r="AJ43" s="90">
        <f t="shared" si="31"/>
        <v>0</v>
      </c>
      <c r="AK43" s="90">
        <f t="shared" si="31"/>
        <v>0</v>
      </c>
      <c r="AL43" s="90">
        <f t="shared" si="31"/>
        <v>0</v>
      </c>
      <c r="AM43" s="90">
        <f t="shared" si="31"/>
        <v>0</v>
      </c>
      <c r="AN43" s="90">
        <f t="shared" si="31"/>
        <v>0</v>
      </c>
      <c r="AO43" s="90">
        <f t="shared" si="31"/>
        <v>0</v>
      </c>
      <c r="AP43" s="90">
        <f t="shared" si="31"/>
        <v>0</v>
      </c>
      <c r="AQ43" s="90">
        <f t="shared" si="31"/>
        <v>0</v>
      </c>
      <c r="AR43" s="90">
        <f t="shared" si="31"/>
        <v>0</v>
      </c>
      <c r="AS43" s="90">
        <f t="shared" si="31"/>
        <v>0</v>
      </c>
      <c r="AT43" s="90">
        <f t="shared" si="31"/>
        <v>0</v>
      </c>
      <c r="AU43" s="90">
        <f t="shared" si="31"/>
        <v>0</v>
      </c>
      <c r="AV43" s="90">
        <f t="shared" si="31"/>
        <v>0</v>
      </c>
      <c r="AW43" s="90">
        <f t="shared" si="31"/>
        <v>0</v>
      </c>
      <c r="AX43" s="90">
        <f t="shared" si="31"/>
        <v>0</v>
      </c>
      <c r="AY43" s="90">
        <f>+AY44</f>
        <v>0</v>
      </c>
      <c r="AZ43" s="90">
        <f t="shared" si="31"/>
        <v>0</v>
      </c>
      <c r="BA43" s="90">
        <f t="shared" si="31"/>
        <v>0</v>
      </c>
      <c r="BB43" s="90">
        <f t="shared" si="31"/>
        <v>0</v>
      </c>
      <c r="BC43" s="90">
        <f t="shared" si="31"/>
        <v>0</v>
      </c>
      <c r="BD43" s="90">
        <f t="shared" si="31"/>
        <v>0</v>
      </c>
      <c r="BE43" s="90">
        <f t="shared" si="31"/>
        <v>0</v>
      </c>
      <c r="BF43" s="90">
        <f t="shared" si="31"/>
        <v>0</v>
      </c>
      <c r="BG43" s="90">
        <f t="shared" si="31"/>
        <v>0</v>
      </c>
      <c r="BH43" s="25">
        <f t="shared" si="2"/>
        <v>0</v>
      </c>
    </row>
    <row r="44" spans="1:68" s="8" customFormat="1" ht="21" customHeight="1" x14ac:dyDescent="0.2">
      <c r="A44" s="30" t="s">
        <v>143</v>
      </c>
      <c r="B44" s="31"/>
      <c r="C44" s="30" t="s">
        <v>144</v>
      </c>
      <c r="D44" s="30">
        <f>+D45+D47</f>
        <v>370000000</v>
      </c>
      <c r="E44" s="30">
        <f>+E45+E47</f>
        <v>0</v>
      </c>
      <c r="F44" s="30">
        <f>+F45+F47</f>
        <v>0</v>
      </c>
      <c r="G44" s="30">
        <f>+G45+G47</f>
        <v>370000000</v>
      </c>
      <c r="H44" s="30">
        <f t="shared" ref="H44:BG44" si="32">+H45+H47</f>
        <v>0</v>
      </c>
      <c r="I44" s="30">
        <f t="shared" si="32"/>
        <v>0</v>
      </c>
      <c r="J44" s="30">
        <f t="shared" si="32"/>
        <v>0</v>
      </c>
      <c r="K44" s="30">
        <f t="shared" si="32"/>
        <v>0</v>
      </c>
      <c r="L44" s="30">
        <f t="shared" si="32"/>
        <v>0</v>
      </c>
      <c r="M44" s="30">
        <f t="shared" si="32"/>
        <v>0</v>
      </c>
      <c r="N44" s="30">
        <f t="shared" si="32"/>
        <v>0</v>
      </c>
      <c r="O44" s="30">
        <f t="shared" si="32"/>
        <v>0</v>
      </c>
      <c r="P44" s="30">
        <f t="shared" si="32"/>
        <v>0</v>
      </c>
      <c r="Q44" s="30">
        <f t="shared" si="32"/>
        <v>0</v>
      </c>
      <c r="R44" s="30">
        <f>+R45+R47</f>
        <v>0</v>
      </c>
      <c r="S44" s="30">
        <f t="shared" si="32"/>
        <v>0</v>
      </c>
      <c r="T44" s="30">
        <f>+T45+T47</f>
        <v>0</v>
      </c>
      <c r="U44" s="30">
        <f t="shared" si="32"/>
        <v>0</v>
      </c>
      <c r="V44" s="30">
        <f>+V45+V47</f>
        <v>0</v>
      </c>
      <c r="W44" s="30">
        <f t="shared" si="32"/>
        <v>0</v>
      </c>
      <c r="X44" s="30">
        <f t="shared" si="32"/>
        <v>0</v>
      </c>
      <c r="Y44" s="30">
        <f t="shared" si="32"/>
        <v>0</v>
      </c>
      <c r="Z44" s="30">
        <f t="shared" si="32"/>
        <v>0</v>
      </c>
      <c r="AA44" s="30">
        <f t="shared" si="32"/>
        <v>0</v>
      </c>
      <c r="AB44" s="30">
        <f t="shared" si="32"/>
        <v>0</v>
      </c>
      <c r="AC44" s="30">
        <f t="shared" si="32"/>
        <v>0</v>
      </c>
      <c r="AD44" s="30">
        <f t="shared" si="32"/>
        <v>0</v>
      </c>
      <c r="AE44" s="30">
        <f t="shared" si="32"/>
        <v>0</v>
      </c>
      <c r="AF44" s="30">
        <f t="shared" si="32"/>
        <v>0</v>
      </c>
      <c r="AG44" s="30">
        <f t="shared" si="32"/>
        <v>0</v>
      </c>
      <c r="AH44" s="30">
        <f t="shared" si="32"/>
        <v>0</v>
      </c>
      <c r="AI44" s="30">
        <f t="shared" si="32"/>
        <v>0</v>
      </c>
      <c r="AJ44" s="30">
        <f t="shared" si="32"/>
        <v>0</v>
      </c>
      <c r="AK44" s="30">
        <f t="shared" si="32"/>
        <v>0</v>
      </c>
      <c r="AL44" s="30">
        <f t="shared" si="32"/>
        <v>0</v>
      </c>
      <c r="AM44" s="30">
        <f t="shared" si="32"/>
        <v>0</v>
      </c>
      <c r="AN44" s="30">
        <f t="shared" si="32"/>
        <v>0</v>
      </c>
      <c r="AO44" s="30">
        <f t="shared" si="32"/>
        <v>0</v>
      </c>
      <c r="AP44" s="30">
        <f t="shared" si="32"/>
        <v>0</v>
      </c>
      <c r="AQ44" s="30">
        <f t="shared" si="32"/>
        <v>0</v>
      </c>
      <c r="AR44" s="30">
        <f>+AR45+AR47</f>
        <v>0</v>
      </c>
      <c r="AS44" s="30">
        <f>+AS45+AS47</f>
        <v>0</v>
      </c>
      <c r="AT44" s="30">
        <f t="shared" si="32"/>
        <v>0</v>
      </c>
      <c r="AU44" s="30">
        <f t="shared" si="32"/>
        <v>0</v>
      </c>
      <c r="AV44" s="30">
        <f t="shared" si="32"/>
        <v>0</v>
      </c>
      <c r="AW44" s="30">
        <f t="shared" si="32"/>
        <v>0</v>
      </c>
      <c r="AX44" s="30">
        <f t="shared" si="32"/>
        <v>0</v>
      </c>
      <c r="AY44" s="30">
        <f t="shared" si="32"/>
        <v>0</v>
      </c>
      <c r="AZ44" s="30">
        <f t="shared" si="32"/>
        <v>0</v>
      </c>
      <c r="BA44" s="30">
        <f t="shared" si="32"/>
        <v>0</v>
      </c>
      <c r="BB44" s="30">
        <f t="shared" si="32"/>
        <v>0</v>
      </c>
      <c r="BC44" s="30">
        <f t="shared" si="32"/>
        <v>0</v>
      </c>
      <c r="BD44" s="30">
        <f t="shared" si="32"/>
        <v>0</v>
      </c>
      <c r="BE44" s="30">
        <f t="shared" si="32"/>
        <v>0</v>
      </c>
      <c r="BF44" s="30">
        <f t="shared" si="32"/>
        <v>0</v>
      </c>
      <c r="BG44" s="30">
        <f t="shared" si="32"/>
        <v>0</v>
      </c>
      <c r="BH44" s="25">
        <f t="shared" si="2"/>
        <v>0</v>
      </c>
    </row>
    <row r="45" spans="1:68" s="8" customFormat="1" ht="21" customHeight="1" x14ac:dyDescent="0.2">
      <c r="A45" s="34" t="s">
        <v>145</v>
      </c>
      <c r="B45" s="92"/>
      <c r="C45" s="34" t="s">
        <v>146</v>
      </c>
      <c r="D45" s="34">
        <f>+D46</f>
        <v>120000000</v>
      </c>
      <c r="E45" s="34">
        <f t="shared" ref="E45:BG45" si="33">+E46</f>
        <v>0</v>
      </c>
      <c r="F45" s="34">
        <f>+F46</f>
        <v>0</v>
      </c>
      <c r="G45" s="34">
        <f t="shared" si="33"/>
        <v>120000000</v>
      </c>
      <c r="H45" s="34">
        <f t="shared" si="33"/>
        <v>0</v>
      </c>
      <c r="I45" s="34">
        <f t="shared" si="33"/>
        <v>0</v>
      </c>
      <c r="J45" s="34">
        <f t="shared" si="33"/>
        <v>0</v>
      </c>
      <c r="K45" s="34">
        <f t="shared" si="33"/>
        <v>0</v>
      </c>
      <c r="L45" s="34">
        <f t="shared" si="33"/>
        <v>0</v>
      </c>
      <c r="M45" s="34">
        <f t="shared" si="33"/>
        <v>0</v>
      </c>
      <c r="N45" s="34">
        <f t="shared" si="33"/>
        <v>0</v>
      </c>
      <c r="O45" s="34">
        <f t="shared" si="33"/>
        <v>0</v>
      </c>
      <c r="P45" s="34">
        <f t="shared" si="33"/>
        <v>0</v>
      </c>
      <c r="Q45" s="34">
        <f t="shared" si="33"/>
        <v>0</v>
      </c>
      <c r="R45" s="34">
        <f t="shared" si="33"/>
        <v>0</v>
      </c>
      <c r="S45" s="34">
        <f t="shared" si="33"/>
        <v>0</v>
      </c>
      <c r="T45" s="34">
        <f t="shared" si="33"/>
        <v>0</v>
      </c>
      <c r="U45" s="34">
        <f t="shared" si="33"/>
        <v>0</v>
      </c>
      <c r="V45" s="34">
        <f>+V46</f>
        <v>0</v>
      </c>
      <c r="W45" s="34">
        <f t="shared" si="33"/>
        <v>0</v>
      </c>
      <c r="X45" s="34">
        <f t="shared" si="33"/>
        <v>0</v>
      </c>
      <c r="Y45" s="34">
        <f t="shared" si="33"/>
        <v>0</v>
      </c>
      <c r="Z45" s="34">
        <f t="shared" si="33"/>
        <v>0</v>
      </c>
      <c r="AA45" s="34">
        <f t="shared" si="33"/>
        <v>0</v>
      </c>
      <c r="AB45" s="34">
        <f t="shared" si="33"/>
        <v>0</v>
      </c>
      <c r="AC45" s="34">
        <f t="shared" si="33"/>
        <v>0</v>
      </c>
      <c r="AD45" s="34">
        <f t="shared" si="33"/>
        <v>0</v>
      </c>
      <c r="AE45" s="34">
        <f t="shared" si="33"/>
        <v>0</v>
      </c>
      <c r="AF45" s="34">
        <f t="shared" si="33"/>
        <v>0</v>
      </c>
      <c r="AG45" s="34">
        <f t="shared" si="33"/>
        <v>0</v>
      </c>
      <c r="AH45" s="34">
        <f t="shared" si="33"/>
        <v>0</v>
      </c>
      <c r="AI45" s="34">
        <f t="shared" si="33"/>
        <v>0</v>
      </c>
      <c r="AJ45" s="34">
        <f t="shared" si="33"/>
        <v>0</v>
      </c>
      <c r="AK45" s="34">
        <f t="shared" si="33"/>
        <v>0</v>
      </c>
      <c r="AL45" s="34">
        <f t="shared" si="33"/>
        <v>0</v>
      </c>
      <c r="AM45" s="34">
        <f t="shared" si="33"/>
        <v>0</v>
      </c>
      <c r="AN45" s="34">
        <f t="shared" si="33"/>
        <v>0</v>
      </c>
      <c r="AO45" s="34">
        <f t="shared" si="33"/>
        <v>0</v>
      </c>
      <c r="AP45" s="34">
        <f t="shared" si="33"/>
        <v>0</v>
      </c>
      <c r="AQ45" s="34">
        <f t="shared" si="33"/>
        <v>0</v>
      </c>
      <c r="AR45" s="34">
        <f t="shared" si="33"/>
        <v>0</v>
      </c>
      <c r="AS45" s="34">
        <f t="shared" si="33"/>
        <v>0</v>
      </c>
      <c r="AT45" s="34">
        <f>+AT46</f>
        <v>0</v>
      </c>
      <c r="AU45" s="34">
        <f t="shared" si="33"/>
        <v>0</v>
      </c>
      <c r="AV45" s="34">
        <f t="shared" si="33"/>
        <v>0</v>
      </c>
      <c r="AW45" s="34">
        <f t="shared" si="33"/>
        <v>0</v>
      </c>
      <c r="AX45" s="34">
        <f t="shared" si="33"/>
        <v>0</v>
      </c>
      <c r="AY45" s="34">
        <f t="shared" si="33"/>
        <v>0</v>
      </c>
      <c r="AZ45" s="34">
        <f t="shared" si="33"/>
        <v>0</v>
      </c>
      <c r="BA45" s="34">
        <f t="shared" si="33"/>
        <v>0</v>
      </c>
      <c r="BB45" s="34">
        <f t="shared" si="33"/>
        <v>0</v>
      </c>
      <c r="BC45" s="34">
        <f t="shared" si="33"/>
        <v>0</v>
      </c>
      <c r="BD45" s="34">
        <f t="shared" si="33"/>
        <v>0</v>
      </c>
      <c r="BE45" s="34">
        <f t="shared" si="33"/>
        <v>0</v>
      </c>
      <c r="BF45" s="34">
        <f t="shared" si="33"/>
        <v>0</v>
      </c>
      <c r="BG45" s="34">
        <f t="shared" si="33"/>
        <v>0</v>
      </c>
      <c r="BH45" s="25">
        <f t="shared" si="2"/>
        <v>0</v>
      </c>
    </row>
    <row r="46" spans="1:68" s="97" customFormat="1" ht="21" customHeight="1" x14ac:dyDescent="0.2">
      <c r="A46" s="93" t="s">
        <v>147</v>
      </c>
      <c r="B46" s="94" t="s">
        <v>79</v>
      </c>
      <c r="C46" s="95" t="s">
        <v>148</v>
      </c>
      <c r="D46" s="95">
        <v>120000000</v>
      </c>
      <c r="E46" s="95">
        <v>0</v>
      </c>
      <c r="F46" s="95">
        <v>0</v>
      </c>
      <c r="G46" s="95">
        <f>SUM(D46:E46)-F46</f>
        <v>120000000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f>SUM(H46:S46)</f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f>SUM(U46:AF46)</f>
        <v>0</v>
      </c>
      <c r="AH46" s="95">
        <v>0</v>
      </c>
      <c r="AI46" s="95">
        <v>0</v>
      </c>
      <c r="AJ46" s="95">
        <v>0</v>
      </c>
      <c r="AK46" s="95">
        <v>0</v>
      </c>
      <c r="AL46" s="95">
        <v>0</v>
      </c>
      <c r="AM46" s="95">
        <v>0</v>
      </c>
      <c r="AN46" s="95">
        <v>0</v>
      </c>
      <c r="AO46" s="95">
        <v>0</v>
      </c>
      <c r="AP46" s="95">
        <v>0</v>
      </c>
      <c r="AQ46" s="95">
        <v>0</v>
      </c>
      <c r="AR46" s="95">
        <v>0</v>
      </c>
      <c r="AS46" s="95">
        <v>0</v>
      </c>
      <c r="AT46" s="95">
        <f>SUM(AH46:AS46)</f>
        <v>0</v>
      </c>
      <c r="AU46" s="95">
        <v>0</v>
      </c>
      <c r="AV46" s="95">
        <v>0</v>
      </c>
      <c r="AW46" s="95">
        <v>0</v>
      </c>
      <c r="AX46" s="95">
        <v>0</v>
      </c>
      <c r="AY46" s="95">
        <v>0</v>
      </c>
      <c r="AZ46" s="95">
        <v>0</v>
      </c>
      <c r="BA46" s="95">
        <v>0</v>
      </c>
      <c r="BB46" s="95">
        <v>0</v>
      </c>
      <c r="BC46" s="95">
        <v>0</v>
      </c>
      <c r="BD46" s="95">
        <v>0</v>
      </c>
      <c r="BE46" s="95">
        <v>0</v>
      </c>
      <c r="BF46" s="95">
        <v>0</v>
      </c>
      <c r="BG46" s="95">
        <f>SUM(AU46:BF46)</f>
        <v>0</v>
      </c>
      <c r="BH46" s="96">
        <f t="shared" si="2"/>
        <v>0</v>
      </c>
      <c r="BI46" s="8"/>
      <c r="BJ46" s="8"/>
      <c r="BK46" s="8"/>
      <c r="BL46" s="8"/>
      <c r="BM46" s="8"/>
      <c r="BN46" s="8"/>
      <c r="BO46" s="8"/>
      <c r="BP46" s="8"/>
    </row>
    <row r="47" spans="1:68" s="8" customFormat="1" ht="21" customHeight="1" x14ac:dyDescent="0.2">
      <c r="A47" s="34" t="s">
        <v>149</v>
      </c>
      <c r="B47" s="92" t="s">
        <v>79</v>
      </c>
      <c r="C47" s="34" t="s">
        <v>150</v>
      </c>
      <c r="D47" s="34">
        <f t="shared" ref="D47:AG47" si="34">+D48</f>
        <v>250000000</v>
      </c>
      <c r="E47" s="34">
        <f t="shared" si="34"/>
        <v>0</v>
      </c>
      <c r="F47" s="34">
        <f t="shared" si="34"/>
        <v>0</v>
      </c>
      <c r="G47" s="34">
        <f>+G48</f>
        <v>250000000</v>
      </c>
      <c r="H47" s="34">
        <f t="shared" si="34"/>
        <v>0</v>
      </c>
      <c r="I47" s="34">
        <f t="shared" si="34"/>
        <v>0</v>
      </c>
      <c r="J47" s="34">
        <f t="shared" si="34"/>
        <v>0</v>
      </c>
      <c r="K47" s="34">
        <f t="shared" si="34"/>
        <v>0</v>
      </c>
      <c r="L47" s="34">
        <f t="shared" si="34"/>
        <v>0</v>
      </c>
      <c r="M47" s="34">
        <f t="shared" si="34"/>
        <v>0</v>
      </c>
      <c r="N47" s="34">
        <f t="shared" si="34"/>
        <v>0</v>
      </c>
      <c r="O47" s="34">
        <f t="shared" si="34"/>
        <v>0</v>
      </c>
      <c r="P47" s="34">
        <f t="shared" si="34"/>
        <v>0</v>
      </c>
      <c r="Q47" s="34">
        <f t="shared" si="34"/>
        <v>0</v>
      </c>
      <c r="R47" s="34">
        <f t="shared" si="34"/>
        <v>0</v>
      </c>
      <c r="S47" s="34">
        <f t="shared" si="34"/>
        <v>0</v>
      </c>
      <c r="T47" s="34">
        <f t="shared" si="34"/>
        <v>0</v>
      </c>
      <c r="U47" s="34">
        <f t="shared" si="34"/>
        <v>0</v>
      </c>
      <c r="V47" s="34">
        <f t="shared" si="34"/>
        <v>0</v>
      </c>
      <c r="W47" s="34">
        <f t="shared" si="34"/>
        <v>0</v>
      </c>
      <c r="X47" s="34">
        <f t="shared" si="34"/>
        <v>0</v>
      </c>
      <c r="Y47" s="34">
        <f t="shared" si="34"/>
        <v>0</v>
      </c>
      <c r="Z47" s="34">
        <f t="shared" si="34"/>
        <v>0</v>
      </c>
      <c r="AA47" s="34">
        <f t="shared" si="34"/>
        <v>0</v>
      </c>
      <c r="AB47" s="34">
        <f t="shared" si="34"/>
        <v>0</v>
      </c>
      <c r="AC47" s="34">
        <f t="shared" si="34"/>
        <v>0</v>
      </c>
      <c r="AD47" s="34">
        <f t="shared" si="34"/>
        <v>0</v>
      </c>
      <c r="AE47" s="34">
        <f t="shared" si="34"/>
        <v>0</v>
      </c>
      <c r="AF47" s="34">
        <f t="shared" si="34"/>
        <v>0</v>
      </c>
      <c r="AG47" s="34">
        <f t="shared" si="34"/>
        <v>0</v>
      </c>
      <c r="AH47" s="34">
        <f>SUM(AH48)</f>
        <v>0</v>
      </c>
      <c r="AI47" s="34">
        <f t="shared" ref="AI47:AT47" si="35">SUM(AI48)</f>
        <v>0</v>
      </c>
      <c r="AJ47" s="34">
        <f t="shared" si="35"/>
        <v>0</v>
      </c>
      <c r="AK47" s="34">
        <f t="shared" si="35"/>
        <v>0</v>
      </c>
      <c r="AL47" s="34">
        <f t="shared" si="35"/>
        <v>0</v>
      </c>
      <c r="AM47" s="34">
        <f t="shared" si="35"/>
        <v>0</v>
      </c>
      <c r="AN47" s="34">
        <f t="shared" si="35"/>
        <v>0</v>
      </c>
      <c r="AO47" s="34">
        <f t="shared" si="35"/>
        <v>0</v>
      </c>
      <c r="AP47" s="34">
        <f t="shared" si="35"/>
        <v>0</v>
      </c>
      <c r="AQ47" s="34">
        <f t="shared" si="35"/>
        <v>0</v>
      </c>
      <c r="AR47" s="34">
        <f t="shared" si="35"/>
        <v>0</v>
      </c>
      <c r="AS47" s="34">
        <f t="shared" si="35"/>
        <v>0</v>
      </c>
      <c r="AT47" s="34">
        <f t="shared" si="35"/>
        <v>0</v>
      </c>
      <c r="AU47" s="34">
        <f t="shared" ref="AU47:BG47" si="36">+AU48</f>
        <v>0</v>
      </c>
      <c r="AV47" s="34">
        <f t="shared" si="36"/>
        <v>0</v>
      </c>
      <c r="AW47" s="34">
        <f t="shared" si="36"/>
        <v>0</v>
      </c>
      <c r="AX47" s="34">
        <f t="shared" si="36"/>
        <v>0</v>
      </c>
      <c r="AY47" s="34">
        <f t="shared" si="36"/>
        <v>0</v>
      </c>
      <c r="AZ47" s="34">
        <f t="shared" si="36"/>
        <v>0</v>
      </c>
      <c r="BA47" s="34">
        <f t="shared" si="36"/>
        <v>0</v>
      </c>
      <c r="BB47" s="34">
        <f t="shared" si="36"/>
        <v>0</v>
      </c>
      <c r="BC47" s="34">
        <f t="shared" si="36"/>
        <v>0</v>
      </c>
      <c r="BD47" s="34">
        <f t="shared" si="36"/>
        <v>0</v>
      </c>
      <c r="BE47" s="34">
        <f t="shared" si="36"/>
        <v>0</v>
      </c>
      <c r="BF47" s="34">
        <f t="shared" si="36"/>
        <v>0</v>
      </c>
      <c r="BG47" s="34">
        <f t="shared" si="36"/>
        <v>0</v>
      </c>
      <c r="BH47" s="25">
        <f t="shared" si="2"/>
        <v>0</v>
      </c>
    </row>
    <row r="48" spans="1:68" s="97" customFormat="1" ht="21" customHeight="1" x14ac:dyDescent="0.2">
      <c r="A48" s="98" t="s">
        <v>151</v>
      </c>
      <c r="B48" s="99" t="s">
        <v>79</v>
      </c>
      <c r="C48" s="100" t="s">
        <v>152</v>
      </c>
      <c r="D48" s="101">
        <v>250000000</v>
      </c>
      <c r="E48" s="102">
        <v>0</v>
      </c>
      <c r="F48" s="103">
        <v>0</v>
      </c>
      <c r="G48" s="103">
        <f>SUM(D48:E48)-F48</f>
        <v>250000000</v>
      </c>
      <c r="H48" s="104">
        <v>0</v>
      </c>
      <c r="I48" s="10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106">
        <v>0</v>
      </c>
      <c r="P48" s="95">
        <v>0</v>
      </c>
      <c r="Q48" s="105">
        <v>0</v>
      </c>
      <c r="R48" s="105">
        <v>0</v>
      </c>
      <c r="S48" s="105">
        <v>0</v>
      </c>
      <c r="T48" s="105"/>
      <c r="U48" s="105">
        <v>0</v>
      </c>
      <c r="V48" s="105">
        <v>0</v>
      </c>
      <c r="W48" s="107">
        <v>0</v>
      </c>
      <c r="X48" s="105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8">
        <v>0</v>
      </c>
      <c r="AE48" s="105">
        <v>0</v>
      </c>
      <c r="AF48" s="105">
        <v>0</v>
      </c>
      <c r="AG48" s="105">
        <f>SUM(U48:AF48)</f>
        <v>0</v>
      </c>
      <c r="AH48" s="105">
        <v>0</v>
      </c>
      <c r="AI48" s="105">
        <v>0</v>
      </c>
      <c r="AJ48" s="107">
        <v>0</v>
      </c>
      <c r="AK48" s="107">
        <v>0</v>
      </c>
      <c r="AL48" s="107">
        <v>0</v>
      </c>
      <c r="AM48" s="107">
        <v>0</v>
      </c>
      <c r="AN48" s="105">
        <v>0</v>
      </c>
      <c r="AO48" s="105">
        <v>0</v>
      </c>
      <c r="AP48" s="105">
        <v>0</v>
      </c>
      <c r="AQ48" s="109">
        <v>0</v>
      </c>
      <c r="AR48" s="106">
        <v>0</v>
      </c>
      <c r="AS48" s="109">
        <v>0</v>
      </c>
      <c r="AT48" s="105">
        <f t="shared" ref="AT48" si="37">SUM(AH48:AS48)</f>
        <v>0</v>
      </c>
      <c r="AU48" s="105">
        <v>0</v>
      </c>
      <c r="AV48" s="105">
        <v>0</v>
      </c>
      <c r="AW48" s="107">
        <v>0</v>
      </c>
      <c r="AX48" s="107">
        <v>0</v>
      </c>
      <c r="AY48" s="107">
        <v>0</v>
      </c>
      <c r="AZ48" s="108"/>
      <c r="BA48" s="107">
        <v>0</v>
      </c>
      <c r="BB48" s="107">
        <v>0</v>
      </c>
      <c r="BC48" s="107">
        <v>0</v>
      </c>
      <c r="BD48" s="108">
        <v>0</v>
      </c>
      <c r="BE48" s="109">
        <v>0</v>
      </c>
      <c r="BF48" s="105">
        <v>0</v>
      </c>
      <c r="BG48" s="105">
        <f>SUM(AU48:BF48)</f>
        <v>0</v>
      </c>
      <c r="BH48" s="96">
        <f t="shared" si="2"/>
        <v>0</v>
      </c>
      <c r="BI48" s="8"/>
      <c r="BJ48" s="8"/>
      <c r="BK48" s="8"/>
      <c r="BL48" s="8"/>
      <c r="BM48" s="8"/>
      <c r="BN48" s="8"/>
      <c r="BO48" s="8"/>
      <c r="BP48" s="8"/>
    </row>
    <row r="49" spans="1:60" s="8" customFormat="1" ht="21" customHeight="1" x14ac:dyDescent="0.2">
      <c r="A49" s="90" t="s">
        <v>153</v>
      </c>
      <c r="B49" s="91"/>
      <c r="C49" s="90" t="s">
        <v>154</v>
      </c>
      <c r="D49" s="90">
        <f t="shared" ref="D49:AF49" si="38">+D50+D64</f>
        <v>31939000000</v>
      </c>
      <c r="E49" s="90">
        <f t="shared" si="38"/>
        <v>4008771540</v>
      </c>
      <c r="F49" s="90">
        <f t="shared" si="38"/>
        <v>4008771540</v>
      </c>
      <c r="G49" s="90">
        <f t="shared" si="38"/>
        <v>31939000000</v>
      </c>
      <c r="H49" s="90">
        <f t="shared" si="38"/>
        <v>20461937064.5</v>
      </c>
      <c r="I49" s="90">
        <f t="shared" si="38"/>
        <v>1591397757.1399999</v>
      </c>
      <c r="J49" s="90">
        <f t="shared" si="38"/>
        <v>0</v>
      </c>
      <c r="K49" s="90">
        <f t="shared" si="38"/>
        <v>0</v>
      </c>
      <c r="L49" s="90">
        <f t="shared" si="38"/>
        <v>0</v>
      </c>
      <c r="M49" s="90">
        <f t="shared" si="38"/>
        <v>0</v>
      </c>
      <c r="N49" s="90">
        <f t="shared" si="38"/>
        <v>0</v>
      </c>
      <c r="O49" s="90">
        <f t="shared" si="38"/>
        <v>0</v>
      </c>
      <c r="P49" s="90">
        <f t="shared" si="38"/>
        <v>0</v>
      </c>
      <c r="Q49" s="90">
        <f t="shared" si="38"/>
        <v>0</v>
      </c>
      <c r="R49" s="90">
        <f t="shared" si="38"/>
        <v>0</v>
      </c>
      <c r="S49" s="90">
        <f t="shared" si="38"/>
        <v>0</v>
      </c>
      <c r="T49" s="90">
        <f t="shared" si="38"/>
        <v>22053334821.639999</v>
      </c>
      <c r="U49" s="90">
        <f t="shared" si="38"/>
        <v>11443644215.18</v>
      </c>
      <c r="V49" s="90">
        <f t="shared" si="38"/>
        <v>4442407879.8899994</v>
      </c>
      <c r="W49" s="90">
        <f t="shared" si="38"/>
        <v>0</v>
      </c>
      <c r="X49" s="90">
        <f t="shared" si="38"/>
        <v>0</v>
      </c>
      <c r="Y49" s="90">
        <f t="shared" si="38"/>
        <v>0</v>
      </c>
      <c r="Z49" s="90">
        <f t="shared" si="38"/>
        <v>0</v>
      </c>
      <c r="AA49" s="90">
        <f t="shared" si="38"/>
        <v>0</v>
      </c>
      <c r="AB49" s="90">
        <f t="shared" si="38"/>
        <v>0</v>
      </c>
      <c r="AC49" s="90">
        <f t="shared" si="38"/>
        <v>0</v>
      </c>
      <c r="AD49" s="90">
        <f t="shared" si="38"/>
        <v>0</v>
      </c>
      <c r="AE49" s="90">
        <f t="shared" si="38"/>
        <v>0</v>
      </c>
      <c r="AF49" s="90">
        <f t="shared" si="38"/>
        <v>0</v>
      </c>
      <c r="AG49" s="90">
        <f>+AG50+AG64</f>
        <v>15886052095.07</v>
      </c>
      <c r="AH49" s="90">
        <f>+AH50+AH64</f>
        <v>415136662.32000011</v>
      </c>
      <c r="AI49" s="90">
        <f>+AI50+AI64</f>
        <v>1332316606.1299999</v>
      </c>
      <c r="AJ49" s="90">
        <f t="shared" ref="AJ49:BG49" si="39">+AJ50+AJ64</f>
        <v>0</v>
      </c>
      <c r="AK49" s="90">
        <f t="shared" si="39"/>
        <v>0</v>
      </c>
      <c r="AL49" s="90">
        <f t="shared" si="39"/>
        <v>0</v>
      </c>
      <c r="AM49" s="90">
        <f t="shared" si="39"/>
        <v>0</v>
      </c>
      <c r="AN49" s="90">
        <f t="shared" si="39"/>
        <v>0</v>
      </c>
      <c r="AO49" s="90">
        <f t="shared" si="39"/>
        <v>0</v>
      </c>
      <c r="AP49" s="90">
        <f t="shared" si="39"/>
        <v>0</v>
      </c>
      <c r="AQ49" s="90">
        <f t="shared" si="39"/>
        <v>0</v>
      </c>
      <c r="AR49" s="90">
        <f t="shared" si="39"/>
        <v>0</v>
      </c>
      <c r="AS49" s="90">
        <f t="shared" si="39"/>
        <v>0</v>
      </c>
      <c r="AT49" s="90">
        <f t="shared" si="39"/>
        <v>1747453268.45</v>
      </c>
      <c r="AU49" s="90">
        <f t="shared" si="39"/>
        <v>415136662.32000011</v>
      </c>
      <c r="AV49" s="90">
        <f t="shared" si="39"/>
        <v>1332316606.1299999</v>
      </c>
      <c r="AW49" s="90">
        <f t="shared" si="39"/>
        <v>0</v>
      </c>
      <c r="AX49" s="90">
        <f t="shared" si="39"/>
        <v>0</v>
      </c>
      <c r="AY49" s="90">
        <f t="shared" si="39"/>
        <v>0</v>
      </c>
      <c r="AZ49" s="90">
        <f t="shared" si="39"/>
        <v>0</v>
      </c>
      <c r="BA49" s="90">
        <f t="shared" si="39"/>
        <v>0</v>
      </c>
      <c r="BB49" s="90">
        <f t="shared" si="39"/>
        <v>0</v>
      </c>
      <c r="BC49" s="90">
        <f t="shared" si="39"/>
        <v>0</v>
      </c>
      <c r="BD49" s="90">
        <f t="shared" si="39"/>
        <v>0</v>
      </c>
      <c r="BE49" s="90">
        <f t="shared" si="39"/>
        <v>0</v>
      </c>
      <c r="BF49" s="90">
        <f t="shared" si="39"/>
        <v>0</v>
      </c>
      <c r="BG49" s="90">
        <f t="shared" si="39"/>
        <v>1747453268.45</v>
      </c>
      <c r="BH49" s="25">
        <f t="shared" si="2"/>
        <v>0</v>
      </c>
    </row>
    <row r="50" spans="1:60" s="8" customFormat="1" ht="21" customHeight="1" x14ac:dyDescent="0.2">
      <c r="A50" s="30" t="s">
        <v>155</v>
      </c>
      <c r="B50" s="110"/>
      <c r="C50" s="30" t="s">
        <v>156</v>
      </c>
      <c r="D50" s="30">
        <f t="shared" ref="D50:BG50" si="40">+D51+D53+D55+D61</f>
        <v>481800000</v>
      </c>
      <c r="E50" s="30">
        <f t="shared" si="40"/>
        <v>0</v>
      </c>
      <c r="F50" s="30">
        <f t="shared" si="40"/>
        <v>67100000</v>
      </c>
      <c r="G50" s="30">
        <f t="shared" si="40"/>
        <v>414700000</v>
      </c>
      <c r="H50" s="30">
        <f t="shared" si="40"/>
        <v>35830000</v>
      </c>
      <c r="I50" s="30">
        <f t="shared" si="40"/>
        <v>0</v>
      </c>
      <c r="J50" s="30">
        <f t="shared" si="40"/>
        <v>0</v>
      </c>
      <c r="K50" s="30">
        <f t="shared" si="40"/>
        <v>0</v>
      </c>
      <c r="L50" s="30">
        <f t="shared" si="40"/>
        <v>0</v>
      </c>
      <c r="M50" s="30">
        <f t="shared" si="40"/>
        <v>0</v>
      </c>
      <c r="N50" s="30">
        <f t="shared" si="40"/>
        <v>0</v>
      </c>
      <c r="O50" s="30">
        <f t="shared" si="40"/>
        <v>0</v>
      </c>
      <c r="P50" s="30">
        <f t="shared" si="40"/>
        <v>0</v>
      </c>
      <c r="Q50" s="30">
        <f t="shared" si="40"/>
        <v>0</v>
      </c>
      <c r="R50" s="30">
        <f t="shared" si="40"/>
        <v>0</v>
      </c>
      <c r="S50" s="30">
        <f t="shared" si="40"/>
        <v>0</v>
      </c>
      <c r="T50" s="30">
        <f t="shared" si="40"/>
        <v>35830000</v>
      </c>
      <c r="U50" s="30">
        <f t="shared" si="40"/>
        <v>0</v>
      </c>
      <c r="V50" s="30">
        <f t="shared" si="40"/>
        <v>33609364</v>
      </c>
      <c r="W50" s="30">
        <f t="shared" si="40"/>
        <v>0</v>
      </c>
      <c r="X50" s="30">
        <f t="shared" si="40"/>
        <v>0</v>
      </c>
      <c r="Y50" s="30">
        <f t="shared" si="40"/>
        <v>0</v>
      </c>
      <c r="Z50" s="30">
        <f t="shared" si="40"/>
        <v>0</v>
      </c>
      <c r="AA50" s="30">
        <f t="shared" si="40"/>
        <v>0</v>
      </c>
      <c r="AB50" s="30">
        <f t="shared" si="40"/>
        <v>0</v>
      </c>
      <c r="AC50" s="30">
        <f t="shared" si="40"/>
        <v>0</v>
      </c>
      <c r="AD50" s="30">
        <f t="shared" si="40"/>
        <v>0</v>
      </c>
      <c r="AE50" s="30">
        <f t="shared" si="40"/>
        <v>0</v>
      </c>
      <c r="AF50" s="30">
        <f t="shared" si="40"/>
        <v>0</v>
      </c>
      <c r="AG50" s="30">
        <f t="shared" si="40"/>
        <v>33609364</v>
      </c>
      <c r="AH50" s="30">
        <f t="shared" si="40"/>
        <v>0</v>
      </c>
      <c r="AI50" s="30">
        <f t="shared" si="40"/>
        <v>1080000</v>
      </c>
      <c r="AJ50" s="30">
        <f t="shared" si="40"/>
        <v>0</v>
      </c>
      <c r="AK50" s="30">
        <f t="shared" si="40"/>
        <v>0</v>
      </c>
      <c r="AL50" s="30">
        <f t="shared" si="40"/>
        <v>0</v>
      </c>
      <c r="AM50" s="30">
        <f t="shared" si="40"/>
        <v>0</v>
      </c>
      <c r="AN50" s="30">
        <f t="shared" si="40"/>
        <v>0</v>
      </c>
      <c r="AO50" s="30">
        <f t="shared" si="40"/>
        <v>0</v>
      </c>
      <c r="AP50" s="30">
        <f t="shared" si="40"/>
        <v>0</v>
      </c>
      <c r="AQ50" s="30">
        <f t="shared" si="40"/>
        <v>0</v>
      </c>
      <c r="AR50" s="30">
        <f t="shared" si="40"/>
        <v>0</v>
      </c>
      <c r="AS50" s="30">
        <f t="shared" si="40"/>
        <v>0</v>
      </c>
      <c r="AT50" s="30">
        <f t="shared" si="40"/>
        <v>1080000</v>
      </c>
      <c r="AU50" s="30">
        <f t="shared" si="40"/>
        <v>0</v>
      </c>
      <c r="AV50" s="30">
        <f t="shared" si="40"/>
        <v>1080000</v>
      </c>
      <c r="AW50" s="30">
        <f t="shared" si="40"/>
        <v>0</v>
      </c>
      <c r="AX50" s="30">
        <f t="shared" si="40"/>
        <v>0</v>
      </c>
      <c r="AY50" s="30">
        <f t="shared" si="40"/>
        <v>0</v>
      </c>
      <c r="AZ50" s="30">
        <f t="shared" si="40"/>
        <v>0</v>
      </c>
      <c r="BA50" s="30">
        <f t="shared" si="40"/>
        <v>0</v>
      </c>
      <c r="BB50" s="30">
        <f t="shared" si="40"/>
        <v>0</v>
      </c>
      <c r="BC50" s="30">
        <f t="shared" si="40"/>
        <v>0</v>
      </c>
      <c r="BD50" s="30">
        <f t="shared" si="40"/>
        <v>0</v>
      </c>
      <c r="BE50" s="30">
        <f t="shared" si="40"/>
        <v>0</v>
      </c>
      <c r="BF50" s="30">
        <f t="shared" si="40"/>
        <v>0</v>
      </c>
      <c r="BG50" s="30">
        <f t="shared" si="40"/>
        <v>1080000</v>
      </c>
      <c r="BH50" s="25">
        <f t="shared" si="2"/>
        <v>0</v>
      </c>
    </row>
    <row r="51" spans="1:60" s="8" customFormat="1" ht="21" customHeight="1" x14ac:dyDescent="0.2">
      <c r="A51" s="34" t="s">
        <v>157</v>
      </c>
      <c r="B51" s="92"/>
      <c r="C51" s="34" t="s">
        <v>158</v>
      </c>
      <c r="D51" s="34">
        <f t="shared" ref="D51:AI51" si="41">SUM(D52:D52)</f>
        <v>400000</v>
      </c>
      <c r="E51" s="34">
        <f>SUM(E52:E52)</f>
        <v>0</v>
      </c>
      <c r="F51" s="34">
        <f>SUM(F52:F52)</f>
        <v>0</v>
      </c>
      <c r="G51" s="34">
        <f>SUM(G52:G52)</f>
        <v>400000</v>
      </c>
      <c r="H51" s="34">
        <f t="shared" si="41"/>
        <v>400000</v>
      </c>
      <c r="I51" s="34">
        <f t="shared" si="41"/>
        <v>0</v>
      </c>
      <c r="J51" s="34">
        <f t="shared" si="41"/>
        <v>0</v>
      </c>
      <c r="K51" s="34">
        <f t="shared" si="41"/>
        <v>0</v>
      </c>
      <c r="L51" s="34">
        <f t="shared" si="41"/>
        <v>0</v>
      </c>
      <c r="M51" s="34">
        <f t="shared" si="41"/>
        <v>0</v>
      </c>
      <c r="N51" s="34">
        <f t="shared" si="41"/>
        <v>0</v>
      </c>
      <c r="O51" s="34">
        <f t="shared" si="41"/>
        <v>0</v>
      </c>
      <c r="P51" s="34">
        <f t="shared" si="41"/>
        <v>0</v>
      </c>
      <c r="Q51" s="34">
        <f t="shared" si="41"/>
        <v>0</v>
      </c>
      <c r="R51" s="34">
        <f t="shared" si="41"/>
        <v>0</v>
      </c>
      <c r="S51" s="34">
        <f>SUM(S52:S52)</f>
        <v>0</v>
      </c>
      <c r="T51" s="34">
        <f t="shared" si="41"/>
        <v>400000</v>
      </c>
      <c r="U51" s="34">
        <f t="shared" si="41"/>
        <v>0</v>
      </c>
      <c r="V51" s="34">
        <f t="shared" si="41"/>
        <v>100000</v>
      </c>
      <c r="W51" s="34">
        <f t="shared" si="41"/>
        <v>0</v>
      </c>
      <c r="X51" s="34">
        <f t="shared" si="41"/>
        <v>0</v>
      </c>
      <c r="Y51" s="34">
        <f t="shared" si="41"/>
        <v>0</v>
      </c>
      <c r="Z51" s="34">
        <f t="shared" si="41"/>
        <v>0</v>
      </c>
      <c r="AA51" s="34">
        <f t="shared" si="41"/>
        <v>0</v>
      </c>
      <c r="AB51" s="34">
        <f t="shared" si="41"/>
        <v>0</v>
      </c>
      <c r="AC51" s="34">
        <f t="shared" si="41"/>
        <v>0</v>
      </c>
      <c r="AD51" s="34">
        <f t="shared" si="41"/>
        <v>0</v>
      </c>
      <c r="AE51" s="34">
        <f t="shared" si="41"/>
        <v>0</v>
      </c>
      <c r="AF51" s="34">
        <f t="shared" si="41"/>
        <v>0</v>
      </c>
      <c r="AG51" s="34">
        <f t="shared" si="41"/>
        <v>100000</v>
      </c>
      <c r="AH51" s="34">
        <f t="shared" si="41"/>
        <v>0</v>
      </c>
      <c r="AI51" s="34">
        <f t="shared" si="41"/>
        <v>100000</v>
      </c>
      <c r="AJ51" s="34">
        <f t="shared" ref="AJ51:BG51" si="42">SUM(AJ52:AJ52)</f>
        <v>0</v>
      </c>
      <c r="AK51" s="34">
        <f t="shared" si="42"/>
        <v>0</v>
      </c>
      <c r="AL51" s="34">
        <f t="shared" si="42"/>
        <v>0</v>
      </c>
      <c r="AM51" s="34">
        <f t="shared" si="42"/>
        <v>0</v>
      </c>
      <c r="AN51" s="34">
        <f t="shared" si="42"/>
        <v>0</v>
      </c>
      <c r="AO51" s="34">
        <f t="shared" si="42"/>
        <v>0</v>
      </c>
      <c r="AP51" s="34">
        <f t="shared" si="42"/>
        <v>0</v>
      </c>
      <c r="AQ51" s="34">
        <f t="shared" si="42"/>
        <v>0</v>
      </c>
      <c r="AR51" s="34">
        <f t="shared" si="42"/>
        <v>0</v>
      </c>
      <c r="AS51" s="34">
        <f t="shared" si="42"/>
        <v>0</v>
      </c>
      <c r="AT51" s="34">
        <f>SUM(AT52:AT52)</f>
        <v>100000</v>
      </c>
      <c r="AU51" s="34">
        <f t="shared" si="42"/>
        <v>0</v>
      </c>
      <c r="AV51" s="34">
        <f t="shared" si="42"/>
        <v>100000</v>
      </c>
      <c r="AW51" s="34">
        <f t="shared" si="42"/>
        <v>0</v>
      </c>
      <c r="AX51" s="34">
        <f t="shared" si="42"/>
        <v>0</v>
      </c>
      <c r="AY51" s="34">
        <f t="shared" si="42"/>
        <v>0</v>
      </c>
      <c r="AZ51" s="34">
        <f t="shared" si="42"/>
        <v>0</v>
      </c>
      <c r="BA51" s="34">
        <f t="shared" si="42"/>
        <v>0</v>
      </c>
      <c r="BB51" s="34">
        <f t="shared" si="42"/>
        <v>0</v>
      </c>
      <c r="BC51" s="34">
        <f t="shared" si="42"/>
        <v>0</v>
      </c>
      <c r="BD51" s="34">
        <f t="shared" si="42"/>
        <v>0</v>
      </c>
      <c r="BE51" s="34">
        <f t="shared" si="42"/>
        <v>0</v>
      </c>
      <c r="BF51" s="34">
        <f t="shared" si="42"/>
        <v>0</v>
      </c>
      <c r="BG51" s="34">
        <f t="shared" si="42"/>
        <v>100000</v>
      </c>
      <c r="BH51" s="25">
        <f t="shared" si="2"/>
        <v>0</v>
      </c>
    </row>
    <row r="52" spans="1:60" s="8" customFormat="1" ht="21" customHeight="1" x14ac:dyDescent="0.2">
      <c r="A52" s="37" t="s">
        <v>159</v>
      </c>
      <c r="B52" s="111" t="s">
        <v>79</v>
      </c>
      <c r="C52" s="37" t="s">
        <v>160</v>
      </c>
      <c r="D52" s="39">
        <v>400000</v>
      </c>
      <c r="E52" s="112">
        <v>0</v>
      </c>
      <c r="F52" s="37">
        <v>0</v>
      </c>
      <c r="G52" s="39">
        <f>SUM(D52:E52)-F52</f>
        <v>400000</v>
      </c>
      <c r="H52" s="39">
        <v>400000</v>
      </c>
      <c r="I52" s="39">
        <v>0</v>
      </c>
      <c r="J52" s="39">
        <v>0</v>
      </c>
      <c r="K52" s="39">
        <v>0</v>
      </c>
      <c r="L52" s="39">
        <v>0</v>
      </c>
      <c r="M52" s="37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f>SUM(H52:S52)</f>
        <v>400000</v>
      </c>
      <c r="U52" s="39">
        <v>0</v>
      </c>
      <c r="V52" s="39">
        <v>100000</v>
      </c>
      <c r="W52" s="39">
        <v>0</v>
      </c>
      <c r="X52" s="39">
        <v>0</v>
      </c>
      <c r="Y52" s="39">
        <v>0</v>
      </c>
      <c r="Z52" s="37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f>SUM(U52:AF52)</f>
        <v>100000</v>
      </c>
      <c r="AH52" s="39">
        <v>0</v>
      </c>
      <c r="AI52" s="39">
        <v>100000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109">
        <v>0</v>
      </c>
      <c r="AT52" s="39">
        <f>SUM(AH52:AS52)</f>
        <v>100000</v>
      </c>
      <c r="AU52" s="39">
        <v>0</v>
      </c>
      <c r="AV52" s="39">
        <v>100000</v>
      </c>
      <c r="AW52" s="39">
        <v>0</v>
      </c>
      <c r="AX52" s="39">
        <v>0</v>
      </c>
      <c r="AY52" s="39">
        <v>0</v>
      </c>
      <c r="AZ52" s="37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39">
        <v>0</v>
      </c>
      <c r="BG52" s="39">
        <f>SUM(AU52:BF52)</f>
        <v>100000</v>
      </c>
      <c r="BH52" s="25">
        <f t="shared" si="2"/>
        <v>0</v>
      </c>
    </row>
    <row r="53" spans="1:60" s="8" customFormat="1" ht="21" customHeight="1" x14ac:dyDescent="0.2">
      <c r="A53" s="34" t="s">
        <v>161</v>
      </c>
      <c r="B53" s="92"/>
      <c r="C53" s="34" t="s">
        <v>162</v>
      </c>
      <c r="D53" s="113">
        <f>+D54</f>
        <v>260000000</v>
      </c>
      <c r="E53" s="113">
        <f>+E54</f>
        <v>0</v>
      </c>
      <c r="F53" s="34">
        <f t="shared" ref="F53:BG53" si="43">+F54</f>
        <v>0</v>
      </c>
      <c r="G53" s="34">
        <f>+G54</f>
        <v>260000000</v>
      </c>
      <c r="H53" s="34">
        <f t="shared" si="43"/>
        <v>0</v>
      </c>
      <c r="I53" s="34">
        <f t="shared" si="43"/>
        <v>0</v>
      </c>
      <c r="J53" s="34">
        <f t="shared" si="43"/>
        <v>0</v>
      </c>
      <c r="K53" s="34">
        <f t="shared" si="43"/>
        <v>0</v>
      </c>
      <c r="L53" s="34">
        <f t="shared" si="43"/>
        <v>0</v>
      </c>
      <c r="M53" s="34">
        <f t="shared" si="43"/>
        <v>0</v>
      </c>
      <c r="N53" s="34">
        <f t="shared" si="43"/>
        <v>0</v>
      </c>
      <c r="O53" s="34">
        <f t="shared" si="43"/>
        <v>0</v>
      </c>
      <c r="P53" s="34">
        <f t="shared" si="43"/>
        <v>0</v>
      </c>
      <c r="Q53" s="34">
        <f t="shared" si="43"/>
        <v>0</v>
      </c>
      <c r="R53" s="34">
        <f t="shared" si="43"/>
        <v>0</v>
      </c>
      <c r="S53" s="34">
        <f>+S54</f>
        <v>0</v>
      </c>
      <c r="T53" s="34">
        <f>+T54</f>
        <v>0</v>
      </c>
      <c r="U53" s="34">
        <f t="shared" si="43"/>
        <v>0</v>
      </c>
      <c r="V53" s="34">
        <f t="shared" si="43"/>
        <v>0</v>
      </c>
      <c r="W53" s="34">
        <f t="shared" si="43"/>
        <v>0</v>
      </c>
      <c r="X53" s="34">
        <f t="shared" si="43"/>
        <v>0</v>
      </c>
      <c r="Y53" s="34">
        <f t="shared" si="43"/>
        <v>0</v>
      </c>
      <c r="Z53" s="34">
        <f t="shared" si="43"/>
        <v>0</v>
      </c>
      <c r="AA53" s="34">
        <f t="shared" si="43"/>
        <v>0</v>
      </c>
      <c r="AB53" s="34">
        <f t="shared" si="43"/>
        <v>0</v>
      </c>
      <c r="AC53" s="34">
        <f t="shared" si="43"/>
        <v>0</v>
      </c>
      <c r="AD53" s="34">
        <f t="shared" si="43"/>
        <v>0</v>
      </c>
      <c r="AE53" s="34">
        <f t="shared" si="43"/>
        <v>0</v>
      </c>
      <c r="AF53" s="34">
        <f t="shared" si="43"/>
        <v>0</v>
      </c>
      <c r="AG53" s="34">
        <f t="shared" si="43"/>
        <v>0</v>
      </c>
      <c r="AH53" s="34">
        <f t="shared" si="43"/>
        <v>0</v>
      </c>
      <c r="AI53" s="34">
        <f t="shared" si="43"/>
        <v>0</v>
      </c>
      <c r="AJ53" s="34">
        <f t="shared" si="43"/>
        <v>0</v>
      </c>
      <c r="AK53" s="34">
        <f t="shared" si="43"/>
        <v>0</v>
      </c>
      <c r="AL53" s="34">
        <f t="shared" si="43"/>
        <v>0</v>
      </c>
      <c r="AM53" s="34">
        <f t="shared" si="43"/>
        <v>0</v>
      </c>
      <c r="AN53" s="34">
        <f t="shared" si="43"/>
        <v>0</v>
      </c>
      <c r="AO53" s="34">
        <f t="shared" si="43"/>
        <v>0</v>
      </c>
      <c r="AP53" s="34">
        <f t="shared" si="43"/>
        <v>0</v>
      </c>
      <c r="AQ53" s="34">
        <f t="shared" si="43"/>
        <v>0</v>
      </c>
      <c r="AR53" s="34">
        <f t="shared" si="43"/>
        <v>0</v>
      </c>
      <c r="AS53" s="34">
        <f t="shared" si="43"/>
        <v>0</v>
      </c>
      <c r="AT53" s="114">
        <f t="shared" ref="AT53:AT54" si="44">SUM(AH53:AS53)</f>
        <v>0</v>
      </c>
      <c r="AU53" s="34">
        <f t="shared" si="43"/>
        <v>0</v>
      </c>
      <c r="AV53" s="34">
        <f t="shared" si="43"/>
        <v>0</v>
      </c>
      <c r="AW53" s="34">
        <f t="shared" si="43"/>
        <v>0</v>
      </c>
      <c r="AX53" s="34">
        <f t="shared" si="43"/>
        <v>0</v>
      </c>
      <c r="AY53" s="34">
        <f t="shared" si="43"/>
        <v>0</v>
      </c>
      <c r="AZ53" s="34">
        <f t="shared" si="43"/>
        <v>0</v>
      </c>
      <c r="BA53" s="34">
        <f t="shared" si="43"/>
        <v>0</v>
      </c>
      <c r="BB53" s="34">
        <f t="shared" si="43"/>
        <v>0</v>
      </c>
      <c r="BC53" s="34">
        <f t="shared" si="43"/>
        <v>0</v>
      </c>
      <c r="BD53" s="34">
        <f t="shared" si="43"/>
        <v>0</v>
      </c>
      <c r="BE53" s="34">
        <f t="shared" si="43"/>
        <v>0</v>
      </c>
      <c r="BF53" s="34">
        <f t="shared" si="43"/>
        <v>0</v>
      </c>
      <c r="BG53" s="34">
        <f t="shared" si="43"/>
        <v>0</v>
      </c>
      <c r="BH53" s="25">
        <f t="shared" si="2"/>
        <v>0</v>
      </c>
    </row>
    <row r="54" spans="1:60" s="8" customFormat="1" ht="21" customHeight="1" x14ac:dyDescent="0.2">
      <c r="A54" s="74" t="s">
        <v>163</v>
      </c>
      <c r="B54" s="115" t="s">
        <v>79</v>
      </c>
      <c r="C54" s="39" t="s">
        <v>164</v>
      </c>
      <c r="D54" s="39">
        <v>260000000</v>
      </c>
      <c r="E54" s="37">
        <v>0</v>
      </c>
      <c r="F54" s="37">
        <v>0</v>
      </c>
      <c r="G54" s="39">
        <f>SUM(D54:E54)-F54</f>
        <v>260000000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7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f>SUM(H54:S54)</f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7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f>SUM(U54:AF54)</f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f t="shared" si="44"/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7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39">
        <v>0</v>
      </c>
      <c r="BG54" s="39">
        <f>SUM(AU54:BF54)</f>
        <v>0</v>
      </c>
      <c r="BH54" s="25">
        <f t="shared" si="2"/>
        <v>0</v>
      </c>
    </row>
    <row r="55" spans="1:60" s="8" customFormat="1" ht="21" customHeight="1" x14ac:dyDescent="0.2">
      <c r="A55" s="34" t="s">
        <v>165</v>
      </c>
      <c r="B55" s="92"/>
      <c r="C55" s="34" t="s">
        <v>166</v>
      </c>
      <c r="D55" s="34">
        <f t="shared" ref="D55:BG55" si="45">SUM(D56:D60)</f>
        <v>220900000</v>
      </c>
      <c r="E55" s="34">
        <f t="shared" si="45"/>
        <v>0</v>
      </c>
      <c r="F55" s="34">
        <f t="shared" si="45"/>
        <v>67100000</v>
      </c>
      <c r="G55" s="34">
        <f t="shared" si="45"/>
        <v>153800000</v>
      </c>
      <c r="H55" s="34">
        <f t="shared" si="45"/>
        <v>34930000</v>
      </c>
      <c r="I55" s="34">
        <f t="shared" si="45"/>
        <v>0</v>
      </c>
      <c r="J55" s="34">
        <f t="shared" si="45"/>
        <v>0</v>
      </c>
      <c r="K55" s="34">
        <f t="shared" si="45"/>
        <v>0</v>
      </c>
      <c r="L55" s="34">
        <f t="shared" si="45"/>
        <v>0</v>
      </c>
      <c r="M55" s="34">
        <f t="shared" si="45"/>
        <v>0</v>
      </c>
      <c r="N55" s="34">
        <f t="shared" si="45"/>
        <v>0</v>
      </c>
      <c r="O55" s="34">
        <f t="shared" si="45"/>
        <v>0</v>
      </c>
      <c r="P55" s="34">
        <f t="shared" si="45"/>
        <v>0</v>
      </c>
      <c r="Q55" s="34">
        <f t="shared" si="45"/>
        <v>0</v>
      </c>
      <c r="R55" s="34">
        <f t="shared" si="45"/>
        <v>0</v>
      </c>
      <c r="S55" s="34">
        <f t="shared" si="45"/>
        <v>0</v>
      </c>
      <c r="T55" s="34">
        <f t="shared" si="45"/>
        <v>34930000</v>
      </c>
      <c r="U55" s="34">
        <f t="shared" si="45"/>
        <v>0</v>
      </c>
      <c r="V55" s="34">
        <f t="shared" si="45"/>
        <v>33329364</v>
      </c>
      <c r="W55" s="34">
        <f t="shared" si="45"/>
        <v>0</v>
      </c>
      <c r="X55" s="34">
        <f t="shared" si="45"/>
        <v>0</v>
      </c>
      <c r="Y55" s="34">
        <f t="shared" si="45"/>
        <v>0</v>
      </c>
      <c r="Z55" s="34">
        <f t="shared" si="45"/>
        <v>0</v>
      </c>
      <c r="AA55" s="34">
        <f t="shared" si="45"/>
        <v>0</v>
      </c>
      <c r="AB55" s="34">
        <f t="shared" si="45"/>
        <v>0</v>
      </c>
      <c r="AC55" s="34">
        <f t="shared" si="45"/>
        <v>0</v>
      </c>
      <c r="AD55" s="34">
        <f t="shared" si="45"/>
        <v>0</v>
      </c>
      <c r="AE55" s="34">
        <f t="shared" si="45"/>
        <v>0</v>
      </c>
      <c r="AF55" s="34">
        <f t="shared" si="45"/>
        <v>0</v>
      </c>
      <c r="AG55" s="34">
        <f t="shared" si="45"/>
        <v>33329364</v>
      </c>
      <c r="AH55" s="34">
        <f t="shared" si="45"/>
        <v>0</v>
      </c>
      <c r="AI55" s="34">
        <f t="shared" si="45"/>
        <v>800000</v>
      </c>
      <c r="AJ55" s="34">
        <f t="shared" si="45"/>
        <v>0</v>
      </c>
      <c r="AK55" s="34">
        <f t="shared" si="45"/>
        <v>0</v>
      </c>
      <c r="AL55" s="34">
        <f t="shared" si="45"/>
        <v>0</v>
      </c>
      <c r="AM55" s="34">
        <f t="shared" si="45"/>
        <v>0</v>
      </c>
      <c r="AN55" s="34">
        <f t="shared" si="45"/>
        <v>0</v>
      </c>
      <c r="AO55" s="34">
        <f t="shared" si="45"/>
        <v>0</v>
      </c>
      <c r="AP55" s="34">
        <f t="shared" si="45"/>
        <v>0</v>
      </c>
      <c r="AQ55" s="34">
        <f t="shared" si="45"/>
        <v>0</v>
      </c>
      <c r="AR55" s="34">
        <f t="shared" si="45"/>
        <v>0</v>
      </c>
      <c r="AS55" s="34">
        <f t="shared" si="45"/>
        <v>0</v>
      </c>
      <c r="AT55" s="34">
        <f t="shared" si="45"/>
        <v>800000</v>
      </c>
      <c r="AU55" s="34">
        <f t="shared" si="45"/>
        <v>0</v>
      </c>
      <c r="AV55" s="34">
        <f t="shared" si="45"/>
        <v>800000</v>
      </c>
      <c r="AW55" s="34">
        <f t="shared" si="45"/>
        <v>0</v>
      </c>
      <c r="AX55" s="34">
        <f t="shared" si="45"/>
        <v>0</v>
      </c>
      <c r="AY55" s="34">
        <f t="shared" si="45"/>
        <v>0</v>
      </c>
      <c r="AZ55" s="34">
        <f t="shared" si="45"/>
        <v>0</v>
      </c>
      <c r="BA55" s="34">
        <f t="shared" si="45"/>
        <v>0</v>
      </c>
      <c r="BB55" s="34">
        <f t="shared" si="45"/>
        <v>0</v>
      </c>
      <c r="BC55" s="34">
        <f t="shared" si="45"/>
        <v>0</v>
      </c>
      <c r="BD55" s="34">
        <f t="shared" si="45"/>
        <v>0</v>
      </c>
      <c r="BE55" s="34">
        <f t="shared" si="45"/>
        <v>0</v>
      </c>
      <c r="BF55" s="34">
        <f t="shared" si="45"/>
        <v>0</v>
      </c>
      <c r="BG55" s="34">
        <f t="shared" si="45"/>
        <v>800000</v>
      </c>
      <c r="BH55" s="25">
        <f t="shared" si="2"/>
        <v>0</v>
      </c>
    </row>
    <row r="56" spans="1:60" s="8" customFormat="1" ht="21" customHeight="1" x14ac:dyDescent="0.2">
      <c r="A56" s="74" t="s">
        <v>167</v>
      </c>
      <c r="B56" s="116" t="s">
        <v>79</v>
      </c>
      <c r="C56" s="74" t="s">
        <v>168</v>
      </c>
      <c r="D56" s="39">
        <v>150500000</v>
      </c>
      <c r="E56" s="117">
        <v>0</v>
      </c>
      <c r="F56" s="37">
        <v>67100000</v>
      </c>
      <c r="G56" s="39">
        <f t="shared" ref="G56:G60" si="46">SUM(D56:E56)-F56</f>
        <v>83400000</v>
      </c>
      <c r="H56" s="39">
        <v>500000</v>
      </c>
      <c r="I56" s="39">
        <v>0</v>
      </c>
      <c r="J56" s="39">
        <v>0</v>
      </c>
      <c r="K56" s="39">
        <v>0</v>
      </c>
      <c r="L56" s="39">
        <v>0</v>
      </c>
      <c r="M56" s="37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f t="shared" ref="T56:T60" si="47">SUM(H56:S56)</f>
        <v>500000</v>
      </c>
      <c r="U56" s="39">
        <v>0</v>
      </c>
      <c r="V56" s="39">
        <v>100000</v>
      </c>
      <c r="W56" s="39">
        <v>0</v>
      </c>
      <c r="X56" s="39">
        <v>0</v>
      </c>
      <c r="Y56" s="39">
        <v>0</v>
      </c>
      <c r="Z56" s="37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f t="shared" ref="AG56:AG60" si="48">SUM(U56:AF56)</f>
        <v>100000</v>
      </c>
      <c r="AH56" s="39">
        <v>0</v>
      </c>
      <c r="AI56" s="39">
        <v>100000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109">
        <v>0</v>
      </c>
      <c r="AT56" s="39">
        <f>SUM(AH56:AS56)</f>
        <v>100000</v>
      </c>
      <c r="AU56" s="39">
        <v>0</v>
      </c>
      <c r="AV56" s="39">
        <v>100000</v>
      </c>
      <c r="AW56" s="39">
        <v>0</v>
      </c>
      <c r="AX56" s="39">
        <v>0</v>
      </c>
      <c r="AY56" s="39">
        <v>0</v>
      </c>
      <c r="AZ56" s="37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f t="shared" ref="BG56:BG60" si="49">SUM(AU56:BF56)</f>
        <v>100000</v>
      </c>
      <c r="BH56" s="25">
        <f t="shared" si="2"/>
        <v>0</v>
      </c>
    </row>
    <row r="57" spans="1:60" s="8" customFormat="1" ht="21" customHeight="1" x14ac:dyDescent="0.2">
      <c r="A57" s="74" t="s">
        <v>169</v>
      </c>
      <c r="B57" s="116" t="s">
        <v>79</v>
      </c>
      <c r="C57" s="74" t="s">
        <v>170</v>
      </c>
      <c r="D57" s="39">
        <v>45000000</v>
      </c>
      <c r="E57" s="117">
        <v>0</v>
      </c>
      <c r="F57" s="37">
        <v>0</v>
      </c>
      <c r="G57" s="39">
        <f t="shared" si="46"/>
        <v>45000000</v>
      </c>
      <c r="H57" s="39">
        <v>34030000</v>
      </c>
      <c r="I57" s="39">
        <v>0</v>
      </c>
      <c r="J57" s="39">
        <v>0</v>
      </c>
      <c r="K57" s="39">
        <v>0</v>
      </c>
      <c r="L57" s="39">
        <v>0</v>
      </c>
      <c r="M57" s="37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f t="shared" si="47"/>
        <v>34030000</v>
      </c>
      <c r="U57" s="39">
        <v>0</v>
      </c>
      <c r="V57" s="39">
        <v>33029364</v>
      </c>
      <c r="W57" s="39">
        <v>0</v>
      </c>
      <c r="X57" s="39">
        <v>0</v>
      </c>
      <c r="Y57" s="39">
        <v>0</v>
      </c>
      <c r="Z57" s="37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si="48"/>
        <v>33029364</v>
      </c>
      <c r="AH57" s="39">
        <v>0</v>
      </c>
      <c r="AI57" s="39">
        <v>500000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109">
        <v>0</v>
      </c>
      <c r="AT57" s="39">
        <f t="shared" ref="AT57:AT60" si="50">SUM(AH57:AS57)</f>
        <v>500000</v>
      </c>
      <c r="AU57" s="39">
        <v>0</v>
      </c>
      <c r="AV57" s="39">
        <v>500000</v>
      </c>
      <c r="AW57" s="39">
        <v>0</v>
      </c>
      <c r="AX57" s="39">
        <v>0</v>
      </c>
      <c r="AY57" s="39">
        <v>0</v>
      </c>
      <c r="AZ57" s="37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f t="shared" si="49"/>
        <v>500000</v>
      </c>
      <c r="BH57" s="25">
        <f t="shared" si="2"/>
        <v>0</v>
      </c>
    </row>
    <row r="58" spans="1:60" s="8" customFormat="1" ht="21" customHeight="1" x14ac:dyDescent="0.2">
      <c r="A58" s="74" t="s">
        <v>171</v>
      </c>
      <c r="B58" s="116" t="s">
        <v>79</v>
      </c>
      <c r="C58" s="74" t="s">
        <v>172</v>
      </c>
      <c r="D58" s="39">
        <v>250000</v>
      </c>
      <c r="E58" s="117">
        <v>0</v>
      </c>
      <c r="F58" s="37">
        <v>0</v>
      </c>
      <c r="G58" s="39">
        <f t="shared" si="46"/>
        <v>250000</v>
      </c>
      <c r="H58" s="39">
        <v>250000</v>
      </c>
      <c r="I58" s="39">
        <v>0</v>
      </c>
      <c r="J58" s="39">
        <v>0</v>
      </c>
      <c r="K58" s="39">
        <v>0</v>
      </c>
      <c r="L58" s="39">
        <v>0</v>
      </c>
      <c r="M58" s="37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f t="shared" si="47"/>
        <v>250000</v>
      </c>
      <c r="U58" s="39">
        <v>0</v>
      </c>
      <c r="V58" s="39">
        <v>100000</v>
      </c>
      <c r="W58" s="39">
        <v>0</v>
      </c>
      <c r="X58" s="39">
        <v>0</v>
      </c>
      <c r="Y58" s="39">
        <v>0</v>
      </c>
      <c r="Z58" s="37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f t="shared" si="48"/>
        <v>100000</v>
      </c>
      <c r="AH58" s="39">
        <v>0</v>
      </c>
      <c r="AI58" s="39">
        <v>100000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109">
        <v>0</v>
      </c>
      <c r="AT58" s="39">
        <f t="shared" si="50"/>
        <v>100000</v>
      </c>
      <c r="AU58" s="39">
        <v>0</v>
      </c>
      <c r="AV58" s="39">
        <v>100000</v>
      </c>
      <c r="AW58" s="39">
        <v>0</v>
      </c>
      <c r="AX58" s="39">
        <v>0</v>
      </c>
      <c r="AY58" s="39">
        <v>0</v>
      </c>
      <c r="AZ58" s="37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f t="shared" si="49"/>
        <v>100000</v>
      </c>
      <c r="BH58" s="25">
        <f t="shared" si="2"/>
        <v>0</v>
      </c>
    </row>
    <row r="59" spans="1:60" s="8" customFormat="1" ht="21" customHeight="1" x14ac:dyDescent="0.2">
      <c r="A59" s="74" t="s">
        <v>173</v>
      </c>
      <c r="B59" s="116" t="s">
        <v>79</v>
      </c>
      <c r="C59" s="74" t="s">
        <v>174</v>
      </c>
      <c r="D59" s="39">
        <v>25000000</v>
      </c>
      <c r="E59" s="117">
        <v>0</v>
      </c>
      <c r="F59" s="37">
        <v>0</v>
      </c>
      <c r="G59" s="39">
        <f t="shared" si="46"/>
        <v>25000000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7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f t="shared" si="47"/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7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f t="shared" si="48"/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109">
        <v>0</v>
      </c>
      <c r="AT59" s="39">
        <f t="shared" si="50"/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7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0</v>
      </c>
      <c r="BG59" s="39">
        <f t="shared" si="49"/>
        <v>0</v>
      </c>
      <c r="BH59" s="25">
        <f t="shared" si="2"/>
        <v>0</v>
      </c>
    </row>
    <row r="60" spans="1:60" s="8" customFormat="1" ht="21" customHeight="1" x14ac:dyDescent="0.2">
      <c r="A60" s="74" t="s">
        <v>175</v>
      </c>
      <c r="B60" s="116" t="s">
        <v>79</v>
      </c>
      <c r="C60" s="74" t="s">
        <v>176</v>
      </c>
      <c r="D60" s="39">
        <v>150000</v>
      </c>
      <c r="E60" s="117">
        <v>0</v>
      </c>
      <c r="F60" s="37">
        <v>0</v>
      </c>
      <c r="G60" s="39">
        <f t="shared" si="46"/>
        <v>150000</v>
      </c>
      <c r="H60" s="39">
        <v>150000</v>
      </c>
      <c r="I60" s="39">
        <v>0</v>
      </c>
      <c r="J60" s="39">
        <v>0</v>
      </c>
      <c r="K60" s="39">
        <v>0</v>
      </c>
      <c r="L60" s="39">
        <v>0</v>
      </c>
      <c r="M60" s="37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f t="shared" si="47"/>
        <v>150000</v>
      </c>
      <c r="U60" s="39">
        <v>0</v>
      </c>
      <c r="V60" s="39">
        <v>100000</v>
      </c>
      <c r="W60" s="39">
        <v>0</v>
      </c>
      <c r="X60" s="39">
        <v>0</v>
      </c>
      <c r="Y60" s="39">
        <v>0</v>
      </c>
      <c r="Z60" s="37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f t="shared" si="48"/>
        <v>100000</v>
      </c>
      <c r="AH60" s="39">
        <v>0</v>
      </c>
      <c r="AI60" s="39">
        <v>100000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109">
        <v>0</v>
      </c>
      <c r="AT60" s="39">
        <f t="shared" si="50"/>
        <v>100000</v>
      </c>
      <c r="AU60" s="39">
        <v>0</v>
      </c>
      <c r="AV60" s="39">
        <v>100000</v>
      </c>
      <c r="AW60" s="39">
        <v>0</v>
      </c>
      <c r="AX60" s="39">
        <v>0</v>
      </c>
      <c r="AY60" s="39">
        <v>0</v>
      </c>
      <c r="AZ60" s="37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f t="shared" si="49"/>
        <v>100000</v>
      </c>
      <c r="BH60" s="25">
        <f t="shared" si="2"/>
        <v>0</v>
      </c>
    </row>
    <row r="61" spans="1:60" s="8" customFormat="1" ht="21" customHeight="1" x14ac:dyDescent="0.2">
      <c r="A61" s="34" t="s">
        <v>177</v>
      </c>
      <c r="B61" s="92"/>
      <c r="C61" s="34" t="s">
        <v>178</v>
      </c>
      <c r="D61" s="34">
        <f t="shared" ref="D61:AI61" si="51">SUM(D62:D63)</f>
        <v>500000</v>
      </c>
      <c r="E61" s="34">
        <f t="shared" si="51"/>
        <v>0</v>
      </c>
      <c r="F61" s="34">
        <f t="shared" si="51"/>
        <v>0</v>
      </c>
      <c r="G61" s="34">
        <f t="shared" si="51"/>
        <v>500000</v>
      </c>
      <c r="H61" s="34">
        <f t="shared" si="51"/>
        <v>500000</v>
      </c>
      <c r="I61" s="34">
        <f t="shared" si="51"/>
        <v>0</v>
      </c>
      <c r="J61" s="34">
        <f t="shared" si="51"/>
        <v>0</v>
      </c>
      <c r="K61" s="34">
        <f t="shared" si="51"/>
        <v>0</v>
      </c>
      <c r="L61" s="34">
        <f t="shared" si="51"/>
        <v>0</v>
      </c>
      <c r="M61" s="34">
        <f t="shared" si="51"/>
        <v>0</v>
      </c>
      <c r="N61" s="34">
        <f t="shared" si="51"/>
        <v>0</v>
      </c>
      <c r="O61" s="34">
        <f t="shared" si="51"/>
        <v>0</v>
      </c>
      <c r="P61" s="34">
        <f t="shared" si="51"/>
        <v>0</v>
      </c>
      <c r="Q61" s="34">
        <f t="shared" si="51"/>
        <v>0</v>
      </c>
      <c r="R61" s="34">
        <f t="shared" si="51"/>
        <v>0</v>
      </c>
      <c r="S61" s="34">
        <f t="shared" si="51"/>
        <v>0</v>
      </c>
      <c r="T61" s="34">
        <f t="shared" si="51"/>
        <v>500000</v>
      </c>
      <c r="U61" s="34">
        <f t="shared" si="51"/>
        <v>0</v>
      </c>
      <c r="V61" s="34">
        <f t="shared" si="51"/>
        <v>180000</v>
      </c>
      <c r="W61" s="34">
        <f t="shared" si="51"/>
        <v>0</v>
      </c>
      <c r="X61" s="34">
        <f t="shared" si="51"/>
        <v>0</v>
      </c>
      <c r="Y61" s="34">
        <f t="shared" si="51"/>
        <v>0</v>
      </c>
      <c r="Z61" s="34">
        <f t="shared" si="51"/>
        <v>0</v>
      </c>
      <c r="AA61" s="34">
        <f t="shared" si="51"/>
        <v>0</v>
      </c>
      <c r="AB61" s="34">
        <f t="shared" si="51"/>
        <v>0</v>
      </c>
      <c r="AC61" s="34">
        <f t="shared" si="51"/>
        <v>0</v>
      </c>
      <c r="AD61" s="34">
        <f t="shared" si="51"/>
        <v>0</v>
      </c>
      <c r="AE61" s="34">
        <f t="shared" si="51"/>
        <v>0</v>
      </c>
      <c r="AF61" s="34">
        <f t="shared" si="51"/>
        <v>0</v>
      </c>
      <c r="AG61" s="34">
        <f t="shared" si="51"/>
        <v>180000</v>
      </c>
      <c r="AH61" s="34">
        <f t="shared" si="51"/>
        <v>0</v>
      </c>
      <c r="AI61" s="34">
        <f t="shared" si="51"/>
        <v>180000</v>
      </c>
      <c r="AJ61" s="34">
        <f t="shared" ref="AJ61:BG61" si="52">SUM(AJ62:AJ63)</f>
        <v>0</v>
      </c>
      <c r="AK61" s="34">
        <f t="shared" si="52"/>
        <v>0</v>
      </c>
      <c r="AL61" s="34">
        <f t="shared" si="52"/>
        <v>0</v>
      </c>
      <c r="AM61" s="34">
        <f t="shared" si="52"/>
        <v>0</v>
      </c>
      <c r="AN61" s="34">
        <f t="shared" si="52"/>
        <v>0</v>
      </c>
      <c r="AO61" s="34">
        <f t="shared" si="52"/>
        <v>0</v>
      </c>
      <c r="AP61" s="34">
        <f t="shared" si="52"/>
        <v>0</v>
      </c>
      <c r="AQ61" s="34">
        <f t="shared" si="52"/>
        <v>0</v>
      </c>
      <c r="AR61" s="34">
        <f t="shared" si="52"/>
        <v>0</v>
      </c>
      <c r="AS61" s="34">
        <f t="shared" si="52"/>
        <v>0</v>
      </c>
      <c r="AT61" s="34">
        <f t="shared" si="52"/>
        <v>180000</v>
      </c>
      <c r="AU61" s="34">
        <f t="shared" si="52"/>
        <v>0</v>
      </c>
      <c r="AV61" s="34">
        <f t="shared" si="52"/>
        <v>180000</v>
      </c>
      <c r="AW61" s="34">
        <f t="shared" si="52"/>
        <v>0</v>
      </c>
      <c r="AX61" s="34">
        <f t="shared" si="52"/>
        <v>0</v>
      </c>
      <c r="AY61" s="34">
        <f t="shared" si="52"/>
        <v>0</v>
      </c>
      <c r="AZ61" s="34">
        <f t="shared" si="52"/>
        <v>0</v>
      </c>
      <c r="BA61" s="34">
        <f t="shared" si="52"/>
        <v>0</v>
      </c>
      <c r="BB61" s="34">
        <f t="shared" si="52"/>
        <v>0</v>
      </c>
      <c r="BC61" s="34">
        <f t="shared" si="52"/>
        <v>0</v>
      </c>
      <c r="BD61" s="34">
        <f t="shared" si="52"/>
        <v>0</v>
      </c>
      <c r="BE61" s="34">
        <f t="shared" si="52"/>
        <v>0</v>
      </c>
      <c r="BF61" s="34">
        <f t="shared" si="52"/>
        <v>0</v>
      </c>
      <c r="BG61" s="34">
        <f t="shared" si="52"/>
        <v>180000</v>
      </c>
      <c r="BH61" s="25">
        <f t="shared" si="2"/>
        <v>0</v>
      </c>
    </row>
    <row r="62" spans="1:60" s="8" customFormat="1" ht="21" customHeight="1" x14ac:dyDescent="0.2">
      <c r="A62" s="39" t="s">
        <v>179</v>
      </c>
      <c r="B62" s="115" t="s">
        <v>79</v>
      </c>
      <c r="C62" s="39" t="s">
        <v>180</v>
      </c>
      <c r="D62" s="39">
        <v>300000</v>
      </c>
      <c r="E62" s="117">
        <v>0</v>
      </c>
      <c r="F62" s="37">
        <v>0</v>
      </c>
      <c r="G62" s="39">
        <f t="shared" ref="G62:G63" si="53">SUM(D62:E62)-F62</f>
        <v>300000</v>
      </c>
      <c r="H62" s="39">
        <v>300000</v>
      </c>
      <c r="I62" s="39">
        <v>0</v>
      </c>
      <c r="J62" s="39">
        <v>0</v>
      </c>
      <c r="K62" s="39">
        <v>0</v>
      </c>
      <c r="L62" s="39">
        <v>0</v>
      </c>
      <c r="M62" s="37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f>SUM(H62:S62)</f>
        <v>300000</v>
      </c>
      <c r="U62" s="39">
        <v>0</v>
      </c>
      <c r="V62" s="39">
        <v>100000</v>
      </c>
      <c r="W62" s="39">
        <v>0</v>
      </c>
      <c r="X62" s="39">
        <v>0</v>
      </c>
      <c r="Y62" s="39">
        <v>0</v>
      </c>
      <c r="Z62" s="37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f t="shared" ref="AG62:AG63" si="54">SUM(U62:AF62)</f>
        <v>100000</v>
      </c>
      <c r="AH62" s="39">
        <v>0</v>
      </c>
      <c r="AI62" s="39">
        <v>100000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109">
        <v>0</v>
      </c>
      <c r="AT62" s="39">
        <f>SUM(AH62:AS62)</f>
        <v>100000</v>
      </c>
      <c r="AU62" s="39">
        <v>0</v>
      </c>
      <c r="AV62" s="39">
        <v>100000</v>
      </c>
      <c r="AW62" s="39">
        <v>0</v>
      </c>
      <c r="AX62" s="39">
        <v>0</v>
      </c>
      <c r="AY62" s="39">
        <v>0</v>
      </c>
      <c r="AZ62" s="37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f>SUM(AU62:BF62)</f>
        <v>100000</v>
      </c>
      <c r="BH62" s="25">
        <f t="shared" si="2"/>
        <v>0</v>
      </c>
    </row>
    <row r="63" spans="1:60" s="8" customFormat="1" ht="21" customHeight="1" x14ac:dyDescent="0.2">
      <c r="A63" s="39" t="s">
        <v>181</v>
      </c>
      <c r="B63" s="115" t="s">
        <v>79</v>
      </c>
      <c r="C63" s="39" t="s">
        <v>182</v>
      </c>
      <c r="D63" s="39">
        <v>200000</v>
      </c>
      <c r="E63" s="117">
        <v>0</v>
      </c>
      <c r="F63" s="37">
        <v>0</v>
      </c>
      <c r="G63" s="39">
        <f t="shared" si="53"/>
        <v>200000</v>
      </c>
      <c r="H63" s="39">
        <v>200000</v>
      </c>
      <c r="I63" s="39">
        <v>0</v>
      </c>
      <c r="J63" s="39">
        <v>0</v>
      </c>
      <c r="K63" s="39">
        <v>0</v>
      </c>
      <c r="L63" s="39">
        <v>0</v>
      </c>
      <c r="M63" s="37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f>SUM(H63:S63)</f>
        <v>200000</v>
      </c>
      <c r="U63" s="39">
        <v>0</v>
      </c>
      <c r="V63" s="39">
        <v>80000</v>
      </c>
      <c r="W63" s="39">
        <v>0</v>
      </c>
      <c r="X63" s="39">
        <v>0</v>
      </c>
      <c r="Y63" s="39">
        <v>0</v>
      </c>
      <c r="Z63" s="37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f t="shared" si="54"/>
        <v>80000</v>
      </c>
      <c r="AH63" s="39">
        <v>0</v>
      </c>
      <c r="AI63" s="39">
        <v>80000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109">
        <v>0</v>
      </c>
      <c r="AT63" s="39">
        <f t="shared" ref="AT63" si="55">SUM(AH63:AS63)</f>
        <v>80000</v>
      </c>
      <c r="AU63" s="39">
        <v>0</v>
      </c>
      <c r="AV63" s="39">
        <v>80000</v>
      </c>
      <c r="AW63" s="39">
        <v>0</v>
      </c>
      <c r="AX63" s="39">
        <v>0</v>
      </c>
      <c r="AY63" s="39">
        <v>0</v>
      </c>
      <c r="AZ63" s="37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f>SUM(AU63:BF63)</f>
        <v>80000</v>
      </c>
      <c r="BH63" s="25">
        <f t="shared" si="2"/>
        <v>0</v>
      </c>
    </row>
    <row r="64" spans="1:60" ht="21" customHeight="1" x14ac:dyDescent="0.2">
      <c r="A64" s="30" t="s">
        <v>183</v>
      </c>
      <c r="B64" s="110"/>
      <c r="C64" s="30" t="s">
        <v>184</v>
      </c>
      <c r="D64" s="30">
        <f t="shared" ref="D64:BG64" si="56">+D65+D71+D74+D81+D86</f>
        <v>31457200000</v>
      </c>
      <c r="E64" s="30">
        <f t="shared" si="56"/>
        <v>4008771540</v>
      </c>
      <c r="F64" s="30">
        <f t="shared" si="56"/>
        <v>3941671540</v>
      </c>
      <c r="G64" s="30">
        <f t="shared" si="56"/>
        <v>31524300000</v>
      </c>
      <c r="H64" s="30">
        <f t="shared" si="56"/>
        <v>20426107064.5</v>
      </c>
      <c r="I64" s="30">
        <f t="shared" si="56"/>
        <v>1591397757.1399999</v>
      </c>
      <c r="J64" s="30">
        <f t="shared" si="56"/>
        <v>0</v>
      </c>
      <c r="K64" s="30">
        <f t="shared" si="56"/>
        <v>0</v>
      </c>
      <c r="L64" s="30">
        <f t="shared" si="56"/>
        <v>0</v>
      </c>
      <c r="M64" s="30">
        <f t="shared" si="56"/>
        <v>0</v>
      </c>
      <c r="N64" s="30">
        <f t="shared" si="56"/>
        <v>0</v>
      </c>
      <c r="O64" s="30">
        <f t="shared" si="56"/>
        <v>0</v>
      </c>
      <c r="P64" s="30">
        <f t="shared" si="56"/>
        <v>0</v>
      </c>
      <c r="Q64" s="30">
        <f t="shared" si="56"/>
        <v>0</v>
      </c>
      <c r="R64" s="30">
        <f t="shared" si="56"/>
        <v>0</v>
      </c>
      <c r="S64" s="30">
        <f t="shared" si="56"/>
        <v>0</v>
      </c>
      <c r="T64" s="30">
        <f t="shared" si="56"/>
        <v>22017504821.639999</v>
      </c>
      <c r="U64" s="30">
        <f t="shared" si="56"/>
        <v>11443644215.18</v>
      </c>
      <c r="V64" s="30">
        <f t="shared" si="56"/>
        <v>4408798515.8899994</v>
      </c>
      <c r="W64" s="30">
        <f t="shared" si="56"/>
        <v>0</v>
      </c>
      <c r="X64" s="30">
        <f t="shared" si="56"/>
        <v>0</v>
      </c>
      <c r="Y64" s="30">
        <f t="shared" si="56"/>
        <v>0</v>
      </c>
      <c r="Z64" s="30">
        <f t="shared" si="56"/>
        <v>0</v>
      </c>
      <c r="AA64" s="30">
        <f t="shared" si="56"/>
        <v>0</v>
      </c>
      <c r="AB64" s="30">
        <f t="shared" si="56"/>
        <v>0</v>
      </c>
      <c r="AC64" s="30">
        <f t="shared" si="56"/>
        <v>0</v>
      </c>
      <c r="AD64" s="30">
        <f t="shared" si="56"/>
        <v>0</v>
      </c>
      <c r="AE64" s="30">
        <f t="shared" si="56"/>
        <v>0</v>
      </c>
      <c r="AF64" s="30">
        <f t="shared" si="56"/>
        <v>0</v>
      </c>
      <c r="AG64" s="30">
        <f t="shared" si="56"/>
        <v>15852442731.07</v>
      </c>
      <c r="AH64" s="30">
        <f t="shared" si="56"/>
        <v>415136662.32000011</v>
      </c>
      <c r="AI64" s="30">
        <f t="shared" si="56"/>
        <v>1331236606.1299999</v>
      </c>
      <c r="AJ64" s="30">
        <f t="shared" si="56"/>
        <v>0</v>
      </c>
      <c r="AK64" s="30">
        <f t="shared" si="56"/>
        <v>0</v>
      </c>
      <c r="AL64" s="30">
        <f t="shared" si="56"/>
        <v>0</v>
      </c>
      <c r="AM64" s="30">
        <f t="shared" si="56"/>
        <v>0</v>
      </c>
      <c r="AN64" s="30">
        <f t="shared" si="56"/>
        <v>0</v>
      </c>
      <c r="AO64" s="30">
        <f t="shared" si="56"/>
        <v>0</v>
      </c>
      <c r="AP64" s="30">
        <f t="shared" si="56"/>
        <v>0</v>
      </c>
      <c r="AQ64" s="30">
        <f t="shared" si="56"/>
        <v>0</v>
      </c>
      <c r="AR64" s="30">
        <f t="shared" si="56"/>
        <v>0</v>
      </c>
      <c r="AS64" s="30">
        <f t="shared" si="56"/>
        <v>0</v>
      </c>
      <c r="AT64" s="30">
        <f t="shared" si="56"/>
        <v>1746373268.45</v>
      </c>
      <c r="AU64" s="30">
        <f t="shared" si="56"/>
        <v>415136662.32000011</v>
      </c>
      <c r="AV64" s="30">
        <f t="shared" si="56"/>
        <v>1331236606.1299999</v>
      </c>
      <c r="AW64" s="30">
        <f t="shared" si="56"/>
        <v>0</v>
      </c>
      <c r="AX64" s="30">
        <f t="shared" si="56"/>
        <v>0</v>
      </c>
      <c r="AY64" s="30">
        <f t="shared" si="56"/>
        <v>0</v>
      </c>
      <c r="AZ64" s="30">
        <f t="shared" si="56"/>
        <v>0</v>
      </c>
      <c r="BA64" s="30">
        <f t="shared" si="56"/>
        <v>0</v>
      </c>
      <c r="BB64" s="30">
        <f t="shared" si="56"/>
        <v>0</v>
      </c>
      <c r="BC64" s="30">
        <f t="shared" si="56"/>
        <v>0</v>
      </c>
      <c r="BD64" s="30">
        <f t="shared" si="56"/>
        <v>0</v>
      </c>
      <c r="BE64" s="30">
        <f t="shared" si="56"/>
        <v>0</v>
      </c>
      <c r="BF64" s="30">
        <f t="shared" si="56"/>
        <v>0</v>
      </c>
      <c r="BG64" s="30">
        <f t="shared" si="56"/>
        <v>1746373268.45</v>
      </c>
      <c r="BH64" s="25">
        <f t="shared" si="2"/>
        <v>0</v>
      </c>
    </row>
    <row r="65" spans="1:60" s="8" customFormat="1" ht="21" customHeight="1" x14ac:dyDescent="0.2">
      <c r="A65" s="34" t="s">
        <v>185</v>
      </c>
      <c r="B65" s="92"/>
      <c r="C65" s="34" t="s">
        <v>186</v>
      </c>
      <c r="D65" s="34">
        <f t="shared" ref="D65:AI65" si="57">SUM(D66:D70)</f>
        <v>3064200000</v>
      </c>
      <c r="E65" s="34">
        <f t="shared" si="57"/>
        <v>401000000</v>
      </c>
      <c r="F65" s="34">
        <f t="shared" si="57"/>
        <v>8300000</v>
      </c>
      <c r="G65" s="34">
        <f t="shared" si="57"/>
        <v>3456900000</v>
      </c>
      <c r="H65" s="34">
        <f t="shared" si="57"/>
        <v>3016900000</v>
      </c>
      <c r="I65" s="34">
        <f t="shared" si="57"/>
        <v>0</v>
      </c>
      <c r="J65" s="34">
        <f t="shared" si="57"/>
        <v>0</v>
      </c>
      <c r="K65" s="34">
        <f t="shared" si="57"/>
        <v>0</v>
      </c>
      <c r="L65" s="34">
        <f t="shared" si="57"/>
        <v>0</v>
      </c>
      <c r="M65" s="34">
        <f t="shared" si="57"/>
        <v>0</v>
      </c>
      <c r="N65" s="34">
        <f t="shared" si="57"/>
        <v>0</v>
      </c>
      <c r="O65" s="34">
        <f t="shared" si="57"/>
        <v>0</v>
      </c>
      <c r="P65" s="34">
        <f t="shared" si="57"/>
        <v>0</v>
      </c>
      <c r="Q65" s="34">
        <f t="shared" si="57"/>
        <v>0</v>
      </c>
      <c r="R65" s="34">
        <f t="shared" si="57"/>
        <v>0</v>
      </c>
      <c r="S65" s="34">
        <f t="shared" si="57"/>
        <v>0</v>
      </c>
      <c r="T65" s="34">
        <f t="shared" si="57"/>
        <v>3016900000</v>
      </c>
      <c r="U65" s="34">
        <f t="shared" si="57"/>
        <v>156714661.22</v>
      </c>
      <c r="V65" s="34">
        <f t="shared" si="57"/>
        <v>541364930.95000005</v>
      </c>
      <c r="W65" s="34">
        <f t="shared" si="57"/>
        <v>0</v>
      </c>
      <c r="X65" s="34">
        <f t="shared" si="57"/>
        <v>0</v>
      </c>
      <c r="Y65" s="34">
        <f t="shared" si="57"/>
        <v>0</v>
      </c>
      <c r="Z65" s="34">
        <f t="shared" si="57"/>
        <v>0</v>
      </c>
      <c r="AA65" s="34">
        <f t="shared" si="57"/>
        <v>0</v>
      </c>
      <c r="AB65" s="34">
        <f t="shared" si="57"/>
        <v>0</v>
      </c>
      <c r="AC65" s="34">
        <f t="shared" si="57"/>
        <v>0</v>
      </c>
      <c r="AD65" s="34">
        <f t="shared" si="57"/>
        <v>0</v>
      </c>
      <c r="AE65" s="34">
        <f t="shared" si="57"/>
        <v>0</v>
      </c>
      <c r="AF65" s="34">
        <f t="shared" si="57"/>
        <v>0</v>
      </c>
      <c r="AG65" s="34">
        <f t="shared" si="57"/>
        <v>698079592.16999996</v>
      </c>
      <c r="AH65" s="34">
        <f t="shared" si="57"/>
        <v>156104927.12</v>
      </c>
      <c r="AI65" s="34">
        <f t="shared" si="57"/>
        <v>148643807.94999999</v>
      </c>
      <c r="AJ65" s="34">
        <f t="shared" ref="AJ65:BG65" si="58">SUM(AJ66:AJ70)</f>
        <v>0</v>
      </c>
      <c r="AK65" s="34">
        <f t="shared" si="58"/>
        <v>0</v>
      </c>
      <c r="AL65" s="34">
        <f t="shared" si="58"/>
        <v>0</v>
      </c>
      <c r="AM65" s="34">
        <f t="shared" si="58"/>
        <v>0</v>
      </c>
      <c r="AN65" s="34">
        <f t="shared" si="58"/>
        <v>0</v>
      </c>
      <c r="AO65" s="34">
        <f t="shared" si="58"/>
        <v>0</v>
      </c>
      <c r="AP65" s="34">
        <f t="shared" si="58"/>
        <v>0</v>
      </c>
      <c r="AQ65" s="34">
        <f t="shared" si="58"/>
        <v>0</v>
      </c>
      <c r="AR65" s="34">
        <f t="shared" si="58"/>
        <v>0</v>
      </c>
      <c r="AS65" s="34">
        <f t="shared" si="58"/>
        <v>0</v>
      </c>
      <c r="AT65" s="34">
        <f t="shared" si="58"/>
        <v>304748735.06999993</v>
      </c>
      <c r="AU65" s="34">
        <f t="shared" si="58"/>
        <v>156104927.12</v>
      </c>
      <c r="AV65" s="34">
        <f t="shared" si="58"/>
        <v>148643807.94999999</v>
      </c>
      <c r="AW65" s="34">
        <f t="shared" si="58"/>
        <v>0</v>
      </c>
      <c r="AX65" s="34">
        <f t="shared" si="58"/>
        <v>0</v>
      </c>
      <c r="AY65" s="34">
        <f t="shared" si="58"/>
        <v>0</v>
      </c>
      <c r="AZ65" s="34">
        <f t="shared" si="58"/>
        <v>0</v>
      </c>
      <c r="BA65" s="34">
        <f t="shared" si="58"/>
        <v>0</v>
      </c>
      <c r="BB65" s="34">
        <f t="shared" si="58"/>
        <v>0</v>
      </c>
      <c r="BC65" s="34">
        <f t="shared" si="58"/>
        <v>0</v>
      </c>
      <c r="BD65" s="34">
        <f t="shared" si="58"/>
        <v>0</v>
      </c>
      <c r="BE65" s="34">
        <f t="shared" si="58"/>
        <v>0</v>
      </c>
      <c r="BF65" s="34">
        <f t="shared" si="58"/>
        <v>0</v>
      </c>
      <c r="BG65" s="34">
        <f t="shared" si="58"/>
        <v>304748735.06999993</v>
      </c>
      <c r="BH65" s="25">
        <f t="shared" si="2"/>
        <v>0</v>
      </c>
    </row>
    <row r="66" spans="1:60" s="8" customFormat="1" ht="21" customHeight="1" x14ac:dyDescent="0.2">
      <c r="A66" s="37" t="s">
        <v>187</v>
      </c>
      <c r="B66" s="116">
        <v>10</v>
      </c>
      <c r="C66" s="37" t="s">
        <v>188</v>
      </c>
      <c r="D66" s="37">
        <v>13500000</v>
      </c>
      <c r="E66" s="37">
        <v>0</v>
      </c>
      <c r="F66" s="37">
        <v>0</v>
      </c>
      <c r="G66" s="39">
        <f>SUM(D66:E66)-F66</f>
        <v>13500000</v>
      </c>
      <c r="H66" s="39">
        <v>13500000</v>
      </c>
      <c r="I66" s="39">
        <v>0</v>
      </c>
      <c r="J66" s="39">
        <v>0</v>
      </c>
      <c r="K66" s="39">
        <v>0</v>
      </c>
      <c r="L66" s="39">
        <v>0</v>
      </c>
      <c r="M66" s="37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f t="shared" ref="T66:T70" si="59">SUM(H66:S66)</f>
        <v>13500000</v>
      </c>
      <c r="U66" s="39">
        <v>0</v>
      </c>
      <c r="V66" s="39">
        <v>2500000</v>
      </c>
      <c r="W66" s="39">
        <v>0</v>
      </c>
      <c r="X66" s="39">
        <v>0</v>
      </c>
      <c r="Y66" s="39">
        <v>0</v>
      </c>
      <c r="Z66" s="37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f t="shared" ref="AG66:AG70" si="60">SUM(U66:AF66)</f>
        <v>2500000</v>
      </c>
      <c r="AH66" s="39">
        <v>0</v>
      </c>
      <c r="AI66" s="39">
        <v>2500000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109">
        <v>0</v>
      </c>
      <c r="AT66" s="39">
        <f>SUM(AH66:AS66)</f>
        <v>2500000</v>
      </c>
      <c r="AU66" s="39">
        <v>0</v>
      </c>
      <c r="AV66" s="39">
        <v>2500000</v>
      </c>
      <c r="AW66" s="39">
        <v>0</v>
      </c>
      <c r="AX66" s="39">
        <v>0</v>
      </c>
      <c r="AY66" s="39">
        <v>0</v>
      </c>
      <c r="AZ66" s="37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f>SUM(AU66:BF66)</f>
        <v>2500000</v>
      </c>
      <c r="BH66" s="25">
        <f t="shared" si="2"/>
        <v>0</v>
      </c>
    </row>
    <row r="67" spans="1:60" s="8" customFormat="1" ht="21" customHeight="1" x14ac:dyDescent="0.2">
      <c r="A67" s="37" t="s">
        <v>189</v>
      </c>
      <c r="B67" s="116">
        <v>10</v>
      </c>
      <c r="C67" s="37" t="s">
        <v>190</v>
      </c>
      <c r="D67" s="37">
        <v>100300000</v>
      </c>
      <c r="E67" s="37">
        <v>0</v>
      </c>
      <c r="F67" s="37">
        <v>0</v>
      </c>
      <c r="G67" s="39">
        <f>SUM(D67:E67)-F67</f>
        <v>100300000</v>
      </c>
      <c r="H67" s="39">
        <v>300000</v>
      </c>
      <c r="I67" s="39">
        <v>0</v>
      </c>
      <c r="J67" s="39">
        <v>0</v>
      </c>
      <c r="K67" s="39">
        <v>0</v>
      </c>
      <c r="L67" s="39">
        <v>0</v>
      </c>
      <c r="M67" s="37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f t="shared" si="59"/>
        <v>300000</v>
      </c>
      <c r="U67" s="39">
        <v>0</v>
      </c>
      <c r="V67" s="39">
        <v>100000</v>
      </c>
      <c r="W67" s="39">
        <v>0</v>
      </c>
      <c r="X67" s="39">
        <v>0</v>
      </c>
      <c r="Y67" s="39">
        <v>0</v>
      </c>
      <c r="Z67" s="37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f t="shared" si="60"/>
        <v>100000</v>
      </c>
      <c r="AH67" s="39">
        <v>0</v>
      </c>
      <c r="AI67" s="39">
        <v>100000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109">
        <v>0</v>
      </c>
      <c r="AT67" s="39">
        <f t="shared" ref="AT67:AT70" si="61">SUM(AH67:AS67)</f>
        <v>100000</v>
      </c>
      <c r="AU67" s="39">
        <v>0</v>
      </c>
      <c r="AV67" s="39">
        <v>100000</v>
      </c>
      <c r="AW67" s="39">
        <v>0</v>
      </c>
      <c r="AX67" s="39">
        <v>0</v>
      </c>
      <c r="AY67" s="39">
        <v>0</v>
      </c>
      <c r="AZ67" s="37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f>SUM(AU67:BF67)</f>
        <v>100000</v>
      </c>
      <c r="BH67" s="25">
        <f t="shared" si="2"/>
        <v>0</v>
      </c>
    </row>
    <row r="68" spans="1:60" s="8" customFormat="1" ht="21" customHeight="1" x14ac:dyDescent="0.2">
      <c r="A68" s="37" t="s">
        <v>191</v>
      </c>
      <c r="B68" s="116">
        <v>10</v>
      </c>
      <c r="C68" s="37" t="s">
        <v>192</v>
      </c>
      <c r="D68" s="37">
        <v>360400000</v>
      </c>
      <c r="E68" s="37">
        <v>0</v>
      </c>
      <c r="F68" s="37">
        <v>0</v>
      </c>
      <c r="G68" s="39">
        <f>SUM(D68:E68)-F68</f>
        <v>360400000</v>
      </c>
      <c r="H68" s="39">
        <v>20400000</v>
      </c>
      <c r="I68" s="39">
        <v>0</v>
      </c>
      <c r="J68" s="39">
        <v>0</v>
      </c>
      <c r="K68" s="39">
        <v>0</v>
      </c>
      <c r="L68" s="39">
        <v>0</v>
      </c>
      <c r="M68" s="37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f t="shared" si="59"/>
        <v>20400000</v>
      </c>
      <c r="U68" s="39">
        <v>590000</v>
      </c>
      <c r="V68" s="39">
        <v>100000</v>
      </c>
      <c r="W68" s="39">
        <v>0</v>
      </c>
      <c r="X68" s="39">
        <v>0</v>
      </c>
      <c r="Y68" s="39">
        <v>0</v>
      </c>
      <c r="Z68" s="37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f t="shared" si="60"/>
        <v>690000</v>
      </c>
      <c r="AH68" s="39">
        <v>352995.9</v>
      </c>
      <c r="AI68" s="39">
        <v>170000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109">
        <v>0</v>
      </c>
      <c r="AT68" s="39">
        <f t="shared" si="61"/>
        <v>522995.9</v>
      </c>
      <c r="AU68" s="39">
        <v>352995.9</v>
      </c>
      <c r="AV68" s="39">
        <v>170000</v>
      </c>
      <c r="AW68" s="39">
        <v>0</v>
      </c>
      <c r="AX68" s="39">
        <v>0</v>
      </c>
      <c r="AY68" s="39">
        <v>0</v>
      </c>
      <c r="AZ68" s="37">
        <v>0</v>
      </c>
      <c r="BA68" s="39">
        <v>0</v>
      </c>
      <c r="BB68" s="39">
        <v>0</v>
      </c>
      <c r="BC68" s="39">
        <v>0</v>
      </c>
      <c r="BD68" s="39">
        <v>0</v>
      </c>
      <c r="BE68" s="39">
        <v>0</v>
      </c>
      <c r="BF68" s="39">
        <v>0</v>
      </c>
      <c r="BG68" s="39">
        <f>SUM(AU68:BF68)</f>
        <v>522995.9</v>
      </c>
      <c r="BH68" s="25">
        <f t="shared" si="2"/>
        <v>0</v>
      </c>
    </row>
    <row r="69" spans="1:60" s="8" customFormat="1" ht="21" customHeight="1" x14ac:dyDescent="0.2">
      <c r="A69" s="37" t="s">
        <v>193</v>
      </c>
      <c r="B69" s="116">
        <v>10</v>
      </c>
      <c r="C69" s="105" t="s">
        <v>194</v>
      </c>
      <c r="D69" s="37">
        <v>0</v>
      </c>
      <c r="E69" s="37">
        <v>401000000</v>
      </c>
      <c r="F69" s="37">
        <v>0</v>
      </c>
      <c r="G69" s="39">
        <f t="shared" ref="G69:G70" si="62">SUM(D69:E69)-F69</f>
        <v>401000000</v>
      </c>
      <c r="H69" s="39">
        <v>401000000</v>
      </c>
      <c r="I69" s="39"/>
      <c r="J69" s="39"/>
      <c r="K69" s="39"/>
      <c r="L69" s="39"/>
      <c r="M69" s="37"/>
      <c r="N69" s="39"/>
      <c r="O69" s="39"/>
      <c r="P69" s="39"/>
      <c r="Q69" s="39"/>
      <c r="R69" s="39"/>
      <c r="S69" s="39"/>
      <c r="T69" s="39">
        <f t="shared" si="59"/>
        <v>401000000</v>
      </c>
      <c r="U69" s="39">
        <v>0</v>
      </c>
      <c r="V69" s="39">
        <v>391446803</v>
      </c>
      <c r="W69" s="39"/>
      <c r="X69" s="39"/>
      <c r="Y69" s="39"/>
      <c r="Z69" s="37"/>
      <c r="AA69" s="39"/>
      <c r="AB69" s="39"/>
      <c r="AC69" s="39"/>
      <c r="AD69" s="39"/>
      <c r="AE69" s="39"/>
      <c r="AF69" s="39"/>
      <c r="AG69" s="39">
        <f t="shared" si="60"/>
        <v>391446803</v>
      </c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109"/>
      <c r="AT69" s="39"/>
      <c r="AU69" s="39"/>
      <c r="AV69" s="39"/>
      <c r="AW69" s="39"/>
      <c r="AX69" s="39"/>
      <c r="AY69" s="39"/>
      <c r="AZ69" s="37"/>
      <c r="BA69" s="39"/>
      <c r="BB69" s="39"/>
      <c r="BC69" s="39"/>
      <c r="BD69" s="39"/>
      <c r="BE69" s="39"/>
      <c r="BF69" s="39"/>
      <c r="BG69" s="39"/>
      <c r="BH69" s="25"/>
    </row>
    <row r="70" spans="1:60" s="8" customFormat="1" ht="21" customHeight="1" x14ac:dyDescent="0.2">
      <c r="A70" s="37" t="s">
        <v>195</v>
      </c>
      <c r="B70" s="116">
        <v>10</v>
      </c>
      <c r="C70" s="37" t="s">
        <v>196</v>
      </c>
      <c r="D70" s="37">
        <v>2590000000</v>
      </c>
      <c r="E70" s="37">
        <v>0</v>
      </c>
      <c r="F70" s="37">
        <v>8300000</v>
      </c>
      <c r="G70" s="39">
        <f t="shared" si="62"/>
        <v>2581700000</v>
      </c>
      <c r="H70" s="39">
        <v>2581700000</v>
      </c>
      <c r="I70" s="39">
        <v>0</v>
      </c>
      <c r="J70" s="39">
        <v>0</v>
      </c>
      <c r="K70" s="39">
        <v>0</v>
      </c>
      <c r="L70" s="39">
        <v>0</v>
      </c>
      <c r="M70" s="37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f t="shared" si="59"/>
        <v>2581700000</v>
      </c>
      <c r="U70" s="39">
        <v>156124661.22</v>
      </c>
      <c r="V70" s="39">
        <v>147218127.94999999</v>
      </c>
      <c r="W70" s="39">
        <v>0</v>
      </c>
      <c r="X70" s="39">
        <v>0</v>
      </c>
      <c r="Y70" s="39">
        <v>0</v>
      </c>
      <c r="Z70" s="37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f t="shared" si="60"/>
        <v>303342789.16999996</v>
      </c>
      <c r="AH70" s="39">
        <v>155751931.22</v>
      </c>
      <c r="AI70" s="39">
        <v>145873807.94999999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109">
        <v>0</v>
      </c>
      <c r="AT70" s="39">
        <f t="shared" si="61"/>
        <v>301625739.16999996</v>
      </c>
      <c r="AU70" s="39">
        <v>155751931.22</v>
      </c>
      <c r="AV70" s="39">
        <v>145873807.94999999</v>
      </c>
      <c r="AW70" s="39">
        <v>0</v>
      </c>
      <c r="AX70" s="39">
        <v>0</v>
      </c>
      <c r="AY70" s="39">
        <v>0</v>
      </c>
      <c r="AZ70" s="37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f>SUM(AU70:BF70)</f>
        <v>301625739.16999996</v>
      </c>
      <c r="BH70" s="25">
        <f t="shared" si="2"/>
        <v>0</v>
      </c>
    </row>
    <row r="71" spans="1:60" s="8" customFormat="1" ht="21" customHeight="1" x14ac:dyDescent="0.2">
      <c r="A71" s="34" t="s">
        <v>197</v>
      </c>
      <c r="B71" s="92"/>
      <c r="C71" s="34" t="s">
        <v>198</v>
      </c>
      <c r="D71" s="34">
        <f t="shared" ref="D71:BG71" si="63">SUM(D72:D73)</f>
        <v>5645929007</v>
      </c>
      <c r="E71" s="34">
        <f t="shared" si="63"/>
        <v>8300000</v>
      </c>
      <c r="F71" s="34">
        <f t="shared" si="63"/>
        <v>0</v>
      </c>
      <c r="G71" s="34">
        <f t="shared" si="63"/>
        <v>5654229007</v>
      </c>
      <c r="H71" s="34">
        <f t="shared" si="63"/>
        <v>3381874423.5599999</v>
      </c>
      <c r="I71" s="34">
        <f t="shared" si="63"/>
        <v>355365462</v>
      </c>
      <c r="J71" s="34">
        <f t="shared" si="63"/>
        <v>0</v>
      </c>
      <c r="K71" s="34">
        <f t="shared" si="63"/>
        <v>0</v>
      </c>
      <c r="L71" s="34">
        <f t="shared" si="63"/>
        <v>0</v>
      </c>
      <c r="M71" s="34">
        <f t="shared" si="63"/>
        <v>0</v>
      </c>
      <c r="N71" s="34">
        <f t="shared" si="63"/>
        <v>0</v>
      </c>
      <c r="O71" s="34">
        <f t="shared" si="63"/>
        <v>0</v>
      </c>
      <c r="P71" s="34">
        <f t="shared" si="63"/>
        <v>0</v>
      </c>
      <c r="Q71" s="34">
        <f t="shared" si="63"/>
        <v>0</v>
      </c>
      <c r="R71" s="34">
        <f t="shared" si="63"/>
        <v>0</v>
      </c>
      <c r="S71" s="34">
        <f t="shared" si="63"/>
        <v>0</v>
      </c>
      <c r="T71" s="34">
        <f t="shared" si="63"/>
        <v>3737239885.5599999</v>
      </c>
      <c r="U71" s="34">
        <f t="shared" si="63"/>
        <v>2956230985.5599999</v>
      </c>
      <c r="V71" s="34">
        <f t="shared" si="63"/>
        <v>6248100</v>
      </c>
      <c r="W71" s="34">
        <f t="shared" si="63"/>
        <v>0</v>
      </c>
      <c r="X71" s="34">
        <f t="shared" si="63"/>
        <v>0</v>
      </c>
      <c r="Y71" s="34">
        <f t="shared" si="63"/>
        <v>0</v>
      </c>
      <c r="Z71" s="34">
        <f t="shared" si="63"/>
        <v>0</v>
      </c>
      <c r="AA71" s="34">
        <f t="shared" si="63"/>
        <v>0</v>
      </c>
      <c r="AB71" s="34">
        <f t="shared" si="63"/>
        <v>0</v>
      </c>
      <c r="AC71" s="34">
        <f t="shared" si="63"/>
        <v>0</v>
      </c>
      <c r="AD71" s="34">
        <f t="shared" si="63"/>
        <v>0</v>
      </c>
      <c r="AE71" s="34">
        <f t="shared" si="63"/>
        <v>0</v>
      </c>
      <c r="AF71" s="34">
        <f t="shared" si="63"/>
        <v>0</v>
      </c>
      <c r="AG71" s="34">
        <f t="shared" si="63"/>
        <v>2962479085.5599999</v>
      </c>
      <c r="AH71" s="34">
        <f t="shared" si="63"/>
        <v>246460503.58000001</v>
      </c>
      <c r="AI71" s="34">
        <f t="shared" si="63"/>
        <v>257951153.08000001</v>
      </c>
      <c r="AJ71" s="34">
        <f t="shared" si="63"/>
        <v>0</v>
      </c>
      <c r="AK71" s="34">
        <f t="shared" si="63"/>
        <v>0</v>
      </c>
      <c r="AL71" s="34">
        <f t="shared" si="63"/>
        <v>0</v>
      </c>
      <c r="AM71" s="34">
        <f t="shared" si="63"/>
        <v>0</v>
      </c>
      <c r="AN71" s="34">
        <f t="shared" si="63"/>
        <v>0</v>
      </c>
      <c r="AO71" s="34">
        <f t="shared" si="63"/>
        <v>0</v>
      </c>
      <c r="AP71" s="34">
        <f t="shared" si="63"/>
        <v>0</v>
      </c>
      <c r="AQ71" s="34">
        <f t="shared" si="63"/>
        <v>0</v>
      </c>
      <c r="AR71" s="34">
        <f t="shared" si="63"/>
        <v>0</v>
      </c>
      <c r="AS71" s="34">
        <f t="shared" si="63"/>
        <v>0</v>
      </c>
      <c r="AT71" s="34">
        <f t="shared" si="63"/>
        <v>504411656.66000003</v>
      </c>
      <c r="AU71" s="34">
        <f t="shared" si="63"/>
        <v>246460503.58000001</v>
      </c>
      <c r="AV71" s="34">
        <f t="shared" si="63"/>
        <v>257951153.08000001</v>
      </c>
      <c r="AW71" s="34">
        <f t="shared" si="63"/>
        <v>0</v>
      </c>
      <c r="AX71" s="34">
        <f t="shared" si="63"/>
        <v>0</v>
      </c>
      <c r="AY71" s="34">
        <f t="shared" si="63"/>
        <v>0</v>
      </c>
      <c r="AZ71" s="34">
        <f t="shared" si="63"/>
        <v>0</v>
      </c>
      <c r="BA71" s="34">
        <f t="shared" si="63"/>
        <v>0</v>
      </c>
      <c r="BB71" s="34">
        <f t="shared" si="63"/>
        <v>0</v>
      </c>
      <c r="BC71" s="34">
        <f t="shared" si="63"/>
        <v>0</v>
      </c>
      <c r="BD71" s="34">
        <f t="shared" si="63"/>
        <v>0</v>
      </c>
      <c r="BE71" s="34">
        <f t="shared" si="63"/>
        <v>0</v>
      </c>
      <c r="BF71" s="34">
        <f t="shared" si="63"/>
        <v>0</v>
      </c>
      <c r="BG71" s="34">
        <f t="shared" si="63"/>
        <v>504411656.66000003</v>
      </c>
      <c r="BH71" s="25">
        <f t="shared" si="2"/>
        <v>0</v>
      </c>
    </row>
    <row r="72" spans="1:60" ht="21" customHeight="1" x14ac:dyDescent="0.2">
      <c r="A72" s="39" t="s">
        <v>199</v>
      </c>
      <c r="B72" s="115" t="s">
        <v>79</v>
      </c>
      <c r="C72" s="39" t="s">
        <v>200</v>
      </c>
      <c r="D72" s="39">
        <v>2299810033</v>
      </c>
      <c r="E72" s="37">
        <v>8300000</v>
      </c>
      <c r="F72" s="37">
        <v>0</v>
      </c>
      <c r="G72" s="39">
        <f>SUM(D72:E72)-F72</f>
        <v>2308110033</v>
      </c>
      <c r="H72" s="39">
        <v>1208048306</v>
      </c>
      <c r="I72" s="39">
        <v>0</v>
      </c>
      <c r="J72" s="39">
        <v>0</v>
      </c>
      <c r="K72" s="39">
        <v>0</v>
      </c>
      <c r="L72" s="39">
        <v>0</v>
      </c>
      <c r="M72" s="37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f>SUM(H72:S72)</f>
        <v>1208048306</v>
      </c>
      <c r="U72" s="39">
        <v>1199448306</v>
      </c>
      <c r="V72" s="39">
        <v>3572100</v>
      </c>
      <c r="W72" s="39">
        <v>0</v>
      </c>
      <c r="X72" s="39">
        <v>0</v>
      </c>
      <c r="Y72" s="39">
        <v>0</v>
      </c>
      <c r="Z72" s="37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f>SUM(U72:AF72)</f>
        <v>1203020406</v>
      </c>
      <c r="AH72" s="39">
        <v>0</v>
      </c>
      <c r="AI72" s="39">
        <v>3568099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109">
        <v>0</v>
      </c>
      <c r="AT72" s="39">
        <f>SUM(AH72:AS72)</f>
        <v>3568099</v>
      </c>
      <c r="AU72" s="39">
        <v>0</v>
      </c>
      <c r="AV72" s="39">
        <v>3568099</v>
      </c>
      <c r="AW72" s="39">
        <v>0</v>
      </c>
      <c r="AX72" s="39">
        <v>0</v>
      </c>
      <c r="AY72" s="39">
        <v>0</v>
      </c>
      <c r="AZ72" s="37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39">
        <v>0</v>
      </c>
      <c r="BG72" s="39">
        <f>SUM(AU72:BF72)</f>
        <v>3568099</v>
      </c>
      <c r="BH72" s="25">
        <f t="shared" ref="BH72:BH119" si="64">AT72-BG72</f>
        <v>0</v>
      </c>
    </row>
    <row r="73" spans="1:60" ht="21" customHeight="1" x14ac:dyDescent="0.2">
      <c r="A73" s="39" t="s">
        <v>201</v>
      </c>
      <c r="B73" s="115" t="s">
        <v>79</v>
      </c>
      <c r="C73" s="39" t="s">
        <v>202</v>
      </c>
      <c r="D73" s="39">
        <v>3346118974</v>
      </c>
      <c r="E73" s="37">
        <v>0</v>
      </c>
      <c r="F73" s="37">
        <v>0</v>
      </c>
      <c r="G73" s="39">
        <f>SUM(D73:E73)-F73</f>
        <v>3346118974</v>
      </c>
      <c r="H73" s="39">
        <v>2173826117.5599999</v>
      </c>
      <c r="I73" s="39">
        <v>355365462</v>
      </c>
      <c r="J73" s="39">
        <v>0</v>
      </c>
      <c r="K73" s="39">
        <v>0</v>
      </c>
      <c r="L73" s="39">
        <v>0</v>
      </c>
      <c r="M73" s="37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f>SUM(H73:S73)</f>
        <v>2529191579.5599999</v>
      </c>
      <c r="U73" s="39">
        <v>1756782679.5599999</v>
      </c>
      <c r="V73" s="39">
        <v>2676000</v>
      </c>
      <c r="W73" s="39">
        <v>0</v>
      </c>
      <c r="X73" s="39">
        <v>0</v>
      </c>
      <c r="Y73" s="39">
        <v>0</v>
      </c>
      <c r="Z73" s="37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f>SUM(U73:AF73)</f>
        <v>1759458679.5599999</v>
      </c>
      <c r="AH73" s="39">
        <v>246460503.58000001</v>
      </c>
      <c r="AI73" s="39">
        <v>254383054.08000001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109">
        <v>0</v>
      </c>
      <c r="AT73" s="39">
        <f t="shared" ref="AT73" si="65">SUM(AH73:AS73)</f>
        <v>500843557.66000003</v>
      </c>
      <c r="AU73" s="39">
        <v>246460503.58000001</v>
      </c>
      <c r="AV73" s="39">
        <v>254383054.08000001</v>
      </c>
      <c r="AW73" s="39">
        <v>0</v>
      </c>
      <c r="AX73" s="39">
        <v>0</v>
      </c>
      <c r="AY73" s="39">
        <v>0</v>
      </c>
      <c r="AZ73" s="37">
        <v>0</v>
      </c>
      <c r="BA73" s="39">
        <v>0</v>
      </c>
      <c r="BB73" s="39">
        <v>0</v>
      </c>
      <c r="BC73" s="39">
        <v>0</v>
      </c>
      <c r="BD73" s="39">
        <v>0</v>
      </c>
      <c r="BE73" s="39">
        <v>0</v>
      </c>
      <c r="BF73" s="39">
        <v>0</v>
      </c>
      <c r="BG73" s="39">
        <f>SUM(AU73:BF73)</f>
        <v>500843557.66000003</v>
      </c>
      <c r="BH73" s="25">
        <f t="shared" si="64"/>
        <v>0</v>
      </c>
    </row>
    <row r="74" spans="1:60" s="8" customFormat="1" ht="21" customHeight="1" x14ac:dyDescent="0.2">
      <c r="A74" s="34" t="s">
        <v>203</v>
      </c>
      <c r="B74" s="92"/>
      <c r="C74" s="34" t="s">
        <v>204</v>
      </c>
      <c r="D74" s="34">
        <f>SUM(D75:D80)</f>
        <v>20417070993</v>
      </c>
      <c r="E74" s="34">
        <f>SUM(E75:E80)</f>
        <v>3599471540</v>
      </c>
      <c r="F74" s="34">
        <f t="shared" ref="F74:BG74" si="66">SUM(F75:F80)</f>
        <v>3933371540</v>
      </c>
      <c r="G74" s="34">
        <f>SUM(G75:G80)</f>
        <v>20083170993</v>
      </c>
      <c r="H74" s="34">
        <f>SUM(H75:H80)</f>
        <v>11972332640.939999</v>
      </c>
      <c r="I74" s="34">
        <f t="shared" si="66"/>
        <v>1236032295.1399999</v>
      </c>
      <c r="J74" s="34">
        <f t="shared" si="66"/>
        <v>0</v>
      </c>
      <c r="K74" s="34">
        <f t="shared" si="66"/>
        <v>0</v>
      </c>
      <c r="L74" s="34">
        <f t="shared" si="66"/>
        <v>0</v>
      </c>
      <c r="M74" s="34">
        <f>SUM(M75:M80)</f>
        <v>0</v>
      </c>
      <c r="N74" s="34">
        <f t="shared" si="66"/>
        <v>0</v>
      </c>
      <c r="O74" s="34">
        <f t="shared" si="66"/>
        <v>0</v>
      </c>
      <c r="P74" s="34">
        <f t="shared" si="66"/>
        <v>0</v>
      </c>
      <c r="Q74" s="34">
        <f t="shared" si="66"/>
        <v>0</v>
      </c>
      <c r="R74" s="34">
        <f t="shared" si="66"/>
        <v>0</v>
      </c>
      <c r="S74" s="34">
        <f t="shared" si="66"/>
        <v>0</v>
      </c>
      <c r="T74" s="34">
        <f t="shared" si="66"/>
        <v>13208364936.08</v>
      </c>
      <c r="U74" s="34">
        <f t="shared" si="66"/>
        <v>7922196648.539999</v>
      </c>
      <c r="V74" s="34">
        <f t="shared" si="66"/>
        <v>2852531298.6599998</v>
      </c>
      <c r="W74" s="34">
        <f t="shared" si="66"/>
        <v>0</v>
      </c>
      <c r="X74" s="34">
        <f>SUM(X75:X80)</f>
        <v>0</v>
      </c>
      <c r="Y74" s="34">
        <f t="shared" si="66"/>
        <v>0</v>
      </c>
      <c r="Z74" s="34">
        <f>SUM(Z75:Z80)</f>
        <v>0</v>
      </c>
      <c r="AA74" s="34">
        <f t="shared" si="66"/>
        <v>0</v>
      </c>
      <c r="AB74" s="34">
        <f t="shared" si="66"/>
        <v>0</v>
      </c>
      <c r="AC74" s="34">
        <f t="shared" si="66"/>
        <v>0</v>
      </c>
      <c r="AD74" s="34">
        <f t="shared" si="66"/>
        <v>0</v>
      </c>
      <c r="AE74" s="34">
        <f t="shared" si="66"/>
        <v>0</v>
      </c>
      <c r="AF74" s="34">
        <f t="shared" si="66"/>
        <v>0</v>
      </c>
      <c r="AG74" s="34">
        <f t="shared" si="66"/>
        <v>10774727947.200001</v>
      </c>
      <c r="AH74" s="34">
        <f t="shared" si="66"/>
        <v>5196623.66</v>
      </c>
      <c r="AI74" s="34">
        <f t="shared" si="66"/>
        <v>919650387.81999993</v>
      </c>
      <c r="AJ74" s="34">
        <f t="shared" si="66"/>
        <v>0</v>
      </c>
      <c r="AK74" s="34">
        <f t="shared" si="66"/>
        <v>0</v>
      </c>
      <c r="AL74" s="34">
        <f t="shared" si="66"/>
        <v>0</v>
      </c>
      <c r="AM74" s="34">
        <f t="shared" si="66"/>
        <v>0</v>
      </c>
      <c r="AN74" s="34">
        <f t="shared" si="66"/>
        <v>0</v>
      </c>
      <c r="AO74" s="34">
        <f t="shared" si="66"/>
        <v>0</v>
      </c>
      <c r="AP74" s="34">
        <f t="shared" si="66"/>
        <v>0</v>
      </c>
      <c r="AQ74" s="34">
        <f t="shared" si="66"/>
        <v>0</v>
      </c>
      <c r="AR74" s="34">
        <f t="shared" si="66"/>
        <v>0</v>
      </c>
      <c r="AS74" s="34">
        <f>SUM(AS75:AS80)</f>
        <v>0</v>
      </c>
      <c r="AT74" s="34">
        <f>SUM(AT75:AT80)</f>
        <v>924847011.48000002</v>
      </c>
      <c r="AU74" s="34">
        <f t="shared" si="66"/>
        <v>5196623.66</v>
      </c>
      <c r="AV74" s="34">
        <f t="shared" si="66"/>
        <v>919650387.81999993</v>
      </c>
      <c r="AW74" s="34">
        <f t="shared" si="66"/>
        <v>0</v>
      </c>
      <c r="AX74" s="34">
        <f t="shared" si="66"/>
        <v>0</v>
      </c>
      <c r="AY74" s="34">
        <f>SUM(AY75:AY80)</f>
        <v>0</v>
      </c>
      <c r="AZ74" s="34">
        <f>SUM(AZ75:AZ80)</f>
        <v>0</v>
      </c>
      <c r="BA74" s="34">
        <f t="shared" si="66"/>
        <v>0</v>
      </c>
      <c r="BB74" s="34">
        <f t="shared" si="66"/>
        <v>0</v>
      </c>
      <c r="BC74" s="34">
        <f t="shared" si="66"/>
        <v>0</v>
      </c>
      <c r="BD74" s="34">
        <f t="shared" si="66"/>
        <v>0</v>
      </c>
      <c r="BE74" s="34">
        <f t="shared" si="66"/>
        <v>0</v>
      </c>
      <c r="BF74" s="34">
        <f t="shared" si="66"/>
        <v>0</v>
      </c>
      <c r="BG74" s="34">
        <f t="shared" si="66"/>
        <v>924847011.48000002</v>
      </c>
      <c r="BH74" s="25">
        <f t="shared" si="64"/>
        <v>0</v>
      </c>
    </row>
    <row r="75" spans="1:60" ht="21" customHeight="1" x14ac:dyDescent="0.2">
      <c r="A75" s="39" t="s">
        <v>205</v>
      </c>
      <c r="B75" s="115" t="s">
        <v>79</v>
      </c>
      <c r="C75" s="39" t="s">
        <v>206</v>
      </c>
      <c r="D75" s="37">
        <v>310374500</v>
      </c>
      <c r="E75" s="37">
        <v>67100000</v>
      </c>
      <c r="F75" s="37">
        <v>0</v>
      </c>
      <c r="G75" s="39">
        <f t="shared" ref="G75:G80" si="67">SUM(D75:E75)-F75</f>
        <v>377474500</v>
      </c>
      <c r="H75" s="39">
        <v>335530000</v>
      </c>
      <c r="I75" s="39">
        <v>0</v>
      </c>
      <c r="J75" s="39">
        <v>0</v>
      </c>
      <c r="K75" s="39">
        <v>0</v>
      </c>
      <c r="L75" s="39">
        <v>0</v>
      </c>
      <c r="M75" s="37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f t="shared" ref="T75:T80" si="68">SUM(H75:S75)</f>
        <v>335530000</v>
      </c>
      <c r="U75" s="39">
        <v>325540000</v>
      </c>
      <c r="V75" s="39">
        <v>100000</v>
      </c>
      <c r="W75" s="39">
        <v>0</v>
      </c>
      <c r="X75" s="39">
        <v>0</v>
      </c>
      <c r="Y75" s="39">
        <v>0</v>
      </c>
      <c r="Z75" s="37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f t="shared" ref="AG75:AG80" si="69">SUM(U75:AF75)</f>
        <v>325640000</v>
      </c>
      <c r="AH75" s="39">
        <v>0</v>
      </c>
      <c r="AI75" s="39">
        <v>18243334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109">
        <v>0</v>
      </c>
      <c r="AT75" s="39">
        <f>SUM(AH75:AS75)</f>
        <v>18243334</v>
      </c>
      <c r="AU75" s="39">
        <v>0</v>
      </c>
      <c r="AV75" s="39">
        <v>18243334</v>
      </c>
      <c r="AW75" s="39">
        <v>0</v>
      </c>
      <c r="AX75" s="39">
        <v>0</v>
      </c>
      <c r="AY75" s="39">
        <v>0</v>
      </c>
      <c r="AZ75" s="37">
        <v>0</v>
      </c>
      <c r="BA75" s="39">
        <v>0</v>
      </c>
      <c r="BB75" s="39">
        <v>0</v>
      </c>
      <c r="BC75" s="39">
        <v>0</v>
      </c>
      <c r="BD75" s="39">
        <v>0</v>
      </c>
      <c r="BE75" s="39">
        <v>0</v>
      </c>
      <c r="BF75" s="39">
        <v>0</v>
      </c>
      <c r="BG75" s="39">
        <f t="shared" ref="BG75:BG80" si="70">SUM(AU75:BF75)</f>
        <v>18243334</v>
      </c>
      <c r="BH75" s="25">
        <f t="shared" si="64"/>
        <v>0</v>
      </c>
    </row>
    <row r="76" spans="1:60" ht="24.75" customHeight="1" x14ac:dyDescent="0.2">
      <c r="A76" s="39" t="s">
        <v>207</v>
      </c>
      <c r="B76" s="115">
        <v>10</v>
      </c>
      <c r="C76" s="39" t="s">
        <v>208</v>
      </c>
      <c r="D76" s="37">
        <v>1509546000</v>
      </c>
      <c r="E76" s="37">
        <v>0</v>
      </c>
      <c r="F76" s="37">
        <v>0</v>
      </c>
      <c r="G76" s="39">
        <f t="shared" si="67"/>
        <v>1509546000</v>
      </c>
      <c r="H76" s="39">
        <v>1090899500</v>
      </c>
      <c r="I76" s="39">
        <v>0</v>
      </c>
      <c r="J76" s="39">
        <v>0</v>
      </c>
      <c r="K76" s="39">
        <v>0</v>
      </c>
      <c r="L76" s="39">
        <v>0</v>
      </c>
      <c r="M76" s="37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f t="shared" si="68"/>
        <v>1090899500</v>
      </c>
      <c r="U76" s="39">
        <v>1058774500</v>
      </c>
      <c r="V76" s="39">
        <v>0</v>
      </c>
      <c r="W76" s="39">
        <v>0</v>
      </c>
      <c r="X76" s="39">
        <v>0</v>
      </c>
      <c r="Y76" s="39">
        <v>0</v>
      </c>
      <c r="Z76" s="37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f t="shared" si="69"/>
        <v>1058774500</v>
      </c>
      <c r="AH76" s="39">
        <v>0</v>
      </c>
      <c r="AI76" s="39">
        <v>60886234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109">
        <v>0</v>
      </c>
      <c r="AT76" s="39">
        <f t="shared" ref="AT76:AT80" si="71">SUM(AH76:AS76)</f>
        <v>60886234</v>
      </c>
      <c r="AU76" s="39">
        <v>0</v>
      </c>
      <c r="AV76" s="39">
        <v>60886234</v>
      </c>
      <c r="AW76" s="39">
        <v>0</v>
      </c>
      <c r="AX76" s="39">
        <v>0</v>
      </c>
      <c r="AY76" s="39">
        <v>0</v>
      </c>
      <c r="AZ76" s="37">
        <v>0</v>
      </c>
      <c r="BA76" s="39">
        <v>0</v>
      </c>
      <c r="BB76" s="39">
        <v>0</v>
      </c>
      <c r="BC76" s="39">
        <v>0</v>
      </c>
      <c r="BD76" s="39">
        <v>0</v>
      </c>
      <c r="BE76" s="39">
        <v>0</v>
      </c>
      <c r="BF76" s="39">
        <v>0</v>
      </c>
      <c r="BG76" s="39">
        <f t="shared" si="70"/>
        <v>60886234</v>
      </c>
      <c r="BH76" s="25">
        <f t="shared" si="64"/>
        <v>0</v>
      </c>
    </row>
    <row r="77" spans="1:60" ht="21" customHeight="1" x14ac:dyDescent="0.2">
      <c r="A77" s="39" t="s">
        <v>209</v>
      </c>
      <c r="B77" s="115" t="s">
        <v>79</v>
      </c>
      <c r="C77" s="39" t="s">
        <v>210</v>
      </c>
      <c r="D77" s="37">
        <v>5476800000</v>
      </c>
      <c r="E77" s="37">
        <v>0</v>
      </c>
      <c r="F77" s="37">
        <v>0</v>
      </c>
      <c r="G77" s="39">
        <f t="shared" si="67"/>
        <v>5476800000</v>
      </c>
      <c r="H77" s="39">
        <v>4910107159.6499996</v>
      </c>
      <c r="I77" s="39">
        <v>412180086</v>
      </c>
      <c r="J77" s="39">
        <v>0</v>
      </c>
      <c r="K77" s="39">
        <v>0</v>
      </c>
      <c r="L77" s="39">
        <v>0</v>
      </c>
      <c r="M77" s="37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f t="shared" si="68"/>
        <v>5322287245.6499996</v>
      </c>
      <c r="U77" s="39">
        <v>1388424951.3099999</v>
      </c>
      <c r="V77" s="39">
        <v>2717046639.5599999</v>
      </c>
      <c r="W77" s="39">
        <v>0</v>
      </c>
      <c r="X77" s="39">
        <v>0</v>
      </c>
      <c r="Y77" s="39">
        <v>0</v>
      </c>
      <c r="Z77" s="37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f t="shared" si="69"/>
        <v>4105471590.8699999</v>
      </c>
      <c r="AH77" s="39">
        <v>5196623.66</v>
      </c>
      <c r="AI77" s="39">
        <v>256832584.41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109">
        <v>0</v>
      </c>
      <c r="AT77" s="39">
        <f t="shared" si="71"/>
        <v>262029208.06999999</v>
      </c>
      <c r="AU77" s="39">
        <v>5196623.66</v>
      </c>
      <c r="AV77" s="39">
        <v>256832584.41</v>
      </c>
      <c r="AW77" s="39">
        <v>0</v>
      </c>
      <c r="AX77" s="39">
        <v>0</v>
      </c>
      <c r="AY77" s="39">
        <v>0</v>
      </c>
      <c r="AZ77" s="37">
        <v>0</v>
      </c>
      <c r="BA77" s="39">
        <v>0</v>
      </c>
      <c r="BB77" s="39">
        <v>0</v>
      </c>
      <c r="BC77" s="39">
        <v>0</v>
      </c>
      <c r="BD77" s="39">
        <v>0</v>
      </c>
      <c r="BE77" s="39">
        <v>0</v>
      </c>
      <c r="BF77" s="39">
        <v>0</v>
      </c>
      <c r="BG77" s="39">
        <f t="shared" si="70"/>
        <v>262029208.06999999</v>
      </c>
      <c r="BH77" s="25">
        <f t="shared" si="64"/>
        <v>0</v>
      </c>
    </row>
    <row r="78" spans="1:60" ht="21" customHeight="1" x14ac:dyDescent="0.2">
      <c r="A78" s="39" t="s">
        <v>211</v>
      </c>
      <c r="B78" s="115" t="s">
        <v>79</v>
      </c>
      <c r="C78" s="39" t="s">
        <v>212</v>
      </c>
      <c r="D78" s="37">
        <v>11641550493</v>
      </c>
      <c r="E78" s="37">
        <v>3532371540</v>
      </c>
      <c r="F78" s="37">
        <v>3933371540</v>
      </c>
      <c r="G78" s="39">
        <f t="shared" si="67"/>
        <v>11240550493</v>
      </c>
      <c r="H78" s="39">
        <v>5547295981.29</v>
      </c>
      <c r="I78" s="39">
        <v>823852209.13999999</v>
      </c>
      <c r="J78" s="39">
        <v>0</v>
      </c>
      <c r="K78" s="39">
        <v>0</v>
      </c>
      <c r="L78" s="39">
        <v>0</v>
      </c>
      <c r="M78" s="37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f t="shared" si="68"/>
        <v>6371148190.4300003</v>
      </c>
      <c r="U78" s="39">
        <v>5074442847.2299995</v>
      </c>
      <c r="V78" s="39">
        <v>134134659.09999999</v>
      </c>
      <c r="W78" s="39">
        <v>0</v>
      </c>
      <c r="X78" s="39">
        <v>0</v>
      </c>
      <c r="Y78" s="39">
        <v>0</v>
      </c>
      <c r="Z78" s="37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f t="shared" si="69"/>
        <v>5208577506.3299999</v>
      </c>
      <c r="AH78" s="39">
        <v>0</v>
      </c>
      <c r="AI78" s="39">
        <v>582438235.40999997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9">
        <v>0</v>
      </c>
      <c r="AP78" s="39">
        <v>0</v>
      </c>
      <c r="AQ78" s="39">
        <v>0</v>
      </c>
      <c r="AR78" s="39">
        <v>0</v>
      </c>
      <c r="AS78" s="109">
        <v>0</v>
      </c>
      <c r="AT78" s="39">
        <f t="shared" si="71"/>
        <v>582438235.40999997</v>
      </c>
      <c r="AU78" s="39">
        <v>0</v>
      </c>
      <c r="AV78" s="39">
        <v>582438235.40999997</v>
      </c>
      <c r="AW78" s="39">
        <v>0</v>
      </c>
      <c r="AX78" s="39">
        <v>0</v>
      </c>
      <c r="AY78" s="39">
        <v>0</v>
      </c>
      <c r="AZ78" s="37">
        <v>0</v>
      </c>
      <c r="BA78" s="39">
        <v>0</v>
      </c>
      <c r="BB78" s="39">
        <v>0</v>
      </c>
      <c r="BC78" s="39">
        <v>0</v>
      </c>
      <c r="BD78" s="39">
        <v>0</v>
      </c>
      <c r="BE78" s="39">
        <v>0</v>
      </c>
      <c r="BF78" s="39">
        <v>0</v>
      </c>
      <c r="BG78" s="39">
        <f t="shared" si="70"/>
        <v>582438235.40999997</v>
      </c>
      <c r="BH78" s="25">
        <f t="shared" si="64"/>
        <v>0</v>
      </c>
    </row>
    <row r="79" spans="1:60" ht="21" customHeight="1" x14ac:dyDescent="0.2">
      <c r="A79" s="39" t="s">
        <v>213</v>
      </c>
      <c r="B79" s="115" t="s">
        <v>79</v>
      </c>
      <c r="C79" s="39" t="s">
        <v>214</v>
      </c>
      <c r="D79" s="37">
        <v>1391800000</v>
      </c>
      <c r="E79" s="37">
        <v>0</v>
      </c>
      <c r="F79" s="37">
        <v>0</v>
      </c>
      <c r="G79" s="39">
        <f t="shared" si="67"/>
        <v>1391800000</v>
      </c>
      <c r="H79" s="39">
        <v>1500000</v>
      </c>
      <c r="I79" s="39">
        <v>0</v>
      </c>
      <c r="J79" s="39">
        <v>0</v>
      </c>
      <c r="K79" s="39">
        <v>0</v>
      </c>
      <c r="L79" s="39">
        <v>0</v>
      </c>
      <c r="M79" s="37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f t="shared" si="68"/>
        <v>1500000</v>
      </c>
      <c r="U79" s="39">
        <v>0</v>
      </c>
      <c r="V79" s="39">
        <v>250000</v>
      </c>
      <c r="W79" s="39">
        <v>0</v>
      </c>
      <c r="X79" s="39">
        <v>0</v>
      </c>
      <c r="Y79" s="39">
        <v>0</v>
      </c>
      <c r="Z79" s="37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f t="shared" si="69"/>
        <v>250000</v>
      </c>
      <c r="AH79" s="39">
        <v>0</v>
      </c>
      <c r="AI79" s="39">
        <v>250000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109">
        <v>0</v>
      </c>
      <c r="AT79" s="39">
        <f t="shared" si="71"/>
        <v>250000</v>
      </c>
      <c r="AU79" s="39">
        <v>0</v>
      </c>
      <c r="AV79" s="39">
        <v>250000</v>
      </c>
      <c r="AW79" s="39">
        <v>0</v>
      </c>
      <c r="AX79" s="39">
        <v>0</v>
      </c>
      <c r="AY79" s="39">
        <v>0</v>
      </c>
      <c r="AZ79" s="37">
        <v>0</v>
      </c>
      <c r="BA79" s="39">
        <v>0</v>
      </c>
      <c r="BB79" s="39">
        <v>0</v>
      </c>
      <c r="BC79" s="39">
        <v>0</v>
      </c>
      <c r="BD79" s="39">
        <v>0</v>
      </c>
      <c r="BE79" s="39">
        <v>0</v>
      </c>
      <c r="BF79" s="39">
        <v>0</v>
      </c>
      <c r="BG79" s="39">
        <f t="shared" si="70"/>
        <v>250000</v>
      </c>
      <c r="BH79" s="25">
        <f t="shared" si="64"/>
        <v>0</v>
      </c>
    </row>
    <row r="80" spans="1:60" ht="21" customHeight="1" x14ac:dyDescent="0.2">
      <c r="A80" s="39" t="s">
        <v>215</v>
      </c>
      <c r="B80" s="115" t="s">
        <v>79</v>
      </c>
      <c r="C80" s="39" t="s">
        <v>216</v>
      </c>
      <c r="D80" s="37">
        <v>87000000</v>
      </c>
      <c r="E80" s="37">
        <v>0</v>
      </c>
      <c r="F80" s="37">
        <v>0</v>
      </c>
      <c r="G80" s="39">
        <f t="shared" si="67"/>
        <v>87000000</v>
      </c>
      <c r="H80" s="39">
        <v>87000000</v>
      </c>
      <c r="I80" s="39">
        <v>0</v>
      </c>
      <c r="J80" s="39">
        <v>0</v>
      </c>
      <c r="K80" s="39">
        <v>0</v>
      </c>
      <c r="L80" s="39">
        <v>0</v>
      </c>
      <c r="M80" s="37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f t="shared" si="68"/>
        <v>87000000</v>
      </c>
      <c r="U80" s="39">
        <v>75014350</v>
      </c>
      <c r="V80" s="39">
        <v>1000000</v>
      </c>
      <c r="W80" s="39">
        <v>0</v>
      </c>
      <c r="X80" s="39">
        <v>0</v>
      </c>
      <c r="Y80" s="39">
        <v>0</v>
      </c>
      <c r="Z80" s="37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f t="shared" si="69"/>
        <v>76014350</v>
      </c>
      <c r="AH80" s="39">
        <v>0</v>
      </c>
      <c r="AI80" s="39">
        <v>1000000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109">
        <v>0</v>
      </c>
      <c r="AT80" s="39">
        <f t="shared" si="71"/>
        <v>1000000</v>
      </c>
      <c r="AU80" s="39">
        <v>0</v>
      </c>
      <c r="AV80" s="39">
        <v>1000000</v>
      </c>
      <c r="AW80" s="39">
        <v>0</v>
      </c>
      <c r="AX80" s="39">
        <v>0</v>
      </c>
      <c r="AY80" s="39">
        <v>0</v>
      </c>
      <c r="AZ80" s="37">
        <v>0</v>
      </c>
      <c r="BA80" s="39">
        <v>0</v>
      </c>
      <c r="BB80" s="39">
        <v>0</v>
      </c>
      <c r="BC80" s="39">
        <v>0</v>
      </c>
      <c r="BD80" s="39">
        <v>0</v>
      </c>
      <c r="BE80" s="39">
        <v>0</v>
      </c>
      <c r="BF80" s="39">
        <v>0</v>
      </c>
      <c r="BG80" s="39">
        <f t="shared" si="70"/>
        <v>1000000</v>
      </c>
      <c r="BH80" s="25">
        <f t="shared" si="64"/>
        <v>0</v>
      </c>
    </row>
    <row r="81" spans="1:60" s="8" customFormat="1" ht="21" customHeight="1" x14ac:dyDescent="0.2">
      <c r="A81" s="34" t="s">
        <v>217</v>
      </c>
      <c r="B81" s="92"/>
      <c r="C81" s="34" t="s">
        <v>218</v>
      </c>
      <c r="D81" s="34">
        <f t="shared" ref="D81:AI81" si="72">SUM(D82:D85)</f>
        <v>2250000000</v>
      </c>
      <c r="E81" s="34">
        <f t="shared" si="72"/>
        <v>0</v>
      </c>
      <c r="F81" s="34">
        <f t="shared" si="72"/>
        <v>0</v>
      </c>
      <c r="G81" s="34">
        <f t="shared" si="72"/>
        <v>2250000000</v>
      </c>
      <c r="H81" s="34">
        <f t="shared" si="72"/>
        <v>1975000000</v>
      </c>
      <c r="I81" s="34">
        <f t="shared" si="72"/>
        <v>0</v>
      </c>
      <c r="J81" s="34">
        <f t="shared" si="72"/>
        <v>0</v>
      </c>
      <c r="K81" s="34">
        <f t="shared" si="72"/>
        <v>0</v>
      </c>
      <c r="L81" s="34">
        <f t="shared" si="72"/>
        <v>0</v>
      </c>
      <c r="M81" s="34">
        <f t="shared" si="72"/>
        <v>0</v>
      </c>
      <c r="N81" s="34">
        <f t="shared" si="72"/>
        <v>0</v>
      </c>
      <c r="O81" s="34">
        <f t="shared" si="72"/>
        <v>0</v>
      </c>
      <c r="P81" s="34">
        <f t="shared" si="72"/>
        <v>0</v>
      </c>
      <c r="Q81" s="34">
        <f t="shared" si="72"/>
        <v>0</v>
      </c>
      <c r="R81" s="34">
        <f t="shared" si="72"/>
        <v>0</v>
      </c>
      <c r="S81" s="34">
        <f t="shared" si="72"/>
        <v>0</v>
      </c>
      <c r="T81" s="34">
        <f t="shared" si="72"/>
        <v>1975000000</v>
      </c>
      <c r="U81" s="34">
        <f t="shared" si="72"/>
        <v>404528472.86000001</v>
      </c>
      <c r="V81" s="34">
        <f t="shared" si="72"/>
        <v>1004338014.28</v>
      </c>
      <c r="W81" s="34">
        <f t="shared" si="72"/>
        <v>0</v>
      </c>
      <c r="X81" s="34">
        <f t="shared" si="72"/>
        <v>0</v>
      </c>
      <c r="Y81" s="34">
        <f t="shared" si="72"/>
        <v>0</v>
      </c>
      <c r="Z81" s="34">
        <f t="shared" si="72"/>
        <v>0</v>
      </c>
      <c r="AA81" s="34">
        <f t="shared" si="72"/>
        <v>0</v>
      </c>
      <c r="AB81" s="34">
        <f t="shared" si="72"/>
        <v>0</v>
      </c>
      <c r="AC81" s="34">
        <f t="shared" si="72"/>
        <v>0</v>
      </c>
      <c r="AD81" s="34">
        <f t="shared" si="72"/>
        <v>0</v>
      </c>
      <c r="AE81" s="34">
        <f t="shared" si="72"/>
        <v>0</v>
      </c>
      <c r="AF81" s="34">
        <f t="shared" si="72"/>
        <v>0</v>
      </c>
      <c r="AG81" s="34">
        <f t="shared" si="72"/>
        <v>1408866487.1399999</v>
      </c>
      <c r="AH81" s="34">
        <f t="shared" si="72"/>
        <v>4528472.8600000003</v>
      </c>
      <c r="AI81" s="34">
        <f t="shared" si="72"/>
        <v>4338014.28</v>
      </c>
      <c r="AJ81" s="34">
        <f t="shared" ref="AJ81:BG81" si="73">SUM(AJ82:AJ85)</f>
        <v>0</v>
      </c>
      <c r="AK81" s="34">
        <f t="shared" si="73"/>
        <v>0</v>
      </c>
      <c r="AL81" s="34">
        <f t="shared" si="73"/>
        <v>0</v>
      </c>
      <c r="AM81" s="34">
        <f t="shared" si="73"/>
        <v>0</v>
      </c>
      <c r="AN81" s="34">
        <f t="shared" si="73"/>
        <v>0</v>
      </c>
      <c r="AO81" s="34">
        <f t="shared" si="73"/>
        <v>0</v>
      </c>
      <c r="AP81" s="34">
        <f t="shared" si="73"/>
        <v>0</v>
      </c>
      <c r="AQ81" s="34">
        <f t="shared" si="73"/>
        <v>0</v>
      </c>
      <c r="AR81" s="34">
        <f t="shared" si="73"/>
        <v>0</v>
      </c>
      <c r="AS81" s="34">
        <f t="shared" si="73"/>
        <v>0</v>
      </c>
      <c r="AT81" s="34">
        <f t="shared" si="73"/>
        <v>8866487.1400000006</v>
      </c>
      <c r="AU81" s="34">
        <f t="shared" si="73"/>
        <v>4528472.8600000003</v>
      </c>
      <c r="AV81" s="34">
        <f t="shared" si="73"/>
        <v>4338014.28</v>
      </c>
      <c r="AW81" s="34">
        <f t="shared" si="73"/>
        <v>0</v>
      </c>
      <c r="AX81" s="34">
        <f t="shared" si="73"/>
        <v>0</v>
      </c>
      <c r="AY81" s="34">
        <f t="shared" si="73"/>
        <v>0</v>
      </c>
      <c r="AZ81" s="34">
        <f t="shared" si="73"/>
        <v>0</v>
      </c>
      <c r="BA81" s="34">
        <f t="shared" si="73"/>
        <v>0</v>
      </c>
      <c r="BB81" s="34">
        <f t="shared" si="73"/>
        <v>0</v>
      </c>
      <c r="BC81" s="34">
        <f t="shared" si="73"/>
        <v>0</v>
      </c>
      <c r="BD81" s="34">
        <f t="shared" si="73"/>
        <v>0</v>
      </c>
      <c r="BE81" s="34">
        <f t="shared" si="73"/>
        <v>0</v>
      </c>
      <c r="BF81" s="34">
        <f t="shared" si="73"/>
        <v>0</v>
      </c>
      <c r="BG81" s="34">
        <f t="shared" si="73"/>
        <v>8866487.1400000006</v>
      </c>
      <c r="BH81" s="25">
        <f t="shared" si="64"/>
        <v>0</v>
      </c>
    </row>
    <row r="82" spans="1:60" s="8" customFormat="1" ht="21" customHeight="1" x14ac:dyDescent="0.2">
      <c r="A82" s="39" t="s">
        <v>219</v>
      </c>
      <c r="B82" s="118">
        <v>10</v>
      </c>
      <c r="C82" s="59" t="s">
        <v>220</v>
      </c>
      <c r="D82" s="59">
        <v>800000000</v>
      </c>
      <c r="E82" s="37">
        <v>0</v>
      </c>
      <c r="F82" s="37">
        <v>0</v>
      </c>
      <c r="G82" s="39">
        <f t="shared" ref="G82:G86" si="74">SUM(D82:E82)-F82</f>
        <v>800000000</v>
      </c>
      <c r="H82" s="39">
        <v>800000000</v>
      </c>
      <c r="I82" s="39">
        <v>0</v>
      </c>
      <c r="J82" s="39">
        <v>0</v>
      </c>
      <c r="K82" s="39">
        <v>0</v>
      </c>
      <c r="L82" s="39">
        <v>0</v>
      </c>
      <c r="M82" s="37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f t="shared" ref="T82:T86" si="75">SUM(H82:S82)</f>
        <v>800000000</v>
      </c>
      <c r="U82" s="39">
        <v>400000000</v>
      </c>
      <c r="V82" s="39">
        <v>0</v>
      </c>
      <c r="W82" s="39">
        <v>0</v>
      </c>
      <c r="X82" s="39">
        <v>0</v>
      </c>
      <c r="Y82" s="39">
        <v>0</v>
      </c>
      <c r="Z82" s="37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f t="shared" ref="AG82:AG86" si="76">SUM(U82:AF82)</f>
        <v>400000000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109">
        <v>0</v>
      </c>
      <c r="AT82" s="39">
        <f>SUM(AH82:AS82)</f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7">
        <v>0</v>
      </c>
      <c r="BA82" s="39">
        <v>0</v>
      </c>
      <c r="BB82" s="39">
        <v>0</v>
      </c>
      <c r="BC82" s="39">
        <v>0</v>
      </c>
      <c r="BD82" s="39">
        <v>0</v>
      </c>
      <c r="BE82" s="39">
        <v>0</v>
      </c>
      <c r="BF82" s="39">
        <v>0</v>
      </c>
      <c r="BG82" s="39">
        <f t="shared" ref="BG82:BG86" si="77">SUM(AU82:BF82)</f>
        <v>0</v>
      </c>
      <c r="BH82" s="25">
        <f t="shared" si="64"/>
        <v>0</v>
      </c>
    </row>
    <row r="83" spans="1:60" s="8" customFormat="1" ht="21" customHeight="1" x14ac:dyDescent="0.2">
      <c r="A83" s="39" t="s">
        <v>221</v>
      </c>
      <c r="B83" s="116">
        <v>10</v>
      </c>
      <c r="C83" s="37" t="s">
        <v>222</v>
      </c>
      <c r="D83" s="59">
        <v>350000000</v>
      </c>
      <c r="E83" s="37">
        <v>0</v>
      </c>
      <c r="F83" s="37">
        <v>0</v>
      </c>
      <c r="G83" s="39">
        <f t="shared" si="74"/>
        <v>350000000</v>
      </c>
      <c r="H83" s="39">
        <v>75000000</v>
      </c>
      <c r="I83" s="39">
        <v>0</v>
      </c>
      <c r="J83" s="39">
        <v>0</v>
      </c>
      <c r="K83" s="39">
        <v>0</v>
      </c>
      <c r="L83" s="39">
        <v>0</v>
      </c>
      <c r="M83" s="37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f t="shared" si="75"/>
        <v>75000000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7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f t="shared" si="76"/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109">
        <v>0</v>
      </c>
      <c r="AT83" s="39">
        <f t="shared" ref="AT83:AT85" si="78">SUM(AH83:AS83)</f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7">
        <v>0</v>
      </c>
      <c r="BA83" s="39">
        <v>0</v>
      </c>
      <c r="BB83" s="39">
        <v>0</v>
      </c>
      <c r="BC83" s="39">
        <v>0</v>
      </c>
      <c r="BD83" s="39">
        <v>0</v>
      </c>
      <c r="BE83" s="39">
        <v>0</v>
      </c>
      <c r="BF83" s="39">
        <v>0</v>
      </c>
      <c r="BG83" s="39">
        <f t="shared" si="77"/>
        <v>0</v>
      </c>
      <c r="BH83" s="25">
        <f t="shared" si="64"/>
        <v>0</v>
      </c>
    </row>
    <row r="84" spans="1:60" s="8" customFormat="1" ht="21" customHeight="1" x14ac:dyDescent="0.2">
      <c r="A84" s="39" t="s">
        <v>223</v>
      </c>
      <c r="B84" s="115">
        <v>10</v>
      </c>
      <c r="C84" s="39" t="s">
        <v>224</v>
      </c>
      <c r="D84" s="59">
        <v>100000000</v>
      </c>
      <c r="E84" s="37">
        <v>0</v>
      </c>
      <c r="F84" s="37">
        <v>0</v>
      </c>
      <c r="G84" s="39">
        <f t="shared" si="74"/>
        <v>100000000</v>
      </c>
      <c r="H84" s="39">
        <v>100000000</v>
      </c>
      <c r="I84" s="39">
        <v>0</v>
      </c>
      <c r="J84" s="39">
        <v>0</v>
      </c>
      <c r="K84" s="39">
        <v>0</v>
      </c>
      <c r="L84" s="39">
        <v>0</v>
      </c>
      <c r="M84" s="37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f t="shared" si="75"/>
        <v>100000000</v>
      </c>
      <c r="U84" s="39">
        <v>4528472.8600000003</v>
      </c>
      <c r="V84" s="39">
        <v>4338014.28</v>
      </c>
      <c r="W84" s="39">
        <v>0</v>
      </c>
      <c r="X84" s="39">
        <v>0</v>
      </c>
      <c r="Y84" s="39">
        <v>0</v>
      </c>
      <c r="Z84" s="37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f t="shared" si="76"/>
        <v>8866487.1400000006</v>
      </c>
      <c r="AH84" s="39">
        <v>4528472.8600000003</v>
      </c>
      <c r="AI84" s="39">
        <v>4338014.28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109">
        <v>0</v>
      </c>
      <c r="AT84" s="39">
        <f t="shared" si="78"/>
        <v>8866487.1400000006</v>
      </c>
      <c r="AU84" s="39">
        <v>4528472.8600000003</v>
      </c>
      <c r="AV84" s="39">
        <v>4338014.28</v>
      </c>
      <c r="AW84" s="39">
        <v>0</v>
      </c>
      <c r="AX84" s="39">
        <v>0</v>
      </c>
      <c r="AY84" s="39">
        <v>0</v>
      </c>
      <c r="AZ84" s="37">
        <v>0</v>
      </c>
      <c r="BA84" s="39">
        <v>0</v>
      </c>
      <c r="BB84" s="39">
        <v>0</v>
      </c>
      <c r="BC84" s="39">
        <v>0</v>
      </c>
      <c r="BD84" s="39">
        <v>0</v>
      </c>
      <c r="BE84" s="39">
        <v>0</v>
      </c>
      <c r="BF84" s="39">
        <v>0</v>
      </c>
      <c r="BG84" s="39">
        <f t="shared" si="77"/>
        <v>8866487.1400000006</v>
      </c>
      <c r="BH84" s="25">
        <f t="shared" si="64"/>
        <v>0</v>
      </c>
    </row>
    <row r="85" spans="1:60" s="8" customFormat="1" ht="21" customHeight="1" x14ac:dyDescent="0.2">
      <c r="A85" s="74" t="s">
        <v>225</v>
      </c>
      <c r="B85" s="119">
        <v>10</v>
      </c>
      <c r="C85" s="120" t="s">
        <v>226</v>
      </c>
      <c r="D85" s="59">
        <v>1000000000</v>
      </c>
      <c r="E85" s="37">
        <v>0</v>
      </c>
      <c r="F85" s="37">
        <v>0</v>
      </c>
      <c r="G85" s="74">
        <f t="shared" si="74"/>
        <v>1000000000</v>
      </c>
      <c r="H85" s="74">
        <v>1000000000</v>
      </c>
      <c r="I85" s="74">
        <v>0</v>
      </c>
      <c r="J85" s="74">
        <v>0</v>
      </c>
      <c r="K85" s="74">
        <v>0</v>
      </c>
      <c r="L85" s="74">
        <v>0</v>
      </c>
      <c r="M85" s="120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f t="shared" si="75"/>
        <v>1000000000</v>
      </c>
      <c r="U85" s="74">
        <v>0</v>
      </c>
      <c r="V85" s="74">
        <v>1000000000</v>
      </c>
      <c r="W85" s="74">
        <v>0</v>
      </c>
      <c r="X85" s="74">
        <v>0</v>
      </c>
      <c r="Y85" s="74">
        <v>0</v>
      </c>
      <c r="Z85" s="74">
        <v>0</v>
      </c>
      <c r="AA85" s="74">
        <v>0</v>
      </c>
      <c r="AB85" s="74">
        <v>0</v>
      </c>
      <c r="AC85" s="74">
        <v>0</v>
      </c>
      <c r="AD85" s="74">
        <v>0</v>
      </c>
      <c r="AE85" s="74">
        <v>0</v>
      </c>
      <c r="AF85" s="39">
        <v>0</v>
      </c>
      <c r="AG85" s="74">
        <f t="shared" si="76"/>
        <v>1000000000</v>
      </c>
      <c r="AH85" s="74">
        <v>0</v>
      </c>
      <c r="AI85" s="74">
        <v>0</v>
      </c>
      <c r="AJ85" s="74">
        <v>0</v>
      </c>
      <c r="AK85" s="74">
        <v>0</v>
      </c>
      <c r="AL85" s="74">
        <v>0</v>
      </c>
      <c r="AM85" s="74">
        <v>0</v>
      </c>
      <c r="AN85" s="74">
        <v>0</v>
      </c>
      <c r="AO85" s="74">
        <v>0</v>
      </c>
      <c r="AP85" s="74">
        <v>0</v>
      </c>
      <c r="AQ85" s="74">
        <v>0</v>
      </c>
      <c r="AR85" s="74">
        <v>0</v>
      </c>
      <c r="AS85" s="106">
        <v>0</v>
      </c>
      <c r="AT85" s="74">
        <f t="shared" si="78"/>
        <v>0</v>
      </c>
      <c r="AU85" s="74">
        <v>0</v>
      </c>
      <c r="AV85" s="74">
        <v>0</v>
      </c>
      <c r="AW85" s="74">
        <v>0</v>
      </c>
      <c r="AX85" s="74">
        <v>0</v>
      </c>
      <c r="AY85" s="74">
        <v>0</v>
      </c>
      <c r="AZ85" s="74">
        <v>0</v>
      </c>
      <c r="BA85" s="74">
        <v>0</v>
      </c>
      <c r="BB85" s="74">
        <v>0</v>
      </c>
      <c r="BC85" s="74">
        <v>0</v>
      </c>
      <c r="BD85" s="74">
        <v>0</v>
      </c>
      <c r="BE85" s="74">
        <v>0</v>
      </c>
      <c r="BF85" s="39">
        <v>0</v>
      </c>
      <c r="BG85" s="74">
        <f t="shared" si="77"/>
        <v>0</v>
      </c>
      <c r="BH85" s="25">
        <f t="shared" si="64"/>
        <v>0</v>
      </c>
    </row>
    <row r="86" spans="1:60" s="8" customFormat="1" ht="21" customHeight="1" x14ac:dyDescent="0.2">
      <c r="A86" s="34" t="s">
        <v>227</v>
      </c>
      <c r="B86" s="92">
        <v>10</v>
      </c>
      <c r="C86" s="34" t="s">
        <v>228</v>
      </c>
      <c r="D86" s="121">
        <v>80000000</v>
      </c>
      <c r="E86" s="121">
        <v>0</v>
      </c>
      <c r="F86" s="121">
        <v>0</v>
      </c>
      <c r="G86" s="34">
        <f t="shared" si="74"/>
        <v>80000000</v>
      </c>
      <c r="H86" s="34">
        <v>80000000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f t="shared" si="75"/>
        <v>80000000</v>
      </c>
      <c r="U86" s="34">
        <v>3973447</v>
      </c>
      <c r="V86" s="34">
        <v>4316172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122">
        <v>0</v>
      </c>
      <c r="AG86" s="34">
        <f t="shared" si="76"/>
        <v>8289619</v>
      </c>
      <c r="AH86" s="34">
        <v>2846135.1</v>
      </c>
      <c r="AI86" s="34">
        <v>653243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f>SUM(AH86:AS86)</f>
        <v>3499378.1</v>
      </c>
      <c r="AU86" s="34">
        <v>2846135.1</v>
      </c>
      <c r="AV86" s="34">
        <v>653243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122">
        <v>0</v>
      </c>
      <c r="BG86" s="34">
        <f t="shared" si="77"/>
        <v>3499378.1</v>
      </c>
      <c r="BH86" s="86">
        <f t="shared" si="64"/>
        <v>0</v>
      </c>
    </row>
    <row r="87" spans="1:60" s="127" customFormat="1" ht="21" customHeight="1" x14ac:dyDescent="0.2">
      <c r="A87" s="123" t="s">
        <v>229</v>
      </c>
      <c r="B87" s="124"/>
      <c r="C87" s="125" t="s">
        <v>230</v>
      </c>
      <c r="D87" s="125">
        <f t="shared" ref="D87:BG87" si="79">+D88+D92+D97</f>
        <v>1091447000</v>
      </c>
      <c r="E87" s="125">
        <f t="shared" si="79"/>
        <v>37151250</v>
      </c>
      <c r="F87" s="125">
        <f t="shared" si="79"/>
        <v>37151250</v>
      </c>
      <c r="G87" s="125">
        <f t="shared" si="79"/>
        <v>1091447000</v>
      </c>
      <c r="H87" s="125">
        <f t="shared" si="79"/>
        <v>896162500</v>
      </c>
      <c r="I87" s="125">
        <f t="shared" si="79"/>
        <v>0</v>
      </c>
      <c r="J87" s="125">
        <f t="shared" si="79"/>
        <v>0</v>
      </c>
      <c r="K87" s="125">
        <f t="shared" si="79"/>
        <v>0</v>
      </c>
      <c r="L87" s="125">
        <f t="shared" si="79"/>
        <v>0</v>
      </c>
      <c r="M87" s="125">
        <f t="shared" si="79"/>
        <v>0</v>
      </c>
      <c r="N87" s="125">
        <f t="shared" si="79"/>
        <v>0</v>
      </c>
      <c r="O87" s="125">
        <f t="shared" si="79"/>
        <v>0</v>
      </c>
      <c r="P87" s="125">
        <f t="shared" si="79"/>
        <v>0</v>
      </c>
      <c r="Q87" s="125">
        <f t="shared" si="79"/>
        <v>0</v>
      </c>
      <c r="R87" s="125">
        <f t="shared" si="79"/>
        <v>0</v>
      </c>
      <c r="S87" s="125">
        <f t="shared" si="79"/>
        <v>0</v>
      </c>
      <c r="T87" s="125">
        <f t="shared" si="79"/>
        <v>896162500</v>
      </c>
      <c r="U87" s="125">
        <f t="shared" si="79"/>
        <v>123057455</v>
      </c>
      <c r="V87" s="125">
        <f t="shared" si="79"/>
        <v>31820763</v>
      </c>
      <c r="W87" s="125">
        <f t="shared" si="79"/>
        <v>0</v>
      </c>
      <c r="X87" s="125">
        <f t="shared" si="79"/>
        <v>0</v>
      </c>
      <c r="Y87" s="125">
        <f t="shared" si="79"/>
        <v>0</v>
      </c>
      <c r="Z87" s="125">
        <f t="shared" si="79"/>
        <v>0</v>
      </c>
      <c r="AA87" s="125">
        <f t="shared" si="79"/>
        <v>0</v>
      </c>
      <c r="AB87" s="125">
        <f t="shared" si="79"/>
        <v>0</v>
      </c>
      <c r="AC87" s="125">
        <f t="shared" si="79"/>
        <v>0</v>
      </c>
      <c r="AD87" s="125">
        <f t="shared" si="79"/>
        <v>0</v>
      </c>
      <c r="AE87" s="125">
        <f t="shared" si="79"/>
        <v>0</v>
      </c>
      <c r="AF87" s="125">
        <f t="shared" si="79"/>
        <v>0</v>
      </c>
      <c r="AG87" s="125">
        <f t="shared" si="79"/>
        <v>154878218</v>
      </c>
      <c r="AH87" s="125">
        <f t="shared" si="79"/>
        <v>39057455</v>
      </c>
      <c r="AI87" s="125">
        <f t="shared" si="79"/>
        <v>33820763</v>
      </c>
      <c r="AJ87" s="125">
        <f t="shared" si="79"/>
        <v>0</v>
      </c>
      <c r="AK87" s="125">
        <f t="shared" si="79"/>
        <v>0</v>
      </c>
      <c r="AL87" s="125">
        <f t="shared" si="79"/>
        <v>0</v>
      </c>
      <c r="AM87" s="125">
        <f t="shared" si="79"/>
        <v>0</v>
      </c>
      <c r="AN87" s="125">
        <f t="shared" si="79"/>
        <v>0</v>
      </c>
      <c r="AO87" s="125">
        <f t="shared" si="79"/>
        <v>0</v>
      </c>
      <c r="AP87" s="125">
        <f t="shared" si="79"/>
        <v>0</v>
      </c>
      <c r="AQ87" s="125">
        <f t="shared" si="79"/>
        <v>0</v>
      </c>
      <c r="AR87" s="125">
        <f t="shared" si="79"/>
        <v>0</v>
      </c>
      <c r="AS87" s="125">
        <f t="shared" si="79"/>
        <v>0</v>
      </c>
      <c r="AT87" s="125">
        <f t="shared" si="79"/>
        <v>72878218</v>
      </c>
      <c r="AU87" s="125">
        <f t="shared" si="79"/>
        <v>39057455</v>
      </c>
      <c r="AV87" s="125">
        <f t="shared" si="79"/>
        <v>33820763</v>
      </c>
      <c r="AW87" s="125">
        <f t="shared" si="79"/>
        <v>0</v>
      </c>
      <c r="AX87" s="125">
        <f t="shared" si="79"/>
        <v>0</v>
      </c>
      <c r="AY87" s="125">
        <f t="shared" si="79"/>
        <v>0</v>
      </c>
      <c r="AZ87" s="125">
        <f t="shared" si="79"/>
        <v>0</v>
      </c>
      <c r="BA87" s="125">
        <f t="shared" si="79"/>
        <v>0</v>
      </c>
      <c r="BB87" s="125">
        <f t="shared" si="79"/>
        <v>0</v>
      </c>
      <c r="BC87" s="125">
        <f t="shared" si="79"/>
        <v>0</v>
      </c>
      <c r="BD87" s="125">
        <f t="shared" si="79"/>
        <v>0</v>
      </c>
      <c r="BE87" s="125">
        <f t="shared" si="79"/>
        <v>0</v>
      </c>
      <c r="BF87" s="125">
        <f t="shared" si="79"/>
        <v>0</v>
      </c>
      <c r="BG87" s="125">
        <f t="shared" si="79"/>
        <v>72878218</v>
      </c>
      <c r="BH87" s="126">
        <f t="shared" si="64"/>
        <v>0</v>
      </c>
    </row>
    <row r="88" spans="1:60" s="8" customFormat="1" ht="21" customHeight="1" x14ac:dyDescent="0.2">
      <c r="A88" s="128" t="s">
        <v>231</v>
      </c>
      <c r="B88" s="129"/>
      <c r="C88" s="90" t="s">
        <v>232</v>
      </c>
      <c r="D88" s="90">
        <f t="shared" ref="D88:S89" si="80">+D89</f>
        <v>221000000</v>
      </c>
      <c r="E88" s="90">
        <f>+E89</f>
        <v>37151250</v>
      </c>
      <c r="F88" s="90">
        <f t="shared" si="80"/>
        <v>37151250</v>
      </c>
      <c r="G88" s="90">
        <f t="shared" si="80"/>
        <v>221000000</v>
      </c>
      <c r="H88" s="90">
        <f t="shared" si="80"/>
        <v>97162500</v>
      </c>
      <c r="I88" s="90">
        <f t="shared" si="80"/>
        <v>0</v>
      </c>
      <c r="J88" s="90">
        <f t="shared" si="80"/>
        <v>0</v>
      </c>
      <c r="K88" s="90">
        <f t="shared" si="80"/>
        <v>0</v>
      </c>
      <c r="L88" s="90">
        <f t="shared" si="80"/>
        <v>0</v>
      </c>
      <c r="M88" s="90">
        <f t="shared" si="80"/>
        <v>0</v>
      </c>
      <c r="N88" s="90">
        <f t="shared" si="80"/>
        <v>0</v>
      </c>
      <c r="O88" s="90">
        <f t="shared" si="80"/>
        <v>0</v>
      </c>
      <c r="P88" s="90">
        <f t="shared" si="80"/>
        <v>0</v>
      </c>
      <c r="Q88" s="90">
        <f t="shared" si="80"/>
        <v>0</v>
      </c>
      <c r="R88" s="90">
        <f t="shared" si="80"/>
        <v>0</v>
      </c>
      <c r="S88" s="90">
        <f t="shared" si="80"/>
        <v>0</v>
      </c>
      <c r="T88" s="90">
        <f t="shared" ref="T88:AI89" si="81">+T89</f>
        <v>97162500</v>
      </c>
      <c r="U88" s="90">
        <f t="shared" si="81"/>
        <v>84000000</v>
      </c>
      <c r="V88" s="90">
        <f t="shared" si="81"/>
        <v>0</v>
      </c>
      <c r="W88" s="90">
        <f t="shared" si="81"/>
        <v>0</v>
      </c>
      <c r="X88" s="90">
        <f t="shared" si="81"/>
        <v>0</v>
      </c>
      <c r="Y88" s="90">
        <f t="shared" si="81"/>
        <v>0</v>
      </c>
      <c r="Z88" s="90">
        <f t="shared" si="81"/>
        <v>0</v>
      </c>
      <c r="AA88" s="90">
        <f t="shared" si="81"/>
        <v>0</v>
      </c>
      <c r="AB88" s="90">
        <f t="shared" si="81"/>
        <v>0</v>
      </c>
      <c r="AC88" s="90">
        <f t="shared" si="81"/>
        <v>0</v>
      </c>
      <c r="AD88" s="90">
        <f t="shared" si="81"/>
        <v>0</v>
      </c>
      <c r="AE88" s="90">
        <f t="shared" si="81"/>
        <v>0</v>
      </c>
      <c r="AF88" s="90">
        <f t="shared" si="81"/>
        <v>0</v>
      </c>
      <c r="AG88" s="90">
        <f t="shared" si="81"/>
        <v>84000000</v>
      </c>
      <c r="AH88" s="90">
        <f t="shared" si="81"/>
        <v>0</v>
      </c>
      <c r="AI88" s="90">
        <f t="shared" si="81"/>
        <v>2000000</v>
      </c>
      <c r="AJ88" s="90">
        <f t="shared" ref="AJ88:AY89" si="82">+AJ89</f>
        <v>0</v>
      </c>
      <c r="AK88" s="90">
        <f t="shared" si="82"/>
        <v>0</v>
      </c>
      <c r="AL88" s="90">
        <f t="shared" si="82"/>
        <v>0</v>
      </c>
      <c r="AM88" s="90">
        <f t="shared" si="82"/>
        <v>0</v>
      </c>
      <c r="AN88" s="90">
        <f t="shared" si="82"/>
        <v>0</v>
      </c>
      <c r="AO88" s="90">
        <f t="shared" si="82"/>
        <v>0</v>
      </c>
      <c r="AP88" s="90">
        <f t="shared" si="82"/>
        <v>0</v>
      </c>
      <c r="AQ88" s="90">
        <f t="shared" si="82"/>
        <v>0</v>
      </c>
      <c r="AR88" s="90">
        <f t="shared" si="82"/>
        <v>0</v>
      </c>
      <c r="AS88" s="90">
        <f t="shared" si="82"/>
        <v>0</v>
      </c>
      <c r="AT88" s="90">
        <f t="shared" si="82"/>
        <v>2000000</v>
      </c>
      <c r="AU88" s="90">
        <f t="shared" si="82"/>
        <v>0</v>
      </c>
      <c r="AV88" s="90">
        <f t="shared" si="82"/>
        <v>2000000</v>
      </c>
      <c r="AW88" s="90">
        <f t="shared" si="82"/>
        <v>0</v>
      </c>
      <c r="AX88" s="90">
        <f t="shared" si="82"/>
        <v>0</v>
      </c>
      <c r="AY88" s="90">
        <f t="shared" si="82"/>
        <v>0</v>
      </c>
      <c r="AZ88" s="90">
        <f t="shared" ref="AZ88:BF89" si="83">+AZ89</f>
        <v>0</v>
      </c>
      <c r="BA88" s="90">
        <f t="shared" si="83"/>
        <v>0</v>
      </c>
      <c r="BB88" s="90">
        <f t="shared" si="83"/>
        <v>0</v>
      </c>
      <c r="BC88" s="90">
        <f t="shared" si="83"/>
        <v>0</v>
      </c>
      <c r="BD88" s="90">
        <f t="shared" si="83"/>
        <v>0</v>
      </c>
      <c r="BE88" s="90">
        <f t="shared" si="83"/>
        <v>0</v>
      </c>
      <c r="BF88" s="90">
        <f t="shared" si="83"/>
        <v>0</v>
      </c>
      <c r="BG88" s="90">
        <f>+BG89</f>
        <v>2000000</v>
      </c>
      <c r="BH88" s="25">
        <f t="shared" si="64"/>
        <v>0</v>
      </c>
    </row>
    <row r="89" spans="1:60" ht="21" customHeight="1" x14ac:dyDescent="0.2">
      <c r="A89" s="30" t="s">
        <v>233</v>
      </c>
      <c r="B89" s="31"/>
      <c r="C89" s="30" t="s">
        <v>234</v>
      </c>
      <c r="D89" s="30">
        <f t="shared" si="80"/>
        <v>221000000</v>
      </c>
      <c r="E89" s="30">
        <f>+E90</f>
        <v>37151250</v>
      </c>
      <c r="F89" s="30">
        <f t="shared" si="80"/>
        <v>37151250</v>
      </c>
      <c r="G89" s="30">
        <f>+G90</f>
        <v>221000000</v>
      </c>
      <c r="H89" s="30">
        <f t="shared" si="80"/>
        <v>97162500</v>
      </c>
      <c r="I89" s="30">
        <f t="shared" si="80"/>
        <v>0</v>
      </c>
      <c r="J89" s="30">
        <f t="shared" si="80"/>
        <v>0</v>
      </c>
      <c r="K89" s="30">
        <f t="shared" si="80"/>
        <v>0</v>
      </c>
      <c r="L89" s="30">
        <f t="shared" si="80"/>
        <v>0</v>
      </c>
      <c r="M89" s="30">
        <f t="shared" si="80"/>
        <v>0</v>
      </c>
      <c r="N89" s="30">
        <f t="shared" si="80"/>
        <v>0</v>
      </c>
      <c r="O89" s="30">
        <f t="shared" si="80"/>
        <v>0</v>
      </c>
      <c r="P89" s="30">
        <f t="shared" si="80"/>
        <v>0</v>
      </c>
      <c r="Q89" s="30">
        <f t="shared" si="80"/>
        <v>0</v>
      </c>
      <c r="R89" s="30">
        <f t="shared" si="80"/>
        <v>0</v>
      </c>
      <c r="S89" s="30">
        <f t="shared" si="80"/>
        <v>0</v>
      </c>
      <c r="T89" s="30">
        <f t="shared" si="81"/>
        <v>97162500</v>
      </c>
      <c r="U89" s="30">
        <f t="shared" si="81"/>
        <v>84000000</v>
      </c>
      <c r="V89" s="30">
        <f t="shared" si="81"/>
        <v>0</v>
      </c>
      <c r="W89" s="30">
        <f t="shared" si="81"/>
        <v>0</v>
      </c>
      <c r="X89" s="30">
        <f t="shared" si="81"/>
        <v>0</v>
      </c>
      <c r="Y89" s="30">
        <f t="shared" si="81"/>
        <v>0</v>
      </c>
      <c r="Z89" s="30">
        <f t="shared" si="81"/>
        <v>0</v>
      </c>
      <c r="AA89" s="30">
        <f t="shared" si="81"/>
        <v>0</v>
      </c>
      <c r="AB89" s="30">
        <f t="shared" si="81"/>
        <v>0</v>
      </c>
      <c r="AC89" s="30">
        <f t="shared" si="81"/>
        <v>0</v>
      </c>
      <c r="AD89" s="30">
        <f t="shared" si="81"/>
        <v>0</v>
      </c>
      <c r="AE89" s="30">
        <f t="shared" si="81"/>
        <v>0</v>
      </c>
      <c r="AF89" s="30">
        <f t="shared" si="81"/>
        <v>0</v>
      </c>
      <c r="AG89" s="30">
        <f t="shared" si="81"/>
        <v>84000000</v>
      </c>
      <c r="AH89" s="30">
        <f t="shared" si="81"/>
        <v>0</v>
      </c>
      <c r="AI89" s="30">
        <f t="shared" si="81"/>
        <v>2000000</v>
      </c>
      <c r="AJ89" s="30">
        <f t="shared" si="82"/>
        <v>0</v>
      </c>
      <c r="AK89" s="30">
        <f t="shared" si="82"/>
        <v>0</v>
      </c>
      <c r="AL89" s="30">
        <f t="shared" si="82"/>
        <v>0</v>
      </c>
      <c r="AM89" s="30">
        <f t="shared" si="82"/>
        <v>0</v>
      </c>
      <c r="AN89" s="30">
        <f t="shared" si="82"/>
        <v>0</v>
      </c>
      <c r="AO89" s="30">
        <f t="shared" si="82"/>
        <v>0</v>
      </c>
      <c r="AP89" s="30">
        <f t="shared" si="82"/>
        <v>0</v>
      </c>
      <c r="AQ89" s="30">
        <f t="shared" si="82"/>
        <v>0</v>
      </c>
      <c r="AR89" s="30">
        <f t="shared" si="82"/>
        <v>0</v>
      </c>
      <c r="AS89" s="30">
        <f t="shared" si="82"/>
        <v>0</v>
      </c>
      <c r="AT89" s="30">
        <f t="shared" si="82"/>
        <v>2000000</v>
      </c>
      <c r="AU89" s="30">
        <f t="shared" si="82"/>
        <v>0</v>
      </c>
      <c r="AV89" s="30">
        <f t="shared" si="82"/>
        <v>2000000</v>
      </c>
      <c r="AW89" s="30">
        <f t="shared" si="82"/>
        <v>0</v>
      </c>
      <c r="AX89" s="30">
        <f t="shared" si="82"/>
        <v>0</v>
      </c>
      <c r="AY89" s="30">
        <f>+AY90</f>
        <v>0</v>
      </c>
      <c r="AZ89" s="30">
        <f t="shared" si="83"/>
        <v>0</v>
      </c>
      <c r="BA89" s="30">
        <f t="shared" si="83"/>
        <v>0</v>
      </c>
      <c r="BB89" s="30">
        <f t="shared" si="83"/>
        <v>0</v>
      </c>
      <c r="BC89" s="30">
        <f t="shared" si="83"/>
        <v>0</v>
      </c>
      <c r="BD89" s="30">
        <f t="shared" si="83"/>
        <v>0</v>
      </c>
      <c r="BE89" s="30">
        <f t="shared" si="83"/>
        <v>0</v>
      </c>
      <c r="BF89" s="30">
        <f t="shared" si="83"/>
        <v>0</v>
      </c>
      <c r="BG89" s="30">
        <f>+BG90</f>
        <v>2000000</v>
      </c>
      <c r="BH89" s="25">
        <f t="shared" si="64"/>
        <v>0</v>
      </c>
    </row>
    <row r="90" spans="1:60" ht="24" customHeight="1" x14ac:dyDescent="0.2">
      <c r="A90" s="130" t="s">
        <v>235</v>
      </c>
      <c r="B90" s="131"/>
      <c r="C90" s="130" t="s">
        <v>236</v>
      </c>
      <c r="D90" s="130">
        <f t="shared" ref="D90:AI90" si="84">SUM(D91:D91)</f>
        <v>221000000</v>
      </c>
      <c r="E90" s="130">
        <f t="shared" si="84"/>
        <v>37151250</v>
      </c>
      <c r="F90" s="130">
        <f t="shared" si="84"/>
        <v>37151250</v>
      </c>
      <c r="G90" s="130">
        <f t="shared" si="84"/>
        <v>221000000</v>
      </c>
      <c r="H90" s="130">
        <f t="shared" si="84"/>
        <v>97162500</v>
      </c>
      <c r="I90" s="130">
        <f t="shared" si="84"/>
        <v>0</v>
      </c>
      <c r="J90" s="130">
        <f t="shared" si="84"/>
        <v>0</v>
      </c>
      <c r="K90" s="130">
        <f t="shared" si="84"/>
        <v>0</v>
      </c>
      <c r="L90" s="130">
        <f t="shared" si="84"/>
        <v>0</v>
      </c>
      <c r="M90" s="130">
        <f t="shared" si="84"/>
        <v>0</v>
      </c>
      <c r="N90" s="130">
        <f t="shared" si="84"/>
        <v>0</v>
      </c>
      <c r="O90" s="130">
        <f t="shared" si="84"/>
        <v>0</v>
      </c>
      <c r="P90" s="130">
        <f t="shared" si="84"/>
        <v>0</v>
      </c>
      <c r="Q90" s="130">
        <f t="shared" si="84"/>
        <v>0</v>
      </c>
      <c r="R90" s="130">
        <f t="shared" si="84"/>
        <v>0</v>
      </c>
      <c r="S90" s="130">
        <f t="shared" si="84"/>
        <v>0</v>
      </c>
      <c r="T90" s="130">
        <f t="shared" si="84"/>
        <v>97162500</v>
      </c>
      <c r="U90" s="130">
        <f t="shared" si="84"/>
        <v>84000000</v>
      </c>
      <c r="V90" s="130">
        <f t="shared" si="84"/>
        <v>0</v>
      </c>
      <c r="W90" s="130">
        <f t="shared" si="84"/>
        <v>0</v>
      </c>
      <c r="X90" s="130">
        <f t="shared" si="84"/>
        <v>0</v>
      </c>
      <c r="Y90" s="130">
        <f t="shared" si="84"/>
        <v>0</v>
      </c>
      <c r="Z90" s="130">
        <f t="shared" si="84"/>
        <v>0</v>
      </c>
      <c r="AA90" s="130">
        <f t="shared" si="84"/>
        <v>0</v>
      </c>
      <c r="AB90" s="130">
        <f t="shared" si="84"/>
        <v>0</v>
      </c>
      <c r="AC90" s="130">
        <f t="shared" si="84"/>
        <v>0</v>
      </c>
      <c r="AD90" s="130">
        <f t="shared" si="84"/>
        <v>0</v>
      </c>
      <c r="AE90" s="130">
        <f t="shared" si="84"/>
        <v>0</v>
      </c>
      <c r="AF90" s="130">
        <f t="shared" si="84"/>
        <v>0</v>
      </c>
      <c r="AG90" s="130">
        <f t="shared" si="84"/>
        <v>84000000</v>
      </c>
      <c r="AH90" s="130">
        <f t="shared" si="84"/>
        <v>0</v>
      </c>
      <c r="AI90" s="130">
        <f t="shared" si="84"/>
        <v>2000000</v>
      </c>
      <c r="AJ90" s="130">
        <f t="shared" ref="AJ90:BG90" si="85">SUM(AJ91:AJ91)</f>
        <v>0</v>
      </c>
      <c r="AK90" s="130">
        <f t="shared" si="85"/>
        <v>0</v>
      </c>
      <c r="AL90" s="130">
        <f t="shared" si="85"/>
        <v>0</v>
      </c>
      <c r="AM90" s="130">
        <f t="shared" si="85"/>
        <v>0</v>
      </c>
      <c r="AN90" s="130">
        <f t="shared" si="85"/>
        <v>0</v>
      </c>
      <c r="AO90" s="130">
        <f t="shared" si="85"/>
        <v>0</v>
      </c>
      <c r="AP90" s="130">
        <f t="shared" si="85"/>
        <v>0</v>
      </c>
      <c r="AQ90" s="130">
        <f t="shared" si="85"/>
        <v>0</v>
      </c>
      <c r="AR90" s="130">
        <f t="shared" si="85"/>
        <v>0</v>
      </c>
      <c r="AS90" s="130">
        <f t="shared" si="85"/>
        <v>0</v>
      </c>
      <c r="AT90" s="130">
        <f t="shared" si="85"/>
        <v>2000000</v>
      </c>
      <c r="AU90" s="130">
        <f t="shared" si="85"/>
        <v>0</v>
      </c>
      <c r="AV90" s="130">
        <f t="shared" si="85"/>
        <v>2000000</v>
      </c>
      <c r="AW90" s="130">
        <f t="shared" si="85"/>
        <v>0</v>
      </c>
      <c r="AX90" s="130">
        <f t="shared" si="85"/>
        <v>0</v>
      </c>
      <c r="AY90" s="130">
        <f t="shared" si="85"/>
        <v>0</v>
      </c>
      <c r="AZ90" s="130">
        <f t="shared" si="85"/>
        <v>0</v>
      </c>
      <c r="BA90" s="130">
        <f t="shared" si="85"/>
        <v>0</v>
      </c>
      <c r="BB90" s="130">
        <f t="shared" si="85"/>
        <v>0</v>
      </c>
      <c r="BC90" s="130">
        <f t="shared" si="85"/>
        <v>0</v>
      </c>
      <c r="BD90" s="130">
        <f t="shared" si="85"/>
        <v>0</v>
      </c>
      <c r="BE90" s="130">
        <f t="shared" si="85"/>
        <v>0</v>
      </c>
      <c r="BF90" s="130">
        <f t="shared" si="85"/>
        <v>0</v>
      </c>
      <c r="BG90" s="130">
        <f t="shared" si="85"/>
        <v>2000000</v>
      </c>
      <c r="BH90" s="25">
        <f t="shared" si="64"/>
        <v>0</v>
      </c>
    </row>
    <row r="91" spans="1:60" ht="21" customHeight="1" x14ac:dyDescent="0.2">
      <c r="A91" s="39" t="s">
        <v>237</v>
      </c>
      <c r="B91" s="115" t="s">
        <v>79</v>
      </c>
      <c r="C91" s="39" t="s">
        <v>238</v>
      </c>
      <c r="D91" s="37">
        <v>221000000</v>
      </c>
      <c r="E91" s="37">
        <v>37151250</v>
      </c>
      <c r="F91" s="37">
        <v>37151250</v>
      </c>
      <c r="G91" s="39">
        <f>SUM(D91:E91)-F91</f>
        <v>221000000</v>
      </c>
      <c r="H91" s="39">
        <v>97162500</v>
      </c>
      <c r="I91" s="39">
        <v>0</v>
      </c>
      <c r="J91" s="39">
        <v>0</v>
      </c>
      <c r="K91" s="39">
        <v>0</v>
      </c>
      <c r="L91" s="39">
        <v>0</v>
      </c>
      <c r="M91" s="37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f>SUM(H91:S91)</f>
        <v>97162500</v>
      </c>
      <c r="U91" s="39">
        <v>84000000</v>
      </c>
      <c r="V91" s="39">
        <v>0</v>
      </c>
      <c r="W91" s="39">
        <v>0</v>
      </c>
      <c r="X91" s="39">
        <v>0</v>
      </c>
      <c r="Y91" s="39">
        <v>0</v>
      </c>
      <c r="Z91" s="37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f>SUM(U91:AF91)</f>
        <v>84000000</v>
      </c>
      <c r="AH91" s="39">
        <v>0</v>
      </c>
      <c r="AI91" s="39">
        <v>2000000</v>
      </c>
      <c r="AJ91" s="39">
        <v>0</v>
      </c>
      <c r="AK91" s="39">
        <v>0</v>
      </c>
      <c r="AL91" s="39">
        <v>0</v>
      </c>
      <c r="AM91" s="39">
        <v>0</v>
      </c>
      <c r="AN91" s="39">
        <v>0</v>
      </c>
      <c r="AO91" s="39">
        <v>0</v>
      </c>
      <c r="AP91" s="39">
        <v>0</v>
      </c>
      <c r="AQ91" s="39">
        <v>0</v>
      </c>
      <c r="AR91" s="39">
        <v>0</v>
      </c>
      <c r="AS91" s="39">
        <v>0</v>
      </c>
      <c r="AT91" s="39">
        <f>SUM(AH91:AS91)</f>
        <v>2000000</v>
      </c>
      <c r="AU91" s="39">
        <v>0</v>
      </c>
      <c r="AV91" s="39">
        <v>2000000</v>
      </c>
      <c r="AW91" s="39">
        <v>0</v>
      </c>
      <c r="AX91" s="39">
        <v>0</v>
      </c>
      <c r="AY91" s="39">
        <v>0</v>
      </c>
      <c r="AZ91" s="37">
        <v>0</v>
      </c>
      <c r="BA91" s="39">
        <v>0</v>
      </c>
      <c r="BB91" s="39">
        <v>0</v>
      </c>
      <c r="BC91" s="39">
        <v>0</v>
      </c>
      <c r="BD91" s="39">
        <v>0</v>
      </c>
      <c r="BE91" s="39">
        <v>0</v>
      </c>
      <c r="BF91" s="39">
        <v>0</v>
      </c>
      <c r="BG91" s="39">
        <f>SUM(AU91:BF91)</f>
        <v>2000000</v>
      </c>
      <c r="BH91" s="25">
        <f t="shared" si="64"/>
        <v>0</v>
      </c>
    </row>
    <row r="92" spans="1:60" ht="21" customHeight="1" x14ac:dyDescent="0.2">
      <c r="A92" s="90" t="s">
        <v>239</v>
      </c>
      <c r="B92" s="91"/>
      <c r="C92" s="90" t="s">
        <v>240</v>
      </c>
      <c r="D92" s="90">
        <f>+D93</f>
        <v>799000000</v>
      </c>
      <c r="E92" s="90">
        <f t="shared" ref="E92:BG93" si="86">+E93</f>
        <v>0</v>
      </c>
      <c r="F92" s="90">
        <f>+F93</f>
        <v>0</v>
      </c>
      <c r="G92" s="90">
        <f t="shared" si="86"/>
        <v>799000000</v>
      </c>
      <c r="H92" s="90">
        <f>+H93</f>
        <v>799000000</v>
      </c>
      <c r="I92" s="90">
        <f t="shared" si="86"/>
        <v>0</v>
      </c>
      <c r="J92" s="90">
        <f t="shared" si="86"/>
        <v>0</v>
      </c>
      <c r="K92" s="90">
        <f t="shared" si="86"/>
        <v>0</v>
      </c>
      <c r="L92" s="90">
        <f t="shared" si="86"/>
        <v>0</v>
      </c>
      <c r="M92" s="90">
        <f t="shared" si="86"/>
        <v>0</v>
      </c>
      <c r="N92" s="90">
        <f t="shared" si="86"/>
        <v>0</v>
      </c>
      <c r="O92" s="90">
        <f t="shared" si="86"/>
        <v>0</v>
      </c>
      <c r="P92" s="90">
        <f t="shared" si="86"/>
        <v>0</v>
      </c>
      <c r="Q92" s="90">
        <f t="shared" si="86"/>
        <v>0</v>
      </c>
      <c r="R92" s="90">
        <f t="shared" si="86"/>
        <v>0</v>
      </c>
      <c r="S92" s="90">
        <f t="shared" si="86"/>
        <v>0</v>
      </c>
      <c r="T92" s="90">
        <f t="shared" si="86"/>
        <v>799000000</v>
      </c>
      <c r="U92" s="90">
        <f t="shared" si="86"/>
        <v>39057455</v>
      </c>
      <c r="V92" s="90">
        <f t="shared" si="86"/>
        <v>31820763</v>
      </c>
      <c r="W92" s="90">
        <f t="shared" si="86"/>
        <v>0</v>
      </c>
      <c r="X92" s="90">
        <f t="shared" si="86"/>
        <v>0</v>
      </c>
      <c r="Y92" s="90">
        <f t="shared" si="86"/>
        <v>0</v>
      </c>
      <c r="Z92" s="90">
        <f t="shared" si="86"/>
        <v>0</v>
      </c>
      <c r="AA92" s="90">
        <f t="shared" si="86"/>
        <v>0</v>
      </c>
      <c r="AB92" s="90">
        <f t="shared" si="86"/>
        <v>0</v>
      </c>
      <c r="AC92" s="90">
        <f t="shared" si="86"/>
        <v>0</v>
      </c>
      <c r="AD92" s="90">
        <f t="shared" si="86"/>
        <v>0</v>
      </c>
      <c r="AE92" s="90">
        <f t="shared" si="86"/>
        <v>0</v>
      </c>
      <c r="AF92" s="90">
        <f t="shared" si="86"/>
        <v>0</v>
      </c>
      <c r="AG92" s="90">
        <f t="shared" si="86"/>
        <v>70878218</v>
      </c>
      <c r="AH92" s="90">
        <f t="shared" si="86"/>
        <v>39057455</v>
      </c>
      <c r="AI92" s="90">
        <f t="shared" si="86"/>
        <v>31820763</v>
      </c>
      <c r="AJ92" s="90">
        <f t="shared" si="86"/>
        <v>0</v>
      </c>
      <c r="AK92" s="90">
        <f t="shared" si="86"/>
        <v>0</v>
      </c>
      <c r="AL92" s="90">
        <f t="shared" si="86"/>
        <v>0</v>
      </c>
      <c r="AM92" s="90">
        <f t="shared" si="86"/>
        <v>0</v>
      </c>
      <c r="AN92" s="90">
        <f t="shared" si="86"/>
        <v>0</v>
      </c>
      <c r="AO92" s="90">
        <f t="shared" si="86"/>
        <v>0</v>
      </c>
      <c r="AP92" s="90">
        <f t="shared" si="86"/>
        <v>0</v>
      </c>
      <c r="AQ92" s="90">
        <f t="shared" si="86"/>
        <v>0</v>
      </c>
      <c r="AR92" s="90">
        <f t="shared" si="86"/>
        <v>0</v>
      </c>
      <c r="AS92" s="90">
        <f t="shared" si="86"/>
        <v>0</v>
      </c>
      <c r="AT92" s="90">
        <f>+AT93</f>
        <v>70878218</v>
      </c>
      <c r="AU92" s="90">
        <f t="shared" si="86"/>
        <v>39057455</v>
      </c>
      <c r="AV92" s="90">
        <f t="shared" si="86"/>
        <v>31820763</v>
      </c>
      <c r="AW92" s="90">
        <f t="shared" si="86"/>
        <v>0</v>
      </c>
      <c r="AX92" s="90">
        <f t="shared" si="86"/>
        <v>0</v>
      </c>
      <c r="AY92" s="90">
        <f>+AY93</f>
        <v>0</v>
      </c>
      <c r="AZ92" s="90">
        <f t="shared" si="86"/>
        <v>0</v>
      </c>
      <c r="BA92" s="90">
        <f t="shared" si="86"/>
        <v>0</v>
      </c>
      <c r="BB92" s="90">
        <f t="shared" si="86"/>
        <v>0</v>
      </c>
      <c r="BC92" s="90">
        <f t="shared" si="86"/>
        <v>0</v>
      </c>
      <c r="BD92" s="90">
        <f t="shared" si="86"/>
        <v>0</v>
      </c>
      <c r="BE92" s="90">
        <f t="shared" si="86"/>
        <v>0</v>
      </c>
      <c r="BF92" s="90">
        <f t="shared" si="86"/>
        <v>0</v>
      </c>
      <c r="BG92" s="90">
        <f t="shared" si="86"/>
        <v>70878218</v>
      </c>
      <c r="BH92" s="25">
        <f t="shared" si="64"/>
        <v>0</v>
      </c>
    </row>
    <row r="93" spans="1:60" ht="21" customHeight="1" x14ac:dyDescent="0.2">
      <c r="A93" s="34" t="s">
        <v>241</v>
      </c>
      <c r="B93" s="92"/>
      <c r="C93" s="34" t="s">
        <v>242</v>
      </c>
      <c r="D93" s="34">
        <f>+D94</f>
        <v>799000000</v>
      </c>
      <c r="E93" s="34">
        <f t="shared" si="86"/>
        <v>0</v>
      </c>
      <c r="F93" s="34">
        <f t="shared" si="86"/>
        <v>0</v>
      </c>
      <c r="G93" s="34">
        <f>+G94</f>
        <v>799000000</v>
      </c>
      <c r="H93" s="34">
        <f t="shared" si="86"/>
        <v>799000000</v>
      </c>
      <c r="I93" s="34">
        <f t="shared" si="86"/>
        <v>0</v>
      </c>
      <c r="J93" s="34">
        <f t="shared" si="86"/>
        <v>0</v>
      </c>
      <c r="K93" s="34">
        <f t="shared" si="86"/>
        <v>0</v>
      </c>
      <c r="L93" s="34">
        <f t="shared" si="86"/>
        <v>0</v>
      </c>
      <c r="M93" s="34">
        <f t="shared" si="86"/>
        <v>0</v>
      </c>
      <c r="N93" s="34">
        <f t="shared" si="86"/>
        <v>0</v>
      </c>
      <c r="O93" s="34">
        <f t="shared" si="86"/>
        <v>0</v>
      </c>
      <c r="P93" s="34">
        <f t="shared" si="86"/>
        <v>0</v>
      </c>
      <c r="Q93" s="34">
        <f t="shared" si="86"/>
        <v>0</v>
      </c>
      <c r="R93" s="34">
        <f t="shared" si="86"/>
        <v>0</v>
      </c>
      <c r="S93" s="34">
        <f t="shared" si="86"/>
        <v>0</v>
      </c>
      <c r="T93" s="34">
        <f t="shared" si="86"/>
        <v>799000000</v>
      </c>
      <c r="U93" s="34">
        <f t="shared" si="86"/>
        <v>39057455</v>
      </c>
      <c r="V93" s="34">
        <f t="shared" si="86"/>
        <v>31820763</v>
      </c>
      <c r="W93" s="34">
        <f t="shared" si="86"/>
        <v>0</v>
      </c>
      <c r="X93" s="34">
        <f t="shared" si="86"/>
        <v>0</v>
      </c>
      <c r="Y93" s="34">
        <f t="shared" si="86"/>
        <v>0</v>
      </c>
      <c r="Z93" s="34">
        <f t="shared" si="86"/>
        <v>0</v>
      </c>
      <c r="AA93" s="34">
        <f t="shared" si="86"/>
        <v>0</v>
      </c>
      <c r="AB93" s="34">
        <f t="shared" si="86"/>
        <v>0</v>
      </c>
      <c r="AC93" s="34">
        <f t="shared" si="86"/>
        <v>0</v>
      </c>
      <c r="AD93" s="34">
        <f t="shared" si="86"/>
        <v>0</v>
      </c>
      <c r="AE93" s="34">
        <f t="shared" si="86"/>
        <v>0</v>
      </c>
      <c r="AF93" s="34">
        <f t="shared" si="86"/>
        <v>0</v>
      </c>
      <c r="AG93" s="34">
        <f t="shared" si="86"/>
        <v>70878218</v>
      </c>
      <c r="AH93" s="34">
        <f t="shared" si="86"/>
        <v>39057455</v>
      </c>
      <c r="AI93" s="34">
        <f t="shared" si="86"/>
        <v>31820763</v>
      </c>
      <c r="AJ93" s="34">
        <f t="shared" si="86"/>
        <v>0</v>
      </c>
      <c r="AK93" s="34">
        <f t="shared" si="86"/>
        <v>0</v>
      </c>
      <c r="AL93" s="34">
        <f t="shared" si="86"/>
        <v>0</v>
      </c>
      <c r="AM93" s="34">
        <f t="shared" si="86"/>
        <v>0</v>
      </c>
      <c r="AN93" s="34">
        <f t="shared" si="86"/>
        <v>0</v>
      </c>
      <c r="AO93" s="34">
        <f t="shared" si="86"/>
        <v>0</v>
      </c>
      <c r="AP93" s="34">
        <f t="shared" si="86"/>
        <v>0</v>
      </c>
      <c r="AQ93" s="34">
        <f t="shared" si="86"/>
        <v>0</v>
      </c>
      <c r="AR93" s="34">
        <f t="shared" si="86"/>
        <v>0</v>
      </c>
      <c r="AS93" s="34">
        <f t="shared" si="86"/>
        <v>0</v>
      </c>
      <c r="AT93" s="34">
        <f t="shared" si="86"/>
        <v>70878218</v>
      </c>
      <c r="AU93" s="34">
        <f t="shared" si="86"/>
        <v>39057455</v>
      </c>
      <c r="AV93" s="34">
        <f t="shared" si="86"/>
        <v>31820763</v>
      </c>
      <c r="AW93" s="34">
        <f t="shared" si="86"/>
        <v>0</v>
      </c>
      <c r="AX93" s="34">
        <f>+AX94</f>
        <v>0</v>
      </c>
      <c r="AY93" s="34">
        <f>+AY94</f>
        <v>0</v>
      </c>
      <c r="AZ93" s="34">
        <f t="shared" si="86"/>
        <v>0</v>
      </c>
      <c r="BA93" s="34">
        <f t="shared" si="86"/>
        <v>0</v>
      </c>
      <c r="BB93" s="34">
        <f t="shared" si="86"/>
        <v>0</v>
      </c>
      <c r="BC93" s="34">
        <f t="shared" si="86"/>
        <v>0</v>
      </c>
      <c r="BD93" s="34">
        <f t="shared" si="86"/>
        <v>0</v>
      </c>
      <c r="BE93" s="34">
        <f t="shared" si="86"/>
        <v>0</v>
      </c>
      <c r="BF93" s="34">
        <f t="shared" si="86"/>
        <v>0</v>
      </c>
      <c r="BG93" s="34">
        <f t="shared" si="86"/>
        <v>70878218</v>
      </c>
      <c r="BH93" s="25">
        <f t="shared" si="64"/>
        <v>0</v>
      </c>
    </row>
    <row r="94" spans="1:60" ht="21" customHeight="1" x14ac:dyDescent="0.2">
      <c r="A94" s="130" t="s">
        <v>243</v>
      </c>
      <c r="B94" s="131"/>
      <c r="C94" s="130" t="s">
        <v>244</v>
      </c>
      <c r="D94" s="130">
        <f t="shared" ref="D94:S94" si="87">SUM(D95:D96)</f>
        <v>799000000</v>
      </c>
      <c r="E94" s="130">
        <f>SUM(E95:E96)</f>
        <v>0</v>
      </c>
      <c r="F94" s="130">
        <f t="shared" si="87"/>
        <v>0</v>
      </c>
      <c r="G94" s="130">
        <f>SUM(G95:G96)</f>
        <v>799000000</v>
      </c>
      <c r="H94" s="130">
        <f t="shared" si="87"/>
        <v>799000000</v>
      </c>
      <c r="I94" s="130">
        <f t="shared" si="87"/>
        <v>0</v>
      </c>
      <c r="J94" s="130">
        <f t="shared" si="87"/>
        <v>0</v>
      </c>
      <c r="K94" s="130">
        <f t="shared" si="87"/>
        <v>0</v>
      </c>
      <c r="L94" s="130">
        <f t="shared" si="87"/>
        <v>0</v>
      </c>
      <c r="M94" s="130">
        <f>SUM(M95:M96)</f>
        <v>0</v>
      </c>
      <c r="N94" s="130">
        <f t="shared" si="87"/>
        <v>0</v>
      </c>
      <c r="O94" s="130">
        <f t="shared" si="87"/>
        <v>0</v>
      </c>
      <c r="P94" s="130">
        <f t="shared" si="87"/>
        <v>0</v>
      </c>
      <c r="Q94" s="130">
        <f t="shared" si="87"/>
        <v>0</v>
      </c>
      <c r="R94" s="130">
        <f t="shared" si="87"/>
        <v>0</v>
      </c>
      <c r="S94" s="130">
        <f t="shared" si="87"/>
        <v>0</v>
      </c>
      <c r="T94" s="130">
        <f>SUM(T95:T96)</f>
        <v>799000000</v>
      </c>
      <c r="U94" s="130">
        <f>SUM(U95:U96)</f>
        <v>39057455</v>
      </c>
      <c r="V94" s="130">
        <f t="shared" ref="V94:AF94" si="88">SUM(V95:V96)</f>
        <v>31820763</v>
      </c>
      <c r="W94" s="130">
        <f t="shared" si="88"/>
        <v>0</v>
      </c>
      <c r="X94" s="130">
        <f t="shared" si="88"/>
        <v>0</v>
      </c>
      <c r="Y94" s="130">
        <f t="shared" si="88"/>
        <v>0</v>
      </c>
      <c r="Z94" s="130">
        <f>SUM(Z95:Z96)</f>
        <v>0</v>
      </c>
      <c r="AA94" s="130">
        <f t="shared" si="88"/>
        <v>0</v>
      </c>
      <c r="AB94" s="130">
        <f t="shared" si="88"/>
        <v>0</v>
      </c>
      <c r="AC94" s="130">
        <f t="shared" si="88"/>
        <v>0</v>
      </c>
      <c r="AD94" s="130">
        <f t="shared" si="88"/>
        <v>0</v>
      </c>
      <c r="AE94" s="130">
        <f t="shared" si="88"/>
        <v>0</v>
      </c>
      <c r="AF94" s="130">
        <f t="shared" si="88"/>
        <v>0</v>
      </c>
      <c r="AG94" s="130">
        <f>SUM(AG95:AG96)</f>
        <v>70878218</v>
      </c>
      <c r="AH94" s="130">
        <f>SUM(AH95:AH96)</f>
        <v>39057455</v>
      </c>
      <c r="AI94" s="130">
        <f t="shared" ref="AI94:BF94" si="89">SUM(AI95:AI96)</f>
        <v>31820763</v>
      </c>
      <c r="AJ94" s="130">
        <f t="shared" si="89"/>
        <v>0</v>
      </c>
      <c r="AK94" s="130">
        <f t="shared" si="89"/>
        <v>0</v>
      </c>
      <c r="AL94" s="130">
        <f t="shared" si="89"/>
        <v>0</v>
      </c>
      <c r="AM94" s="130">
        <f t="shared" si="89"/>
        <v>0</v>
      </c>
      <c r="AN94" s="130">
        <f t="shared" si="89"/>
        <v>0</v>
      </c>
      <c r="AO94" s="130">
        <f t="shared" si="89"/>
        <v>0</v>
      </c>
      <c r="AP94" s="130">
        <f t="shared" si="89"/>
        <v>0</v>
      </c>
      <c r="AQ94" s="130">
        <f t="shared" si="89"/>
        <v>0</v>
      </c>
      <c r="AR94" s="130">
        <f t="shared" si="89"/>
        <v>0</v>
      </c>
      <c r="AS94" s="130">
        <f t="shared" si="89"/>
        <v>0</v>
      </c>
      <c r="AT94" s="132">
        <f>SUM(AH94:AS94)</f>
        <v>70878218</v>
      </c>
      <c r="AU94" s="130">
        <f t="shared" si="89"/>
        <v>39057455</v>
      </c>
      <c r="AV94" s="130">
        <f t="shared" si="89"/>
        <v>31820763</v>
      </c>
      <c r="AW94" s="130">
        <f t="shared" si="89"/>
        <v>0</v>
      </c>
      <c r="AX94" s="130">
        <f>SUM(AX95:AX96)</f>
        <v>0</v>
      </c>
      <c r="AY94" s="130">
        <f>SUM(AY95:AY96)</f>
        <v>0</v>
      </c>
      <c r="AZ94" s="130">
        <f>SUM(AZ95:AZ96)</f>
        <v>0</v>
      </c>
      <c r="BA94" s="130">
        <f t="shared" si="89"/>
        <v>0</v>
      </c>
      <c r="BB94" s="130">
        <f t="shared" si="89"/>
        <v>0</v>
      </c>
      <c r="BC94" s="130">
        <f t="shared" si="89"/>
        <v>0</v>
      </c>
      <c r="BD94" s="130">
        <f t="shared" si="89"/>
        <v>0</v>
      </c>
      <c r="BE94" s="130">
        <f t="shared" si="89"/>
        <v>0</v>
      </c>
      <c r="BF94" s="130">
        <f t="shared" si="89"/>
        <v>0</v>
      </c>
      <c r="BG94" s="130">
        <f>SUM(BG95:BG96)</f>
        <v>70878218</v>
      </c>
      <c r="BH94" s="25">
        <f t="shared" si="64"/>
        <v>0</v>
      </c>
    </row>
    <row r="95" spans="1:60" ht="21" customHeight="1" x14ac:dyDescent="0.2">
      <c r="A95" s="120" t="s">
        <v>245</v>
      </c>
      <c r="B95" s="133">
        <v>10</v>
      </c>
      <c r="C95" s="37" t="s">
        <v>246</v>
      </c>
      <c r="D95" s="37">
        <v>532666667</v>
      </c>
      <c r="E95" s="37">
        <v>0</v>
      </c>
      <c r="F95" s="37">
        <v>0</v>
      </c>
      <c r="G95" s="39">
        <f>SUM(D95:E95)-F95</f>
        <v>532666667</v>
      </c>
      <c r="H95" s="39">
        <v>532666667</v>
      </c>
      <c r="I95" s="39">
        <v>0</v>
      </c>
      <c r="J95" s="39">
        <v>0</v>
      </c>
      <c r="K95" s="39">
        <v>0</v>
      </c>
      <c r="L95" s="39">
        <v>0</v>
      </c>
      <c r="M95" s="37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f>SUM(H95:S95)</f>
        <v>532666667</v>
      </c>
      <c r="U95" s="39">
        <v>12934547</v>
      </c>
      <c r="V95" s="39">
        <v>14137866</v>
      </c>
      <c r="W95" s="39">
        <v>0</v>
      </c>
      <c r="X95" s="39">
        <v>0</v>
      </c>
      <c r="Y95" s="39">
        <v>0</v>
      </c>
      <c r="Z95" s="37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f>SUM(U95:AF95)</f>
        <v>27072413</v>
      </c>
      <c r="AH95" s="39">
        <v>12934547</v>
      </c>
      <c r="AI95" s="39">
        <v>14137866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74">
        <f t="shared" ref="AT95" si="90">SUM(AH95:AS95)</f>
        <v>27072413</v>
      </c>
      <c r="AU95" s="39">
        <v>12934547</v>
      </c>
      <c r="AV95" s="39">
        <v>14137866</v>
      </c>
      <c r="AW95" s="39">
        <v>0</v>
      </c>
      <c r="AX95" s="39">
        <v>0</v>
      </c>
      <c r="AY95" s="39">
        <v>0</v>
      </c>
      <c r="AZ95" s="37">
        <v>0</v>
      </c>
      <c r="BA95" s="39">
        <v>0</v>
      </c>
      <c r="BB95" s="39">
        <v>0</v>
      </c>
      <c r="BC95" s="39">
        <v>0</v>
      </c>
      <c r="BD95" s="39">
        <v>0</v>
      </c>
      <c r="BE95" s="39">
        <v>0</v>
      </c>
      <c r="BF95" s="39">
        <v>0</v>
      </c>
      <c r="BG95" s="39">
        <f>SUM(AU95:BF95)</f>
        <v>27072413</v>
      </c>
      <c r="BH95" s="25">
        <f t="shared" si="64"/>
        <v>0</v>
      </c>
    </row>
    <row r="96" spans="1:60" ht="21" customHeight="1" x14ac:dyDescent="0.2">
      <c r="A96" s="74" t="s">
        <v>247</v>
      </c>
      <c r="B96" s="134">
        <v>10</v>
      </c>
      <c r="C96" s="74" t="s">
        <v>248</v>
      </c>
      <c r="D96" s="37">
        <v>266333333</v>
      </c>
      <c r="E96" s="37">
        <v>0</v>
      </c>
      <c r="F96" s="37">
        <v>0</v>
      </c>
      <c r="G96" s="74">
        <f>SUM(D96:E96)-F96</f>
        <v>266333333</v>
      </c>
      <c r="H96" s="74">
        <v>266333333</v>
      </c>
      <c r="I96" s="74">
        <v>0</v>
      </c>
      <c r="J96" s="74">
        <v>0</v>
      </c>
      <c r="K96" s="74">
        <v>0</v>
      </c>
      <c r="L96" s="74">
        <v>0</v>
      </c>
      <c r="M96" s="120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39">
        <v>0</v>
      </c>
      <c r="T96" s="74">
        <f>SUM(H96:S96)</f>
        <v>266333333</v>
      </c>
      <c r="U96" s="74">
        <v>26122908</v>
      </c>
      <c r="V96" s="74">
        <v>17682897</v>
      </c>
      <c r="W96" s="74">
        <v>0</v>
      </c>
      <c r="X96" s="74">
        <v>0</v>
      </c>
      <c r="Y96" s="74">
        <v>0</v>
      </c>
      <c r="Z96" s="120">
        <v>0</v>
      </c>
      <c r="AA96" s="74">
        <v>0</v>
      </c>
      <c r="AB96" s="74">
        <v>0</v>
      </c>
      <c r="AC96" s="74">
        <v>0</v>
      </c>
      <c r="AD96" s="74">
        <v>0</v>
      </c>
      <c r="AE96" s="74">
        <v>0</v>
      </c>
      <c r="AF96" s="39">
        <v>0</v>
      </c>
      <c r="AG96" s="74">
        <f>SUM(U96:AF96)</f>
        <v>43805805</v>
      </c>
      <c r="AH96" s="74">
        <v>26122908</v>
      </c>
      <c r="AI96" s="74">
        <v>17682897</v>
      </c>
      <c r="AJ96" s="74">
        <v>0</v>
      </c>
      <c r="AK96" s="74">
        <v>0</v>
      </c>
      <c r="AL96" s="74">
        <v>0</v>
      </c>
      <c r="AM96" s="74">
        <v>0</v>
      </c>
      <c r="AN96" s="74">
        <v>0</v>
      </c>
      <c r="AO96" s="74">
        <v>0</v>
      </c>
      <c r="AP96" s="74">
        <v>0</v>
      </c>
      <c r="AQ96" s="74">
        <v>0</v>
      </c>
      <c r="AR96" s="74">
        <v>0</v>
      </c>
      <c r="AS96" s="39">
        <v>0</v>
      </c>
      <c r="AT96" s="74">
        <f>SUM(AH96:AS96)</f>
        <v>43805805</v>
      </c>
      <c r="AU96" s="74">
        <v>26122908</v>
      </c>
      <c r="AV96" s="74">
        <v>17682897</v>
      </c>
      <c r="AW96" s="74">
        <v>0</v>
      </c>
      <c r="AX96" s="74">
        <v>0</v>
      </c>
      <c r="AY96" s="74">
        <v>0</v>
      </c>
      <c r="AZ96" s="120">
        <v>0</v>
      </c>
      <c r="BA96" s="74">
        <v>0</v>
      </c>
      <c r="BB96" s="74">
        <v>0</v>
      </c>
      <c r="BC96" s="74">
        <v>0</v>
      </c>
      <c r="BD96" s="74">
        <v>0</v>
      </c>
      <c r="BE96" s="74">
        <v>0</v>
      </c>
      <c r="BF96" s="39">
        <v>0</v>
      </c>
      <c r="BG96" s="74">
        <f>SUM(AU96:BF96)</f>
        <v>43805805</v>
      </c>
      <c r="BH96" s="25">
        <f t="shared" si="64"/>
        <v>0</v>
      </c>
    </row>
    <row r="97" spans="1:68" ht="21" customHeight="1" x14ac:dyDescent="0.2">
      <c r="A97" s="90" t="s">
        <v>249</v>
      </c>
      <c r="B97" s="91"/>
      <c r="C97" s="90" t="s">
        <v>250</v>
      </c>
      <c r="D97" s="90">
        <f>+D98</f>
        <v>71447000</v>
      </c>
      <c r="E97" s="90">
        <f t="shared" ref="E97:BG97" si="91">+E98</f>
        <v>0</v>
      </c>
      <c r="F97" s="90">
        <f t="shared" si="91"/>
        <v>0</v>
      </c>
      <c r="G97" s="90">
        <f t="shared" si="91"/>
        <v>71447000</v>
      </c>
      <c r="H97" s="90">
        <f t="shared" si="91"/>
        <v>0</v>
      </c>
      <c r="I97" s="90">
        <f t="shared" si="91"/>
        <v>0</v>
      </c>
      <c r="J97" s="90">
        <f t="shared" si="91"/>
        <v>0</v>
      </c>
      <c r="K97" s="90">
        <f t="shared" si="91"/>
        <v>0</v>
      </c>
      <c r="L97" s="90">
        <f t="shared" si="91"/>
        <v>0</v>
      </c>
      <c r="M97" s="90">
        <f t="shared" si="91"/>
        <v>0</v>
      </c>
      <c r="N97" s="90">
        <f t="shared" si="91"/>
        <v>0</v>
      </c>
      <c r="O97" s="90">
        <f t="shared" si="91"/>
        <v>0</v>
      </c>
      <c r="P97" s="90">
        <f t="shared" si="91"/>
        <v>0</v>
      </c>
      <c r="Q97" s="90">
        <f t="shared" si="91"/>
        <v>0</v>
      </c>
      <c r="R97" s="90">
        <f t="shared" si="91"/>
        <v>0</v>
      </c>
      <c r="S97" s="90">
        <f t="shared" si="91"/>
        <v>0</v>
      </c>
      <c r="T97" s="90">
        <f t="shared" si="91"/>
        <v>0</v>
      </c>
      <c r="U97" s="90">
        <f t="shared" si="91"/>
        <v>0</v>
      </c>
      <c r="V97" s="90">
        <f t="shared" si="91"/>
        <v>0</v>
      </c>
      <c r="W97" s="90">
        <f t="shared" si="91"/>
        <v>0</v>
      </c>
      <c r="X97" s="90">
        <f t="shared" si="91"/>
        <v>0</v>
      </c>
      <c r="Y97" s="90">
        <f t="shared" si="91"/>
        <v>0</v>
      </c>
      <c r="Z97" s="90">
        <f t="shared" si="91"/>
        <v>0</v>
      </c>
      <c r="AA97" s="90">
        <f t="shared" si="91"/>
        <v>0</v>
      </c>
      <c r="AB97" s="90">
        <f t="shared" si="91"/>
        <v>0</v>
      </c>
      <c r="AC97" s="90">
        <f t="shared" si="91"/>
        <v>0</v>
      </c>
      <c r="AD97" s="90">
        <f t="shared" si="91"/>
        <v>0</v>
      </c>
      <c r="AE97" s="90">
        <f t="shared" si="91"/>
        <v>0</v>
      </c>
      <c r="AF97" s="90">
        <f t="shared" si="91"/>
        <v>0</v>
      </c>
      <c r="AG97" s="90">
        <f t="shared" si="91"/>
        <v>0</v>
      </c>
      <c r="AH97" s="90">
        <f t="shared" si="91"/>
        <v>0</v>
      </c>
      <c r="AI97" s="90">
        <f t="shared" si="91"/>
        <v>0</v>
      </c>
      <c r="AJ97" s="90">
        <f t="shared" si="91"/>
        <v>0</v>
      </c>
      <c r="AK97" s="90">
        <f t="shared" si="91"/>
        <v>0</v>
      </c>
      <c r="AL97" s="90">
        <f t="shared" si="91"/>
        <v>0</v>
      </c>
      <c r="AM97" s="90">
        <f t="shared" si="91"/>
        <v>0</v>
      </c>
      <c r="AN97" s="90">
        <f t="shared" si="91"/>
        <v>0</v>
      </c>
      <c r="AO97" s="90">
        <f t="shared" si="91"/>
        <v>0</v>
      </c>
      <c r="AP97" s="90">
        <f t="shared" si="91"/>
        <v>0</v>
      </c>
      <c r="AQ97" s="90">
        <f t="shared" si="91"/>
        <v>0</v>
      </c>
      <c r="AR97" s="90">
        <f t="shared" si="91"/>
        <v>0</v>
      </c>
      <c r="AS97" s="90">
        <f t="shared" si="91"/>
        <v>0</v>
      </c>
      <c r="AT97" s="90">
        <f>+AT98</f>
        <v>0</v>
      </c>
      <c r="AU97" s="90">
        <f t="shared" si="91"/>
        <v>0</v>
      </c>
      <c r="AV97" s="90">
        <f t="shared" si="91"/>
        <v>0</v>
      </c>
      <c r="AW97" s="90">
        <f t="shared" si="91"/>
        <v>0</v>
      </c>
      <c r="AX97" s="90">
        <f t="shared" si="91"/>
        <v>0</v>
      </c>
      <c r="AY97" s="90">
        <f>+AY98</f>
        <v>0</v>
      </c>
      <c r="AZ97" s="90">
        <f t="shared" si="91"/>
        <v>0</v>
      </c>
      <c r="BA97" s="90">
        <f t="shared" si="91"/>
        <v>0</v>
      </c>
      <c r="BB97" s="90">
        <f t="shared" si="91"/>
        <v>0</v>
      </c>
      <c r="BC97" s="90">
        <f t="shared" si="91"/>
        <v>0</v>
      </c>
      <c r="BD97" s="90">
        <f t="shared" si="91"/>
        <v>0</v>
      </c>
      <c r="BE97" s="90">
        <f t="shared" si="91"/>
        <v>0</v>
      </c>
      <c r="BF97" s="90">
        <f t="shared" si="91"/>
        <v>0</v>
      </c>
      <c r="BG97" s="90">
        <f t="shared" si="91"/>
        <v>0</v>
      </c>
      <c r="BH97" s="25">
        <f t="shared" si="64"/>
        <v>0</v>
      </c>
    </row>
    <row r="98" spans="1:68" ht="21" customHeight="1" x14ac:dyDescent="0.2">
      <c r="A98" s="30" t="s">
        <v>251</v>
      </c>
      <c r="B98" s="31"/>
      <c r="C98" s="30" t="s">
        <v>252</v>
      </c>
      <c r="D98" s="30">
        <f t="shared" ref="D98:BG98" si="92">SUM(D99:D99)</f>
        <v>71447000</v>
      </c>
      <c r="E98" s="30">
        <f t="shared" si="92"/>
        <v>0</v>
      </c>
      <c r="F98" s="30">
        <f t="shared" si="92"/>
        <v>0</v>
      </c>
      <c r="G98" s="30">
        <f t="shared" si="92"/>
        <v>71447000</v>
      </c>
      <c r="H98" s="30">
        <f t="shared" si="92"/>
        <v>0</v>
      </c>
      <c r="I98" s="30">
        <f t="shared" si="92"/>
        <v>0</v>
      </c>
      <c r="J98" s="30">
        <f t="shared" si="92"/>
        <v>0</v>
      </c>
      <c r="K98" s="30">
        <f t="shared" si="92"/>
        <v>0</v>
      </c>
      <c r="L98" s="30">
        <f t="shared" si="92"/>
        <v>0</v>
      </c>
      <c r="M98" s="30">
        <f t="shared" si="92"/>
        <v>0</v>
      </c>
      <c r="N98" s="30">
        <f t="shared" si="92"/>
        <v>0</v>
      </c>
      <c r="O98" s="30">
        <f t="shared" si="92"/>
        <v>0</v>
      </c>
      <c r="P98" s="30">
        <f t="shared" si="92"/>
        <v>0</v>
      </c>
      <c r="Q98" s="30">
        <f t="shared" si="92"/>
        <v>0</v>
      </c>
      <c r="R98" s="30">
        <f t="shared" si="92"/>
        <v>0</v>
      </c>
      <c r="S98" s="30">
        <f t="shared" si="92"/>
        <v>0</v>
      </c>
      <c r="T98" s="30">
        <f t="shared" si="92"/>
        <v>0</v>
      </c>
      <c r="U98" s="30">
        <f t="shared" si="92"/>
        <v>0</v>
      </c>
      <c r="V98" s="30">
        <f t="shared" si="92"/>
        <v>0</v>
      </c>
      <c r="W98" s="30">
        <f t="shared" si="92"/>
        <v>0</v>
      </c>
      <c r="X98" s="30">
        <f t="shared" si="92"/>
        <v>0</v>
      </c>
      <c r="Y98" s="30">
        <f t="shared" si="92"/>
        <v>0</v>
      </c>
      <c r="Z98" s="30">
        <f t="shared" si="92"/>
        <v>0</v>
      </c>
      <c r="AA98" s="30">
        <f t="shared" si="92"/>
        <v>0</v>
      </c>
      <c r="AB98" s="30">
        <f t="shared" si="92"/>
        <v>0</v>
      </c>
      <c r="AC98" s="30">
        <f t="shared" si="92"/>
        <v>0</v>
      </c>
      <c r="AD98" s="30">
        <f t="shared" si="92"/>
        <v>0</v>
      </c>
      <c r="AE98" s="30">
        <f t="shared" si="92"/>
        <v>0</v>
      </c>
      <c r="AF98" s="30">
        <f t="shared" si="92"/>
        <v>0</v>
      </c>
      <c r="AG98" s="30">
        <f t="shared" si="92"/>
        <v>0</v>
      </c>
      <c r="AH98" s="30">
        <f t="shared" si="92"/>
        <v>0</v>
      </c>
      <c r="AI98" s="30">
        <f t="shared" si="92"/>
        <v>0</v>
      </c>
      <c r="AJ98" s="30">
        <f t="shared" si="92"/>
        <v>0</v>
      </c>
      <c r="AK98" s="30">
        <f t="shared" si="92"/>
        <v>0</v>
      </c>
      <c r="AL98" s="30">
        <f t="shared" si="92"/>
        <v>0</v>
      </c>
      <c r="AM98" s="30">
        <f t="shared" si="92"/>
        <v>0</v>
      </c>
      <c r="AN98" s="30">
        <f t="shared" si="92"/>
        <v>0</v>
      </c>
      <c r="AO98" s="30">
        <f t="shared" si="92"/>
        <v>0</v>
      </c>
      <c r="AP98" s="30">
        <f t="shared" si="92"/>
        <v>0</v>
      </c>
      <c r="AQ98" s="30">
        <f t="shared" si="92"/>
        <v>0</v>
      </c>
      <c r="AR98" s="30">
        <f t="shared" si="92"/>
        <v>0</v>
      </c>
      <c r="AS98" s="30">
        <f t="shared" si="92"/>
        <v>0</v>
      </c>
      <c r="AT98" s="30">
        <f t="shared" si="92"/>
        <v>0</v>
      </c>
      <c r="AU98" s="30">
        <f t="shared" si="92"/>
        <v>0</v>
      </c>
      <c r="AV98" s="30">
        <f t="shared" si="92"/>
        <v>0</v>
      </c>
      <c r="AW98" s="30">
        <f t="shared" si="92"/>
        <v>0</v>
      </c>
      <c r="AX98" s="30">
        <f t="shared" si="92"/>
        <v>0</v>
      </c>
      <c r="AY98" s="30">
        <f t="shared" si="92"/>
        <v>0</v>
      </c>
      <c r="AZ98" s="30">
        <f t="shared" si="92"/>
        <v>0</v>
      </c>
      <c r="BA98" s="30">
        <f t="shared" si="92"/>
        <v>0</v>
      </c>
      <c r="BB98" s="30">
        <f t="shared" si="92"/>
        <v>0</v>
      </c>
      <c r="BC98" s="30">
        <f t="shared" si="92"/>
        <v>0</v>
      </c>
      <c r="BD98" s="30">
        <f t="shared" si="92"/>
        <v>0</v>
      </c>
      <c r="BE98" s="30">
        <f t="shared" si="92"/>
        <v>0</v>
      </c>
      <c r="BF98" s="30">
        <f t="shared" si="92"/>
        <v>0</v>
      </c>
      <c r="BG98" s="30">
        <f t="shared" si="92"/>
        <v>0</v>
      </c>
      <c r="BH98" s="25">
        <f t="shared" si="64"/>
        <v>0</v>
      </c>
    </row>
    <row r="99" spans="1:68" ht="21" customHeight="1" x14ac:dyDescent="0.2">
      <c r="A99" s="37" t="s">
        <v>253</v>
      </c>
      <c r="B99" s="135">
        <v>10</v>
      </c>
      <c r="C99" s="136" t="s">
        <v>254</v>
      </c>
      <c r="D99" s="136">
        <v>71447000</v>
      </c>
      <c r="E99" s="136">
        <v>0</v>
      </c>
      <c r="F99" s="136">
        <v>0</v>
      </c>
      <c r="G99" s="136">
        <f>SUM(D99:E99)-F99</f>
        <v>71447000</v>
      </c>
      <c r="H99" s="37">
        <v>0</v>
      </c>
      <c r="I99" s="37">
        <v>0</v>
      </c>
      <c r="J99" s="136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137">
        <f>SUM(H99:S99)</f>
        <v>0</v>
      </c>
      <c r="U99" s="58">
        <v>0</v>
      </c>
      <c r="V99" s="37">
        <v>0</v>
      </c>
      <c r="W99" s="136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137">
        <f>SUM(U99:AF99)</f>
        <v>0</v>
      </c>
      <c r="AH99" s="58">
        <v>0</v>
      </c>
      <c r="AI99" s="136">
        <v>0</v>
      </c>
      <c r="AJ99" s="136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9">
        <f>SUM(AH99:AS99)</f>
        <v>0</v>
      </c>
      <c r="AU99" s="37">
        <v>0</v>
      </c>
      <c r="AV99" s="37">
        <v>0</v>
      </c>
      <c r="AW99" s="37">
        <v>0</v>
      </c>
      <c r="AX99" s="37">
        <v>0</v>
      </c>
      <c r="AY99" s="37">
        <v>0</v>
      </c>
      <c r="AZ99" s="37">
        <v>0</v>
      </c>
      <c r="BA99" s="37">
        <v>0</v>
      </c>
      <c r="BB99" s="37">
        <v>0</v>
      </c>
      <c r="BC99" s="37">
        <v>0</v>
      </c>
      <c r="BD99" s="37">
        <v>0</v>
      </c>
      <c r="BE99" s="37">
        <v>0</v>
      </c>
      <c r="BF99" s="37">
        <v>0</v>
      </c>
      <c r="BG99" s="37">
        <f>SUM(AU99:BF99)</f>
        <v>0</v>
      </c>
      <c r="BH99" s="25">
        <f t="shared" si="64"/>
        <v>0</v>
      </c>
    </row>
    <row r="100" spans="1:68" ht="22.5" customHeight="1" x14ac:dyDescent="0.2">
      <c r="A100" s="125" t="s">
        <v>255</v>
      </c>
      <c r="B100" s="124"/>
      <c r="C100" s="125" t="s">
        <v>256</v>
      </c>
      <c r="D100" s="125">
        <f>+D101+D105+D107</f>
        <v>1162000000</v>
      </c>
      <c r="E100" s="125">
        <f t="shared" ref="E100:BG100" si="93">+E101+E105+E107</f>
        <v>0</v>
      </c>
      <c r="F100" s="125">
        <f t="shared" si="93"/>
        <v>0</v>
      </c>
      <c r="G100" s="125">
        <f t="shared" si="93"/>
        <v>1162000000</v>
      </c>
      <c r="H100" s="125">
        <f t="shared" si="93"/>
        <v>45423175</v>
      </c>
      <c r="I100" s="125">
        <f t="shared" si="93"/>
        <v>3064590</v>
      </c>
      <c r="J100" s="125">
        <f t="shared" si="93"/>
        <v>0</v>
      </c>
      <c r="K100" s="125">
        <f t="shared" si="93"/>
        <v>0</v>
      </c>
      <c r="L100" s="125">
        <f t="shared" si="93"/>
        <v>0</v>
      </c>
      <c r="M100" s="125">
        <f t="shared" si="93"/>
        <v>0</v>
      </c>
      <c r="N100" s="125">
        <f t="shared" si="93"/>
        <v>0</v>
      </c>
      <c r="O100" s="125">
        <f t="shared" si="93"/>
        <v>0</v>
      </c>
      <c r="P100" s="125">
        <f t="shared" si="93"/>
        <v>0</v>
      </c>
      <c r="Q100" s="125">
        <f t="shared" si="93"/>
        <v>0</v>
      </c>
      <c r="R100" s="125">
        <f t="shared" si="93"/>
        <v>0</v>
      </c>
      <c r="S100" s="125">
        <f>+S101+S105+S107</f>
        <v>0</v>
      </c>
      <c r="T100" s="138">
        <f t="shared" si="93"/>
        <v>48487765</v>
      </c>
      <c r="U100" s="125">
        <f t="shared" si="93"/>
        <v>0</v>
      </c>
      <c r="V100" s="125">
        <f t="shared" si="93"/>
        <v>26091065</v>
      </c>
      <c r="W100" s="125">
        <f t="shared" si="93"/>
        <v>0</v>
      </c>
      <c r="X100" s="125">
        <f t="shared" si="93"/>
        <v>0</v>
      </c>
      <c r="Y100" s="125">
        <f t="shared" si="93"/>
        <v>0</v>
      </c>
      <c r="Z100" s="125">
        <f t="shared" si="93"/>
        <v>0</v>
      </c>
      <c r="AA100" s="125">
        <f t="shared" si="93"/>
        <v>0</v>
      </c>
      <c r="AB100" s="125">
        <f t="shared" si="93"/>
        <v>0</v>
      </c>
      <c r="AC100" s="125">
        <f t="shared" si="93"/>
        <v>0</v>
      </c>
      <c r="AD100" s="125">
        <f t="shared" si="93"/>
        <v>0</v>
      </c>
      <c r="AE100" s="125">
        <f t="shared" si="93"/>
        <v>0</v>
      </c>
      <c r="AF100" s="125">
        <f t="shared" si="93"/>
        <v>0</v>
      </c>
      <c r="AG100" s="138">
        <f t="shared" si="93"/>
        <v>26091065</v>
      </c>
      <c r="AH100" s="125">
        <f t="shared" si="93"/>
        <v>0</v>
      </c>
      <c r="AI100" s="125">
        <f t="shared" si="93"/>
        <v>26091065</v>
      </c>
      <c r="AJ100" s="125">
        <f t="shared" si="93"/>
        <v>0</v>
      </c>
      <c r="AK100" s="125">
        <f t="shared" si="93"/>
        <v>0</v>
      </c>
      <c r="AL100" s="125">
        <f t="shared" si="93"/>
        <v>0</v>
      </c>
      <c r="AM100" s="125">
        <f t="shared" si="93"/>
        <v>0</v>
      </c>
      <c r="AN100" s="125">
        <f t="shared" si="93"/>
        <v>0</v>
      </c>
      <c r="AO100" s="125">
        <f t="shared" si="93"/>
        <v>0</v>
      </c>
      <c r="AP100" s="125">
        <f>+AP101+AP105+AP107</f>
        <v>0</v>
      </c>
      <c r="AQ100" s="125">
        <f>+AQ101+AQ105+AQ107</f>
        <v>0</v>
      </c>
      <c r="AR100" s="125">
        <f>+AR101+AR105+AR107</f>
        <v>0</v>
      </c>
      <c r="AS100" s="125">
        <f>+AS101+AS105+AS107</f>
        <v>0</v>
      </c>
      <c r="AT100" s="125">
        <f>+AT101+AT105+AT107</f>
        <v>26091065</v>
      </c>
      <c r="AU100" s="125">
        <f t="shared" si="93"/>
        <v>0</v>
      </c>
      <c r="AV100" s="125">
        <f t="shared" si="93"/>
        <v>26091065</v>
      </c>
      <c r="AW100" s="125">
        <f t="shared" si="93"/>
        <v>0</v>
      </c>
      <c r="AX100" s="125">
        <f t="shared" si="93"/>
        <v>0</v>
      </c>
      <c r="AY100" s="125">
        <f>+AY101+AY105+AY107</f>
        <v>0</v>
      </c>
      <c r="AZ100" s="125">
        <f t="shared" si="93"/>
        <v>0</v>
      </c>
      <c r="BA100" s="125">
        <f t="shared" si="93"/>
        <v>0</v>
      </c>
      <c r="BB100" s="125">
        <f t="shared" si="93"/>
        <v>0</v>
      </c>
      <c r="BC100" s="125">
        <f t="shared" si="93"/>
        <v>0</v>
      </c>
      <c r="BD100" s="125">
        <f t="shared" si="93"/>
        <v>0</v>
      </c>
      <c r="BE100" s="125">
        <f t="shared" si="93"/>
        <v>0</v>
      </c>
      <c r="BF100" s="125">
        <f t="shared" si="93"/>
        <v>0</v>
      </c>
      <c r="BG100" s="125">
        <f t="shared" si="93"/>
        <v>26091065</v>
      </c>
      <c r="BH100" s="25">
        <f t="shared" si="64"/>
        <v>0</v>
      </c>
    </row>
    <row r="101" spans="1:68" ht="21" customHeight="1" x14ac:dyDescent="0.2">
      <c r="A101" s="90" t="s">
        <v>257</v>
      </c>
      <c r="B101" s="91"/>
      <c r="C101" s="90" t="s">
        <v>258</v>
      </c>
      <c r="D101" s="90">
        <f>+D102</f>
        <v>315000000</v>
      </c>
      <c r="E101" s="90">
        <f t="shared" ref="E101:BG101" si="94">+E102</f>
        <v>0</v>
      </c>
      <c r="F101" s="90">
        <f t="shared" si="94"/>
        <v>0</v>
      </c>
      <c r="G101" s="90">
        <f t="shared" si="94"/>
        <v>315000000</v>
      </c>
      <c r="H101" s="90">
        <f t="shared" si="94"/>
        <v>45423175</v>
      </c>
      <c r="I101" s="90">
        <f t="shared" si="94"/>
        <v>3064590</v>
      </c>
      <c r="J101" s="90">
        <f t="shared" si="94"/>
        <v>0</v>
      </c>
      <c r="K101" s="90">
        <f t="shared" si="94"/>
        <v>0</v>
      </c>
      <c r="L101" s="90">
        <f t="shared" si="94"/>
        <v>0</v>
      </c>
      <c r="M101" s="90">
        <f t="shared" si="94"/>
        <v>0</v>
      </c>
      <c r="N101" s="90">
        <f t="shared" si="94"/>
        <v>0</v>
      </c>
      <c r="O101" s="90">
        <f t="shared" si="94"/>
        <v>0</v>
      </c>
      <c r="P101" s="90">
        <f t="shared" si="94"/>
        <v>0</v>
      </c>
      <c r="Q101" s="90">
        <f t="shared" si="94"/>
        <v>0</v>
      </c>
      <c r="R101" s="90">
        <f t="shared" si="94"/>
        <v>0</v>
      </c>
      <c r="S101" s="90">
        <f t="shared" si="94"/>
        <v>0</v>
      </c>
      <c r="T101" s="90">
        <f t="shared" si="94"/>
        <v>48487765</v>
      </c>
      <c r="U101" s="90">
        <f t="shared" si="94"/>
        <v>0</v>
      </c>
      <c r="V101" s="90">
        <f t="shared" si="94"/>
        <v>26091065</v>
      </c>
      <c r="W101" s="90">
        <f t="shared" si="94"/>
        <v>0</v>
      </c>
      <c r="X101" s="90">
        <f t="shared" si="94"/>
        <v>0</v>
      </c>
      <c r="Y101" s="90">
        <f t="shared" si="94"/>
        <v>0</v>
      </c>
      <c r="Z101" s="90">
        <f t="shared" si="94"/>
        <v>0</v>
      </c>
      <c r="AA101" s="90">
        <f t="shared" si="94"/>
        <v>0</v>
      </c>
      <c r="AB101" s="90">
        <f t="shared" si="94"/>
        <v>0</v>
      </c>
      <c r="AC101" s="90">
        <f t="shared" si="94"/>
        <v>0</v>
      </c>
      <c r="AD101" s="90">
        <f t="shared" si="94"/>
        <v>0</v>
      </c>
      <c r="AE101" s="90">
        <f t="shared" si="94"/>
        <v>0</v>
      </c>
      <c r="AF101" s="90">
        <f t="shared" si="94"/>
        <v>0</v>
      </c>
      <c r="AG101" s="90">
        <f t="shared" si="94"/>
        <v>26091065</v>
      </c>
      <c r="AH101" s="90">
        <f t="shared" si="94"/>
        <v>0</v>
      </c>
      <c r="AI101" s="90">
        <f t="shared" si="94"/>
        <v>26091065</v>
      </c>
      <c r="AJ101" s="90">
        <f t="shared" si="94"/>
        <v>0</v>
      </c>
      <c r="AK101" s="90">
        <f t="shared" si="94"/>
        <v>0</v>
      </c>
      <c r="AL101" s="90">
        <f t="shared" si="94"/>
        <v>0</v>
      </c>
      <c r="AM101" s="90">
        <f t="shared" si="94"/>
        <v>0</v>
      </c>
      <c r="AN101" s="90">
        <f t="shared" si="94"/>
        <v>0</v>
      </c>
      <c r="AO101" s="90">
        <f t="shared" si="94"/>
        <v>0</v>
      </c>
      <c r="AP101" s="90">
        <f t="shared" si="94"/>
        <v>0</v>
      </c>
      <c r="AQ101" s="90">
        <f t="shared" si="94"/>
        <v>0</v>
      </c>
      <c r="AR101" s="90">
        <f t="shared" si="94"/>
        <v>0</v>
      </c>
      <c r="AS101" s="90">
        <f t="shared" si="94"/>
        <v>0</v>
      </c>
      <c r="AT101" s="90">
        <f t="shared" si="94"/>
        <v>26091065</v>
      </c>
      <c r="AU101" s="90">
        <f t="shared" si="94"/>
        <v>0</v>
      </c>
      <c r="AV101" s="90">
        <f t="shared" si="94"/>
        <v>26091065</v>
      </c>
      <c r="AW101" s="90">
        <f t="shared" si="94"/>
        <v>0</v>
      </c>
      <c r="AX101" s="90">
        <f t="shared" si="94"/>
        <v>0</v>
      </c>
      <c r="AY101" s="90">
        <f>+AY102</f>
        <v>0</v>
      </c>
      <c r="AZ101" s="90">
        <f t="shared" si="94"/>
        <v>0</v>
      </c>
      <c r="BA101" s="90">
        <f t="shared" si="94"/>
        <v>0</v>
      </c>
      <c r="BB101" s="90">
        <f t="shared" si="94"/>
        <v>0</v>
      </c>
      <c r="BC101" s="90">
        <f t="shared" si="94"/>
        <v>0</v>
      </c>
      <c r="BD101" s="90">
        <f t="shared" si="94"/>
        <v>0</v>
      </c>
      <c r="BE101" s="90">
        <f t="shared" si="94"/>
        <v>0</v>
      </c>
      <c r="BF101" s="90">
        <f t="shared" si="94"/>
        <v>0</v>
      </c>
      <c r="BG101" s="90">
        <f t="shared" si="94"/>
        <v>26091065</v>
      </c>
      <c r="BH101" s="25">
        <f t="shared" si="64"/>
        <v>0</v>
      </c>
    </row>
    <row r="102" spans="1:68" ht="21" customHeight="1" x14ac:dyDescent="0.2">
      <c r="A102" s="30" t="s">
        <v>259</v>
      </c>
      <c r="B102" s="31"/>
      <c r="C102" s="30" t="s">
        <v>260</v>
      </c>
      <c r="D102" s="30">
        <f>+D103+D104</f>
        <v>315000000</v>
      </c>
      <c r="E102" s="30">
        <f t="shared" ref="E102:BG102" si="95">+E103+E104</f>
        <v>0</v>
      </c>
      <c r="F102" s="30">
        <f t="shared" si="95"/>
        <v>0</v>
      </c>
      <c r="G102" s="30">
        <f>+G103+G104</f>
        <v>315000000</v>
      </c>
      <c r="H102" s="30">
        <f t="shared" si="95"/>
        <v>45423175</v>
      </c>
      <c r="I102" s="30">
        <f t="shared" si="95"/>
        <v>3064590</v>
      </c>
      <c r="J102" s="30">
        <f t="shared" si="95"/>
        <v>0</v>
      </c>
      <c r="K102" s="30">
        <f t="shared" si="95"/>
        <v>0</v>
      </c>
      <c r="L102" s="30">
        <f t="shared" si="95"/>
        <v>0</v>
      </c>
      <c r="M102" s="30">
        <f>+M103+M104</f>
        <v>0</v>
      </c>
      <c r="N102" s="30">
        <f t="shared" si="95"/>
        <v>0</v>
      </c>
      <c r="O102" s="30">
        <f t="shared" si="95"/>
        <v>0</v>
      </c>
      <c r="P102" s="30">
        <f t="shared" si="95"/>
        <v>0</v>
      </c>
      <c r="Q102" s="30">
        <f t="shared" si="95"/>
        <v>0</v>
      </c>
      <c r="R102" s="30">
        <f t="shared" si="95"/>
        <v>0</v>
      </c>
      <c r="S102" s="30">
        <f t="shared" si="95"/>
        <v>0</v>
      </c>
      <c r="T102" s="30">
        <f t="shared" si="95"/>
        <v>48487765</v>
      </c>
      <c r="U102" s="30">
        <f t="shared" si="95"/>
        <v>0</v>
      </c>
      <c r="V102" s="30">
        <f t="shared" si="95"/>
        <v>26091065</v>
      </c>
      <c r="W102" s="30">
        <f t="shared" si="95"/>
        <v>0</v>
      </c>
      <c r="X102" s="30">
        <f t="shared" si="95"/>
        <v>0</v>
      </c>
      <c r="Y102" s="30">
        <f t="shared" si="95"/>
        <v>0</v>
      </c>
      <c r="Z102" s="30">
        <f>+Z103+Z104</f>
        <v>0</v>
      </c>
      <c r="AA102" s="30">
        <f t="shared" si="95"/>
        <v>0</v>
      </c>
      <c r="AB102" s="30">
        <f t="shared" si="95"/>
        <v>0</v>
      </c>
      <c r="AC102" s="30">
        <f t="shared" si="95"/>
        <v>0</v>
      </c>
      <c r="AD102" s="30">
        <f t="shared" si="95"/>
        <v>0</v>
      </c>
      <c r="AE102" s="30">
        <f t="shared" si="95"/>
        <v>0</v>
      </c>
      <c r="AF102" s="30">
        <f t="shared" si="95"/>
        <v>0</v>
      </c>
      <c r="AG102" s="30">
        <f t="shared" si="95"/>
        <v>26091065</v>
      </c>
      <c r="AH102" s="30">
        <f t="shared" si="95"/>
        <v>0</v>
      </c>
      <c r="AI102" s="30">
        <f t="shared" si="95"/>
        <v>26091065</v>
      </c>
      <c r="AJ102" s="30">
        <f t="shared" si="95"/>
        <v>0</v>
      </c>
      <c r="AK102" s="30">
        <f t="shared" si="95"/>
        <v>0</v>
      </c>
      <c r="AL102" s="30">
        <f t="shared" si="95"/>
        <v>0</v>
      </c>
      <c r="AM102" s="30">
        <f t="shared" si="95"/>
        <v>0</v>
      </c>
      <c r="AN102" s="30">
        <f t="shared" si="95"/>
        <v>0</v>
      </c>
      <c r="AO102" s="30">
        <f t="shared" si="95"/>
        <v>0</v>
      </c>
      <c r="AP102" s="30">
        <f>+AP103+AP104</f>
        <v>0</v>
      </c>
      <c r="AQ102" s="30">
        <f>+AQ103+AQ104</f>
        <v>0</v>
      </c>
      <c r="AR102" s="30">
        <f>+AR103+AR104</f>
        <v>0</v>
      </c>
      <c r="AS102" s="30">
        <f>+AS103+AS104</f>
        <v>0</v>
      </c>
      <c r="AT102" s="30">
        <f>+AT103+AT104</f>
        <v>26091065</v>
      </c>
      <c r="AU102" s="30">
        <f t="shared" si="95"/>
        <v>0</v>
      </c>
      <c r="AV102" s="30">
        <f t="shared" si="95"/>
        <v>26091065</v>
      </c>
      <c r="AW102" s="30">
        <f t="shared" si="95"/>
        <v>0</v>
      </c>
      <c r="AX102" s="30">
        <f t="shared" si="95"/>
        <v>0</v>
      </c>
      <c r="AY102" s="30">
        <f>+AY103+AY104</f>
        <v>0</v>
      </c>
      <c r="AZ102" s="30">
        <f>+AZ103+AZ104</f>
        <v>0</v>
      </c>
      <c r="BA102" s="30">
        <f t="shared" si="95"/>
        <v>0</v>
      </c>
      <c r="BB102" s="30">
        <f t="shared" si="95"/>
        <v>0</v>
      </c>
      <c r="BC102" s="30">
        <f t="shared" si="95"/>
        <v>0</v>
      </c>
      <c r="BD102" s="30">
        <f t="shared" si="95"/>
        <v>0</v>
      </c>
      <c r="BE102" s="30">
        <f t="shared" si="95"/>
        <v>0</v>
      </c>
      <c r="BF102" s="30">
        <f t="shared" si="95"/>
        <v>0</v>
      </c>
      <c r="BG102" s="30">
        <f t="shared" si="95"/>
        <v>26091065</v>
      </c>
      <c r="BH102" s="25">
        <f t="shared" si="64"/>
        <v>0</v>
      </c>
    </row>
    <row r="103" spans="1:68" ht="21" customHeight="1" x14ac:dyDescent="0.2">
      <c r="A103" s="59" t="s">
        <v>261</v>
      </c>
      <c r="B103" s="133">
        <v>10</v>
      </c>
      <c r="C103" s="120" t="s">
        <v>262</v>
      </c>
      <c r="D103" s="37">
        <v>305000000</v>
      </c>
      <c r="E103" s="37">
        <v>0</v>
      </c>
      <c r="F103" s="37">
        <v>0</v>
      </c>
      <c r="G103" s="39">
        <f>SUM(D103:E103)-F103</f>
        <v>305000000</v>
      </c>
      <c r="H103" s="39">
        <v>45423175</v>
      </c>
      <c r="I103" s="39">
        <v>2919700</v>
      </c>
      <c r="J103" s="39">
        <v>0</v>
      </c>
      <c r="K103" s="39">
        <v>0</v>
      </c>
      <c r="L103" s="39">
        <v>0</v>
      </c>
      <c r="M103" s="37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f>SUM(H103:S103)</f>
        <v>48342875</v>
      </c>
      <c r="U103" s="39">
        <v>0</v>
      </c>
      <c r="V103" s="39">
        <v>25946175</v>
      </c>
      <c r="W103" s="39">
        <v>0</v>
      </c>
      <c r="X103" s="39">
        <v>0</v>
      </c>
      <c r="Y103" s="39">
        <v>0</v>
      </c>
      <c r="Z103" s="37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f>SUM(U103:AF103)</f>
        <v>25946175</v>
      </c>
      <c r="AH103" s="39">
        <v>0</v>
      </c>
      <c r="AI103" s="39">
        <v>25946175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f>SUM(AH103:AS103)</f>
        <v>25946175</v>
      </c>
      <c r="AU103" s="39">
        <v>0</v>
      </c>
      <c r="AV103" s="39">
        <v>25946175</v>
      </c>
      <c r="AW103" s="39">
        <v>0</v>
      </c>
      <c r="AX103" s="39">
        <v>0</v>
      </c>
      <c r="AY103" s="39">
        <v>0</v>
      </c>
      <c r="AZ103" s="37">
        <v>0</v>
      </c>
      <c r="BA103" s="39">
        <v>0</v>
      </c>
      <c r="BB103" s="39">
        <v>0</v>
      </c>
      <c r="BC103" s="39">
        <v>0</v>
      </c>
      <c r="BD103" s="39">
        <v>0</v>
      </c>
      <c r="BE103" s="39">
        <v>0</v>
      </c>
      <c r="BF103" s="39">
        <v>0</v>
      </c>
      <c r="BG103" s="39">
        <f>SUM(AU103:BF103)</f>
        <v>25946175</v>
      </c>
      <c r="BH103" s="25">
        <f t="shared" si="64"/>
        <v>0</v>
      </c>
    </row>
    <row r="104" spans="1:68" ht="21" customHeight="1" x14ac:dyDescent="0.2">
      <c r="A104" s="139" t="s">
        <v>263</v>
      </c>
      <c r="B104" s="140">
        <v>10</v>
      </c>
      <c r="C104" s="141" t="s">
        <v>264</v>
      </c>
      <c r="D104" s="37">
        <v>10000000</v>
      </c>
      <c r="E104" s="37">
        <v>0</v>
      </c>
      <c r="F104" s="37">
        <v>0</v>
      </c>
      <c r="G104" s="142">
        <f>SUM(D104:E104)-F104</f>
        <v>10000000</v>
      </c>
      <c r="H104" s="39">
        <v>0</v>
      </c>
      <c r="I104" s="39">
        <v>144890</v>
      </c>
      <c r="J104" s="142">
        <v>0</v>
      </c>
      <c r="K104" s="39">
        <v>0</v>
      </c>
      <c r="L104" s="39">
        <v>0</v>
      </c>
      <c r="M104" s="37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142">
        <f>SUM(H104:S104)</f>
        <v>144890</v>
      </c>
      <c r="U104" s="39">
        <v>0</v>
      </c>
      <c r="V104" s="39">
        <v>144890</v>
      </c>
      <c r="W104" s="142">
        <v>0</v>
      </c>
      <c r="X104" s="39">
        <v>0</v>
      </c>
      <c r="Y104" s="39">
        <v>0</v>
      </c>
      <c r="Z104" s="37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142">
        <f>SUM(U104:AF104)</f>
        <v>144890</v>
      </c>
      <c r="AH104" s="39">
        <v>0</v>
      </c>
      <c r="AI104" s="142">
        <v>144890</v>
      </c>
      <c r="AJ104" s="142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f>SUM(AH104:AS104)</f>
        <v>144890</v>
      </c>
      <c r="AU104" s="39">
        <v>0</v>
      </c>
      <c r="AV104" s="39">
        <v>144890</v>
      </c>
      <c r="AW104" s="142">
        <v>0</v>
      </c>
      <c r="AX104" s="39">
        <v>0</v>
      </c>
      <c r="AY104" s="39">
        <v>0</v>
      </c>
      <c r="AZ104" s="37">
        <v>0</v>
      </c>
      <c r="BA104" s="39">
        <v>0</v>
      </c>
      <c r="BB104" s="39">
        <v>0</v>
      </c>
      <c r="BC104" s="39">
        <v>0</v>
      </c>
      <c r="BD104" s="39">
        <v>0</v>
      </c>
      <c r="BE104" s="39">
        <v>0</v>
      </c>
      <c r="BF104" s="39">
        <v>0</v>
      </c>
      <c r="BG104" s="142">
        <f>SUM(AU104:BF104)</f>
        <v>144890</v>
      </c>
      <c r="BH104" s="25">
        <f t="shared" si="64"/>
        <v>0</v>
      </c>
    </row>
    <row r="105" spans="1:68" ht="21" customHeight="1" x14ac:dyDescent="0.2">
      <c r="A105" s="90" t="s">
        <v>265</v>
      </c>
      <c r="B105" s="91"/>
      <c r="C105" s="90" t="s">
        <v>266</v>
      </c>
      <c r="D105" s="143">
        <f>+D106</f>
        <v>826000000</v>
      </c>
      <c r="E105" s="90">
        <f t="shared" ref="E105:BE105" si="96">+E106</f>
        <v>0</v>
      </c>
      <c r="F105" s="90">
        <f t="shared" si="96"/>
        <v>0</v>
      </c>
      <c r="G105" s="90">
        <f>+G106</f>
        <v>826000000</v>
      </c>
      <c r="H105" s="90">
        <f t="shared" si="96"/>
        <v>0</v>
      </c>
      <c r="I105" s="90">
        <f t="shared" si="96"/>
        <v>0</v>
      </c>
      <c r="J105" s="90">
        <f t="shared" si="96"/>
        <v>0</v>
      </c>
      <c r="K105" s="90">
        <f t="shared" si="96"/>
        <v>0</v>
      </c>
      <c r="L105" s="90">
        <f t="shared" si="96"/>
        <v>0</v>
      </c>
      <c r="M105" s="90">
        <f t="shared" si="96"/>
        <v>0</v>
      </c>
      <c r="N105" s="90">
        <f t="shared" si="96"/>
        <v>0</v>
      </c>
      <c r="O105" s="90">
        <f t="shared" si="96"/>
        <v>0</v>
      </c>
      <c r="P105" s="90">
        <f t="shared" si="96"/>
        <v>0</v>
      </c>
      <c r="Q105" s="90">
        <f t="shared" si="96"/>
        <v>0</v>
      </c>
      <c r="R105" s="90">
        <f t="shared" si="96"/>
        <v>0</v>
      </c>
      <c r="S105" s="90">
        <f>+S106</f>
        <v>0</v>
      </c>
      <c r="T105" s="90">
        <f>+T106</f>
        <v>0</v>
      </c>
      <c r="U105" s="90">
        <f t="shared" si="96"/>
        <v>0</v>
      </c>
      <c r="V105" s="90">
        <f t="shared" si="96"/>
        <v>0</v>
      </c>
      <c r="W105" s="90">
        <f t="shared" si="96"/>
        <v>0</v>
      </c>
      <c r="X105" s="90">
        <f>+X106</f>
        <v>0</v>
      </c>
      <c r="Y105" s="90">
        <f t="shared" si="96"/>
        <v>0</v>
      </c>
      <c r="Z105" s="90">
        <f t="shared" si="96"/>
        <v>0</v>
      </c>
      <c r="AA105" s="90">
        <f t="shared" si="96"/>
        <v>0</v>
      </c>
      <c r="AB105" s="90">
        <f t="shared" si="96"/>
        <v>0</v>
      </c>
      <c r="AC105" s="90">
        <f t="shared" si="96"/>
        <v>0</v>
      </c>
      <c r="AD105" s="90">
        <f t="shared" si="96"/>
        <v>0</v>
      </c>
      <c r="AE105" s="90">
        <f t="shared" si="96"/>
        <v>0</v>
      </c>
      <c r="AF105" s="90">
        <f>+AF106</f>
        <v>0</v>
      </c>
      <c r="AG105" s="90">
        <f>+AG106</f>
        <v>0</v>
      </c>
      <c r="AH105" s="90">
        <f t="shared" si="96"/>
        <v>0</v>
      </c>
      <c r="AI105" s="90">
        <f t="shared" si="96"/>
        <v>0</v>
      </c>
      <c r="AJ105" s="90">
        <f t="shared" si="96"/>
        <v>0</v>
      </c>
      <c r="AK105" s="90">
        <f t="shared" si="96"/>
        <v>0</v>
      </c>
      <c r="AL105" s="90">
        <f t="shared" si="96"/>
        <v>0</v>
      </c>
      <c r="AM105" s="90">
        <f t="shared" si="96"/>
        <v>0</v>
      </c>
      <c r="AN105" s="90">
        <f t="shared" si="96"/>
        <v>0</v>
      </c>
      <c r="AO105" s="90">
        <f t="shared" si="96"/>
        <v>0</v>
      </c>
      <c r="AP105" s="90">
        <f t="shared" si="96"/>
        <v>0</v>
      </c>
      <c r="AQ105" s="90">
        <f t="shared" si="96"/>
        <v>0</v>
      </c>
      <c r="AR105" s="90">
        <f t="shared" si="96"/>
        <v>0</v>
      </c>
      <c r="AS105" s="90">
        <f t="shared" si="96"/>
        <v>0</v>
      </c>
      <c r="AT105" s="90">
        <f>+AT106</f>
        <v>0</v>
      </c>
      <c r="AU105" s="90">
        <f t="shared" si="96"/>
        <v>0</v>
      </c>
      <c r="AV105" s="90">
        <f t="shared" si="96"/>
        <v>0</v>
      </c>
      <c r="AW105" s="90">
        <f t="shared" si="96"/>
        <v>0</v>
      </c>
      <c r="AX105" s="90">
        <f t="shared" si="96"/>
        <v>0</v>
      </c>
      <c r="AY105" s="90">
        <f>+AY106</f>
        <v>0</v>
      </c>
      <c r="AZ105" s="90">
        <f t="shared" si="96"/>
        <v>0</v>
      </c>
      <c r="BA105" s="90">
        <f t="shared" si="96"/>
        <v>0</v>
      </c>
      <c r="BB105" s="90">
        <f t="shared" si="96"/>
        <v>0</v>
      </c>
      <c r="BC105" s="90">
        <f t="shared" si="96"/>
        <v>0</v>
      </c>
      <c r="BD105" s="90">
        <f t="shared" si="96"/>
        <v>0</v>
      </c>
      <c r="BE105" s="90">
        <f t="shared" si="96"/>
        <v>0</v>
      </c>
      <c r="BF105" s="90">
        <f>+BF106</f>
        <v>0</v>
      </c>
      <c r="BG105" s="90">
        <f>+BG106</f>
        <v>0</v>
      </c>
      <c r="BH105" s="25">
        <f t="shared" si="64"/>
        <v>0</v>
      </c>
    </row>
    <row r="106" spans="1:68" ht="21" customHeight="1" x14ac:dyDescent="0.2">
      <c r="A106" s="136" t="s">
        <v>267</v>
      </c>
      <c r="B106" s="135">
        <v>11</v>
      </c>
      <c r="C106" s="37" t="s">
        <v>268</v>
      </c>
      <c r="D106" s="37">
        <v>826000000</v>
      </c>
      <c r="E106" s="37">
        <v>0</v>
      </c>
      <c r="F106" s="37">
        <v>0</v>
      </c>
      <c r="G106" s="39">
        <f>SUM(D106:E106)-F106</f>
        <v>826000000</v>
      </c>
      <c r="H106" s="144"/>
      <c r="I106" s="39">
        <v>0</v>
      </c>
      <c r="J106" s="39">
        <v>0</v>
      </c>
      <c r="K106" s="39">
        <v>0</v>
      </c>
      <c r="L106" s="39">
        <v>0</v>
      </c>
      <c r="M106" s="37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f>SUM(H106:S106)</f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7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39">
        <f>SUM(U106:AF106)</f>
        <v>0</v>
      </c>
      <c r="AH106" s="39">
        <v>0</v>
      </c>
      <c r="AI106" s="39">
        <v>0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0</v>
      </c>
      <c r="AT106" s="39">
        <f>SUM(AH106:AS106)</f>
        <v>0</v>
      </c>
      <c r="AU106" s="39">
        <v>0</v>
      </c>
      <c r="AV106" s="39">
        <v>0</v>
      </c>
      <c r="AW106" s="39">
        <v>0</v>
      </c>
      <c r="AX106" s="39">
        <v>0</v>
      </c>
      <c r="AY106" s="39">
        <v>0</v>
      </c>
      <c r="AZ106" s="37">
        <v>0</v>
      </c>
      <c r="BA106" s="39">
        <v>0</v>
      </c>
      <c r="BB106" s="39">
        <v>0</v>
      </c>
      <c r="BC106" s="39">
        <v>0</v>
      </c>
      <c r="BD106" s="39">
        <v>0</v>
      </c>
      <c r="BE106" s="39">
        <v>0</v>
      </c>
      <c r="BF106" s="39">
        <v>0</v>
      </c>
      <c r="BG106" s="39">
        <f>SUM(AU106:BF106)</f>
        <v>0</v>
      </c>
      <c r="BH106" s="25">
        <f t="shared" si="64"/>
        <v>0</v>
      </c>
    </row>
    <row r="107" spans="1:68" ht="21" customHeight="1" x14ac:dyDescent="0.2">
      <c r="A107" s="90" t="s">
        <v>269</v>
      </c>
      <c r="B107" s="91"/>
      <c r="C107" s="90" t="s">
        <v>270</v>
      </c>
      <c r="D107" s="90">
        <f>+D108</f>
        <v>21000000</v>
      </c>
      <c r="E107" s="90">
        <f t="shared" ref="E107:BF107" si="97">+E108</f>
        <v>0</v>
      </c>
      <c r="F107" s="90">
        <f t="shared" si="97"/>
        <v>0</v>
      </c>
      <c r="G107" s="90">
        <f>+G108</f>
        <v>21000000</v>
      </c>
      <c r="H107" s="90">
        <f t="shared" si="97"/>
        <v>0</v>
      </c>
      <c r="I107" s="90">
        <f t="shared" si="97"/>
        <v>0</v>
      </c>
      <c r="J107" s="90">
        <f t="shared" si="97"/>
        <v>0</v>
      </c>
      <c r="K107" s="90">
        <f t="shared" si="97"/>
        <v>0</v>
      </c>
      <c r="L107" s="90">
        <f t="shared" si="97"/>
        <v>0</v>
      </c>
      <c r="M107" s="90">
        <f t="shared" si="97"/>
        <v>0</v>
      </c>
      <c r="N107" s="90">
        <f t="shared" si="97"/>
        <v>0</v>
      </c>
      <c r="O107" s="90">
        <f t="shared" si="97"/>
        <v>0</v>
      </c>
      <c r="P107" s="90">
        <f t="shared" si="97"/>
        <v>0</v>
      </c>
      <c r="Q107" s="90">
        <f t="shared" si="97"/>
        <v>0</v>
      </c>
      <c r="R107" s="90">
        <f t="shared" si="97"/>
        <v>0</v>
      </c>
      <c r="S107" s="90">
        <f t="shared" si="97"/>
        <v>0</v>
      </c>
      <c r="T107" s="90">
        <f t="shared" si="97"/>
        <v>0</v>
      </c>
      <c r="U107" s="90">
        <f t="shared" si="97"/>
        <v>0</v>
      </c>
      <c r="V107" s="90">
        <f t="shared" si="97"/>
        <v>0</v>
      </c>
      <c r="W107" s="90">
        <f t="shared" si="97"/>
        <v>0</v>
      </c>
      <c r="X107" s="90">
        <f t="shared" si="97"/>
        <v>0</v>
      </c>
      <c r="Y107" s="90">
        <f t="shared" si="97"/>
        <v>0</v>
      </c>
      <c r="Z107" s="90">
        <f t="shared" si="97"/>
        <v>0</v>
      </c>
      <c r="AA107" s="90">
        <f t="shared" si="97"/>
        <v>0</v>
      </c>
      <c r="AB107" s="90">
        <f t="shared" si="97"/>
        <v>0</v>
      </c>
      <c r="AC107" s="90">
        <f t="shared" si="97"/>
        <v>0</v>
      </c>
      <c r="AD107" s="90">
        <f t="shared" si="97"/>
        <v>0</v>
      </c>
      <c r="AE107" s="90">
        <f t="shared" si="97"/>
        <v>0</v>
      </c>
      <c r="AF107" s="90">
        <f t="shared" si="97"/>
        <v>0</v>
      </c>
      <c r="AG107" s="90">
        <f t="shared" si="97"/>
        <v>0</v>
      </c>
      <c r="AH107" s="90">
        <f t="shared" si="97"/>
        <v>0</v>
      </c>
      <c r="AI107" s="90">
        <f t="shared" si="97"/>
        <v>0</v>
      </c>
      <c r="AJ107" s="90">
        <f t="shared" si="97"/>
        <v>0</v>
      </c>
      <c r="AK107" s="90">
        <f t="shared" si="97"/>
        <v>0</v>
      </c>
      <c r="AL107" s="90">
        <f t="shared" si="97"/>
        <v>0</v>
      </c>
      <c r="AM107" s="90">
        <f t="shared" si="97"/>
        <v>0</v>
      </c>
      <c r="AN107" s="90">
        <f t="shared" si="97"/>
        <v>0</v>
      </c>
      <c r="AO107" s="90">
        <f t="shared" si="97"/>
        <v>0</v>
      </c>
      <c r="AP107" s="90">
        <f t="shared" si="97"/>
        <v>0</v>
      </c>
      <c r="AQ107" s="90">
        <f t="shared" si="97"/>
        <v>0</v>
      </c>
      <c r="AR107" s="90">
        <f t="shared" si="97"/>
        <v>0</v>
      </c>
      <c r="AS107" s="90">
        <f t="shared" si="97"/>
        <v>0</v>
      </c>
      <c r="AT107" s="90">
        <f>+AT108</f>
        <v>0</v>
      </c>
      <c r="AU107" s="90">
        <f t="shared" si="97"/>
        <v>0</v>
      </c>
      <c r="AV107" s="90">
        <f t="shared" si="97"/>
        <v>0</v>
      </c>
      <c r="AW107" s="90">
        <f t="shared" si="97"/>
        <v>0</v>
      </c>
      <c r="AX107" s="90">
        <f t="shared" si="97"/>
        <v>0</v>
      </c>
      <c r="AY107" s="90">
        <f>+AY108</f>
        <v>0</v>
      </c>
      <c r="AZ107" s="90">
        <f t="shared" si="97"/>
        <v>0</v>
      </c>
      <c r="BA107" s="90">
        <f t="shared" si="97"/>
        <v>0</v>
      </c>
      <c r="BB107" s="90">
        <f t="shared" si="97"/>
        <v>0</v>
      </c>
      <c r="BC107" s="90">
        <f t="shared" si="97"/>
        <v>0</v>
      </c>
      <c r="BD107" s="90">
        <f t="shared" si="97"/>
        <v>0</v>
      </c>
      <c r="BE107" s="90">
        <f t="shared" si="97"/>
        <v>0</v>
      </c>
      <c r="BF107" s="90">
        <f t="shared" si="97"/>
        <v>0</v>
      </c>
      <c r="BG107" s="90">
        <f>+BG108</f>
        <v>0</v>
      </c>
      <c r="BH107" s="25">
        <f t="shared" si="64"/>
        <v>0</v>
      </c>
    </row>
    <row r="108" spans="1:68" ht="21" customHeight="1" x14ac:dyDescent="0.2">
      <c r="A108" s="139" t="s">
        <v>271</v>
      </c>
      <c r="B108" s="135">
        <v>10</v>
      </c>
      <c r="C108" s="120" t="s">
        <v>272</v>
      </c>
      <c r="D108" s="120">
        <v>21000000</v>
      </c>
      <c r="E108" s="37">
        <v>0</v>
      </c>
      <c r="F108" s="37">
        <v>0</v>
      </c>
      <c r="G108" s="39">
        <f>SUM(D108:E108)-F108</f>
        <v>21000000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7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f>SUM(H108:S108)</f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7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f>SUM(U108:AF108)</f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f>SUM(AH108:AS108)</f>
        <v>0</v>
      </c>
      <c r="AU108" s="39">
        <v>0</v>
      </c>
      <c r="AV108" s="39">
        <v>0</v>
      </c>
      <c r="AW108" s="39">
        <v>0</v>
      </c>
      <c r="AX108" s="39">
        <v>0</v>
      </c>
      <c r="AY108" s="39">
        <v>0</v>
      </c>
      <c r="AZ108" s="37">
        <v>0</v>
      </c>
      <c r="BA108" s="39">
        <v>0</v>
      </c>
      <c r="BB108" s="39">
        <v>0</v>
      </c>
      <c r="BC108" s="39">
        <v>0</v>
      </c>
      <c r="BD108" s="39">
        <v>0</v>
      </c>
      <c r="BE108" s="39">
        <v>0</v>
      </c>
      <c r="BF108" s="39">
        <v>0</v>
      </c>
      <c r="BG108" s="39">
        <f>SUM(AU108:BF108)</f>
        <v>0</v>
      </c>
      <c r="BH108" s="25">
        <f t="shared" si="64"/>
        <v>0</v>
      </c>
    </row>
    <row r="109" spans="1:68" s="8" customFormat="1" ht="21" customHeight="1" x14ac:dyDescent="0.2">
      <c r="A109" s="145" t="s">
        <v>273</v>
      </c>
      <c r="B109" s="146"/>
      <c r="C109" s="147" t="s">
        <v>274</v>
      </c>
      <c r="D109" s="148">
        <f>SUM(D110:D119)</f>
        <v>196744680851</v>
      </c>
      <c r="E109" s="148">
        <f t="shared" ref="E109:BG109" si="98">SUM(E110:E119)</f>
        <v>0</v>
      </c>
      <c r="F109" s="148">
        <f t="shared" si="98"/>
        <v>0</v>
      </c>
      <c r="G109" s="148">
        <f t="shared" si="98"/>
        <v>196744680851</v>
      </c>
      <c r="H109" s="148">
        <f t="shared" si="98"/>
        <v>124289756664.95999</v>
      </c>
      <c r="I109" s="147">
        <f t="shared" si="98"/>
        <v>54820949956.839996</v>
      </c>
      <c r="J109" s="148">
        <f t="shared" si="98"/>
        <v>0</v>
      </c>
      <c r="K109" s="148">
        <f t="shared" si="98"/>
        <v>0</v>
      </c>
      <c r="L109" s="148">
        <f t="shared" si="98"/>
        <v>0</v>
      </c>
      <c r="M109" s="148">
        <f t="shared" si="98"/>
        <v>0</v>
      </c>
      <c r="N109" s="148">
        <f t="shared" si="98"/>
        <v>0</v>
      </c>
      <c r="O109" s="148">
        <f t="shared" si="98"/>
        <v>0</v>
      </c>
      <c r="P109" s="148">
        <f t="shared" si="98"/>
        <v>0</v>
      </c>
      <c r="Q109" s="149">
        <f t="shared" si="98"/>
        <v>0</v>
      </c>
      <c r="R109" s="125">
        <f t="shared" si="98"/>
        <v>0</v>
      </c>
      <c r="S109" s="125">
        <f t="shared" si="98"/>
        <v>0</v>
      </c>
      <c r="T109" s="147">
        <f t="shared" si="98"/>
        <v>179110706621.79999</v>
      </c>
      <c r="U109" s="148">
        <f t="shared" si="98"/>
        <v>106245082720.27</v>
      </c>
      <c r="V109" s="148">
        <f t="shared" si="98"/>
        <v>176722644</v>
      </c>
      <c r="W109" s="148">
        <f t="shared" si="98"/>
        <v>0</v>
      </c>
      <c r="X109" s="148">
        <f t="shared" si="98"/>
        <v>0</v>
      </c>
      <c r="Y109" s="148">
        <f t="shared" si="98"/>
        <v>0</v>
      </c>
      <c r="Z109" s="148">
        <f t="shared" si="98"/>
        <v>0</v>
      </c>
      <c r="AA109" s="148">
        <f t="shared" si="98"/>
        <v>0</v>
      </c>
      <c r="AB109" s="148">
        <f t="shared" si="98"/>
        <v>0</v>
      </c>
      <c r="AC109" s="149">
        <f t="shared" si="98"/>
        <v>0</v>
      </c>
      <c r="AD109" s="148">
        <f t="shared" si="98"/>
        <v>0</v>
      </c>
      <c r="AE109" s="148">
        <f t="shared" si="98"/>
        <v>0</v>
      </c>
      <c r="AF109" s="148">
        <f t="shared" si="98"/>
        <v>0</v>
      </c>
      <c r="AG109" s="147">
        <f t="shared" si="98"/>
        <v>106421805364.27</v>
      </c>
      <c r="AH109" s="148">
        <f>SUM(AH110:AH119)</f>
        <v>1352047437</v>
      </c>
      <c r="AI109" s="147">
        <f t="shared" si="98"/>
        <v>9526946950</v>
      </c>
      <c r="AJ109" s="148">
        <f t="shared" si="98"/>
        <v>0</v>
      </c>
      <c r="AK109" s="148">
        <f t="shared" si="98"/>
        <v>0</v>
      </c>
      <c r="AL109" s="147">
        <f t="shared" si="98"/>
        <v>0</v>
      </c>
      <c r="AM109" s="147">
        <f t="shared" si="98"/>
        <v>0</v>
      </c>
      <c r="AN109" s="147">
        <f t="shared" si="98"/>
        <v>0</v>
      </c>
      <c r="AO109" s="147">
        <f t="shared" si="98"/>
        <v>0</v>
      </c>
      <c r="AP109" s="147">
        <f t="shared" si="98"/>
        <v>0</v>
      </c>
      <c r="AQ109" s="147">
        <f t="shared" si="98"/>
        <v>0</v>
      </c>
      <c r="AR109" s="147">
        <f t="shared" si="98"/>
        <v>0</v>
      </c>
      <c r="AS109" s="147">
        <f t="shared" si="98"/>
        <v>0</v>
      </c>
      <c r="AT109" s="148">
        <f t="shared" si="98"/>
        <v>10878994387</v>
      </c>
      <c r="AU109" s="148">
        <f t="shared" si="98"/>
        <v>1352047437</v>
      </c>
      <c r="AV109" s="148">
        <f t="shared" si="98"/>
        <v>9526946950</v>
      </c>
      <c r="AW109" s="148">
        <f t="shared" si="98"/>
        <v>0</v>
      </c>
      <c r="AX109" s="148">
        <f t="shared" si="98"/>
        <v>0</v>
      </c>
      <c r="AY109" s="148">
        <f t="shared" si="98"/>
        <v>0</v>
      </c>
      <c r="AZ109" s="148">
        <f t="shared" si="98"/>
        <v>0</v>
      </c>
      <c r="BA109" s="148">
        <f t="shared" si="98"/>
        <v>0</v>
      </c>
      <c r="BB109" s="148">
        <f t="shared" si="98"/>
        <v>0</v>
      </c>
      <c r="BC109" s="148">
        <f t="shared" si="98"/>
        <v>0</v>
      </c>
      <c r="BD109" s="148">
        <f t="shared" si="98"/>
        <v>0</v>
      </c>
      <c r="BE109" s="148">
        <f t="shared" si="98"/>
        <v>0</v>
      </c>
      <c r="BF109" s="148">
        <f t="shared" si="98"/>
        <v>0</v>
      </c>
      <c r="BG109" s="148">
        <f t="shared" si="98"/>
        <v>10878994387</v>
      </c>
      <c r="BH109" s="25">
        <f>AT109-BG109</f>
        <v>0</v>
      </c>
    </row>
    <row r="110" spans="1:68" s="157" customFormat="1" ht="21" customHeight="1" x14ac:dyDescent="0.2">
      <c r="A110" s="150" t="s">
        <v>275</v>
      </c>
      <c r="B110" s="151">
        <v>10</v>
      </c>
      <c r="C110" s="152" t="s">
        <v>276</v>
      </c>
      <c r="D110" s="109">
        <v>2500000000</v>
      </c>
      <c r="E110" s="109">
        <v>0</v>
      </c>
      <c r="F110" s="109">
        <v>0</v>
      </c>
      <c r="G110" s="109">
        <f t="shared" ref="G110:G119" si="99">SUM(D110:E110)-F110</f>
        <v>2500000000</v>
      </c>
      <c r="H110" s="109">
        <v>1884902600</v>
      </c>
      <c r="I110" s="109">
        <v>115509200</v>
      </c>
      <c r="J110" s="109">
        <v>0</v>
      </c>
      <c r="K110" s="109">
        <v>0</v>
      </c>
      <c r="L110" s="153">
        <v>0</v>
      </c>
      <c r="M110" s="154">
        <v>0</v>
      </c>
      <c r="N110" s="154">
        <v>0</v>
      </c>
      <c r="O110" s="154">
        <v>0</v>
      </c>
      <c r="P110" s="154">
        <v>0</v>
      </c>
      <c r="Q110" s="155">
        <v>0</v>
      </c>
      <c r="R110" s="109">
        <v>0</v>
      </c>
      <c r="S110" s="109">
        <v>0</v>
      </c>
      <c r="T110" s="156">
        <f>SUM(H110:S110)</f>
        <v>2000411800</v>
      </c>
      <c r="U110" s="109">
        <v>1822754500</v>
      </c>
      <c r="V110" s="109">
        <v>0</v>
      </c>
      <c r="W110" s="109">
        <v>0</v>
      </c>
      <c r="X110" s="109">
        <v>0</v>
      </c>
      <c r="Y110" s="153">
        <v>0</v>
      </c>
      <c r="Z110" s="154">
        <v>0</v>
      </c>
      <c r="AA110" s="154">
        <v>0</v>
      </c>
      <c r="AB110" s="154">
        <v>0</v>
      </c>
      <c r="AC110" s="155">
        <v>0</v>
      </c>
      <c r="AD110" s="109">
        <v>0</v>
      </c>
      <c r="AE110" s="109">
        <v>0</v>
      </c>
      <c r="AF110" s="109">
        <v>0</v>
      </c>
      <c r="AG110" s="156">
        <f t="shared" ref="AG110:AG119" si="100">SUM(U110:AF110)</f>
        <v>1822754500</v>
      </c>
      <c r="AH110" s="109">
        <v>0</v>
      </c>
      <c r="AI110" s="109">
        <v>86672400.680000007</v>
      </c>
      <c r="AJ110" s="109">
        <v>0</v>
      </c>
      <c r="AK110" s="109">
        <v>0</v>
      </c>
      <c r="AL110" s="109">
        <v>0</v>
      </c>
      <c r="AM110" s="109">
        <v>0</v>
      </c>
      <c r="AN110" s="109">
        <v>0</v>
      </c>
      <c r="AO110" s="109">
        <v>0</v>
      </c>
      <c r="AP110" s="109">
        <v>0</v>
      </c>
      <c r="AQ110" s="109">
        <v>0</v>
      </c>
      <c r="AR110" s="109">
        <v>0</v>
      </c>
      <c r="AS110" s="109">
        <v>0</v>
      </c>
      <c r="AT110" s="109">
        <f>SUM(AH110:AS110)</f>
        <v>86672400.680000007</v>
      </c>
      <c r="AU110" s="109">
        <v>0</v>
      </c>
      <c r="AV110" s="109">
        <v>86672400.680000007</v>
      </c>
      <c r="AW110" s="109">
        <v>0</v>
      </c>
      <c r="AX110" s="109">
        <v>0</v>
      </c>
      <c r="AY110" s="109">
        <v>0</v>
      </c>
      <c r="AZ110" s="109">
        <v>0</v>
      </c>
      <c r="BA110" s="109">
        <v>0</v>
      </c>
      <c r="BB110" s="109">
        <v>0</v>
      </c>
      <c r="BC110" s="109">
        <v>0</v>
      </c>
      <c r="BD110" s="109">
        <v>0</v>
      </c>
      <c r="BE110" s="109">
        <v>0</v>
      </c>
      <c r="BF110" s="109">
        <v>0</v>
      </c>
      <c r="BG110" s="109">
        <f>SUM(AU110:BF110)</f>
        <v>86672400.680000007</v>
      </c>
      <c r="BH110" s="96">
        <f>AT110-BG110</f>
        <v>0</v>
      </c>
      <c r="BI110" s="6"/>
      <c r="BJ110" s="6"/>
      <c r="BK110" s="6"/>
      <c r="BL110" s="6"/>
      <c r="BM110" s="6"/>
      <c r="BN110" s="6"/>
      <c r="BO110" s="6"/>
      <c r="BP110" s="6"/>
    </row>
    <row r="111" spans="1:68" ht="21" customHeight="1" x14ac:dyDescent="0.2">
      <c r="A111" s="158" t="s">
        <v>277</v>
      </c>
      <c r="B111" s="115">
        <v>10</v>
      </c>
      <c r="C111" s="159" t="s">
        <v>276</v>
      </c>
      <c r="D111" s="109">
        <v>26628680851</v>
      </c>
      <c r="E111" s="109">
        <v>0</v>
      </c>
      <c r="F111" s="109">
        <v>0</v>
      </c>
      <c r="G111" s="39">
        <f t="shared" si="99"/>
        <v>26628680851</v>
      </c>
      <c r="H111" s="39">
        <v>14655955268.98</v>
      </c>
      <c r="I111" s="39">
        <v>3280645785.0100002</v>
      </c>
      <c r="J111" s="39">
        <v>0</v>
      </c>
      <c r="K111" s="39">
        <v>0</v>
      </c>
      <c r="L111" s="67">
        <v>0</v>
      </c>
      <c r="M111" s="68">
        <v>0</v>
      </c>
      <c r="N111" s="68">
        <v>0</v>
      </c>
      <c r="O111" s="68">
        <v>0</v>
      </c>
      <c r="P111" s="68">
        <v>0</v>
      </c>
      <c r="Q111" s="70">
        <v>0</v>
      </c>
      <c r="R111" s="39">
        <v>0</v>
      </c>
      <c r="S111" s="39">
        <v>0</v>
      </c>
      <c r="T111" s="66">
        <f>SUM(H111:S111)</f>
        <v>17936601053.989998</v>
      </c>
      <c r="U111" s="39">
        <v>13755014468.65</v>
      </c>
      <c r="V111" s="39">
        <v>-54600645</v>
      </c>
      <c r="W111" s="39">
        <v>0</v>
      </c>
      <c r="X111" s="39">
        <v>0</v>
      </c>
      <c r="Y111" s="67">
        <v>0</v>
      </c>
      <c r="Z111" s="68">
        <v>0</v>
      </c>
      <c r="AA111" s="68">
        <v>0</v>
      </c>
      <c r="AB111" s="68">
        <v>0</v>
      </c>
      <c r="AC111" s="70">
        <v>0</v>
      </c>
      <c r="AD111" s="39">
        <v>0</v>
      </c>
      <c r="AE111" s="39">
        <v>0</v>
      </c>
      <c r="AF111" s="109">
        <v>0</v>
      </c>
      <c r="AG111" s="66">
        <f t="shared" si="100"/>
        <v>13700413823.65</v>
      </c>
      <c r="AH111" s="39">
        <v>0</v>
      </c>
      <c r="AI111" s="39">
        <v>617665233.35000002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109">
        <v>0</v>
      </c>
      <c r="AT111" s="109">
        <f t="shared" ref="AT111:AT118" si="101">SUM(AH111:AS111)</f>
        <v>617665233.35000002</v>
      </c>
      <c r="AU111" s="39">
        <v>0</v>
      </c>
      <c r="AV111" s="39">
        <v>617665233.35000002</v>
      </c>
      <c r="AW111" s="39">
        <v>0</v>
      </c>
      <c r="AX111" s="39">
        <v>0</v>
      </c>
      <c r="AY111" s="39">
        <v>0</v>
      </c>
      <c r="AZ111" s="39">
        <v>0</v>
      </c>
      <c r="BA111" s="39">
        <v>0</v>
      </c>
      <c r="BB111" s="39">
        <v>0</v>
      </c>
      <c r="BC111" s="39">
        <v>0</v>
      </c>
      <c r="BD111" s="39">
        <v>0</v>
      </c>
      <c r="BE111" s="39">
        <v>0</v>
      </c>
      <c r="BF111" s="109">
        <v>0</v>
      </c>
      <c r="BG111" s="39">
        <f t="shared" ref="BG111:BG119" si="102">SUM(AU111:BF111)</f>
        <v>617665233.35000002</v>
      </c>
      <c r="BH111" s="25">
        <f t="shared" si="64"/>
        <v>0</v>
      </c>
    </row>
    <row r="112" spans="1:68" ht="21" customHeight="1" x14ac:dyDescent="0.2">
      <c r="A112" s="158" t="s">
        <v>278</v>
      </c>
      <c r="B112" s="115">
        <v>10</v>
      </c>
      <c r="C112" s="159" t="s">
        <v>276</v>
      </c>
      <c r="D112" s="109">
        <v>5754000000</v>
      </c>
      <c r="E112" s="109">
        <v>0</v>
      </c>
      <c r="F112" s="109">
        <v>0</v>
      </c>
      <c r="G112" s="39">
        <f t="shared" si="99"/>
        <v>5754000000</v>
      </c>
      <c r="H112" s="39">
        <v>5361260835</v>
      </c>
      <c r="I112" s="39">
        <v>0</v>
      </c>
      <c r="J112" s="39">
        <v>0</v>
      </c>
      <c r="K112" s="39">
        <v>0</v>
      </c>
      <c r="L112" s="67">
        <v>0</v>
      </c>
      <c r="M112" s="68">
        <v>0</v>
      </c>
      <c r="N112" s="68">
        <v>0</v>
      </c>
      <c r="O112" s="68">
        <v>0</v>
      </c>
      <c r="P112" s="68">
        <v>0</v>
      </c>
      <c r="Q112" s="70">
        <v>0</v>
      </c>
      <c r="R112" s="39">
        <v>0</v>
      </c>
      <c r="S112" s="39">
        <v>0</v>
      </c>
      <c r="T112" s="66">
        <f t="shared" ref="T112:T118" si="103">SUM(H112:S112)</f>
        <v>5361260835</v>
      </c>
      <c r="U112" s="39">
        <v>5325691262</v>
      </c>
      <c r="V112" s="39">
        <v>6688330</v>
      </c>
      <c r="W112" s="39">
        <v>0</v>
      </c>
      <c r="X112" s="39">
        <v>0</v>
      </c>
      <c r="Y112" s="67">
        <v>0</v>
      </c>
      <c r="Z112" s="68">
        <v>0</v>
      </c>
      <c r="AA112" s="68">
        <v>0</v>
      </c>
      <c r="AB112" s="68">
        <v>0</v>
      </c>
      <c r="AC112" s="70">
        <v>0</v>
      </c>
      <c r="AD112" s="39">
        <v>0</v>
      </c>
      <c r="AE112" s="39">
        <v>0</v>
      </c>
      <c r="AF112" s="109">
        <v>0</v>
      </c>
      <c r="AG112" s="66">
        <f t="shared" si="100"/>
        <v>5332379592</v>
      </c>
      <c r="AH112" s="39">
        <v>246827</v>
      </c>
      <c r="AI112" s="39">
        <v>203499448.33000001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109">
        <v>0</v>
      </c>
      <c r="AT112" s="109">
        <f t="shared" si="101"/>
        <v>203746275.33000001</v>
      </c>
      <c r="AU112" s="39">
        <v>246827</v>
      </c>
      <c r="AV112" s="39">
        <v>203499448.33000001</v>
      </c>
      <c r="AW112" s="39">
        <v>0</v>
      </c>
      <c r="AX112" s="39">
        <v>0</v>
      </c>
      <c r="AY112" s="39">
        <v>0</v>
      </c>
      <c r="AZ112" s="39">
        <v>0</v>
      </c>
      <c r="BA112" s="39">
        <v>0</v>
      </c>
      <c r="BB112" s="39">
        <v>0</v>
      </c>
      <c r="BC112" s="39">
        <v>0</v>
      </c>
      <c r="BD112" s="39">
        <v>0</v>
      </c>
      <c r="BE112" s="39">
        <v>0</v>
      </c>
      <c r="BF112" s="109">
        <v>0</v>
      </c>
      <c r="BG112" s="39">
        <f t="shared" si="102"/>
        <v>203746275.33000001</v>
      </c>
      <c r="BH112" s="25">
        <f t="shared" si="64"/>
        <v>0</v>
      </c>
    </row>
    <row r="113" spans="1:68" ht="21" customHeight="1" x14ac:dyDescent="0.2">
      <c r="A113" s="158" t="s">
        <v>279</v>
      </c>
      <c r="B113" s="115">
        <v>10</v>
      </c>
      <c r="C113" s="159" t="s">
        <v>276</v>
      </c>
      <c r="D113" s="109">
        <v>3350000000</v>
      </c>
      <c r="E113" s="109">
        <v>0</v>
      </c>
      <c r="F113" s="109">
        <v>0</v>
      </c>
      <c r="G113" s="39">
        <f t="shared" si="99"/>
        <v>3350000000</v>
      </c>
      <c r="H113" s="39">
        <v>2529292000</v>
      </c>
      <c r="I113" s="39">
        <v>15000000</v>
      </c>
      <c r="J113" s="39">
        <v>0</v>
      </c>
      <c r="K113" s="39">
        <v>0</v>
      </c>
      <c r="L113" s="67">
        <v>0</v>
      </c>
      <c r="M113" s="68">
        <v>0</v>
      </c>
      <c r="N113" s="68">
        <v>0</v>
      </c>
      <c r="O113" s="68">
        <v>0</v>
      </c>
      <c r="P113" s="68">
        <v>0</v>
      </c>
      <c r="Q113" s="70">
        <v>0</v>
      </c>
      <c r="R113" s="39">
        <v>0</v>
      </c>
      <c r="S113" s="109">
        <v>0</v>
      </c>
      <c r="T113" s="66">
        <f t="shared" si="103"/>
        <v>2544292000</v>
      </c>
      <c r="U113" s="39">
        <v>2529292000</v>
      </c>
      <c r="V113" s="39">
        <v>0</v>
      </c>
      <c r="W113" s="39">
        <v>0</v>
      </c>
      <c r="X113" s="39">
        <v>0</v>
      </c>
      <c r="Y113" s="67">
        <v>0</v>
      </c>
      <c r="Z113" s="68">
        <v>0</v>
      </c>
      <c r="AA113" s="68">
        <v>0</v>
      </c>
      <c r="AB113" s="68">
        <v>0</v>
      </c>
      <c r="AC113" s="70">
        <v>0</v>
      </c>
      <c r="AD113" s="39">
        <v>0</v>
      </c>
      <c r="AE113" s="39">
        <v>0</v>
      </c>
      <c r="AF113" s="109">
        <v>0</v>
      </c>
      <c r="AG113" s="66">
        <f t="shared" si="100"/>
        <v>2529292000</v>
      </c>
      <c r="AH113" s="39">
        <v>0</v>
      </c>
      <c r="AI113" s="39">
        <v>96989468.670000002</v>
      </c>
      <c r="AJ113" s="39">
        <v>0</v>
      </c>
      <c r="AK113" s="39">
        <v>0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109">
        <v>0</v>
      </c>
      <c r="AT113" s="109">
        <f t="shared" si="101"/>
        <v>96989468.670000002</v>
      </c>
      <c r="AU113" s="39">
        <v>0</v>
      </c>
      <c r="AV113" s="39">
        <v>96989468.670000002</v>
      </c>
      <c r="AW113" s="39">
        <v>0</v>
      </c>
      <c r="AX113" s="39">
        <v>0</v>
      </c>
      <c r="AY113" s="39">
        <v>0</v>
      </c>
      <c r="AZ113" s="39">
        <v>0</v>
      </c>
      <c r="BA113" s="39">
        <v>0</v>
      </c>
      <c r="BB113" s="39">
        <v>0</v>
      </c>
      <c r="BC113" s="39">
        <v>0</v>
      </c>
      <c r="BD113" s="39">
        <v>0</v>
      </c>
      <c r="BE113" s="39">
        <v>0</v>
      </c>
      <c r="BF113" s="109">
        <v>0</v>
      </c>
      <c r="BG113" s="39">
        <f t="shared" si="102"/>
        <v>96989468.670000002</v>
      </c>
      <c r="BH113" s="25">
        <f t="shared" si="64"/>
        <v>0</v>
      </c>
    </row>
    <row r="114" spans="1:68" ht="21" customHeight="1" x14ac:dyDescent="0.2">
      <c r="A114" s="158" t="s">
        <v>280</v>
      </c>
      <c r="B114" s="115">
        <v>10</v>
      </c>
      <c r="C114" s="159" t="s">
        <v>276</v>
      </c>
      <c r="D114" s="109">
        <v>11550000000</v>
      </c>
      <c r="E114" s="109">
        <v>0</v>
      </c>
      <c r="F114" s="109">
        <v>0</v>
      </c>
      <c r="G114" s="39">
        <f t="shared" si="99"/>
        <v>11550000000</v>
      </c>
      <c r="H114" s="39">
        <v>9369343546.3299999</v>
      </c>
      <c r="I114" s="39">
        <v>973833756.66999996</v>
      </c>
      <c r="J114" s="39">
        <v>0</v>
      </c>
      <c r="K114" s="39">
        <v>0</v>
      </c>
      <c r="L114" s="67">
        <v>0</v>
      </c>
      <c r="M114" s="68">
        <v>0</v>
      </c>
      <c r="N114" s="68">
        <v>0</v>
      </c>
      <c r="O114" s="68">
        <v>0</v>
      </c>
      <c r="P114" s="68">
        <v>0</v>
      </c>
      <c r="Q114" s="70">
        <v>0</v>
      </c>
      <c r="R114" s="109">
        <v>0</v>
      </c>
      <c r="S114" s="39">
        <v>0</v>
      </c>
      <c r="T114" s="66">
        <f t="shared" si="103"/>
        <v>10343177303</v>
      </c>
      <c r="U114" s="39">
        <v>8903511978.3299999</v>
      </c>
      <c r="V114" s="39">
        <v>47964458</v>
      </c>
      <c r="W114" s="39">
        <v>0</v>
      </c>
      <c r="X114" s="39">
        <v>0</v>
      </c>
      <c r="Y114" s="67">
        <v>0</v>
      </c>
      <c r="Z114" s="68">
        <v>0</v>
      </c>
      <c r="AA114" s="68">
        <v>0</v>
      </c>
      <c r="AB114" s="68">
        <v>0</v>
      </c>
      <c r="AC114" s="70">
        <v>0</v>
      </c>
      <c r="AD114" s="39">
        <v>0</v>
      </c>
      <c r="AE114" s="39">
        <v>0</v>
      </c>
      <c r="AF114" s="109">
        <v>0</v>
      </c>
      <c r="AG114" s="66">
        <f t="shared" si="100"/>
        <v>8951476436.3299999</v>
      </c>
      <c r="AH114" s="39">
        <v>1958354</v>
      </c>
      <c r="AI114" s="39">
        <v>493916452.32999998</v>
      </c>
      <c r="AJ114" s="39">
        <v>0</v>
      </c>
      <c r="AK114" s="39">
        <v>0</v>
      </c>
      <c r="AL114" s="39">
        <v>0</v>
      </c>
      <c r="AM114" s="39">
        <v>0</v>
      </c>
      <c r="AN114" s="39">
        <v>0</v>
      </c>
      <c r="AO114" s="39">
        <v>0</v>
      </c>
      <c r="AP114" s="39">
        <v>0</v>
      </c>
      <c r="AQ114" s="39">
        <v>0</v>
      </c>
      <c r="AR114" s="39">
        <v>0</v>
      </c>
      <c r="AS114" s="109">
        <v>0</v>
      </c>
      <c r="AT114" s="109">
        <f t="shared" si="101"/>
        <v>495874806.32999998</v>
      </c>
      <c r="AU114" s="39">
        <v>1958354</v>
      </c>
      <c r="AV114" s="39">
        <v>493916452.32999998</v>
      </c>
      <c r="AW114" s="39">
        <v>0</v>
      </c>
      <c r="AX114" s="39">
        <v>0</v>
      </c>
      <c r="AY114" s="39">
        <v>0</v>
      </c>
      <c r="AZ114" s="39">
        <v>0</v>
      </c>
      <c r="BA114" s="39">
        <v>0</v>
      </c>
      <c r="BB114" s="39">
        <v>0</v>
      </c>
      <c r="BC114" s="39">
        <v>0</v>
      </c>
      <c r="BD114" s="39">
        <v>0</v>
      </c>
      <c r="BE114" s="39">
        <v>0</v>
      </c>
      <c r="BF114" s="109">
        <v>0</v>
      </c>
      <c r="BG114" s="39">
        <f t="shared" si="102"/>
        <v>495874806.32999998</v>
      </c>
      <c r="BH114" s="25">
        <f t="shared" si="64"/>
        <v>0</v>
      </c>
    </row>
    <row r="115" spans="1:68" s="157" customFormat="1" ht="21" customHeight="1" x14ac:dyDescent="0.2">
      <c r="A115" s="150" t="s">
        <v>281</v>
      </c>
      <c r="B115" s="151">
        <v>10</v>
      </c>
      <c r="C115" s="152" t="s">
        <v>276</v>
      </c>
      <c r="D115" s="109">
        <v>111531000000</v>
      </c>
      <c r="E115" s="109">
        <v>0</v>
      </c>
      <c r="F115" s="109">
        <v>0</v>
      </c>
      <c r="G115" s="109">
        <f t="shared" si="99"/>
        <v>111531000000</v>
      </c>
      <c r="H115" s="109">
        <v>71941171328.979996</v>
      </c>
      <c r="I115" s="109">
        <v>35379099878.18</v>
      </c>
      <c r="J115" s="109">
        <v>0</v>
      </c>
      <c r="K115" s="109">
        <v>0</v>
      </c>
      <c r="L115" s="153">
        <v>0</v>
      </c>
      <c r="M115" s="154">
        <v>0</v>
      </c>
      <c r="N115" s="154">
        <v>0</v>
      </c>
      <c r="O115" s="154">
        <v>0</v>
      </c>
      <c r="P115" s="154">
        <v>0</v>
      </c>
      <c r="Q115" s="155">
        <v>0</v>
      </c>
      <c r="R115" s="39">
        <v>0</v>
      </c>
      <c r="S115" s="39">
        <v>0</v>
      </c>
      <c r="T115" s="156">
        <f t="shared" si="103"/>
        <v>107320271207.16</v>
      </c>
      <c r="U115" s="109">
        <v>55754906594.669998</v>
      </c>
      <c r="V115" s="109">
        <v>117301572</v>
      </c>
      <c r="W115" s="109">
        <v>0</v>
      </c>
      <c r="X115" s="109">
        <v>0</v>
      </c>
      <c r="Y115" s="153">
        <v>0</v>
      </c>
      <c r="Z115" s="154">
        <v>0</v>
      </c>
      <c r="AA115" s="154">
        <v>0</v>
      </c>
      <c r="AB115" s="154">
        <v>0</v>
      </c>
      <c r="AC115" s="155">
        <v>0</v>
      </c>
      <c r="AD115" s="109">
        <v>0</v>
      </c>
      <c r="AE115" s="109">
        <v>0</v>
      </c>
      <c r="AF115" s="109">
        <v>0</v>
      </c>
      <c r="AG115" s="156">
        <f t="shared" si="100"/>
        <v>55872208166.669998</v>
      </c>
      <c r="AH115" s="109">
        <v>1349509285</v>
      </c>
      <c r="AI115" s="109">
        <v>7192334017.9799995</v>
      </c>
      <c r="AJ115" s="109">
        <v>0</v>
      </c>
      <c r="AK115" s="109">
        <v>0</v>
      </c>
      <c r="AL115" s="109">
        <v>0</v>
      </c>
      <c r="AM115" s="109">
        <v>0</v>
      </c>
      <c r="AN115" s="109">
        <v>0</v>
      </c>
      <c r="AO115" s="109">
        <v>0</v>
      </c>
      <c r="AP115" s="109">
        <v>0</v>
      </c>
      <c r="AQ115" s="109">
        <v>0</v>
      </c>
      <c r="AR115" s="109">
        <v>0</v>
      </c>
      <c r="AS115" s="109">
        <v>0</v>
      </c>
      <c r="AT115" s="109">
        <f t="shared" si="101"/>
        <v>8541843302.9799995</v>
      </c>
      <c r="AU115" s="109">
        <v>1349509285</v>
      </c>
      <c r="AV115" s="109">
        <v>7192334017.9799995</v>
      </c>
      <c r="AW115" s="109">
        <v>0</v>
      </c>
      <c r="AX115" s="109">
        <v>0</v>
      </c>
      <c r="AY115" s="109">
        <v>0</v>
      </c>
      <c r="AZ115" s="109">
        <v>0</v>
      </c>
      <c r="BA115" s="109">
        <v>0</v>
      </c>
      <c r="BB115" s="109">
        <v>0</v>
      </c>
      <c r="BC115" s="109">
        <v>0</v>
      </c>
      <c r="BD115" s="109">
        <v>0</v>
      </c>
      <c r="BE115" s="109">
        <v>0</v>
      </c>
      <c r="BF115" s="109">
        <v>0</v>
      </c>
      <c r="BG115" s="109">
        <f t="shared" si="102"/>
        <v>8541843302.9799995</v>
      </c>
      <c r="BH115" s="96">
        <f>AT115-BG115</f>
        <v>0</v>
      </c>
      <c r="BI115" s="6"/>
      <c r="BJ115" s="6"/>
      <c r="BK115" s="6"/>
      <c r="BL115" s="6"/>
      <c r="BM115" s="6"/>
      <c r="BN115" s="6"/>
      <c r="BO115" s="6"/>
      <c r="BP115" s="6"/>
    </row>
    <row r="116" spans="1:68" s="160" customFormat="1" ht="21" customHeight="1" x14ac:dyDescent="0.2">
      <c r="A116" s="158" t="s">
        <v>282</v>
      </c>
      <c r="B116" s="115">
        <v>10</v>
      </c>
      <c r="C116" s="159" t="s">
        <v>283</v>
      </c>
      <c r="D116" s="109">
        <v>8431000000</v>
      </c>
      <c r="E116" s="109">
        <v>0</v>
      </c>
      <c r="F116" s="109">
        <v>0</v>
      </c>
      <c r="G116" s="39">
        <f t="shared" si="99"/>
        <v>8431000000</v>
      </c>
      <c r="H116" s="39">
        <v>7446862966.3199997</v>
      </c>
      <c r="I116" s="39">
        <v>118161666</v>
      </c>
      <c r="J116" s="39">
        <v>0</v>
      </c>
      <c r="K116" s="39">
        <v>0</v>
      </c>
      <c r="L116" s="67">
        <v>0</v>
      </c>
      <c r="M116" s="68">
        <v>0</v>
      </c>
      <c r="N116" s="68">
        <v>0</v>
      </c>
      <c r="O116" s="68">
        <v>0</v>
      </c>
      <c r="P116" s="68">
        <v>0</v>
      </c>
      <c r="Q116" s="70">
        <v>0</v>
      </c>
      <c r="R116" s="39">
        <v>0</v>
      </c>
      <c r="S116" s="39">
        <v>0</v>
      </c>
      <c r="T116" s="66">
        <f t="shared" si="103"/>
        <v>7565024632.3199997</v>
      </c>
      <c r="U116" s="39">
        <v>7089773506.9899998</v>
      </c>
      <c r="V116" s="39">
        <v>55877601</v>
      </c>
      <c r="W116" s="39">
        <v>0</v>
      </c>
      <c r="X116" s="39">
        <v>0</v>
      </c>
      <c r="Y116" s="67">
        <v>0</v>
      </c>
      <c r="Z116" s="68">
        <v>0</v>
      </c>
      <c r="AA116" s="68">
        <v>0</v>
      </c>
      <c r="AB116" s="68">
        <v>0</v>
      </c>
      <c r="AC116" s="70">
        <v>0</v>
      </c>
      <c r="AD116" s="39">
        <v>0</v>
      </c>
      <c r="AE116" s="39">
        <v>0</v>
      </c>
      <c r="AF116" s="109">
        <v>0</v>
      </c>
      <c r="AG116" s="66">
        <f t="shared" si="100"/>
        <v>7145651107.9899998</v>
      </c>
      <c r="AH116" s="39">
        <v>332971</v>
      </c>
      <c r="AI116" s="39">
        <v>478082566.67000002</v>
      </c>
      <c r="AJ116" s="39">
        <v>0</v>
      </c>
      <c r="AK116" s="39">
        <v>0</v>
      </c>
      <c r="AL116" s="39">
        <v>0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109">
        <v>0</v>
      </c>
      <c r="AT116" s="109">
        <f t="shared" si="101"/>
        <v>478415537.67000002</v>
      </c>
      <c r="AU116" s="39">
        <v>332971</v>
      </c>
      <c r="AV116" s="39">
        <v>478082566.67000002</v>
      </c>
      <c r="AW116" s="39">
        <v>0</v>
      </c>
      <c r="AX116" s="39">
        <v>0</v>
      </c>
      <c r="AY116" s="39">
        <v>0</v>
      </c>
      <c r="AZ116" s="39">
        <v>0</v>
      </c>
      <c r="BA116" s="39">
        <v>0</v>
      </c>
      <c r="BB116" s="39">
        <v>0</v>
      </c>
      <c r="BC116" s="39">
        <v>0</v>
      </c>
      <c r="BD116" s="39">
        <v>0</v>
      </c>
      <c r="BE116" s="39">
        <v>0</v>
      </c>
      <c r="BF116" s="109">
        <v>0</v>
      </c>
      <c r="BG116" s="39">
        <f t="shared" si="102"/>
        <v>478415537.67000002</v>
      </c>
      <c r="BH116" s="25">
        <f t="shared" si="64"/>
        <v>0</v>
      </c>
    </row>
    <row r="117" spans="1:68" s="160" customFormat="1" ht="21" customHeight="1" x14ac:dyDescent="0.2">
      <c r="A117" s="158" t="s">
        <v>284</v>
      </c>
      <c r="B117" s="115">
        <v>10</v>
      </c>
      <c r="C117" s="159" t="s">
        <v>283</v>
      </c>
      <c r="D117" s="109">
        <v>25500000000</v>
      </c>
      <c r="E117" s="109">
        <v>0</v>
      </c>
      <c r="F117" s="109">
        <v>0</v>
      </c>
      <c r="G117" s="39">
        <f t="shared" si="99"/>
        <v>25500000000</v>
      </c>
      <c r="H117" s="39">
        <v>10158352452.35</v>
      </c>
      <c r="I117" s="39">
        <v>14764799670.98</v>
      </c>
      <c r="J117" s="39">
        <v>0</v>
      </c>
      <c r="K117" s="39">
        <v>0</v>
      </c>
      <c r="L117" s="67">
        <v>0</v>
      </c>
      <c r="M117" s="68">
        <v>0</v>
      </c>
      <c r="N117" s="68">
        <v>0</v>
      </c>
      <c r="O117" s="68">
        <v>0</v>
      </c>
      <c r="P117" s="68">
        <v>0</v>
      </c>
      <c r="Q117" s="70">
        <v>0</v>
      </c>
      <c r="R117" s="109">
        <v>0</v>
      </c>
      <c r="S117" s="39">
        <v>0</v>
      </c>
      <c r="T117" s="66">
        <f t="shared" si="103"/>
        <v>24923152123.330002</v>
      </c>
      <c r="U117" s="39">
        <v>10148621785.629999</v>
      </c>
      <c r="V117" s="39">
        <v>0</v>
      </c>
      <c r="W117" s="39">
        <v>0</v>
      </c>
      <c r="X117" s="39">
        <v>0</v>
      </c>
      <c r="Y117" s="67">
        <v>0</v>
      </c>
      <c r="Z117" s="68">
        <v>0</v>
      </c>
      <c r="AA117" s="68">
        <v>0</v>
      </c>
      <c r="AB117" s="68">
        <v>0</v>
      </c>
      <c r="AC117" s="70">
        <v>0</v>
      </c>
      <c r="AD117" s="39">
        <v>0</v>
      </c>
      <c r="AE117" s="39">
        <v>0</v>
      </c>
      <c r="AF117" s="109">
        <v>0</v>
      </c>
      <c r="AG117" s="66">
        <f t="shared" si="100"/>
        <v>10148621785.629999</v>
      </c>
      <c r="AH117" s="39">
        <v>0</v>
      </c>
      <c r="AI117" s="39">
        <v>306250334</v>
      </c>
      <c r="AJ117" s="39">
        <v>0</v>
      </c>
      <c r="AK117" s="39">
        <v>0</v>
      </c>
      <c r="AL117" s="39">
        <v>0</v>
      </c>
      <c r="AM117" s="39">
        <v>0</v>
      </c>
      <c r="AN117" s="39">
        <v>0</v>
      </c>
      <c r="AO117" s="39">
        <v>0</v>
      </c>
      <c r="AP117" s="39">
        <v>0</v>
      </c>
      <c r="AQ117" s="39">
        <v>0</v>
      </c>
      <c r="AR117" s="39">
        <v>0</v>
      </c>
      <c r="AS117" s="109">
        <v>0</v>
      </c>
      <c r="AT117" s="109">
        <f t="shared" si="101"/>
        <v>306250334</v>
      </c>
      <c r="AU117" s="39">
        <v>0</v>
      </c>
      <c r="AV117" s="39">
        <v>306250334</v>
      </c>
      <c r="AW117" s="39">
        <v>0</v>
      </c>
      <c r="AX117" s="39">
        <v>0</v>
      </c>
      <c r="AY117" s="39">
        <v>0</v>
      </c>
      <c r="AZ117" s="39">
        <v>0</v>
      </c>
      <c r="BA117" s="39">
        <v>0</v>
      </c>
      <c r="BB117" s="39">
        <v>0</v>
      </c>
      <c r="BC117" s="39">
        <v>0</v>
      </c>
      <c r="BD117" s="39">
        <v>0</v>
      </c>
      <c r="BE117" s="39">
        <v>0</v>
      </c>
      <c r="BF117" s="109">
        <v>0</v>
      </c>
      <c r="BG117" s="39">
        <f t="shared" si="102"/>
        <v>306250334</v>
      </c>
      <c r="BH117" s="25">
        <f t="shared" si="64"/>
        <v>0</v>
      </c>
    </row>
    <row r="118" spans="1:68" s="160" customFormat="1" ht="21" customHeight="1" x14ac:dyDescent="0.2">
      <c r="A118" s="158" t="s">
        <v>285</v>
      </c>
      <c r="B118" s="115">
        <v>10</v>
      </c>
      <c r="C118" s="159" t="s">
        <v>283</v>
      </c>
      <c r="D118" s="109">
        <v>800000000</v>
      </c>
      <c r="E118" s="109">
        <v>0</v>
      </c>
      <c r="F118" s="109">
        <v>0</v>
      </c>
      <c r="G118" s="39">
        <f t="shared" si="99"/>
        <v>800000000</v>
      </c>
      <c r="H118" s="39">
        <v>701615667</v>
      </c>
      <c r="I118" s="39">
        <v>0</v>
      </c>
      <c r="J118" s="39">
        <v>0</v>
      </c>
      <c r="K118" s="39">
        <v>0</v>
      </c>
      <c r="L118" s="67">
        <v>0</v>
      </c>
      <c r="M118" s="68">
        <v>0</v>
      </c>
      <c r="N118" s="68">
        <v>0</v>
      </c>
      <c r="O118" s="68">
        <v>0</v>
      </c>
      <c r="P118" s="68">
        <v>0</v>
      </c>
      <c r="Q118" s="70">
        <v>0</v>
      </c>
      <c r="R118" s="39">
        <v>0</v>
      </c>
      <c r="S118" s="109">
        <v>0</v>
      </c>
      <c r="T118" s="66">
        <f t="shared" si="103"/>
        <v>701615667</v>
      </c>
      <c r="U118" s="39">
        <v>688837000</v>
      </c>
      <c r="V118" s="39">
        <v>0</v>
      </c>
      <c r="W118" s="39">
        <v>0</v>
      </c>
      <c r="X118" s="39">
        <v>0</v>
      </c>
      <c r="Y118" s="67">
        <v>0</v>
      </c>
      <c r="Z118" s="68">
        <v>0</v>
      </c>
      <c r="AA118" s="68">
        <v>0</v>
      </c>
      <c r="AB118" s="68">
        <v>0</v>
      </c>
      <c r="AC118" s="70">
        <v>0</v>
      </c>
      <c r="AD118" s="39">
        <v>0</v>
      </c>
      <c r="AE118" s="39">
        <v>0</v>
      </c>
      <c r="AF118" s="109">
        <v>0</v>
      </c>
      <c r="AG118" s="66">
        <f t="shared" si="100"/>
        <v>688837000</v>
      </c>
      <c r="AH118" s="39">
        <v>0</v>
      </c>
      <c r="AI118" s="39">
        <v>34018532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109">
        <v>0</v>
      </c>
      <c r="AT118" s="109">
        <f t="shared" si="101"/>
        <v>34018532</v>
      </c>
      <c r="AU118" s="39">
        <v>0</v>
      </c>
      <c r="AV118" s="39">
        <v>34018532</v>
      </c>
      <c r="AW118" s="39">
        <v>0</v>
      </c>
      <c r="AX118" s="39">
        <v>0</v>
      </c>
      <c r="AY118" s="39">
        <v>0</v>
      </c>
      <c r="AZ118" s="39">
        <v>0</v>
      </c>
      <c r="BA118" s="39">
        <v>0</v>
      </c>
      <c r="BB118" s="39">
        <v>0</v>
      </c>
      <c r="BC118" s="39">
        <v>0</v>
      </c>
      <c r="BD118" s="39">
        <v>0</v>
      </c>
      <c r="BE118" s="39">
        <v>0</v>
      </c>
      <c r="BF118" s="109">
        <v>0</v>
      </c>
      <c r="BG118" s="39">
        <f>SUM(AU118:BF118)</f>
        <v>34018532</v>
      </c>
      <c r="BH118" s="25">
        <f t="shared" si="64"/>
        <v>0</v>
      </c>
    </row>
    <row r="119" spans="1:68" ht="21" customHeight="1" x14ac:dyDescent="0.2">
      <c r="A119" s="161" t="s">
        <v>286</v>
      </c>
      <c r="B119" s="119">
        <v>10</v>
      </c>
      <c r="C119" s="162" t="s">
        <v>283</v>
      </c>
      <c r="D119" s="109">
        <v>700000000</v>
      </c>
      <c r="E119" s="109">
        <v>0</v>
      </c>
      <c r="F119" s="109">
        <v>0</v>
      </c>
      <c r="G119" s="74">
        <f t="shared" si="99"/>
        <v>700000000</v>
      </c>
      <c r="H119" s="74">
        <v>241000000</v>
      </c>
      <c r="I119" s="74">
        <v>173900000</v>
      </c>
      <c r="J119" s="74">
        <v>0</v>
      </c>
      <c r="K119" s="74">
        <v>0</v>
      </c>
      <c r="L119" s="76">
        <v>0</v>
      </c>
      <c r="M119" s="78">
        <v>0</v>
      </c>
      <c r="N119" s="78">
        <v>0</v>
      </c>
      <c r="O119" s="68">
        <v>0</v>
      </c>
      <c r="P119" s="78">
        <v>0</v>
      </c>
      <c r="Q119" s="70">
        <v>0</v>
      </c>
      <c r="R119" s="39">
        <v>0</v>
      </c>
      <c r="S119" s="39">
        <v>0</v>
      </c>
      <c r="T119" s="66">
        <f>SUM(H119:S119)</f>
        <v>414900000</v>
      </c>
      <c r="U119" s="74">
        <v>226679624</v>
      </c>
      <c r="V119" s="74">
        <v>3491328</v>
      </c>
      <c r="W119" s="74">
        <v>0</v>
      </c>
      <c r="X119" s="74">
        <v>0</v>
      </c>
      <c r="Y119" s="76">
        <v>0</v>
      </c>
      <c r="Z119" s="78">
        <v>0</v>
      </c>
      <c r="AA119" s="78">
        <v>0</v>
      </c>
      <c r="AB119" s="78">
        <v>0</v>
      </c>
      <c r="AC119" s="70">
        <v>0</v>
      </c>
      <c r="AD119" s="39">
        <v>0</v>
      </c>
      <c r="AE119" s="74">
        <v>0</v>
      </c>
      <c r="AF119" s="109">
        <v>0</v>
      </c>
      <c r="AG119" s="75">
        <f t="shared" si="100"/>
        <v>230170952</v>
      </c>
      <c r="AH119" s="74">
        <v>0</v>
      </c>
      <c r="AI119" s="74">
        <v>17518495.989999998</v>
      </c>
      <c r="AJ119" s="74">
        <v>0</v>
      </c>
      <c r="AK119" s="74">
        <v>0</v>
      </c>
      <c r="AL119" s="74">
        <v>0</v>
      </c>
      <c r="AM119" s="74">
        <v>0</v>
      </c>
      <c r="AN119" s="39">
        <v>0</v>
      </c>
      <c r="AO119" s="39">
        <v>0</v>
      </c>
      <c r="AP119" s="39">
        <v>0</v>
      </c>
      <c r="AQ119" s="39">
        <v>0</v>
      </c>
      <c r="AR119" s="39">
        <v>0</v>
      </c>
      <c r="AS119" s="109">
        <v>0</v>
      </c>
      <c r="AT119" s="109">
        <f>SUM(AH119:AS119)</f>
        <v>17518495.989999998</v>
      </c>
      <c r="AU119" s="74">
        <v>0</v>
      </c>
      <c r="AV119" s="74">
        <v>17518495.989999998</v>
      </c>
      <c r="AW119" s="74">
        <v>0</v>
      </c>
      <c r="AX119" s="74">
        <v>0</v>
      </c>
      <c r="AY119" s="39">
        <v>0</v>
      </c>
      <c r="AZ119" s="74">
        <v>0</v>
      </c>
      <c r="BA119" s="39">
        <v>0</v>
      </c>
      <c r="BB119" s="74">
        <v>0</v>
      </c>
      <c r="BC119" s="74">
        <v>0</v>
      </c>
      <c r="BD119" s="39">
        <v>0</v>
      </c>
      <c r="BE119" s="39">
        <v>0</v>
      </c>
      <c r="BF119" s="109">
        <v>0</v>
      </c>
      <c r="BG119" s="74">
        <f t="shared" si="102"/>
        <v>17518495.989999998</v>
      </c>
      <c r="BH119" s="25">
        <f t="shared" si="64"/>
        <v>0</v>
      </c>
    </row>
    <row r="120" spans="1:68" s="8" customFormat="1" ht="20.25" customHeight="1" x14ac:dyDescent="0.2">
      <c r="A120" s="305" t="s">
        <v>287</v>
      </c>
      <c r="B120" s="305"/>
      <c r="C120" s="305"/>
      <c r="D120" s="125">
        <f t="shared" ref="D120:BG120" si="104">+D109+D7</f>
        <v>377659127851</v>
      </c>
      <c r="E120" s="125">
        <f t="shared" si="104"/>
        <v>4045922790</v>
      </c>
      <c r="F120" s="125">
        <f t="shared" si="104"/>
        <v>4045922790</v>
      </c>
      <c r="G120" s="125">
        <f t="shared" si="104"/>
        <v>377659127851</v>
      </c>
      <c r="H120" s="125">
        <f t="shared" si="104"/>
        <v>292045279404.45996</v>
      </c>
      <c r="I120" s="125">
        <f t="shared" si="104"/>
        <v>56414539895.979996</v>
      </c>
      <c r="J120" s="125">
        <f t="shared" si="104"/>
        <v>0</v>
      </c>
      <c r="K120" s="125">
        <f t="shared" si="104"/>
        <v>0</v>
      </c>
      <c r="L120" s="125">
        <f t="shared" si="104"/>
        <v>0</v>
      </c>
      <c r="M120" s="125">
        <f t="shared" si="104"/>
        <v>0</v>
      </c>
      <c r="N120" s="125">
        <f t="shared" si="104"/>
        <v>0</v>
      </c>
      <c r="O120" s="125">
        <f t="shared" si="104"/>
        <v>0</v>
      </c>
      <c r="P120" s="125">
        <f t="shared" si="104"/>
        <v>0</v>
      </c>
      <c r="Q120" s="125">
        <f t="shared" si="104"/>
        <v>0</v>
      </c>
      <c r="R120" s="125">
        <f t="shared" si="104"/>
        <v>0</v>
      </c>
      <c r="S120" s="125">
        <f t="shared" si="104"/>
        <v>0</v>
      </c>
      <c r="T120" s="125">
        <f t="shared" si="104"/>
        <v>348459819300.44</v>
      </c>
      <c r="U120" s="125">
        <f t="shared" si="104"/>
        <v>126205820958.45001</v>
      </c>
      <c r="V120" s="125">
        <f t="shared" si="104"/>
        <v>14142998127.889999</v>
      </c>
      <c r="W120" s="125">
        <f t="shared" si="104"/>
        <v>0</v>
      </c>
      <c r="X120" s="125">
        <f t="shared" si="104"/>
        <v>0</v>
      </c>
      <c r="Y120" s="125">
        <f t="shared" si="104"/>
        <v>0</v>
      </c>
      <c r="Z120" s="125">
        <f t="shared" si="104"/>
        <v>0</v>
      </c>
      <c r="AA120" s="125">
        <f t="shared" si="104"/>
        <v>0</v>
      </c>
      <c r="AB120" s="125">
        <f t="shared" si="104"/>
        <v>0</v>
      </c>
      <c r="AC120" s="163">
        <f t="shared" si="104"/>
        <v>0</v>
      </c>
      <c r="AD120" s="125">
        <f t="shared" si="104"/>
        <v>0</v>
      </c>
      <c r="AE120" s="125">
        <f t="shared" si="104"/>
        <v>0</v>
      </c>
      <c r="AF120" s="125">
        <f t="shared" si="104"/>
        <v>0</v>
      </c>
      <c r="AG120" s="164">
        <f t="shared" si="104"/>
        <v>140348819086.34</v>
      </c>
      <c r="AH120" s="125">
        <f t="shared" si="104"/>
        <v>10200278122.32</v>
      </c>
      <c r="AI120" s="125">
        <f t="shared" si="104"/>
        <v>20385131160.129997</v>
      </c>
      <c r="AJ120" s="125">
        <f t="shared" si="104"/>
        <v>0</v>
      </c>
      <c r="AK120" s="125">
        <f t="shared" si="104"/>
        <v>0</v>
      </c>
      <c r="AL120" s="125">
        <f t="shared" si="104"/>
        <v>0</v>
      </c>
      <c r="AM120" s="125">
        <f t="shared" si="104"/>
        <v>0</v>
      </c>
      <c r="AN120" s="125">
        <f t="shared" si="104"/>
        <v>0</v>
      </c>
      <c r="AO120" s="125">
        <f t="shared" si="104"/>
        <v>0</v>
      </c>
      <c r="AP120" s="125">
        <f t="shared" si="104"/>
        <v>0</v>
      </c>
      <c r="AQ120" s="125">
        <f t="shared" si="104"/>
        <v>0</v>
      </c>
      <c r="AR120" s="125">
        <f t="shared" si="104"/>
        <v>0</v>
      </c>
      <c r="AS120" s="125">
        <f t="shared" si="104"/>
        <v>0</v>
      </c>
      <c r="AT120" s="125">
        <f t="shared" si="104"/>
        <v>30585409282.450001</v>
      </c>
      <c r="AU120" s="125">
        <f t="shared" si="104"/>
        <v>10200278122.32</v>
      </c>
      <c r="AV120" s="125">
        <f t="shared" si="104"/>
        <v>20385131160.129997</v>
      </c>
      <c r="AW120" s="125">
        <f t="shared" si="104"/>
        <v>0</v>
      </c>
      <c r="AX120" s="125">
        <f t="shared" si="104"/>
        <v>0</v>
      </c>
      <c r="AY120" s="125">
        <f t="shared" si="104"/>
        <v>0</v>
      </c>
      <c r="AZ120" s="125">
        <f t="shared" si="104"/>
        <v>0</v>
      </c>
      <c r="BA120" s="125">
        <f t="shared" si="104"/>
        <v>0</v>
      </c>
      <c r="BB120" s="125">
        <f t="shared" si="104"/>
        <v>0</v>
      </c>
      <c r="BC120" s="125">
        <f t="shared" si="104"/>
        <v>0</v>
      </c>
      <c r="BD120" s="125">
        <f t="shared" si="104"/>
        <v>0</v>
      </c>
      <c r="BE120" s="125">
        <f t="shared" si="104"/>
        <v>0</v>
      </c>
      <c r="BF120" s="125">
        <f t="shared" si="104"/>
        <v>0</v>
      </c>
      <c r="BG120" s="125">
        <f t="shared" si="104"/>
        <v>30585409282.450001</v>
      </c>
      <c r="BH120" s="25"/>
    </row>
    <row r="121" spans="1:68" s="8" customFormat="1" x14ac:dyDescent="0.2">
      <c r="B121" s="4"/>
      <c r="D121" s="165"/>
      <c r="E121" s="165"/>
      <c r="F121" s="165"/>
      <c r="G121" s="165"/>
      <c r="I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275"/>
      <c r="AO121" s="275"/>
      <c r="AP121" s="275"/>
      <c r="AQ121" s="275"/>
      <c r="AR121" s="275"/>
      <c r="AS121" s="27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6"/>
    </row>
    <row r="122" spans="1:68" s="8" customFormat="1" x14ac:dyDescent="0.2">
      <c r="B122" s="4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6"/>
    </row>
    <row r="123" spans="1:68" s="8" customFormat="1" ht="13.5" customHeight="1" x14ac:dyDescent="0.2">
      <c r="B123" s="4"/>
      <c r="R123" s="165"/>
      <c r="BH123" s="166"/>
    </row>
    <row r="124" spans="1:68" s="8" customFormat="1" ht="13.5" customHeight="1" x14ac:dyDescent="0.2">
      <c r="B124" s="4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G124" s="167"/>
      <c r="BH124" s="166"/>
    </row>
    <row r="125" spans="1:68" s="165" customFormat="1" ht="13.5" customHeight="1" x14ac:dyDescent="0.2">
      <c r="A125" s="276"/>
      <c r="B125" s="277"/>
      <c r="D125" s="8"/>
      <c r="T125" s="266"/>
      <c r="BH125" s="278"/>
    </row>
    <row r="126" spans="1:68" s="8" customFormat="1" ht="13.5" customHeight="1" x14ac:dyDescent="0.2">
      <c r="B126" s="4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9"/>
      <c r="BC126" s="168"/>
      <c r="BD126" s="168"/>
      <c r="BE126" s="168"/>
      <c r="BF126" s="168"/>
      <c r="BG126" s="168"/>
      <c r="BH126" s="166"/>
    </row>
    <row r="127" spans="1:68" s="8" customFormat="1" ht="13.5" customHeight="1" x14ac:dyDescent="0.2">
      <c r="B127" s="4"/>
      <c r="AB127" s="170"/>
      <c r="BH127" s="171"/>
      <c r="BI127" s="171"/>
      <c r="BJ127" s="171"/>
      <c r="BK127" s="171"/>
      <c r="BL127" s="171"/>
      <c r="BM127" s="171"/>
      <c r="BN127" s="171"/>
      <c r="BO127" s="171"/>
    </row>
    <row r="128" spans="1:68" ht="13.5" customHeight="1" x14ac:dyDescent="0.2">
      <c r="AB128" s="172"/>
      <c r="BH128" s="20"/>
      <c r="BI128" s="20"/>
      <c r="BJ128" s="20"/>
      <c r="BK128" s="20"/>
      <c r="BL128" s="20"/>
      <c r="BM128" s="20"/>
      <c r="BN128" s="20"/>
      <c r="BO128" s="20"/>
    </row>
    <row r="129" spans="3:62" ht="13.5" customHeight="1" x14ac:dyDescent="0.2">
      <c r="AB129" s="172"/>
      <c r="BJ129" s="20"/>
    </row>
    <row r="130" spans="3:62" ht="13.5" customHeight="1" x14ac:dyDescent="0.2">
      <c r="AB130" s="172"/>
    </row>
    <row r="131" spans="3:62" ht="13.5" customHeight="1" x14ac:dyDescent="0.2">
      <c r="AB131" s="172"/>
    </row>
    <row r="132" spans="3:62" ht="13.5" customHeight="1" x14ac:dyDescent="0.2"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4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73"/>
      <c r="BB132" s="173"/>
      <c r="BC132" s="173"/>
      <c r="BD132" s="173"/>
      <c r="BE132" s="173"/>
      <c r="BF132" s="173"/>
      <c r="BG132" s="173"/>
    </row>
    <row r="133" spans="3:62" ht="13.5" customHeight="1" x14ac:dyDescent="0.2"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4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</row>
    <row r="134" spans="3:62" ht="13.5" customHeight="1" x14ac:dyDescent="0.2">
      <c r="AB134" s="172"/>
    </row>
    <row r="135" spans="3:62" ht="13.5" customHeight="1" x14ac:dyDescent="0.2">
      <c r="AB135" s="172"/>
    </row>
    <row r="136" spans="3:62" ht="13.5" customHeight="1" x14ac:dyDescent="0.2">
      <c r="C136" s="175"/>
      <c r="AB136" s="172"/>
      <c r="BH136" s="20"/>
    </row>
    <row r="137" spans="3:62" ht="13.5" customHeight="1" x14ac:dyDescent="0.2">
      <c r="C137" s="175"/>
      <c r="AB137" s="172"/>
      <c r="BH137" s="20"/>
    </row>
    <row r="138" spans="3:62" x14ac:dyDescent="0.2">
      <c r="C138" s="175"/>
      <c r="BH138" s="20"/>
    </row>
    <row r="140" spans="3:62" x14ac:dyDescent="0.2">
      <c r="C140" s="175"/>
    </row>
    <row r="142" spans="3:62" x14ac:dyDescent="0.2">
      <c r="C142" s="175"/>
    </row>
    <row r="145" spans="3:3" x14ac:dyDescent="0.2">
      <c r="C145" s="175"/>
    </row>
    <row r="148" spans="3:3" x14ac:dyDescent="0.2">
      <c r="C148" s="175"/>
    </row>
  </sheetData>
  <autoFilter ref="A6:BO122" xr:uid="{ADDE986D-845C-4202-9F0F-9413A92BFDA3}"/>
  <mergeCells count="11">
    <mergeCell ref="BF4:BG4"/>
    <mergeCell ref="D5:G5"/>
    <mergeCell ref="Y5:AE5"/>
    <mergeCell ref="BF5:BG5"/>
    <mergeCell ref="A120:C120"/>
    <mergeCell ref="D1:BE1"/>
    <mergeCell ref="BF1:BG1"/>
    <mergeCell ref="D2:BE2"/>
    <mergeCell ref="BF2:BG2"/>
    <mergeCell ref="D3:BE3"/>
    <mergeCell ref="BF3:BG3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T105:T109 AG105:AG109 AT106:BG106 G74:BG74 G105:G109 AT105 AT107:AT109 BG109 BG107" formula="1"/>
    <ignoredError sqref="D81:F81" formulaRange="1"/>
    <ignoredError sqref="B75:B80" numberStoredAsText="1"/>
    <ignoredError sqref="G81:BG8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4996-C5C1-4214-8597-2DB0F273BF86}">
  <sheetPr>
    <tabColor theme="0" tint="-0.249977111117893"/>
  </sheetPr>
  <dimension ref="A1:AG35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D25" sqref="D25"/>
    </sheetView>
  </sheetViews>
  <sheetFormatPr baseColWidth="10" defaultRowHeight="11.25" x14ac:dyDescent="0.2"/>
  <cols>
    <col min="1" max="1" width="19" style="179" customWidth="1"/>
    <col min="2" max="2" width="4" style="179" bestFit="1" customWidth="1"/>
    <col min="3" max="3" width="72" style="179" customWidth="1"/>
    <col min="4" max="4" width="12" style="187" bestFit="1" customWidth="1"/>
    <col min="5" max="5" width="13.42578125" style="187" hidden="1" customWidth="1"/>
    <col min="6" max="6" width="13.42578125" style="179" customWidth="1"/>
    <col min="7" max="16" width="12.42578125" style="179" hidden="1" customWidth="1"/>
    <col min="17" max="17" width="13.7109375" style="179" customWidth="1"/>
    <col min="18" max="18" width="15.28515625" style="179" customWidth="1"/>
    <col min="19" max="19" width="13.42578125" style="179" bestFit="1" customWidth="1"/>
    <col min="20" max="16384" width="11.42578125" style="179"/>
  </cols>
  <sheetData>
    <row r="1" spans="1:33" ht="21" customHeight="1" x14ac:dyDescent="0.3">
      <c r="A1" s="176"/>
      <c r="B1" s="177"/>
      <c r="C1" s="178"/>
      <c r="D1" s="313" t="s">
        <v>288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5"/>
      <c r="P1" s="316" t="s">
        <v>1</v>
      </c>
      <c r="Q1" s="317"/>
    </row>
    <row r="2" spans="1:33" ht="21" customHeight="1" x14ac:dyDescent="0.2">
      <c r="A2" s="180"/>
      <c r="B2" s="181"/>
      <c r="C2" s="182"/>
      <c r="D2" s="318" t="s">
        <v>2</v>
      </c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20"/>
      <c r="P2" s="321" t="s">
        <v>3</v>
      </c>
      <c r="Q2" s="322"/>
    </row>
    <row r="3" spans="1:33" ht="21" customHeight="1" thickBot="1" x14ac:dyDescent="0.25">
      <c r="A3" s="183"/>
      <c r="B3" s="184"/>
      <c r="C3" s="185"/>
      <c r="D3" s="318" t="s">
        <v>289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20"/>
      <c r="P3" s="323"/>
      <c r="Q3" s="324"/>
    </row>
    <row r="4" spans="1:33" ht="19.5" customHeight="1" x14ac:dyDescent="0.2">
      <c r="A4" s="186" t="s">
        <v>5</v>
      </c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306" t="s">
        <v>290</v>
      </c>
      <c r="Q4" s="307"/>
    </row>
    <row r="5" spans="1:33" ht="13.5" thickBot="1" x14ac:dyDescent="0.25">
      <c r="A5" s="186" t="s">
        <v>291</v>
      </c>
      <c r="E5" s="190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308"/>
      <c r="Q5" s="309"/>
    </row>
    <row r="6" spans="1:33" ht="22.5" x14ac:dyDescent="0.2">
      <c r="A6" s="191" t="s">
        <v>9</v>
      </c>
      <c r="B6" s="191" t="s">
        <v>10</v>
      </c>
      <c r="C6" s="191" t="s">
        <v>11</v>
      </c>
      <c r="D6" s="191" t="s">
        <v>292</v>
      </c>
      <c r="E6" s="192" t="s">
        <v>55</v>
      </c>
      <c r="F6" s="192" t="s">
        <v>56</v>
      </c>
      <c r="G6" s="192" t="s">
        <v>57</v>
      </c>
      <c r="H6" s="192" t="s">
        <v>58</v>
      </c>
      <c r="I6" s="192" t="s">
        <v>59</v>
      </c>
      <c r="J6" s="192" t="s">
        <v>60</v>
      </c>
      <c r="K6" s="192" t="s">
        <v>61</v>
      </c>
      <c r="L6" s="192" t="s">
        <v>62</v>
      </c>
      <c r="M6" s="192" t="s">
        <v>63</v>
      </c>
      <c r="N6" s="192" t="s">
        <v>64</v>
      </c>
      <c r="O6" s="192" t="s">
        <v>65</v>
      </c>
      <c r="P6" s="192" t="s">
        <v>66</v>
      </c>
      <c r="Q6" s="192" t="s">
        <v>67</v>
      </c>
    </row>
    <row r="7" spans="1:33" s="193" customFormat="1" ht="21" customHeight="1" x14ac:dyDescent="0.2">
      <c r="A7" s="148" t="s">
        <v>68</v>
      </c>
      <c r="B7" s="148"/>
      <c r="C7" s="148" t="s">
        <v>69</v>
      </c>
      <c r="D7" s="148">
        <f>+D8+D20</f>
        <v>32794053</v>
      </c>
      <c r="E7" s="148">
        <f>+E8+E20</f>
        <v>32794053</v>
      </c>
      <c r="F7" s="148">
        <f t="shared" ref="F7:P7" si="0">+F8+F20</f>
        <v>0</v>
      </c>
      <c r="G7" s="148">
        <f t="shared" si="0"/>
        <v>0</v>
      </c>
      <c r="H7" s="148">
        <f t="shared" si="0"/>
        <v>0</v>
      </c>
      <c r="I7" s="148">
        <f t="shared" si="0"/>
        <v>0</v>
      </c>
      <c r="J7" s="148">
        <f t="shared" si="0"/>
        <v>0</v>
      </c>
      <c r="K7" s="148">
        <f t="shared" si="0"/>
        <v>0</v>
      </c>
      <c r="L7" s="148">
        <f t="shared" si="0"/>
        <v>0</v>
      </c>
      <c r="M7" s="148">
        <f t="shared" si="0"/>
        <v>0</v>
      </c>
      <c r="N7" s="148">
        <f t="shared" si="0"/>
        <v>0</v>
      </c>
      <c r="O7" s="148">
        <f t="shared" si="0"/>
        <v>0</v>
      </c>
      <c r="P7" s="148">
        <f t="shared" si="0"/>
        <v>0</v>
      </c>
      <c r="Q7" s="148">
        <f>+Q8+Q20</f>
        <v>32794053</v>
      </c>
    </row>
    <row r="8" spans="1:33" s="193" customFormat="1" ht="21" customHeight="1" x14ac:dyDescent="0.2">
      <c r="A8" s="125" t="s">
        <v>70</v>
      </c>
      <c r="B8" s="125"/>
      <c r="C8" s="125" t="s">
        <v>71</v>
      </c>
      <c r="D8" s="125">
        <f>SUM(D9)</f>
        <v>28607053</v>
      </c>
      <c r="E8" s="125">
        <f>SUM(E9)</f>
        <v>28607053</v>
      </c>
      <c r="F8" s="125">
        <f t="shared" ref="F8:Q8" si="1">SUM(F9)</f>
        <v>0</v>
      </c>
      <c r="G8" s="125">
        <f t="shared" si="1"/>
        <v>0</v>
      </c>
      <c r="H8" s="125">
        <f t="shared" si="1"/>
        <v>0</v>
      </c>
      <c r="I8" s="125">
        <f t="shared" si="1"/>
        <v>0</v>
      </c>
      <c r="J8" s="125">
        <f t="shared" si="1"/>
        <v>0</v>
      </c>
      <c r="K8" s="125">
        <f t="shared" si="1"/>
        <v>0</v>
      </c>
      <c r="L8" s="125">
        <f t="shared" si="1"/>
        <v>0</v>
      </c>
      <c r="M8" s="125">
        <f t="shared" si="1"/>
        <v>0</v>
      </c>
      <c r="N8" s="125">
        <f t="shared" si="1"/>
        <v>0</v>
      </c>
      <c r="O8" s="125">
        <f t="shared" si="1"/>
        <v>0</v>
      </c>
      <c r="P8" s="125">
        <f t="shared" si="1"/>
        <v>0</v>
      </c>
      <c r="Q8" s="125">
        <f t="shared" si="1"/>
        <v>28607053</v>
      </c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</row>
    <row r="9" spans="1:33" s="198" customFormat="1" ht="16.5" customHeight="1" x14ac:dyDescent="0.2">
      <c r="A9" s="194" t="s">
        <v>72</v>
      </c>
      <c r="B9" s="195"/>
      <c r="C9" s="196" t="s">
        <v>73</v>
      </c>
      <c r="D9" s="196">
        <f>+D10+D16</f>
        <v>28607053</v>
      </c>
      <c r="E9" s="196">
        <f>+E10+E16</f>
        <v>28607053</v>
      </c>
      <c r="F9" s="196">
        <f t="shared" ref="F9:P9" si="2">+F10+F16</f>
        <v>0</v>
      </c>
      <c r="G9" s="196">
        <f t="shared" si="2"/>
        <v>0</v>
      </c>
      <c r="H9" s="196">
        <f t="shared" si="2"/>
        <v>0</v>
      </c>
      <c r="I9" s="196">
        <f t="shared" si="2"/>
        <v>0</v>
      </c>
      <c r="J9" s="196">
        <f t="shared" si="2"/>
        <v>0</v>
      </c>
      <c r="K9" s="196">
        <f t="shared" si="2"/>
        <v>0</v>
      </c>
      <c r="L9" s="196">
        <f t="shared" si="2"/>
        <v>0</v>
      </c>
      <c r="M9" s="196">
        <f t="shared" si="2"/>
        <v>0</v>
      </c>
      <c r="N9" s="196">
        <f t="shared" si="2"/>
        <v>0</v>
      </c>
      <c r="O9" s="196">
        <f t="shared" si="2"/>
        <v>0</v>
      </c>
      <c r="P9" s="196">
        <f t="shared" si="2"/>
        <v>0</v>
      </c>
      <c r="Q9" s="196">
        <f>+Q10+Q16</f>
        <v>28607053</v>
      </c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</row>
    <row r="10" spans="1:33" s="198" customFormat="1" ht="16.5" customHeight="1" x14ac:dyDescent="0.2">
      <c r="A10" s="128" t="s">
        <v>74</v>
      </c>
      <c r="B10" s="91"/>
      <c r="C10" s="90" t="s">
        <v>75</v>
      </c>
      <c r="D10" s="90">
        <f>SUM(D11)</f>
        <v>16268126</v>
      </c>
      <c r="E10" s="90">
        <f>SUM(E12:E15)</f>
        <v>16268126</v>
      </c>
      <c r="F10" s="90">
        <f t="shared" ref="F10:Q10" si="3">SUM(F12:F15)</f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0">
        <f t="shared" si="3"/>
        <v>0</v>
      </c>
      <c r="N10" s="90">
        <f t="shared" si="3"/>
        <v>0</v>
      </c>
      <c r="O10" s="90">
        <f t="shared" si="3"/>
        <v>0</v>
      </c>
      <c r="P10" s="90">
        <f t="shared" si="3"/>
        <v>0</v>
      </c>
      <c r="Q10" s="90">
        <f t="shared" si="3"/>
        <v>16268126</v>
      </c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</row>
    <row r="11" spans="1:33" s="198" customFormat="1" ht="16.5" customHeight="1" x14ac:dyDescent="0.2">
      <c r="A11" s="199" t="s">
        <v>76</v>
      </c>
      <c r="B11" s="31"/>
      <c r="C11" s="30" t="s">
        <v>77</v>
      </c>
      <c r="D11" s="30">
        <f>SUM(D12:D15)</f>
        <v>16268126</v>
      </c>
      <c r="E11" s="30">
        <f>SUM(E12:E15)</f>
        <v>16268126</v>
      </c>
      <c r="F11" s="30">
        <f t="shared" ref="F11:Q11" si="4">SUM(F12:F15)</f>
        <v>0</v>
      </c>
      <c r="G11" s="30">
        <f t="shared" si="4"/>
        <v>0</v>
      </c>
      <c r="H11" s="30">
        <f t="shared" si="4"/>
        <v>0</v>
      </c>
      <c r="I11" s="30">
        <f t="shared" si="4"/>
        <v>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16268126</v>
      </c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</row>
    <row r="12" spans="1:33" s="197" customFormat="1" ht="16.5" customHeight="1" x14ac:dyDescent="0.2">
      <c r="A12" s="200" t="s">
        <v>78</v>
      </c>
      <c r="B12" s="201" t="s">
        <v>79</v>
      </c>
      <c r="C12" s="95" t="s">
        <v>80</v>
      </c>
      <c r="D12" s="95">
        <v>4334286</v>
      </c>
      <c r="E12" s="202">
        <v>4334286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202">
        <v>0</v>
      </c>
      <c r="P12" s="202">
        <v>0</v>
      </c>
      <c r="Q12" s="202">
        <f>SUM(E12:P12)</f>
        <v>4334286</v>
      </c>
    </row>
    <row r="13" spans="1:33" s="197" customFormat="1" ht="16.5" customHeight="1" x14ac:dyDescent="0.2">
      <c r="A13" s="200" t="s">
        <v>89</v>
      </c>
      <c r="B13" s="203">
        <v>10</v>
      </c>
      <c r="C13" s="95" t="s">
        <v>90</v>
      </c>
      <c r="D13" s="95">
        <v>1983826</v>
      </c>
      <c r="E13" s="202">
        <v>1983826</v>
      </c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>
        <f t="shared" ref="Q13:Q15" si="5">SUM(E13:P13)</f>
        <v>1983826</v>
      </c>
    </row>
    <row r="14" spans="1:33" s="197" customFormat="1" ht="16.5" customHeight="1" x14ac:dyDescent="0.2">
      <c r="A14" s="200" t="s">
        <v>95</v>
      </c>
      <c r="B14" s="203">
        <v>10</v>
      </c>
      <c r="C14" s="95" t="s">
        <v>96</v>
      </c>
      <c r="D14" s="95">
        <v>2338236</v>
      </c>
      <c r="E14" s="202">
        <v>2338236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>
        <f t="shared" si="5"/>
        <v>2338236</v>
      </c>
    </row>
    <row r="15" spans="1:33" s="197" customFormat="1" ht="16.5" customHeight="1" x14ac:dyDescent="0.2">
      <c r="A15" s="200" t="s">
        <v>97</v>
      </c>
      <c r="B15" s="203">
        <v>10</v>
      </c>
      <c r="C15" s="95" t="s">
        <v>98</v>
      </c>
      <c r="D15" s="95">
        <v>7611778</v>
      </c>
      <c r="E15" s="202">
        <v>7611778</v>
      </c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>
        <f t="shared" si="5"/>
        <v>7611778</v>
      </c>
    </row>
    <row r="16" spans="1:33" s="197" customFormat="1" ht="16.5" customHeight="1" x14ac:dyDescent="0.2">
      <c r="A16" s="128" t="s">
        <v>119</v>
      </c>
      <c r="B16" s="91"/>
      <c r="C16" s="90" t="s">
        <v>120</v>
      </c>
      <c r="D16" s="90">
        <f>SUM(D17)</f>
        <v>12338927</v>
      </c>
      <c r="E16" s="90">
        <f>SUM(E17)</f>
        <v>12338927</v>
      </c>
      <c r="F16" s="90">
        <f t="shared" ref="F16:Q16" si="6">SUM(F17)</f>
        <v>0</v>
      </c>
      <c r="G16" s="90">
        <f t="shared" si="6"/>
        <v>0</v>
      </c>
      <c r="H16" s="90">
        <f t="shared" si="6"/>
        <v>0</v>
      </c>
      <c r="I16" s="90">
        <f t="shared" si="6"/>
        <v>0</v>
      </c>
      <c r="J16" s="90">
        <f t="shared" si="6"/>
        <v>0</v>
      </c>
      <c r="K16" s="90">
        <f t="shared" si="6"/>
        <v>0</v>
      </c>
      <c r="L16" s="90">
        <f t="shared" si="6"/>
        <v>0</v>
      </c>
      <c r="M16" s="90">
        <f t="shared" si="6"/>
        <v>0</v>
      </c>
      <c r="N16" s="90">
        <f t="shared" si="6"/>
        <v>0</v>
      </c>
      <c r="O16" s="90">
        <f t="shared" si="6"/>
        <v>0</v>
      </c>
      <c r="P16" s="90">
        <f t="shared" si="6"/>
        <v>0</v>
      </c>
      <c r="Q16" s="90">
        <f t="shared" si="6"/>
        <v>12338927</v>
      </c>
    </row>
    <row r="17" spans="1:19" s="197" customFormat="1" ht="16.5" customHeight="1" x14ac:dyDescent="0.2">
      <c r="A17" s="199" t="s">
        <v>121</v>
      </c>
      <c r="B17" s="31"/>
      <c r="C17" s="30" t="s">
        <v>122</v>
      </c>
      <c r="D17" s="30">
        <f>SUM(D18:D19)</f>
        <v>12338927</v>
      </c>
      <c r="E17" s="30">
        <f>SUM(E18:E19)</f>
        <v>12338927</v>
      </c>
      <c r="F17" s="30">
        <f t="shared" ref="F17:Q17" si="7">SUM(F18:F19)</f>
        <v>0</v>
      </c>
      <c r="G17" s="30">
        <f t="shared" si="7"/>
        <v>0</v>
      </c>
      <c r="H17" s="30">
        <f t="shared" si="7"/>
        <v>0</v>
      </c>
      <c r="I17" s="30">
        <f t="shared" si="7"/>
        <v>0</v>
      </c>
      <c r="J17" s="30">
        <f t="shared" si="7"/>
        <v>0</v>
      </c>
      <c r="K17" s="30">
        <f t="shared" si="7"/>
        <v>0</v>
      </c>
      <c r="L17" s="30">
        <f t="shared" si="7"/>
        <v>0</v>
      </c>
      <c r="M17" s="30">
        <f t="shared" si="7"/>
        <v>0</v>
      </c>
      <c r="N17" s="30">
        <f t="shared" si="7"/>
        <v>0</v>
      </c>
      <c r="O17" s="30">
        <f t="shared" si="7"/>
        <v>0</v>
      </c>
      <c r="P17" s="30">
        <f t="shared" si="7"/>
        <v>0</v>
      </c>
      <c r="Q17" s="30">
        <f t="shared" si="7"/>
        <v>12338927</v>
      </c>
    </row>
    <row r="18" spans="1:19" s="197" customFormat="1" ht="16.5" customHeight="1" x14ac:dyDescent="0.2">
      <c r="A18" s="95" t="s">
        <v>125</v>
      </c>
      <c r="B18" s="203">
        <v>10</v>
      </c>
      <c r="C18" s="95" t="s">
        <v>126</v>
      </c>
      <c r="D18" s="95">
        <v>11376583</v>
      </c>
      <c r="E18" s="202">
        <v>11376583</v>
      </c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>
        <f>SUM(E18:P18)</f>
        <v>11376583</v>
      </c>
    </row>
    <row r="19" spans="1:19" s="197" customFormat="1" ht="16.5" customHeight="1" x14ac:dyDescent="0.2">
      <c r="A19" s="95" t="s">
        <v>127</v>
      </c>
      <c r="B19" s="203">
        <v>10</v>
      </c>
      <c r="C19" s="95" t="s">
        <v>128</v>
      </c>
      <c r="D19" s="95">
        <v>962344</v>
      </c>
      <c r="E19" s="202">
        <v>962344</v>
      </c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>
        <f>SUM(E19:P19)</f>
        <v>962344</v>
      </c>
    </row>
    <row r="20" spans="1:19" s="193" customFormat="1" ht="16.5" customHeight="1" x14ac:dyDescent="0.2">
      <c r="A20" s="123" t="s">
        <v>139</v>
      </c>
      <c r="B20" s="124"/>
      <c r="C20" s="125" t="s">
        <v>293</v>
      </c>
      <c r="D20" s="125">
        <f>SUM(D21)</f>
        <v>4187000</v>
      </c>
      <c r="E20" s="125">
        <f>SUM(E21)</f>
        <v>4187000</v>
      </c>
      <c r="F20" s="125">
        <f t="shared" ref="F20:Q21" si="8">SUM(F21)</f>
        <v>0</v>
      </c>
      <c r="G20" s="125">
        <f t="shared" si="8"/>
        <v>0</v>
      </c>
      <c r="H20" s="125">
        <f t="shared" si="8"/>
        <v>0</v>
      </c>
      <c r="I20" s="125">
        <f t="shared" si="8"/>
        <v>0</v>
      </c>
      <c r="J20" s="125">
        <f t="shared" si="8"/>
        <v>0</v>
      </c>
      <c r="K20" s="125">
        <f t="shared" si="8"/>
        <v>0</v>
      </c>
      <c r="L20" s="125">
        <f t="shared" si="8"/>
        <v>0</v>
      </c>
      <c r="M20" s="125">
        <f t="shared" si="8"/>
        <v>0</v>
      </c>
      <c r="N20" s="125">
        <f t="shared" si="8"/>
        <v>0</v>
      </c>
      <c r="O20" s="125">
        <f t="shared" si="8"/>
        <v>0</v>
      </c>
      <c r="P20" s="125">
        <f t="shared" si="8"/>
        <v>0</v>
      </c>
      <c r="Q20" s="125">
        <f>SUM(Q21)</f>
        <v>4187000</v>
      </c>
    </row>
    <row r="21" spans="1:19" s="193" customFormat="1" ht="16.5" customHeight="1" x14ac:dyDescent="0.2">
      <c r="A21" s="204" t="s">
        <v>153</v>
      </c>
      <c r="B21" s="205"/>
      <c r="C21" s="204" t="s">
        <v>294</v>
      </c>
      <c r="D21" s="206">
        <f>SUM(D22)</f>
        <v>4187000</v>
      </c>
      <c r="E21" s="206">
        <f>SUM(E22)</f>
        <v>4187000</v>
      </c>
      <c r="F21" s="206">
        <f t="shared" si="8"/>
        <v>0</v>
      </c>
      <c r="G21" s="206">
        <f t="shared" si="8"/>
        <v>0</v>
      </c>
      <c r="H21" s="206">
        <f t="shared" si="8"/>
        <v>0</v>
      </c>
      <c r="I21" s="206">
        <f t="shared" si="8"/>
        <v>0</v>
      </c>
      <c r="J21" s="206">
        <f t="shared" si="8"/>
        <v>0</v>
      </c>
      <c r="K21" s="206">
        <f t="shared" si="8"/>
        <v>0</v>
      </c>
      <c r="L21" s="206">
        <f t="shared" si="8"/>
        <v>0</v>
      </c>
      <c r="M21" s="206">
        <f t="shared" si="8"/>
        <v>0</v>
      </c>
      <c r="N21" s="206">
        <f t="shared" si="8"/>
        <v>0</v>
      </c>
      <c r="O21" s="206">
        <f t="shared" si="8"/>
        <v>0</v>
      </c>
      <c r="P21" s="206">
        <f t="shared" si="8"/>
        <v>0</v>
      </c>
      <c r="Q21" s="206">
        <f t="shared" si="8"/>
        <v>4187000</v>
      </c>
    </row>
    <row r="22" spans="1:19" s="193" customFormat="1" ht="16.5" customHeight="1" x14ac:dyDescent="0.2">
      <c r="A22" s="207" t="s">
        <v>183</v>
      </c>
      <c r="B22" s="208"/>
      <c r="C22" s="207" t="s">
        <v>184</v>
      </c>
      <c r="D22" s="209">
        <f>SUM(D23+D25)</f>
        <v>4187000</v>
      </c>
      <c r="E22" s="209">
        <f>SUM(E23+E25)</f>
        <v>4187000</v>
      </c>
      <c r="F22" s="209">
        <f t="shared" ref="F22:P22" si="9">SUM(F23+F25)</f>
        <v>0</v>
      </c>
      <c r="G22" s="209">
        <f t="shared" si="9"/>
        <v>0</v>
      </c>
      <c r="H22" s="209">
        <f t="shared" si="9"/>
        <v>0</v>
      </c>
      <c r="I22" s="209">
        <f t="shared" si="9"/>
        <v>0</v>
      </c>
      <c r="J22" s="209">
        <f t="shared" si="9"/>
        <v>0</v>
      </c>
      <c r="K22" s="209">
        <f t="shared" si="9"/>
        <v>0</v>
      </c>
      <c r="L22" s="209">
        <f t="shared" si="9"/>
        <v>0</v>
      </c>
      <c r="M22" s="209">
        <f t="shared" si="9"/>
        <v>0</v>
      </c>
      <c r="N22" s="209">
        <f t="shared" si="9"/>
        <v>0</v>
      </c>
      <c r="O22" s="209">
        <f t="shared" si="9"/>
        <v>0</v>
      </c>
      <c r="P22" s="209">
        <f t="shared" si="9"/>
        <v>0</v>
      </c>
      <c r="Q22" s="209">
        <f>SUM(Q23+Q25)</f>
        <v>4187000</v>
      </c>
    </row>
    <row r="23" spans="1:19" s="193" customFormat="1" ht="16.5" customHeight="1" x14ac:dyDescent="0.2">
      <c r="A23" s="210" t="s">
        <v>185</v>
      </c>
      <c r="B23" s="211"/>
      <c r="C23" s="212" t="s">
        <v>295</v>
      </c>
      <c r="D23" s="213">
        <f>SUM(D24)</f>
        <v>9800</v>
      </c>
      <c r="E23" s="213">
        <f>SUM(E24)</f>
        <v>9800</v>
      </c>
      <c r="F23" s="213">
        <f t="shared" ref="F23:Q23" si="10">SUM(F24)</f>
        <v>0</v>
      </c>
      <c r="G23" s="213">
        <f t="shared" si="10"/>
        <v>0</v>
      </c>
      <c r="H23" s="213">
        <f t="shared" si="10"/>
        <v>0</v>
      </c>
      <c r="I23" s="213">
        <f t="shared" si="10"/>
        <v>0</v>
      </c>
      <c r="J23" s="213">
        <f t="shared" si="10"/>
        <v>0</v>
      </c>
      <c r="K23" s="213">
        <f t="shared" si="10"/>
        <v>0</v>
      </c>
      <c r="L23" s="213">
        <f t="shared" si="10"/>
        <v>0</v>
      </c>
      <c r="M23" s="213">
        <f t="shared" si="10"/>
        <v>0</v>
      </c>
      <c r="N23" s="213">
        <f t="shared" si="10"/>
        <v>0</v>
      </c>
      <c r="O23" s="213">
        <f t="shared" si="10"/>
        <v>0</v>
      </c>
      <c r="P23" s="213">
        <f t="shared" si="10"/>
        <v>0</v>
      </c>
      <c r="Q23" s="213">
        <f t="shared" si="10"/>
        <v>9800</v>
      </c>
    </row>
    <row r="24" spans="1:19" s="197" customFormat="1" ht="16.5" customHeight="1" x14ac:dyDescent="0.2">
      <c r="A24" s="108" t="s">
        <v>195</v>
      </c>
      <c r="B24" s="214" t="s">
        <v>79</v>
      </c>
      <c r="C24" s="215" t="s">
        <v>196</v>
      </c>
      <c r="D24" s="108">
        <v>9800</v>
      </c>
      <c r="E24" s="216">
        <v>9800</v>
      </c>
      <c r="F24" s="216">
        <v>0</v>
      </c>
      <c r="G24" s="216">
        <v>0</v>
      </c>
      <c r="H24" s="216">
        <v>0</v>
      </c>
      <c r="I24" s="216"/>
      <c r="J24" s="216"/>
      <c r="K24" s="216"/>
      <c r="L24" s="216"/>
      <c r="M24" s="216"/>
      <c r="N24" s="216"/>
      <c r="O24" s="216"/>
      <c r="P24" s="216"/>
      <c r="Q24" s="216">
        <f>SUM(E24:P24)</f>
        <v>9800</v>
      </c>
    </row>
    <row r="25" spans="1:19" s="193" customFormat="1" ht="16.5" customHeight="1" x14ac:dyDescent="0.2">
      <c r="A25" s="210" t="s">
        <v>217</v>
      </c>
      <c r="B25" s="211"/>
      <c r="C25" s="210" t="s">
        <v>218</v>
      </c>
      <c r="D25" s="217">
        <f>SUM(D26)</f>
        <v>4177200</v>
      </c>
      <c r="E25" s="217">
        <f>SUM(E26)</f>
        <v>4177200</v>
      </c>
      <c r="F25" s="217">
        <f t="shared" ref="F25:Q25" si="11">SUM(F26)</f>
        <v>0</v>
      </c>
      <c r="G25" s="217">
        <f t="shared" si="11"/>
        <v>0</v>
      </c>
      <c r="H25" s="217">
        <f t="shared" si="11"/>
        <v>0</v>
      </c>
      <c r="I25" s="217">
        <f t="shared" si="11"/>
        <v>0</v>
      </c>
      <c r="J25" s="217">
        <f t="shared" si="11"/>
        <v>0</v>
      </c>
      <c r="K25" s="217">
        <f t="shared" si="11"/>
        <v>0</v>
      </c>
      <c r="L25" s="217">
        <f t="shared" si="11"/>
        <v>0</v>
      </c>
      <c r="M25" s="217">
        <f t="shared" si="11"/>
        <v>0</v>
      </c>
      <c r="N25" s="217">
        <f t="shared" si="11"/>
        <v>0</v>
      </c>
      <c r="O25" s="217">
        <f t="shared" si="11"/>
        <v>0</v>
      </c>
      <c r="P25" s="217">
        <f t="shared" si="11"/>
        <v>0</v>
      </c>
      <c r="Q25" s="217">
        <f t="shared" si="11"/>
        <v>4177200</v>
      </c>
    </row>
    <row r="26" spans="1:19" s="197" customFormat="1" ht="16.5" customHeight="1" x14ac:dyDescent="0.2">
      <c r="A26" s="105" t="s">
        <v>219</v>
      </c>
      <c r="B26" s="218" t="s">
        <v>79</v>
      </c>
      <c r="C26" s="219" t="s">
        <v>220</v>
      </c>
      <c r="D26" s="105">
        <v>4177200</v>
      </c>
      <c r="E26" s="220">
        <v>4177200</v>
      </c>
      <c r="F26" s="220">
        <v>0</v>
      </c>
      <c r="G26" s="220">
        <v>0</v>
      </c>
      <c r="H26" s="220">
        <v>0</v>
      </c>
      <c r="I26" s="220"/>
      <c r="J26" s="220"/>
      <c r="K26" s="220"/>
      <c r="L26" s="220"/>
      <c r="M26" s="220"/>
      <c r="N26" s="220"/>
      <c r="O26" s="220"/>
      <c r="P26" s="220"/>
      <c r="Q26" s="220">
        <f>SUM(E26:P26)</f>
        <v>4177200</v>
      </c>
    </row>
    <row r="27" spans="1:19" s="181" customFormat="1" ht="16.5" customHeight="1" x14ac:dyDescent="0.2">
      <c r="A27" s="310" t="s">
        <v>296</v>
      </c>
      <c r="B27" s="311"/>
      <c r="C27" s="312"/>
      <c r="D27" s="221">
        <f>+D7</f>
        <v>32794053</v>
      </c>
      <c r="E27" s="221">
        <f>+E7</f>
        <v>32794053</v>
      </c>
      <c r="F27" s="221">
        <f t="shared" ref="F27:Q27" si="12">+F7</f>
        <v>0</v>
      </c>
      <c r="G27" s="221">
        <f t="shared" si="12"/>
        <v>0</v>
      </c>
      <c r="H27" s="221">
        <f t="shared" si="12"/>
        <v>0</v>
      </c>
      <c r="I27" s="221">
        <f t="shared" si="12"/>
        <v>0</v>
      </c>
      <c r="J27" s="221">
        <f t="shared" si="12"/>
        <v>0</v>
      </c>
      <c r="K27" s="221">
        <f t="shared" si="12"/>
        <v>0</v>
      </c>
      <c r="L27" s="221">
        <f t="shared" si="12"/>
        <v>0</v>
      </c>
      <c r="M27" s="221">
        <f t="shared" si="12"/>
        <v>0</v>
      </c>
      <c r="N27" s="221">
        <f t="shared" si="12"/>
        <v>0</v>
      </c>
      <c r="O27" s="221">
        <f t="shared" si="12"/>
        <v>0</v>
      </c>
      <c r="P27" s="221">
        <f t="shared" si="12"/>
        <v>0</v>
      </c>
      <c r="Q27" s="221">
        <f t="shared" si="12"/>
        <v>32794053</v>
      </c>
    </row>
    <row r="28" spans="1:19" s="279" customFormat="1" x14ac:dyDescent="0.2">
      <c r="D28" s="280"/>
      <c r="E28" s="280"/>
      <c r="S28" s="281"/>
    </row>
    <row r="29" spans="1:19" s="279" customFormat="1" x14ac:dyDescent="0.2">
      <c r="D29" s="280"/>
      <c r="E29" s="280"/>
      <c r="S29" s="281"/>
    </row>
    <row r="30" spans="1:19" s="279" customFormat="1" x14ac:dyDescent="0.2">
      <c r="D30" s="280"/>
      <c r="E30" s="282"/>
      <c r="F30" s="282"/>
      <c r="Q30" s="282"/>
    </row>
    <row r="31" spans="1:19" s="279" customFormat="1" x14ac:dyDescent="0.2">
      <c r="D31" s="280"/>
      <c r="E31" s="280"/>
      <c r="Q31" s="282"/>
    </row>
    <row r="32" spans="1:19" s="279" customFormat="1" x14ac:dyDescent="0.2">
      <c r="D32" s="280"/>
      <c r="E32" s="280"/>
      <c r="F32" s="283"/>
      <c r="Q32" s="282"/>
    </row>
    <row r="33" spans="4:19" s="279" customFormat="1" x14ac:dyDescent="0.2">
      <c r="D33" s="280"/>
      <c r="E33" s="280"/>
    </row>
    <row r="34" spans="4:19" x14ac:dyDescent="0.2">
      <c r="Q34" s="222"/>
      <c r="R34" s="222"/>
      <c r="S34" s="222"/>
    </row>
    <row r="35" spans="4:19" x14ac:dyDescent="0.2">
      <c r="E35" s="187">
        <v>0</v>
      </c>
      <c r="Q35" s="187">
        <f>D27-Q27</f>
        <v>0</v>
      </c>
    </row>
  </sheetData>
  <mergeCells count="9">
    <mergeCell ref="P4:Q4"/>
    <mergeCell ref="P5:Q5"/>
    <mergeCell ref="A27:C27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Q12:Q24 Q26" formulaRange="1"/>
    <ignoredError sqref="D22" formula="1"/>
    <ignoredError sqref="Q25" formula="1" formulaRange="1"/>
    <ignoredError sqref="B24:B26 B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A954-EB6F-40FE-A820-E4389C1ABAA7}">
  <sheetPr>
    <tabColor theme="0" tint="-0.249977111117893"/>
  </sheetPr>
  <dimension ref="A1:BN85"/>
  <sheetViews>
    <sheetView workbookViewId="0">
      <pane ySplit="6" topLeftCell="A10" activePane="bottomLeft" state="frozen"/>
      <selection pane="bottomLeft" activeCell="E53" sqref="E53:E56"/>
    </sheetView>
  </sheetViews>
  <sheetFormatPr baseColWidth="10" defaultRowHeight="12" x14ac:dyDescent="0.2"/>
  <cols>
    <col min="1" max="1" width="23.42578125" style="160" customWidth="1"/>
    <col min="2" max="2" width="4" style="160" bestFit="1" customWidth="1"/>
    <col min="3" max="3" width="69" style="160" customWidth="1"/>
    <col min="4" max="4" width="16.42578125" style="160" customWidth="1"/>
    <col min="5" max="5" width="16.42578125" style="233" customWidth="1"/>
    <col min="6" max="6" width="16.42578125" style="233" hidden="1" customWidth="1"/>
    <col min="7" max="7" width="16.42578125" style="233" customWidth="1"/>
    <col min="8" max="17" width="16.42578125" style="233" hidden="1" customWidth="1"/>
    <col min="18" max="18" width="16.42578125" style="233" customWidth="1"/>
    <col min="19" max="19" width="16.42578125" style="233" hidden="1" customWidth="1"/>
    <col min="20" max="20" width="16.42578125" style="160" customWidth="1"/>
    <col min="21" max="21" width="17.85546875" style="160" hidden="1" customWidth="1"/>
    <col min="22" max="30" width="16.42578125" style="160" hidden="1" customWidth="1"/>
    <col min="31" max="31" width="18.140625" style="160" customWidth="1"/>
    <col min="32" max="32" width="17.140625" style="160" customWidth="1"/>
    <col min="33" max="33" width="15.28515625" style="160" bestFit="1" customWidth="1"/>
    <col min="34" max="34" width="18.7109375" style="160" bestFit="1" customWidth="1"/>
    <col min="35" max="36" width="12" style="160" bestFit="1" customWidth="1"/>
    <col min="37" max="16384" width="11.42578125" style="160"/>
  </cols>
  <sheetData>
    <row r="1" spans="1:66" ht="22.5" customHeight="1" x14ac:dyDescent="0.2">
      <c r="A1" s="223"/>
      <c r="B1" s="224"/>
      <c r="C1" s="225"/>
      <c r="D1" s="327" t="s">
        <v>0</v>
      </c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291" t="s">
        <v>297</v>
      </c>
      <c r="AE1" s="292"/>
    </row>
    <row r="2" spans="1:66" ht="22.5" customHeight="1" x14ac:dyDescent="0.2">
      <c r="A2" s="226"/>
      <c r="B2" s="227"/>
      <c r="C2" s="228"/>
      <c r="D2" s="327" t="s">
        <v>2</v>
      </c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293" t="s">
        <v>3</v>
      </c>
      <c r="AE2" s="294"/>
    </row>
    <row r="3" spans="1:66" ht="22.5" customHeight="1" thickBot="1" x14ac:dyDescent="0.25">
      <c r="A3" s="229"/>
      <c r="B3" s="230"/>
      <c r="C3" s="231"/>
      <c r="D3" s="327" t="s">
        <v>298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295"/>
      <c r="AE3" s="296"/>
    </row>
    <row r="4" spans="1:66" ht="14.25" customHeight="1" x14ac:dyDescent="0.2">
      <c r="A4" s="232" t="s">
        <v>5</v>
      </c>
      <c r="S4" s="234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97" t="s">
        <v>299</v>
      </c>
      <c r="AE4" s="298"/>
    </row>
    <row r="5" spans="1:66" x14ac:dyDescent="0.2">
      <c r="A5" s="232" t="s">
        <v>300</v>
      </c>
      <c r="S5" s="235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89"/>
      <c r="AE5" s="325"/>
    </row>
    <row r="6" spans="1:66" ht="24" x14ac:dyDescent="0.2">
      <c r="A6" s="236" t="s">
        <v>9</v>
      </c>
      <c r="B6" s="236" t="s">
        <v>10</v>
      </c>
      <c r="C6" s="236" t="s">
        <v>301</v>
      </c>
      <c r="D6" s="236" t="s">
        <v>302</v>
      </c>
      <c r="E6" s="236" t="s">
        <v>303</v>
      </c>
      <c r="F6" s="237" t="s">
        <v>42</v>
      </c>
      <c r="G6" s="237" t="s">
        <v>43</v>
      </c>
      <c r="H6" s="237" t="s">
        <v>44</v>
      </c>
      <c r="I6" s="237" t="s">
        <v>45</v>
      </c>
      <c r="J6" s="237" t="s">
        <v>46</v>
      </c>
      <c r="K6" s="237" t="s">
        <v>47</v>
      </c>
      <c r="L6" s="237" t="s">
        <v>48</v>
      </c>
      <c r="M6" s="237" t="s">
        <v>49</v>
      </c>
      <c r="N6" s="237" t="s">
        <v>50</v>
      </c>
      <c r="O6" s="237" t="s">
        <v>51</v>
      </c>
      <c r="P6" s="237" t="s">
        <v>52</v>
      </c>
      <c r="Q6" s="237" t="s">
        <v>53</v>
      </c>
      <c r="R6" s="237" t="s">
        <v>54</v>
      </c>
      <c r="S6" s="237" t="s">
        <v>55</v>
      </c>
      <c r="T6" s="237" t="s">
        <v>56</v>
      </c>
      <c r="U6" s="237" t="s">
        <v>57</v>
      </c>
      <c r="V6" s="237" t="s">
        <v>58</v>
      </c>
      <c r="W6" s="237" t="s">
        <v>59</v>
      </c>
      <c r="X6" s="237" t="s">
        <v>60</v>
      </c>
      <c r="Y6" s="237" t="s">
        <v>61</v>
      </c>
      <c r="Z6" s="237" t="s">
        <v>62</v>
      </c>
      <c r="AA6" s="237" t="s">
        <v>63</v>
      </c>
      <c r="AB6" s="237" t="s">
        <v>64</v>
      </c>
      <c r="AC6" s="237" t="s">
        <v>65</v>
      </c>
      <c r="AD6" s="237" t="s">
        <v>66</v>
      </c>
      <c r="AE6" s="237" t="s">
        <v>67</v>
      </c>
    </row>
    <row r="7" spans="1:66" s="239" customFormat="1" ht="23.25" customHeight="1" x14ac:dyDescent="0.2">
      <c r="A7" s="125" t="s">
        <v>68</v>
      </c>
      <c r="B7" s="125"/>
      <c r="C7" s="125" t="s">
        <v>69</v>
      </c>
      <c r="D7" s="125">
        <f>+D8+D39</f>
        <v>2301162354.6300001</v>
      </c>
      <c r="E7" s="125">
        <f t="shared" ref="E7:AE7" si="0">+E8+E39</f>
        <v>2286046958.6900001</v>
      </c>
      <c r="F7" s="125">
        <f t="shared" si="0"/>
        <v>823251712.30999994</v>
      </c>
      <c r="G7" s="125">
        <f t="shared" si="0"/>
        <v>464560431.68000001</v>
      </c>
      <c r="H7" s="125">
        <f t="shared" si="0"/>
        <v>0</v>
      </c>
      <c r="I7" s="125">
        <f t="shared" si="0"/>
        <v>0</v>
      </c>
      <c r="J7" s="125">
        <f t="shared" si="0"/>
        <v>0</v>
      </c>
      <c r="K7" s="125">
        <f t="shared" si="0"/>
        <v>0</v>
      </c>
      <c r="L7" s="125">
        <f t="shared" si="0"/>
        <v>0</v>
      </c>
      <c r="M7" s="125">
        <f t="shared" si="0"/>
        <v>0</v>
      </c>
      <c r="N7" s="125">
        <f t="shared" si="0"/>
        <v>0</v>
      </c>
      <c r="O7" s="125">
        <f t="shared" si="0"/>
        <v>0</v>
      </c>
      <c r="P7" s="125">
        <f t="shared" si="0"/>
        <v>0</v>
      </c>
      <c r="Q7" s="125">
        <f t="shared" si="0"/>
        <v>0</v>
      </c>
      <c r="R7" s="125">
        <f>+R8+R39</f>
        <v>1287812143.99</v>
      </c>
      <c r="S7" s="125">
        <f t="shared" si="0"/>
        <v>183248238.67000002</v>
      </c>
      <c r="T7" s="125">
        <f t="shared" si="0"/>
        <v>1064416310.51</v>
      </c>
      <c r="U7" s="125">
        <f t="shared" si="0"/>
        <v>0</v>
      </c>
      <c r="V7" s="125">
        <f t="shared" si="0"/>
        <v>0</v>
      </c>
      <c r="W7" s="125">
        <f t="shared" si="0"/>
        <v>0</v>
      </c>
      <c r="X7" s="125">
        <f t="shared" si="0"/>
        <v>0</v>
      </c>
      <c r="Y7" s="125">
        <f t="shared" si="0"/>
        <v>0</v>
      </c>
      <c r="Z7" s="125">
        <f t="shared" si="0"/>
        <v>0</v>
      </c>
      <c r="AA7" s="125">
        <f t="shared" si="0"/>
        <v>0</v>
      </c>
      <c r="AB7" s="125">
        <f t="shared" si="0"/>
        <v>0</v>
      </c>
      <c r="AC7" s="125">
        <f t="shared" si="0"/>
        <v>0</v>
      </c>
      <c r="AD7" s="125">
        <f t="shared" si="0"/>
        <v>0</v>
      </c>
      <c r="AE7" s="125">
        <f t="shared" si="0"/>
        <v>1247664549.1800001</v>
      </c>
      <c r="AF7" s="238"/>
    </row>
    <row r="8" spans="1:66" s="242" customFormat="1" ht="18" customHeight="1" x14ac:dyDescent="0.2">
      <c r="A8" s="125" t="s">
        <v>139</v>
      </c>
      <c r="B8" s="124"/>
      <c r="C8" s="123" t="s">
        <v>140</v>
      </c>
      <c r="D8" s="125">
        <f>+D9+D15</f>
        <v>2203894539.6300001</v>
      </c>
      <c r="E8" s="125">
        <f>+E9+E15</f>
        <v>2188779143.6900001</v>
      </c>
      <c r="F8" s="125">
        <f>+F9+F15</f>
        <v>823251712.30999994</v>
      </c>
      <c r="G8" s="125">
        <f t="shared" ref="G8:AE8" si="1">+G9+G15</f>
        <v>460489901.68000001</v>
      </c>
      <c r="H8" s="125">
        <f t="shared" si="1"/>
        <v>0</v>
      </c>
      <c r="I8" s="125">
        <f t="shared" si="1"/>
        <v>0</v>
      </c>
      <c r="J8" s="125">
        <f t="shared" si="1"/>
        <v>0</v>
      </c>
      <c r="K8" s="125">
        <f t="shared" si="1"/>
        <v>0</v>
      </c>
      <c r="L8" s="125">
        <f t="shared" si="1"/>
        <v>0</v>
      </c>
      <c r="M8" s="125">
        <f t="shared" si="1"/>
        <v>0</v>
      </c>
      <c r="N8" s="125">
        <f t="shared" si="1"/>
        <v>0</v>
      </c>
      <c r="O8" s="125">
        <f t="shared" si="1"/>
        <v>0</v>
      </c>
      <c r="P8" s="125">
        <f t="shared" si="1"/>
        <v>0</v>
      </c>
      <c r="Q8" s="125">
        <f t="shared" si="1"/>
        <v>0</v>
      </c>
      <c r="R8" s="125">
        <f>+R9+R15</f>
        <v>1283741613.99</v>
      </c>
      <c r="S8" s="125">
        <f t="shared" si="1"/>
        <v>183248238.67000002</v>
      </c>
      <c r="T8" s="125">
        <f t="shared" si="1"/>
        <v>1060345780.51</v>
      </c>
      <c r="U8" s="125">
        <f t="shared" si="1"/>
        <v>0</v>
      </c>
      <c r="V8" s="125">
        <f t="shared" si="1"/>
        <v>0</v>
      </c>
      <c r="W8" s="125">
        <f t="shared" si="1"/>
        <v>0</v>
      </c>
      <c r="X8" s="125">
        <f t="shared" si="1"/>
        <v>0</v>
      </c>
      <c r="Y8" s="125">
        <f t="shared" si="1"/>
        <v>0</v>
      </c>
      <c r="Z8" s="125">
        <f t="shared" si="1"/>
        <v>0</v>
      </c>
      <c r="AA8" s="125">
        <f t="shared" si="1"/>
        <v>0</v>
      </c>
      <c r="AB8" s="125">
        <f t="shared" si="1"/>
        <v>0</v>
      </c>
      <c r="AC8" s="125">
        <f t="shared" si="1"/>
        <v>0</v>
      </c>
      <c r="AD8" s="125">
        <f t="shared" si="1"/>
        <v>0</v>
      </c>
      <c r="AE8" s="125">
        <f t="shared" si="1"/>
        <v>1243594019.1800001</v>
      </c>
      <c r="AF8" s="238"/>
      <c r="AG8" s="240"/>
      <c r="AH8" s="241"/>
    </row>
    <row r="9" spans="1:66" s="227" customFormat="1" ht="18" customHeight="1" x14ac:dyDescent="0.2">
      <c r="A9" s="243" t="s">
        <v>141</v>
      </c>
      <c r="B9" s="244"/>
      <c r="C9" s="243" t="s">
        <v>142</v>
      </c>
      <c r="D9" s="243">
        <f>+D10</f>
        <v>298779202.29000002</v>
      </c>
      <c r="E9" s="243">
        <f>+E10</f>
        <v>298779202.29000002</v>
      </c>
      <c r="F9" s="243">
        <f>+F10</f>
        <v>0</v>
      </c>
      <c r="G9" s="243">
        <f>+G10</f>
        <v>104398909.44</v>
      </c>
      <c r="H9" s="243">
        <f t="shared" ref="H9:AE9" si="2">+H10</f>
        <v>0</v>
      </c>
      <c r="I9" s="243">
        <f t="shared" si="2"/>
        <v>0</v>
      </c>
      <c r="J9" s="243">
        <f t="shared" si="2"/>
        <v>0</v>
      </c>
      <c r="K9" s="243">
        <f t="shared" si="2"/>
        <v>0</v>
      </c>
      <c r="L9" s="243">
        <f t="shared" si="2"/>
        <v>0</v>
      </c>
      <c r="M9" s="243">
        <f t="shared" si="2"/>
        <v>0</v>
      </c>
      <c r="N9" s="243">
        <f t="shared" si="2"/>
        <v>0</v>
      </c>
      <c r="O9" s="243">
        <f t="shared" si="2"/>
        <v>0</v>
      </c>
      <c r="P9" s="243">
        <f t="shared" si="2"/>
        <v>0</v>
      </c>
      <c r="Q9" s="243">
        <f t="shared" si="2"/>
        <v>0</v>
      </c>
      <c r="R9" s="243">
        <f>+R10</f>
        <v>104398909.44</v>
      </c>
      <c r="S9" s="243">
        <f>+S10</f>
        <v>0</v>
      </c>
      <c r="T9" s="243">
        <f t="shared" si="2"/>
        <v>104398909.44</v>
      </c>
      <c r="U9" s="243">
        <f t="shared" si="2"/>
        <v>0</v>
      </c>
      <c r="V9" s="243">
        <f t="shared" si="2"/>
        <v>0</v>
      </c>
      <c r="W9" s="243">
        <f t="shared" si="2"/>
        <v>0</v>
      </c>
      <c r="X9" s="243">
        <f t="shared" si="2"/>
        <v>0</v>
      </c>
      <c r="Y9" s="243">
        <f t="shared" si="2"/>
        <v>0</v>
      </c>
      <c r="Z9" s="243">
        <f t="shared" si="2"/>
        <v>0</v>
      </c>
      <c r="AA9" s="243">
        <f t="shared" si="2"/>
        <v>0</v>
      </c>
      <c r="AB9" s="243">
        <f t="shared" si="2"/>
        <v>0</v>
      </c>
      <c r="AC9" s="243">
        <f t="shared" si="2"/>
        <v>0</v>
      </c>
      <c r="AD9" s="243">
        <f t="shared" si="2"/>
        <v>0</v>
      </c>
      <c r="AE9" s="243">
        <f t="shared" si="2"/>
        <v>104398909.44</v>
      </c>
      <c r="AF9" s="233"/>
      <c r="AG9" s="245"/>
      <c r="AH9" s="246"/>
    </row>
    <row r="10" spans="1:66" s="227" customFormat="1" ht="18" customHeight="1" x14ac:dyDescent="0.2">
      <c r="A10" s="90" t="s">
        <v>143</v>
      </c>
      <c r="B10" s="247"/>
      <c r="C10" s="90" t="s">
        <v>144</v>
      </c>
      <c r="D10" s="90">
        <f>+D11+D13</f>
        <v>298779202.29000002</v>
      </c>
      <c r="E10" s="90">
        <f>+E11+E13</f>
        <v>298779202.29000002</v>
      </c>
      <c r="F10" s="90">
        <f>+F14</f>
        <v>0</v>
      </c>
      <c r="G10" s="90">
        <f>SUM(G14)</f>
        <v>104398909.44</v>
      </c>
      <c r="H10" s="90">
        <f>SUM(H14)</f>
        <v>0</v>
      </c>
      <c r="I10" s="90">
        <f t="shared" ref="I10:Q10" si="3">SUM(I14)</f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0">
        <f t="shared" si="3"/>
        <v>0</v>
      </c>
      <c r="N10" s="90">
        <f t="shared" si="3"/>
        <v>0</v>
      </c>
      <c r="O10" s="90">
        <f t="shared" si="3"/>
        <v>0</v>
      </c>
      <c r="P10" s="90">
        <f t="shared" si="3"/>
        <v>0</v>
      </c>
      <c r="Q10" s="90">
        <f t="shared" si="3"/>
        <v>0</v>
      </c>
      <c r="R10" s="90">
        <f>SUM(R14)</f>
        <v>104398909.44</v>
      </c>
      <c r="S10" s="90">
        <f>SUM(S14)</f>
        <v>0</v>
      </c>
      <c r="T10" s="90">
        <f t="shared" ref="T10:AE10" si="4">SUM(T14)</f>
        <v>104398909.44</v>
      </c>
      <c r="U10" s="90">
        <f t="shared" si="4"/>
        <v>0</v>
      </c>
      <c r="V10" s="90">
        <f t="shared" si="4"/>
        <v>0</v>
      </c>
      <c r="W10" s="90">
        <f t="shared" si="4"/>
        <v>0</v>
      </c>
      <c r="X10" s="90">
        <f t="shared" si="4"/>
        <v>0</v>
      </c>
      <c r="Y10" s="90">
        <f t="shared" si="4"/>
        <v>0</v>
      </c>
      <c r="Z10" s="90">
        <f t="shared" si="4"/>
        <v>0</v>
      </c>
      <c r="AA10" s="90">
        <f t="shared" si="4"/>
        <v>0</v>
      </c>
      <c r="AB10" s="90">
        <f t="shared" si="4"/>
        <v>0</v>
      </c>
      <c r="AC10" s="90">
        <f t="shared" si="4"/>
        <v>0</v>
      </c>
      <c r="AD10" s="90">
        <f t="shared" si="4"/>
        <v>0</v>
      </c>
      <c r="AE10" s="90">
        <f t="shared" si="4"/>
        <v>104398909.44</v>
      </c>
      <c r="AF10" s="233"/>
      <c r="AG10" s="245"/>
      <c r="AH10" s="20"/>
    </row>
    <row r="11" spans="1:66" s="227" customFormat="1" ht="18" customHeight="1" x14ac:dyDescent="0.2">
      <c r="A11" s="30" t="s">
        <v>145</v>
      </c>
      <c r="B11" s="110"/>
      <c r="C11" s="30" t="s">
        <v>146</v>
      </c>
      <c r="D11" s="30">
        <f>SUM(D12)</f>
        <v>20000000</v>
      </c>
      <c r="E11" s="30">
        <f>SUM(E12)</f>
        <v>20000000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233"/>
      <c r="AG11" s="245"/>
      <c r="AH11" s="20"/>
    </row>
    <row r="12" spans="1:66" s="197" customFormat="1" ht="18" customHeight="1" x14ac:dyDescent="0.2">
      <c r="A12" s="95" t="s">
        <v>147</v>
      </c>
      <c r="B12" s="201">
        <v>10</v>
      </c>
      <c r="C12" s="95" t="s">
        <v>148</v>
      </c>
      <c r="D12" s="248">
        <v>20000000</v>
      </c>
      <c r="E12" s="248">
        <v>20000000</v>
      </c>
      <c r="F12" s="95">
        <v>0</v>
      </c>
      <c r="G12" s="248">
        <v>0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>
        <f>SUM(F12:Q12)</f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248">
        <f>SUM(S12:AD12)</f>
        <v>0</v>
      </c>
      <c r="AF12" s="233"/>
      <c r="AG12" s="245"/>
      <c r="AH12" s="2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</row>
    <row r="13" spans="1:66" s="198" customFormat="1" ht="20.25" customHeight="1" x14ac:dyDescent="0.2">
      <c r="A13" s="30" t="s">
        <v>161</v>
      </c>
      <c r="B13" s="110"/>
      <c r="C13" s="30" t="s">
        <v>162</v>
      </c>
      <c r="D13" s="249">
        <f>SUM(D14)</f>
        <v>278779202.29000002</v>
      </c>
      <c r="E13" s="249">
        <f>SUM(E14)</f>
        <v>278779202.29000002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233"/>
      <c r="AG13" s="245"/>
      <c r="AH13" s="20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</row>
    <row r="14" spans="1:66" ht="18" customHeight="1" x14ac:dyDescent="0.2">
      <c r="A14" s="95" t="s">
        <v>163</v>
      </c>
      <c r="B14" s="201">
        <v>10</v>
      </c>
      <c r="C14" s="95" t="s">
        <v>164</v>
      </c>
      <c r="D14" s="248">
        <v>278779202.29000002</v>
      </c>
      <c r="E14" s="248">
        <v>278779202.29000002</v>
      </c>
      <c r="F14" s="248">
        <v>0</v>
      </c>
      <c r="G14" s="248">
        <v>104398909.44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f>SUM(F14:Q14)</f>
        <v>104398909.44</v>
      </c>
      <c r="S14" s="248">
        <v>0</v>
      </c>
      <c r="T14" s="248">
        <v>104398909.44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f>SUM(S14:AD14)</f>
        <v>104398909.44</v>
      </c>
      <c r="AF14" s="233"/>
      <c r="AG14" s="245"/>
      <c r="AH14" s="20"/>
    </row>
    <row r="15" spans="1:66" s="227" customFormat="1" ht="18" customHeight="1" x14ac:dyDescent="0.2">
      <c r="A15" s="250" t="s">
        <v>153</v>
      </c>
      <c r="B15" s="251"/>
      <c r="C15" s="250" t="s">
        <v>154</v>
      </c>
      <c r="D15" s="250">
        <f>+D16+D21</f>
        <v>1905115337.3400002</v>
      </c>
      <c r="E15" s="250">
        <f>+E16+E21</f>
        <v>1889999941.4000001</v>
      </c>
      <c r="F15" s="250">
        <f>+F16+F21</f>
        <v>823251712.30999994</v>
      </c>
      <c r="G15" s="250">
        <f t="shared" ref="G15:AE15" si="5">+G16+G21</f>
        <v>356090992.24000001</v>
      </c>
      <c r="H15" s="250">
        <f t="shared" si="5"/>
        <v>0</v>
      </c>
      <c r="I15" s="250">
        <f t="shared" si="5"/>
        <v>0</v>
      </c>
      <c r="J15" s="250">
        <f t="shared" si="5"/>
        <v>0</v>
      </c>
      <c r="K15" s="250">
        <f t="shared" si="5"/>
        <v>0</v>
      </c>
      <c r="L15" s="250">
        <f t="shared" si="5"/>
        <v>0</v>
      </c>
      <c r="M15" s="250">
        <f t="shared" si="5"/>
        <v>0</v>
      </c>
      <c r="N15" s="250">
        <f t="shared" si="5"/>
        <v>0</v>
      </c>
      <c r="O15" s="250">
        <f t="shared" si="5"/>
        <v>0</v>
      </c>
      <c r="P15" s="250">
        <f t="shared" si="5"/>
        <v>0</v>
      </c>
      <c r="Q15" s="250">
        <f t="shared" si="5"/>
        <v>0</v>
      </c>
      <c r="R15" s="250">
        <f t="shared" si="5"/>
        <v>1179342704.55</v>
      </c>
      <c r="S15" s="250">
        <f t="shared" si="5"/>
        <v>183248238.67000002</v>
      </c>
      <c r="T15" s="250">
        <f t="shared" si="5"/>
        <v>955946871.06999993</v>
      </c>
      <c r="U15" s="250">
        <f t="shared" si="5"/>
        <v>0</v>
      </c>
      <c r="V15" s="250">
        <f t="shared" si="5"/>
        <v>0</v>
      </c>
      <c r="W15" s="250">
        <f t="shared" si="5"/>
        <v>0</v>
      </c>
      <c r="X15" s="250">
        <f t="shared" si="5"/>
        <v>0</v>
      </c>
      <c r="Y15" s="250">
        <f t="shared" si="5"/>
        <v>0</v>
      </c>
      <c r="Z15" s="250">
        <f t="shared" si="5"/>
        <v>0</v>
      </c>
      <c r="AA15" s="250">
        <f t="shared" si="5"/>
        <v>0</v>
      </c>
      <c r="AB15" s="250">
        <f t="shared" si="5"/>
        <v>0</v>
      </c>
      <c r="AC15" s="250">
        <f t="shared" si="5"/>
        <v>0</v>
      </c>
      <c r="AD15" s="250">
        <f t="shared" si="5"/>
        <v>0</v>
      </c>
      <c r="AE15" s="250">
        <f t="shared" si="5"/>
        <v>1139195109.74</v>
      </c>
      <c r="AF15" s="233"/>
      <c r="AG15" s="245"/>
      <c r="AH15" s="20"/>
    </row>
    <row r="16" spans="1:66" s="227" customFormat="1" ht="18" customHeight="1" x14ac:dyDescent="0.2">
      <c r="A16" s="90" t="s">
        <v>155</v>
      </c>
      <c r="B16" s="247"/>
      <c r="C16" s="90" t="s">
        <v>156</v>
      </c>
      <c r="D16" s="90">
        <f>+D17+D19</f>
        <v>117780968</v>
      </c>
      <c r="E16" s="90">
        <f>+E17+E19</f>
        <v>117780968</v>
      </c>
      <c r="F16" s="90">
        <f>+F17+F19</f>
        <v>1557835.43</v>
      </c>
      <c r="G16" s="90">
        <f>+G17+G19</f>
        <v>0</v>
      </c>
      <c r="H16" s="90">
        <f>+H17+H19</f>
        <v>0</v>
      </c>
      <c r="I16" s="90">
        <f t="shared" ref="I16:Q16" si="6">+I17+I19</f>
        <v>0</v>
      </c>
      <c r="J16" s="90">
        <f t="shared" si="6"/>
        <v>0</v>
      </c>
      <c r="K16" s="90">
        <f t="shared" si="6"/>
        <v>0</v>
      </c>
      <c r="L16" s="90">
        <f t="shared" si="6"/>
        <v>0</v>
      </c>
      <c r="M16" s="90">
        <f t="shared" si="6"/>
        <v>0</v>
      </c>
      <c r="N16" s="90">
        <f t="shared" si="6"/>
        <v>0</v>
      </c>
      <c r="O16" s="90">
        <f t="shared" si="6"/>
        <v>0</v>
      </c>
      <c r="P16" s="90">
        <f t="shared" si="6"/>
        <v>0</v>
      </c>
      <c r="Q16" s="90">
        <f t="shared" si="6"/>
        <v>0</v>
      </c>
      <c r="R16" s="90">
        <f>SUM(R17+R19)</f>
        <v>1557835.43</v>
      </c>
      <c r="S16" s="90">
        <f t="shared" ref="S16:AD17" si="7">SUM(S17)</f>
        <v>0</v>
      </c>
      <c r="T16" s="90">
        <f>SUM(T17+T19)</f>
        <v>1557835.43</v>
      </c>
      <c r="U16" s="90">
        <f>SUM(U17)+U19</f>
        <v>0</v>
      </c>
      <c r="V16" s="90">
        <f t="shared" si="7"/>
        <v>0</v>
      </c>
      <c r="W16" s="90">
        <f t="shared" si="7"/>
        <v>0</v>
      </c>
      <c r="X16" s="90">
        <f t="shared" si="7"/>
        <v>0</v>
      </c>
      <c r="Y16" s="90">
        <f t="shared" si="7"/>
        <v>0</v>
      </c>
      <c r="Z16" s="90">
        <f t="shared" si="7"/>
        <v>0</v>
      </c>
      <c r="AA16" s="90">
        <f t="shared" si="7"/>
        <v>0</v>
      </c>
      <c r="AB16" s="90">
        <f t="shared" si="7"/>
        <v>0</v>
      </c>
      <c r="AC16" s="90">
        <f t="shared" si="7"/>
        <v>0</v>
      </c>
      <c r="AD16" s="90">
        <f t="shared" si="7"/>
        <v>0</v>
      </c>
      <c r="AE16" s="90">
        <f>SUM(AE17+AE19)</f>
        <v>1557835.43</v>
      </c>
      <c r="AF16" s="233"/>
    </row>
    <row r="17" spans="1:34" s="227" customFormat="1" ht="23.25" customHeight="1" x14ac:dyDescent="0.2">
      <c r="A17" s="30" t="s">
        <v>161</v>
      </c>
      <c r="B17" s="31"/>
      <c r="C17" s="30" t="s">
        <v>162</v>
      </c>
      <c r="D17" s="30">
        <f>+D18</f>
        <v>99279402.409999996</v>
      </c>
      <c r="E17" s="30">
        <f>+E18</f>
        <v>99279402.409999996</v>
      </c>
      <c r="F17" s="30">
        <f>SUM(F18)</f>
        <v>0</v>
      </c>
      <c r="G17" s="30">
        <f>SUM(G18)</f>
        <v>0</v>
      </c>
      <c r="H17" s="30">
        <f>SUM(H18)</f>
        <v>0</v>
      </c>
      <c r="I17" s="30">
        <f t="shared" ref="I17:Q17" si="8">SUM(I18)</f>
        <v>0</v>
      </c>
      <c r="J17" s="30">
        <f t="shared" si="8"/>
        <v>0</v>
      </c>
      <c r="K17" s="30">
        <f t="shared" si="8"/>
        <v>0</v>
      </c>
      <c r="L17" s="30">
        <f t="shared" si="8"/>
        <v>0</v>
      </c>
      <c r="M17" s="30">
        <f t="shared" si="8"/>
        <v>0</v>
      </c>
      <c r="N17" s="30">
        <f t="shared" si="8"/>
        <v>0</v>
      </c>
      <c r="O17" s="30">
        <f t="shared" si="8"/>
        <v>0</v>
      </c>
      <c r="P17" s="30">
        <f t="shared" si="8"/>
        <v>0</v>
      </c>
      <c r="Q17" s="30">
        <f t="shared" si="8"/>
        <v>0</v>
      </c>
      <c r="R17" s="30">
        <f>SUM(R18)</f>
        <v>0</v>
      </c>
      <c r="S17" s="30">
        <f t="shared" si="7"/>
        <v>0</v>
      </c>
      <c r="T17" s="30">
        <f t="shared" si="7"/>
        <v>0</v>
      </c>
      <c r="U17" s="30">
        <f>SUM(U18)</f>
        <v>0</v>
      </c>
      <c r="V17" s="30">
        <f t="shared" si="7"/>
        <v>0</v>
      </c>
      <c r="W17" s="30">
        <f t="shared" si="7"/>
        <v>0</v>
      </c>
      <c r="X17" s="30">
        <f t="shared" si="7"/>
        <v>0</v>
      </c>
      <c r="Y17" s="30">
        <f t="shared" si="7"/>
        <v>0</v>
      </c>
      <c r="Z17" s="30">
        <f t="shared" si="7"/>
        <v>0</v>
      </c>
      <c r="AA17" s="30">
        <f t="shared" si="7"/>
        <v>0</v>
      </c>
      <c r="AB17" s="30">
        <f t="shared" si="7"/>
        <v>0</v>
      </c>
      <c r="AC17" s="30">
        <f t="shared" si="7"/>
        <v>0</v>
      </c>
      <c r="AD17" s="30">
        <f t="shared" si="7"/>
        <v>0</v>
      </c>
      <c r="AE17" s="30">
        <f>SUM(AE18)</f>
        <v>0</v>
      </c>
      <c r="AF17" s="233"/>
      <c r="AG17" s="245"/>
      <c r="AH17" s="20"/>
    </row>
    <row r="18" spans="1:34" s="227" customFormat="1" ht="18" customHeight="1" x14ac:dyDescent="0.2">
      <c r="A18" s="95" t="s">
        <v>167</v>
      </c>
      <c r="B18" s="201">
        <v>10</v>
      </c>
      <c r="C18" s="95" t="s">
        <v>168</v>
      </c>
      <c r="D18" s="95">
        <v>99279402.409999996</v>
      </c>
      <c r="E18" s="95">
        <v>99279402.409999996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f>SUM(F18:Q18)</f>
        <v>0</v>
      </c>
      <c r="S18" s="248">
        <v>0</v>
      </c>
      <c r="T18" s="248">
        <v>0</v>
      </c>
      <c r="U18" s="248">
        <v>0</v>
      </c>
      <c r="V18" s="248">
        <v>0</v>
      </c>
      <c r="W18" s="248">
        <v>0</v>
      </c>
      <c r="X18" s="248">
        <v>0</v>
      </c>
      <c r="Y18" s="248">
        <v>0</v>
      </c>
      <c r="Z18" s="248">
        <v>0</v>
      </c>
      <c r="AA18" s="248">
        <v>0</v>
      </c>
      <c r="AB18" s="248">
        <v>0</v>
      </c>
      <c r="AC18" s="248">
        <v>0</v>
      </c>
      <c r="AD18" s="248">
        <v>0</v>
      </c>
      <c r="AE18" s="248">
        <f>SUM(S18:AD18)</f>
        <v>0</v>
      </c>
      <c r="AF18" s="233"/>
      <c r="AG18" s="245"/>
      <c r="AH18" s="20"/>
    </row>
    <row r="19" spans="1:34" s="227" customFormat="1" ht="21" customHeight="1" x14ac:dyDescent="0.2">
      <c r="A19" s="199" t="s">
        <v>165</v>
      </c>
      <c r="B19" s="31"/>
      <c r="C19" s="30" t="s">
        <v>166</v>
      </c>
      <c r="D19" s="30">
        <f>+D20</f>
        <v>18501565.59</v>
      </c>
      <c r="E19" s="30">
        <f>SUM(E20)</f>
        <v>18501565.59</v>
      </c>
      <c r="F19" s="30">
        <f>SUM(F20)</f>
        <v>1557835.43</v>
      </c>
      <c r="G19" s="30">
        <f t="shared" ref="G19" si="9">SUM(G20)</f>
        <v>0</v>
      </c>
      <c r="H19" s="30">
        <f>SUM(H20)</f>
        <v>0</v>
      </c>
      <c r="I19" s="30">
        <f t="shared" ref="I19:Q19" si="10">SUM(I20)</f>
        <v>0</v>
      </c>
      <c r="J19" s="30">
        <f t="shared" si="10"/>
        <v>0</v>
      </c>
      <c r="K19" s="30">
        <f t="shared" si="10"/>
        <v>0</v>
      </c>
      <c r="L19" s="30">
        <f t="shared" si="10"/>
        <v>0</v>
      </c>
      <c r="M19" s="30">
        <f t="shared" si="10"/>
        <v>0</v>
      </c>
      <c r="N19" s="30">
        <f t="shared" si="10"/>
        <v>0</v>
      </c>
      <c r="O19" s="30">
        <f t="shared" si="10"/>
        <v>0</v>
      </c>
      <c r="P19" s="30">
        <f t="shared" si="10"/>
        <v>0</v>
      </c>
      <c r="Q19" s="30">
        <f t="shared" si="10"/>
        <v>0</v>
      </c>
      <c r="R19" s="30">
        <f>SUM(R20)</f>
        <v>1557835.43</v>
      </c>
      <c r="S19" s="30">
        <f t="shared" ref="S19:AD19" si="11">SUM(S20)</f>
        <v>0</v>
      </c>
      <c r="T19" s="30">
        <f t="shared" si="11"/>
        <v>1557835.43</v>
      </c>
      <c r="U19" s="30">
        <f>SUM(U20)</f>
        <v>0</v>
      </c>
      <c r="V19" s="30">
        <f>SUM(V20)</f>
        <v>0</v>
      </c>
      <c r="W19" s="30">
        <f t="shared" si="11"/>
        <v>0</v>
      </c>
      <c r="X19" s="30">
        <f t="shared" si="11"/>
        <v>0</v>
      </c>
      <c r="Y19" s="30">
        <f t="shared" si="11"/>
        <v>0</v>
      </c>
      <c r="Z19" s="30">
        <f t="shared" si="11"/>
        <v>0</v>
      </c>
      <c r="AA19" s="30">
        <f t="shared" si="11"/>
        <v>0</v>
      </c>
      <c r="AB19" s="30">
        <f t="shared" si="11"/>
        <v>0</v>
      </c>
      <c r="AC19" s="30">
        <f t="shared" si="11"/>
        <v>0</v>
      </c>
      <c r="AD19" s="30">
        <f t="shared" si="11"/>
        <v>0</v>
      </c>
      <c r="AE19" s="30">
        <f>SUM(AE20)</f>
        <v>1557835.43</v>
      </c>
      <c r="AF19" s="233"/>
      <c r="AG19" s="245"/>
      <c r="AH19" s="20"/>
    </row>
    <row r="20" spans="1:34" s="227" customFormat="1" ht="21.75" customHeight="1" x14ac:dyDescent="0.2">
      <c r="A20" s="252" t="s">
        <v>169</v>
      </c>
      <c r="B20" s="201">
        <v>10</v>
      </c>
      <c r="C20" s="95" t="s">
        <v>170</v>
      </c>
      <c r="D20" s="248">
        <v>18501565.59</v>
      </c>
      <c r="E20" s="253">
        <v>18501565.59</v>
      </c>
      <c r="F20" s="248">
        <v>1557835.43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f>SUM(F20:Q20)</f>
        <v>1557835.43</v>
      </c>
      <c r="S20" s="248">
        <v>0</v>
      </c>
      <c r="T20" s="248">
        <v>1557835.43</v>
      </c>
      <c r="U20" s="248">
        <v>0</v>
      </c>
      <c r="V20" s="248">
        <v>0</v>
      </c>
      <c r="W20" s="248">
        <v>0</v>
      </c>
      <c r="X20" s="248">
        <v>0</v>
      </c>
      <c r="Y20" s="248">
        <v>0</v>
      </c>
      <c r="Z20" s="248">
        <v>0</v>
      </c>
      <c r="AA20" s="248">
        <v>0</v>
      </c>
      <c r="AB20" s="248">
        <v>0</v>
      </c>
      <c r="AC20" s="248">
        <v>0</v>
      </c>
      <c r="AD20" s="248">
        <v>0</v>
      </c>
      <c r="AE20" s="248">
        <f>SUM(S20:AD20)</f>
        <v>1557835.43</v>
      </c>
      <c r="AF20" s="233"/>
      <c r="AG20" s="245"/>
      <c r="AH20" s="20"/>
    </row>
    <row r="21" spans="1:34" ht="18" customHeight="1" x14ac:dyDescent="0.2">
      <c r="A21" s="90" t="s">
        <v>183</v>
      </c>
      <c r="B21" s="247"/>
      <c r="C21" s="90" t="s">
        <v>184</v>
      </c>
      <c r="D21" s="90">
        <f>+D22+D25+D28+D35</f>
        <v>1787334369.3400002</v>
      </c>
      <c r="E21" s="90">
        <f t="shared" ref="E21:AD21" si="12">+E22+E25+E28+E35</f>
        <v>1772218973.4000001</v>
      </c>
      <c r="F21" s="90">
        <f t="shared" si="12"/>
        <v>821693876.88</v>
      </c>
      <c r="G21" s="90">
        <f t="shared" si="12"/>
        <v>356090992.24000001</v>
      </c>
      <c r="H21" s="90">
        <f t="shared" si="12"/>
        <v>0</v>
      </c>
      <c r="I21" s="90">
        <f t="shared" si="12"/>
        <v>0</v>
      </c>
      <c r="J21" s="90">
        <f t="shared" si="12"/>
        <v>0</v>
      </c>
      <c r="K21" s="90">
        <f t="shared" si="12"/>
        <v>0</v>
      </c>
      <c r="L21" s="90">
        <f t="shared" si="12"/>
        <v>0</v>
      </c>
      <c r="M21" s="90">
        <f t="shared" si="12"/>
        <v>0</v>
      </c>
      <c r="N21" s="90">
        <f t="shared" si="12"/>
        <v>0</v>
      </c>
      <c r="O21" s="90">
        <f t="shared" si="12"/>
        <v>0</v>
      </c>
      <c r="P21" s="90">
        <f t="shared" si="12"/>
        <v>0</v>
      </c>
      <c r="Q21" s="90">
        <f t="shared" si="12"/>
        <v>0</v>
      </c>
      <c r="R21" s="90">
        <f t="shared" si="12"/>
        <v>1177784869.1199999</v>
      </c>
      <c r="S21" s="90">
        <f t="shared" si="12"/>
        <v>183248238.67000002</v>
      </c>
      <c r="T21" s="90">
        <f t="shared" si="12"/>
        <v>954389035.63999999</v>
      </c>
      <c r="U21" s="90">
        <f t="shared" si="12"/>
        <v>0</v>
      </c>
      <c r="V21" s="90">
        <f t="shared" si="12"/>
        <v>0</v>
      </c>
      <c r="W21" s="90">
        <f t="shared" si="12"/>
        <v>0</v>
      </c>
      <c r="X21" s="90">
        <f t="shared" si="12"/>
        <v>0</v>
      </c>
      <c r="Y21" s="90">
        <f t="shared" si="12"/>
        <v>0</v>
      </c>
      <c r="Z21" s="90">
        <f t="shared" si="12"/>
        <v>0</v>
      </c>
      <c r="AA21" s="90">
        <f t="shared" si="12"/>
        <v>0</v>
      </c>
      <c r="AB21" s="90">
        <f t="shared" si="12"/>
        <v>0</v>
      </c>
      <c r="AC21" s="90">
        <f t="shared" si="12"/>
        <v>0</v>
      </c>
      <c r="AD21" s="90">
        <f t="shared" si="12"/>
        <v>0</v>
      </c>
      <c r="AE21" s="90">
        <f>SUM(AE22+AE25+AE28+AE35)</f>
        <v>1137637274.3099999</v>
      </c>
      <c r="AF21" s="233"/>
    </row>
    <row r="22" spans="1:34" ht="26.25" customHeight="1" x14ac:dyDescent="0.2">
      <c r="A22" s="30" t="s">
        <v>185</v>
      </c>
      <c r="B22" s="31"/>
      <c r="C22" s="30" t="s">
        <v>295</v>
      </c>
      <c r="D22" s="30">
        <f>SUM(D23:D24)</f>
        <v>80212887</v>
      </c>
      <c r="E22" s="30">
        <f>SUM(E23:E24)</f>
        <v>80212887</v>
      </c>
      <c r="F22" s="30">
        <f>SUM(F23:F24)</f>
        <v>0</v>
      </c>
      <c r="G22" s="30">
        <f t="shared" ref="G22:Q22" si="13">SUM(G23)</f>
        <v>8110229</v>
      </c>
      <c r="H22" s="30">
        <f t="shared" si="13"/>
        <v>0</v>
      </c>
      <c r="I22" s="30">
        <f t="shared" si="13"/>
        <v>0</v>
      </c>
      <c r="J22" s="30">
        <f t="shared" si="13"/>
        <v>0</v>
      </c>
      <c r="K22" s="30">
        <f t="shared" si="13"/>
        <v>0</v>
      </c>
      <c r="L22" s="30">
        <f t="shared" si="13"/>
        <v>0</v>
      </c>
      <c r="M22" s="30">
        <f t="shared" si="13"/>
        <v>0</v>
      </c>
      <c r="N22" s="30">
        <f t="shared" si="13"/>
        <v>0</v>
      </c>
      <c r="O22" s="30">
        <f t="shared" si="13"/>
        <v>0</v>
      </c>
      <c r="P22" s="30">
        <f t="shared" si="13"/>
        <v>0</v>
      </c>
      <c r="Q22" s="30">
        <f t="shared" si="13"/>
        <v>0</v>
      </c>
      <c r="R22" s="30">
        <f>SUM(R23)</f>
        <v>8110229</v>
      </c>
      <c r="S22" s="30">
        <f>SUM(S23)</f>
        <v>0</v>
      </c>
      <c r="T22" s="30">
        <f t="shared" ref="T22:AE22" si="14">SUM(T23)</f>
        <v>3759882</v>
      </c>
      <c r="U22" s="30">
        <f t="shared" si="14"/>
        <v>0</v>
      </c>
      <c r="V22" s="30">
        <f t="shared" si="14"/>
        <v>0</v>
      </c>
      <c r="W22" s="30">
        <f t="shared" si="14"/>
        <v>0</v>
      </c>
      <c r="X22" s="30">
        <f t="shared" si="14"/>
        <v>0</v>
      </c>
      <c r="Y22" s="30">
        <f t="shared" si="14"/>
        <v>0</v>
      </c>
      <c r="Z22" s="30">
        <f t="shared" si="14"/>
        <v>0</v>
      </c>
      <c r="AA22" s="30">
        <f t="shared" si="14"/>
        <v>0</v>
      </c>
      <c r="AB22" s="30">
        <f t="shared" si="14"/>
        <v>0</v>
      </c>
      <c r="AC22" s="30">
        <f t="shared" si="14"/>
        <v>0</v>
      </c>
      <c r="AD22" s="30">
        <f t="shared" si="14"/>
        <v>0</v>
      </c>
      <c r="AE22" s="30">
        <f t="shared" si="14"/>
        <v>3759882</v>
      </c>
      <c r="AF22" s="233"/>
    </row>
    <row r="23" spans="1:34" s="227" customFormat="1" ht="18" customHeight="1" x14ac:dyDescent="0.2">
      <c r="A23" s="95" t="s">
        <v>189</v>
      </c>
      <c r="B23" s="201">
        <v>10</v>
      </c>
      <c r="C23" s="95" t="s">
        <v>190</v>
      </c>
      <c r="D23" s="95">
        <v>19798448</v>
      </c>
      <c r="E23" s="95">
        <v>19798448</v>
      </c>
      <c r="F23" s="248">
        <v>0</v>
      </c>
      <c r="G23" s="248">
        <v>8110229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f>SUM(F23:Q23)</f>
        <v>8110229</v>
      </c>
      <c r="S23" s="248">
        <v>0</v>
      </c>
      <c r="T23" s="248">
        <v>3759882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f>SUM(S23:AD23)</f>
        <v>3759882</v>
      </c>
      <c r="AF23" s="233"/>
    </row>
    <row r="24" spans="1:34" s="227" customFormat="1" ht="18" customHeight="1" x14ac:dyDescent="0.2">
      <c r="A24" s="95" t="s">
        <v>191</v>
      </c>
      <c r="B24" s="201">
        <v>10</v>
      </c>
      <c r="C24" s="95" t="s">
        <v>192</v>
      </c>
      <c r="D24" s="95">
        <v>60414439</v>
      </c>
      <c r="E24" s="95">
        <v>60414439</v>
      </c>
      <c r="F24" s="248">
        <v>0</v>
      </c>
      <c r="G24" s="248">
        <v>8110229</v>
      </c>
      <c r="H24" s="248">
        <v>0</v>
      </c>
      <c r="I24" s="248">
        <v>0</v>
      </c>
      <c r="J24" s="248">
        <v>0</v>
      </c>
      <c r="K24" s="248">
        <v>0</v>
      </c>
      <c r="L24" s="248">
        <v>0</v>
      </c>
      <c r="M24" s="248">
        <v>0</v>
      </c>
      <c r="N24" s="248">
        <v>0</v>
      </c>
      <c r="O24" s="248">
        <v>0</v>
      </c>
      <c r="P24" s="248">
        <v>0</v>
      </c>
      <c r="Q24" s="248">
        <v>0</v>
      </c>
      <c r="R24" s="248">
        <f>SUM(F24:Q24)</f>
        <v>8110229</v>
      </c>
      <c r="S24" s="248">
        <v>0</v>
      </c>
      <c r="T24" s="248">
        <v>3759882</v>
      </c>
      <c r="U24" s="248">
        <v>0</v>
      </c>
      <c r="V24" s="248">
        <v>0</v>
      </c>
      <c r="W24" s="248">
        <v>0</v>
      </c>
      <c r="X24" s="248">
        <v>0</v>
      </c>
      <c r="Y24" s="248">
        <v>0</v>
      </c>
      <c r="Z24" s="248">
        <v>0</v>
      </c>
      <c r="AA24" s="248">
        <v>0</v>
      </c>
      <c r="AB24" s="248">
        <v>0</v>
      </c>
      <c r="AC24" s="248">
        <v>0</v>
      </c>
      <c r="AD24" s="248">
        <v>0</v>
      </c>
      <c r="AE24" s="248">
        <f>SUM(S24:AD24)</f>
        <v>3759882</v>
      </c>
      <c r="AF24" s="233"/>
    </row>
    <row r="25" spans="1:34" s="227" customFormat="1" ht="24" customHeight="1" x14ac:dyDescent="0.2">
      <c r="A25" s="30" t="s">
        <v>197</v>
      </c>
      <c r="B25" s="31"/>
      <c r="C25" s="30" t="s">
        <v>304</v>
      </c>
      <c r="D25" s="30">
        <f>SUM(D26+D27)</f>
        <v>49551805.189999998</v>
      </c>
      <c r="E25" s="30">
        <f>SUM(E26+E27)</f>
        <v>49242680.009999998</v>
      </c>
      <c r="F25" s="30">
        <f t="shared" ref="F25:AD25" si="15">SUM(F26+F27)</f>
        <v>14697026</v>
      </c>
      <c r="G25" s="30">
        <f t="shared" si="15"/>
        <v>33723666.869999997</v>
      </c>
      <c r="H25" s="30">
        <f t="shared" si="15"/>
        <v>0</v>
      </c>
      <c r="I25" s="30">
        <f t="shared" si="15"/>
        <v>0</v>
      </c>
      <c r="J25" s="30">
        <f t="shared" si="15"/>
        <v>0</v>
      </c>
      <c r="K25" s="30">
        <f t="shared" si="15"/>
        <v>0</v>
      </c>
      <c r="L25" s="30">
        <f t="shared" si="15"/>
        <v>0</v>
      </c>
      <c r="M25" s="30">
        <f t="shared" si="15"/>
        <v>0</v>
      </c>
      <c r="N25" s="30">
        <f t="shared" si="15"/>
        <v>0</v>
      </c>
      <c r="O25" s="30">
        <f t="shared" si="15"/>
        <v>0</v>
      </c>
      <c r="P25" s="30">
        <f t="shared" si="15"/>
        <v>0</v>
      </c>
      <c r="Q25" s="30">
        <f t="shared" si="15"/>
        <v>0</v>
      </c>
      <c r="R25" s="30">
        <f t="shared" si="15"/>
        <v>48420692.869999997</v>
      </c>
      <c r="S25" s="30">
        <f t="shared" si="15"/>
        <v>0</v>
      </c>
      <c r="T25" s="30">
        <f t="shared" si="15"/>
        <v>48420692.869999997</v>
      </c>
      <c r="U25" s="30">
        <f t="shared" si="15"/>
        <v>0</v>
      </c>
      <c r="V25" s="30">
        <f t="shared" si="15"/>
        <v>0</v>
      </c>
      <c r="W25" s="30">
        <f t="shared" si="15"/>
        <v>0</v>
      </c>
      <c r="X25" s="30">
        <f t="shared" si="15"/>
        <v>0</v>
      </c>
      <c r="Y25" s="30">
        <f t="shared" si="15"/>
        <v>0</v>
      </c>
      <c r="Z25" s="30">
        <f t="shared" si="15"/>
        <v>0</v>
      </c>
      <c r="AA25" s="30">
        <f t="shared" si="15"/>
        <v>0</v>
      </c>
      <c r="AB25" s="30">
        <f t="shared" si="15"/>
        <v>0</v>
      </c>
      <c r="AC25" s="30">
        <f t="shared" si="15"/>
        <v>0</v>
      </c>
      <c r="AD25" s="30">
        <f t="shared" si="15"/>
        <v>0</v>
      </c>
      <c r="AE25" s="30">
        <f>SUM(AE26+AE27)</f>
        <v>48420692.869999997</v>
      </c>
      <c r="AF25" s="235"/>
    </row>
    <row r="26" spans="1:34" s="227" customFormat="1" ht="18" customHeight="1" x14ac:dyDescent="0.2">
      <c r="A26" s="95" t="s">
        <v>199</v>
      </c>
      <c r="B26" s="201" t="s">
        <v>79</v>
      </c>
      <c r="C26" s="95" t="s">
        <v>200</v>
      </c>
      <c r="D26" s="248">
        <v>34545654.009999998</v>
      </c>
      <c r="E26" s="253">
        <v>34545654.009999998</v>
      </c>
      <c r="F26" s="248">
        <v>0</v>
      </c>
      <c r="G26" s="248">
        <v>33723666.869999997</v>
      </c>
      <c r="H26" s="248">
        <v>0</v>
      </c>
      <c r="I26" s="248">
        <v>0</v>
      </c>
      <c r="J26" s="248">
        <v>0</v>
      </c>
      <c r="K26" s="248">
        <v>0</v>
      </c>
      <c r="L26" s="248">
        <v>0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f>SUM(F26:Q26)</f>
        <v>33723666.869999997</v>
      </c>
      <c r="S26" s="248">
        <v>0</v>
      </c>
      <c r="T26" s="248">
        <v>33723666.869999997</v>
      </c>
      <c r="U26" s="248">
        <v>0</v>
      </c>
      <c r="V26" s="248">
        <v>0</v>
      </c>
      <c r="W26" s="248">
        <v>0</v>
      </c>
      <c r="X26" s="248">
        <v>0</v>
      </c>
      <c r="Y26" s="248">
        <v>0</v>
      </c>
      <c r="Z26" s="248">
        <v>0</v>
      </c>
      <c r="AA26" s="248">
        <v>0</v>
      </c>
      <c r="AB26" s="248">
        <v>0</v>
      </c>
      <c r="AC26" s="248">
        <v>0</v>
      </c>
      <c r="AD26" s="248">
        <v>0</v>
      </c>
      <c r="AE26" s="248">
        <f>SUM(S26:AD26)</f>
        <v>33723666.869999997</v>
      </c>
      <c r="AF26" s="233"/>
    </row>
    <row r="27" spans="1:34" s="227" customFormat="1" ht="18" customHeight="1" x14ac:dyDescent="0.2">
      <c r="A27" s="95" t="s">
        <v>201</v>
      </c>
      <c r="B27" s="201">
        <v>10</v>
      </c>
      <c r="C27" s="95" t="s">
        <v>202</v>
      </c>
      <c r="D27" s="248">
        <v>15006151.18</v>
      </c>
      <c r="E27" s="253">
        <v>14697026</v>
      </c>
      <c r="F27" s="248">
        <v>14697026</v>
      </c>
      <c r="G27" s="248">
        <v>0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0</v>
      </c>
      <c r="N27" s="248">
        <v>0</v>
      </c>
      <c r="O27" s="248">
        <v>0</v>
      </c>
      <c r="P27" s="248">
        <v>0</v>
      </c>
      <c r="Q27" s="248">
        <v>0</v>
      </c>
      <c r="R27" s="248">
        <f>SUM(F27:Q27)</f>
        <v>14697026</v>
      </c>
      <c r="S27" s="248">
        <v>0</v>
      </c>
      <c r="T27" s="248">
        <v>14697026</v>
      </c>
      <c r="U27" s="248">
        <v>0</v>
      </c>
      <c r="V27" s="248">
        <v>0</v>
      </c>
      <c r="W27" s="248">
        <v>0</v>
      </c>
      <c r="X27" s="248">
        <v>0</v>
      </c>
      <c r="Y27" s="248">
        <v>0</v>
      </c>
      <c r="Z27" s="248">
        <v>0</v>
      </c>
      <c r="AA27" s="248">
        <v>0</v>
      </c>
      <c r="AB27" s="248">
        <v>0</v>
      </c>
      <c r="AC27" s="248">
        <v>0</v>
      </c>
      <c r="AD27" s="248">
        <v>0</v>
      </c>
      <c r="AE27" s="248">
        <f>SUM(S27:AD27)</f>
        <v>14697026</v>
      </c>
      <c r="AF27" s="233"/>
    </row>
    <row r="28" spans="1:34" s="227" customFormat="1" ht="18" customHeight="1" x14ac:dyDescent="0.2">
      <c r="A28" s="30" t="s">
        <v>203</v>
      </c>
      <c r="B28" s="31"/>
      <c r="C28" s="30" t="s">
        <v>204</v>
      </c>
      <c r="D28" s="30">
        <f>SUM(D29+D30+D31+D32+D33+D34)</f>
        <v>1201344814.1500001</v>
      </c>
      <c r="E28" s="30">
        <f>SUM(E29+E30+E31+E32+E33+E34)</f>
        <v>1186538543.3900001</v>
      </c>
      <c r="F28" s="30">
        <f>SUM(F29:F34)</f>
        <v>440331226.88</v>
      </c>
      <c r="G28" s="30">
        <f t="shared" ref="G28:R28" si="16">SUM(G29:G34)</f>
        <v>290256287.37</v>
      </c>
      <c r="H28" s="30">
        <f t="shared" si="16"/>
        <v>0</v>
      </c>
      <c r="I28" s="30">
        <f t="shared" si="16"/>
        <v>0</v>
      </c>
      <c r="J28" s="30">
        <f t="shared" si="16"/>
        <v>0</v>
      </c>
      <c r="K28" s="30">
        <f t="shared" si="16"/>
        <v>0</v>
      </c>
      <c r="L28" s="30">
        <f t="shared" si="16"/>
        <v>0</v>
      </c>
      <c r="M28" s="30">
        <f t="shared" si="16"/>
        <v>0</v>
      </c>
      <c r="N28" s="30">
        <f t="shared" si="16"/>
        <v>0</v>
      </c>
      <c r="O28" s="30">
        <f t="shared" si="16"/>
        <v>0</v>
      </c>
      <c r="P28" s="30">
        <f t="shared" si="16"/>
        <v>0</v>
      </c>
      <c r="Q28" s="30">
        <f t="shared" si="16"/>
        <v>0</v>
      </c>
      <c r="R28" s="30">
        <f t="shared" si="16"/>
        <v>730587514.25</v>
      </c>
      <c r="S28" s="30">
        <f>SUM(S29+S30+S31+S32+S33+S34)</f>
        <v>178548438.67000002</v>
      </c>
      <c r="T28" s="30">
        <f t="shared" ref="T28:AE28" si="17">SUM(T29+T30+T31+T32+T33+T34)</f>
        <v>516241827.77000004</v>
      </c>
      <c r="U28" s="30">
        <f t="shared" si="17"/>
        <v>0</v>
      </c>
      <c r="V28" s="30">
        <f t="shared" si="17"/>
        <v>0</v>
      </c>
      <c r="W28" s="30">
        <f t="shared" si="17"/>
        <v>0</v>
      </c>
      <c r="X28" s="30">
        <f t="shared" si="17"/>
        <v>0</v>
      </c>
      <c r="Y28" s="30">
        <f t="shared" si="17"/>
        <v>0</v>
      </c>
      <c r="Z28" s="30">
        <f t="shared" si="17"/>
        <v>0</v>
      </c>
      <c r="AA28" s="30">
        <f t="shared" si="17"/>
        <v>0</v>
      </c>
      <c r="AB28" s="30">
        <f t="shared" si="17"/>
        <v>0</v>
      </c>
      <c r="AC28" s="30">
        <f t="shared" si="17"/>
        <v>0</v>
      </c>
      <c r="AD28" s="30">
        <f t="shared" si="17"/>
        <v>0</v>
      </c>
      <c r="AE28" s="30">
        <f t="shared" si="17"/>
        <v>694790266.44000006</v>
      </c>
      <c r="AF28" s="235"/>
    </row>
    <row r="29" spans="1:34" s="227" customFormat="1" ht="18" customHeight="1" x14ac:dyDescent="0.2">
      <c r="A29" s="95" t="s">
        <v>205</v>
      </c>
      <c r="B29" s="201">
        <v>10</v>
      </c>
      <c r="C29" s="95" t="s">
        <v>206</v>
      </c>
      <c r="D29" s="95">
        <v>6300000</v>
      </c>
      <c r="E29" s="95">
        <v>6300000</v>
      </c>
      <c r="F29" s="95">
        <v>6300000</v>
      </c>
      <c r="G29" s="248">
        <v>0</v>
      </c>
      <c r="H29" s="248">
        <v>0</v>
      </c>
      <c r="I29" s="248">
        <v>0</v>
      </c>
      <c r="J29" s="248">
        <v>0</v>
      </c>
      <c r="K29" s="248">
        <v>0</v>
      </c>
      <c r="L29" s="248">
        <v>0</v>
      </c>
      <c r="M29" s="248">
        <v>0</v>
      </c>
      <c r="N29" s="248">
        <v>0</v>
      </c>
      <c r="O29" s="248">
        <v>0</v>
      </c>
      <c r="P29" s="248">
        <v>0</v>
      </c>
      <c r="Q29" s="248">
        <v>0</v>
      </c>
      <c r="R29" s="248">
        <f>SUM(F29:Q29)</f>
        <v>6300000</v>
      </c>
      <c r="S29" s="248">
        <v>6300000</v>
      </c>
      <c r="T29" s="248">
        <v>0</v>
      </c>
      <c r="U29" s="248">
        <v>0</v>
      </c>
      <c r="V29" s="248">
        <v>0</v>
      </c>
      <c r="W29" s="248">
        <v>0</v>
      </c>
      <c r="X29" s="248">
        <v>0</v>
      </c>
      <c r="Y29" s="248">
        <v>0</v>
      </c>
      <c r="Z29" s="248">
        <v>0</v>
      </c>
      <c r="AA29" s="248">
        <v>0</v>
      </c>
      <c r="AB29" s="248">
        <v>0</v>
      </c>
      <c r="AC29" s="248">
        <v>0</v>
      </c>
      <c r="AD29" s="248">
        <v>0</v>
      </c>
      <c r="AE29" s="248">
        <f>SUM(S29:AD29)</f>
        <v>6300000</v>
      </c>
      <c r="AF29" s="233"/>
    </row>
    <row r="30" spans="1:34" s="227" customFormat="1" ht="20.25" customHeight="1" x14ac:dyDescent="0.2">
      <c r="A30" s="95" t="s">
        <v>207</v>
      </c>
      <c r="B30" s="201">
        <v>10</v>
      </c>
      <c r="C30" s="95" t="s">
        <v>208</v>
      </c>
      <c r="D30" s="95">
        <v>187509667</v>
      </c>
      <c r="E30" s="95">
        <v>187509667</v>
      </c>
      <c r="F30" s="95">
        <v>145704833</v>
      </c>
      <c r="G30" s="248">
        <v>33804833.340000004</v>
      </c>
      <c r="H30" s="248">
        <v>0</v>
      </c>
      <c r="I30" s="248">
        <v>0</v>
      </c>
      <c r="J30" s="248">
        <v>0</v>
      </c>
      <c r="K30" s="248">
        <v>0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f>SUM(F30:Q30)</f>
        <v>179509666.34</v>
      </c>
      <c r="S30" s="248">
        <v>91561499.670000002</v>
      </c>
      <c r="T30" s="248">
        <v>87948166.670000002</v>
      </c>
      <c r="U30" s="248">
        <v>0</v>
      </c>
      <c r="V30" s="248">
        <v>0</v>
      </c>
      <c r="W30" s="248">
        <v>0</v>
      </c>
      <c r="X30" s="248">
        <v>0</v>
      </c>
      <c r="Y30" s="248">
        <v>0</v>
      </c>
      <c r="Z30" s="248">
        <v>0</v>
      </c>
      <c r="AA30" s="248">
        <v>0</v>
      </c>
      <c r="AB30" s="248">
        <v>0</v>
      </c>
      <c r="AC30" s="248">
        <v>0</v>
      </c>
      <c r="AD30" s="248">
        <v>0</v>
      </c>
      <c r="AE30" s="248">
        <f t="shared" ref="AE30:AE34" si="18">SUM(S30:AD30)</f>
        <v>179509666.34</v>
      </c>
      <c r="AF30" s="233"/>
    </row>
    <row r="31" spans="1:34" s="227" customFormat="1" ht="18" customHeight="1" x14ac:dyDescent="0.2">
      <c r="A31" s="95" t="s">
        <v>209</v>
      </c>
      <c r="B31" s="201">
        <v>10</v>
      </c>
      <c r="C31" s="95" t="s">
        <v>210</v>
      </c>
      <c r="D31" s="95">
        <v>387898424</v>
      </c>
      <c r="E31" s="95">
        <v>387898424</v>
      </c>
      <c r="F31" s="95">
        <v>80686939</v>
      </c>
      <c r="G31" s="248">
        <v>0</v>
      </c>
      <c r="H31" s="248">
        <v>0</v>
      </c>
      <c r="I31" s="248">
        <v>0</v>
      </c>
      <c r="J31" s="248">
        <v>0</v>
      </c>
      <c r="K31" s="248">
        <v>0</v>
      </c>
      <c r="L31" s="248">
        <v>0</v>
      </c>
      <c r="M31" s="248">
        <v>0</v>
      </c>
      <c r="N31" s="248">
        <v>0</v>
      </c>
      <c r="O31" s="248">
        <v>0</v>
      </c>
      <c r="P31" s="248">
        <v>0</v>
      </c>
      <c r="Q31" s="248">
        <v>0</v>
      </c>
      <c r="R31" s="248">
        <f>SUM(F31:Q31)</f>
        <v>80686939</v>
      </c>
      <c r="S31" s="248">
        <v>80686939</v>
      </c>
      <c r="T31" s="248">
        <v>0</v>
      </c>
      <c r="U31" s="248">
        <v>0</v>
      </c>
      <c r="V31" s="248">
        <v>0</v>
      </c>
      <c r="W31" s="248">
        <v>0</v>
      </c>
      <c r="X31" s="248">
        <v>0</v>
      </c>
      <c r="Y31" s="248">
        <v>0</v>
      </c>
      <c r="Z31" s="248">
        <v>0</v>
      </c>
      <c r="AA31" s="248">
        <v>0</v>
      </c>
      <c r="AB31" s="248">
        <v>0</v>
      </c>
      <c r="AC31" s="248">
        <v>0</v>
      </c>
      <c r="AD31" s="248">
        <v>0</v>
      </c>
      <c r="AE31" s="248">
        <f t="shared" si="18"/>
        <v>80686939</v>
      </c>
      <c r="AF31" s="233"/>
    </row>
    <row r="32" spans="1:34" ht="18" customHeight="1" x14ac:dyDescent="0.2">
      <c r="A32" s="248" t="s">
        <v>211</v>
      </c>
      <c r="B32" s="201" t="s">
        <v>79</v>
      </c>
      <c r="C32" s="95" t="s">
        <v>212</v>
      </c>
      <c r="D32" s="95">
        <v>400445989.18000001</v>
      </c>
      <c r="E32" s="95">
        <v>388539436.42000002</v>
      </c>
      <c r="F32" s="95">
        <v>131373270.48999999</v>
      </c>
      <c r="G32" s="248">
        <v>156073506.56999999</v>
      </c>
      <c r="H32" s="248">
        <v>0</v>
      </c>
      <c r="I32" s="248">
        <v>0</v>
      </c>
      <c r="J32" s="248">
        <v>0</v>
      </c>
      <c r="K32" s="248">
        <v>0</v>
      </c>
      <c r="L32" s="248">
        <v>0</v>
      </c>
      <c r="M32" s="248">
        <v>0</v>
      </c>
      <c r="N32" s="248">
        <v>0</v>
      </c>
      <c r="O32" s="248">
        <v>0</v>
      </c>
      <c r="P32" s="248">
        <v>0</v>
      </c>
      <c r="Q32" s="248">
        <v>0</v>
      </c>
      <c r="R32" s="248">
        <f t="shared" ref="R32" si="19">SUM(F32:Q32)</f>
        <v>287446777.06</v>
      </c>
      <c r="S32" s="248">
        <v>0</v>
      </c>
      <c r="T32" s="248">
        <v>283961940.91000003</v>
      </c>
      <c r="U32" s="248">
        <v>0</v>
      </c>
      <c r="V32" s="248">
        <v>0</v>
      </c>
      <c r="W32" s="248">
        <v>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0</v>
      </c>
      <c r="AD32" s="248">
        <v>0</v>
      </c>
      <c r="AE32" s="248">
        <f t="shared" si="18"/>
        <v>283961940.91000003</v>
      </c>
      <c r="AF32" s="233"/>
    </row>
    <row r="33" spans="1:34" ht="18" customHeight="1" x14ac:dyDescent="0.2">
      <c r="A33" s="248" t="s">
        <v>213</v>
      </c>
      <c r="B33" s="201">
        <v>10</v>
      </c>
      <c r="C33" s="95" t="s">
        <v>214</v>
      </c>
      <c r="D33" s="95">
        <v>193768433.97</v>
      </c>
      <c r="E33" s="95">
        <v>190868715.97</v>
      </c>
      <c r="F33" s="95">
        <v>76266184.390000001</v>
      </c>
      <c r="G33" s="248">
        <v>79539647.459999993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f>SUM(F33:Q33)</f>
        <v>155805831.84999999</v>
      </c>
      <c r="S33" s="248">
        <v>0</v>
      </c>
      <c r="T33" s="248">
        <v>144331720.19</v>
      </c>
      <c r="U33" s="248">
        <v>0</v>
      </c>
      <c r="V33" s="248">
        <v>0</v>
      </c>
      <c r="W33" s="248">
        <v>0</v>
      </c>
      <c r="X33" s="248">
        <v>0</v>
      </c>
      <c r="Y33" s="248">
        <v>0</v>
      </c>
      <c r="Z33" s="248">
        <v>0</v>
      </c>
      <c r="AA33" s="248">
        <v>0</v>
      </c>
      <c r="AB33" s="248">
        <v>0</v>
      </c>
      <c r="AC33" s="248">
        <v>0</v>
      </c>
      <c r="AD33" s="248">
        <v>0</v>
      </c>
      <c r="AE33" s="248">
        <f t="shared" si="18"/>
        <v>144331720.19</v>
      </c>
      <c r="AF33" s="233"/>
    </row>
    <row r="34" spans="1:34" ht="18" customHeight="1" x14ac:dyDescent="0.2">
      <c r="A34" s="95" t="s">
        <v>215</v>
      </c>
      <c r="B34" s="201">
        <v>10</v>
      </c>
      <c r="C34" s="95" t="s">
        <v>216</v>
      </c>
      <c r="D34" s="95">
        <v>25422300</v>
      </c>
      <c r="E34" s="95">
        <v>25422300</v>
      </c>
      <c r="F34" s="95">
        <v>0</v>
      </c>
      <c r="G34" s="248">
        <v>20838300</v>
      </c>
      <c r="H34" s="248">
        <v>0</v>
      </c>
      <c r="I34" s="248">
        <v>0</v>
      </c>
      <c r="J34" s="248">
        <v>0</v>
      </c>
      <c r="K34" s="248">
        <v>0</v>
      </c>
      <c r="L34" s="248">
        <v>0</v>
      </c>
      <c r="M34" s="248">
        <v>0</v>
      </c>
      <c r="N34" s="248">
        <v>0</v>
      </c>
      <c r="O34" s="248">
        <v>0</v>
      </c>
      <c r="P34" s="248">
        <v>0</v>
      </c>
      <c r="Q34" s="248">
        <v>0</v>
      </c>
      <c r="R34" s="248">
        <f>SUM(F34:Q34)</f>
        <v>20838300</v>
      </c>
      <c r="S34" s="248">
        <v>0</v>
      </c>
      <c r="T34" s="248">
        <v>0</v>
      </c>
      <c r="U34" s="248">
        <v>0</v>
      </c>
      <c r="V34" s="248">
        <v>0</v>
      </c>
      <c r="W34" s="248">
        <v>0</v>
      </c>
      <c r="X34" s="248">
        <v>0</v>
      </c>
      <c r="Y34" s="248">
        <v>0</v>
      </c>
      <c r="Z34" s="248">
        <v>0</v>
      </c>
      <c r="AA34" s="248">
        <v>0</v>
      </c>
      <c r="AB34" s="248">
        <v>0</v>
      </c>
      <c r="AC34" s="248">
        <v>0</v>
      </c>
      <c r="AD34" s="248">
        <v>0</v>
      </c>
      <c r="AE34" s="248">
        <f t="shared" si="18"/>
        <v>0</v>
      </c>
      <c r="AF34" s="233"/>
    </row>
    <row r="35" spans="1:34" s="227" customFormat="1" ht="18" customHeight="1" x14ac:dyDescent="0.2">
      <c r="A35" s="30" t="s">
        <v>217</v>
      </c>
      <c r="B35" s="31"/>
      <c r="C35" s="30" t="s">
        <v>218</v>
      </c>
      <c r="D35" s="30">
        <f>SUM(D36+D37+D38)</f>
        <v>456224863</v>
      </c>
      <c r="E35" s="30">
        <f t="shared" ref="E35:Q35" si="20">SUM(E36+E37+E38)</f>
        <v>456224863</v>
      </c>
      <c r="F35" s="30">
        <f t="shared" si="20"/>
        <v>366665624</v>
      </c>
      <c r="G35" s="30">
        <f t="shared" si="20"/>
        <v>24000809</v>
      </c>
      <c r="H35" s="30">
        <f t="shared" si="20"/>
        <v>0</v>
      </c>
      <c r="I35" s="30">
        <f t="shared" si="20"/>
        <v>0</v>
      </c>
      <c r="J35" s="30">
        <f t="shared" si="20"/>
        <v>0</v>
      </c>
      <c r="K35" s="30">
        <f t="shared" si="20"/>
        <v>0</v>
      </c>
      <c r="L35" s="30">
        <f t="shared" si="20"/>
        <v>0</v>
      </c>
      <c r="M35" s="30">
        <f t="shared" si="20"/>
        <v>0</v>
      </c>
      <c r="N35" s="30">
        <f>SUM(N36+N37+N38)</f>
        <v>0</v>
      </c>
      <c r="O35" s="30">
        <f t="shared" si="20"/>
        <v>0</v>
      </c>
      <c r="P35" s="30">
        <f t="shared" si="20"/>
        <v>0</v>
      </c>
      <c r="Q35" s="30">
        <f t="shared" si="20"/>
        <v>0</v>
      </c>
      <c r="R35" s="30">
        <f>SUM(R36+R37+R38)</f>
        <v>390666433</v>
      </c>
      <c r="S35" s="30">
        <f>SUM(S36+S37+S38)</f>
        <v>4699800</v>
      </c>
      <c r="T35" s="30">
        <f t="shared" ref="T35:AE35" si="21">SUM(T36+T37+T38)</f>
        <v>385966633</v>
      </c>
      <c r="U35" s="30">
        <f t="shared" si="21"/>
        <v>0</v>
      </c>
      <c r="V35" s="30">
        <f t="shared" si="21"/>
        <v>0</v>
      </c>
      <c r="W35" s="30">
        <f t="shared" si="21"/>
        <v>0</v>
      </c>
      <c r="X35" s="30">
        <f t="shared" si="21"/>
        <v>0</v>
      </c>
      <c r="Y35" s="30">
        <f t="shared" si="21"/>
        <v>0</v>
      </c>
      <c r="Z35" s="30">
        <f t="shared" si="21"/>
        <v>0</v>
      </c>
      <c r="AA35" s="30">
        <f t="shared" si="21"/>
        <v>0</v>
      </c>
      <c r="AB35" s="30">
        <f t="shared" si="21"/>
        <v>0</v>
      </c>
      <c r="AC35" s="30">
        <f t="shared" si="21"/>
        <v>0</v>
      </c>
      <c r="AD35" s="30">
        <f t="shared" si="21"/>
        <v>0</v>
      </c>
      <c r="AE35" s="30">
        <f t="shared" si="21"/>
        <v>390666433</v>
      </c>
      <c r="AF35" s="235"/>
    </row>
    <row r="36" spans="1:34" ht="18" customHeight="1" x14ac:dyDescent="0.2">
      <c r="A36" s="252" t="s">
        <v>219</v>
      </c>
      <c r="B36" s="201">
        <v>10</v>
      </c>
      <c r="C36" s="95" t="s">
        <v>220</v>
      </c>
      <c r="D36" s="95">
        <v>4699800</v>
      </c>
      <c r="E36" s="95">
        <v>4699800</v>
      </c>
      <c r="F36" s="95">
        <v>4699800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54">
        <v>0</v>
      </c>
      <c r="M36" s="254">
        <v>0</v>
      </c>
      <c r="N36" s="248">
        <v>0</v>
      </c>
      <c r="O36" s="248">
        <v>0</v>
      </c>
      <c r="P36" s="248">
        <v>0</v>
      </c>
      <c r="Q36" s="248">
        <v>0</v>
      </c>
      <c r="R36" s="248">
        <f>SUM(F36:Q36)</f>
        <v>4699800</v>
      </c>
      <c r="S36" s="248">
        <v>4699800</v>
      </c>
      <c r="T36" s="248">
        <v>0</v>
      </c>
      <c r="U36" s="248">
        <v>0</v>
      </c>
      <c r="V36" s="248">
        <v>0</v>
      </c>
      <c r="W36" s="248">
        <v>0</v>
      </c>
      <c r="X36" s="248">
        <v>0</v>
      </c>
      <c r="Y36" s="248">
        <v>0</v>
      </c>
      <c r="Z36" s="248">
        <v>0</v>
      </c>
      <c r="AA36" s="248">
        <v>0</v>
      </c>
      <c r="AB36" s="248">
        <v>0</v>
      </c>
      <c r="AC36" s="248">
        <v>0</v>
      </c>
      <c r="AD36" s="248">
        <v>0</v>
      </c>
      <c r="AE36" s="248">
        <f>SUM(S36:AD36)</f>
        <v>4699800</v>
      </c>
      <c r="AF36" s="233"/>
    </row>
    <row r="37" spans="1:34" ht="18" customHeight="1" x14ac:dyDescent="0.2">
      <c r="A37" s="252" t="s">
        <v>221</v>
      </c>
      <c r="B37" s="201">
        <v>10</v>
      </c>
      <c r="C37" s="95" t="s">
        <v>222</v>
      </c>
      <c r="D37" s="95">
        <v>85558430</v>
      </c>
      <c r="E37" s="95">
        <v>85558430</v>
      </c>
      <c r="F37" s="95">
        <v>20000000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54">
        <v>0</v>
      </c>
      <c r="M37" s="254">
        <v>0</v>
      </c>
      <c r="N37" s="248">
        <v>0</v>
      </c>
      <c r="O37" s="248">
        <v>0</v>
      </c>
      <c r="P37" s="248">
        <v>0</v>
      </c>
      <c r="Q37" s="248">
        <v>0</v>
      </c>
      <c r="R37" s="248">
        <f>SUM(F37:Q37)</f>
        <v>20000000</v>
      </c>
      <c r="S37" s="248">
        <v>0</v>
      </c>
      <c r="T37" s="248">
        <v>20000000</v>
      </c>
      <c r="U37" s="248">
        <v>0</v>
      </c>
      <c r="V37" s="248">
        <v>0</v>
      </c>
      <c r="W37" s="248">
        <v>0</v>
      </c>
      <c r="X37" s="248">
        <v>0</v>
      </c>
      <c r="Y37" s="248">
        <v>0</v>
      </c>
      <c r="Z37" s="248">
        <v>0</v>
      </c>
      <c r="AA37" s="248">
        <v>0</v>
      </c>
      <c r="AB37" s="248">
        <v>0</v>
      </c>
      <c r="AC37" s="248">
        <v>0</v>
      </c>
      <c r="AD37" s="248">
        <v>0</v>
      </c>
      <c r="AE37" s="248">
        <f t="shared" ref="AE37:AE38" si="22">SUM(S37:AD37)</f>
        <v>20000000</v>
      </c>
      <c r="AF37" s="233"/>
    </row>
    <row r="38" spans="1:34" ht="18" customHeight="1" x14ac:dyDescent="0.2">
      <c r="A38" s="252" t="s">
        <v>225</v>
      </c>
      <c r="B38" s="201">
        <v>10</v>
      </c>
      <c r="C38" s="95" t="s">
        <v>226</v>
      </c>
      <c r="D38" s="95">
        <v>365966633</v>
      </c>
      <c r="E38" s="95">
        <v>365966633</v>
      </c>
      <c r="F38" s="95">
        <v>341965824</v>
      </c>
      <c r="G38" s="248">
        <v>24000809</v>
      </c>
      <c r="H38" s="248">
        <v>0</v>
      </c>
      <c r="I38" s="248">
        <v>0</v>
      </c>
      <c r="J38" s="248">
        <v>0</v>
      </c>
      <c r="K38" s="248">
        <v>0</v>
      </c>
      <c r="L38" s="254">
        <v>0</v>
      </c>
      <c r="M38" s="254">
        <v>0</v>
      </c>
      <c r="N38" s="248">
        <v>0</v>
      </c>
      <c r="O38" s="248">
        <v>0</v>
      </c>
      <c r="P38" s="248">
        <v>0</v>
      </c>
      <c r="Q38" s="248">
        <v>0</v>
      </c>
      <c r="R38" s="248">
        <f>SUM(F38:Q38)</f>
        <v>365966633</v>
      </c>
      <c r="S38" s="248">
        <v>0</v>
      </c>
      <c r="T38" s="248">
        <v>365966633</v>
      </c>
      <c r="U38" s="248">
        <v>0</v>
      </c>
      <c r="V38" s="248">
        <v>0</v>
      </c>
      <c r="W38" s="248">
        <v>0</v>
      </c>
      <c r="X38" s="248">
        <v>0</v>
      </c>
      <c r="Y38" s="248">
        <v>0</v>
      </c>
      <c r="Z38" s="248">
        <v>0</v>
      </c>
      <c r="AA38" s="248">
        <v>0</v>
      </c>
      <c r="AB38" s="248">
        <v>0</v>
      </c>
      <c r="AC38" s="248">
        <v>0</v>
      </c>
      <c r="AD38" s="248">
        <v>0</v>
      </c>
      <c r="AE38" s="248">
        <f t="shared" si="22"/>
        <v>365966633</v>
      </c>
      <c r="AF38" s="233"/>
    </row>
    <row r="39" spans="1:34" s="227" customFormat="1" ht="18" customHeight="1" x14ac:dyDescent="0.2">
      <c r="A39" s="123" t="s">
        <v>229</v>
      </c>
      <c r="B39" s="124"/>
      <c r="C39" s="125" t="s">
        <v>230</v>
      </c>
      <c r="D39" s="125">
        <f>+D40+D44</f>
        <v>97267815</v>
      </c>
      <c r="E39" s="125">
        <f>+E40+E44</f>
        <v>97267815</v>
      </c>
      <c r="F39" s="125">
        <f t="shared" ref="F39:AE39" si="23">+F40</f>
        <v>0</v>
      </c>
      <c r="G39" s="125">
        <f t="shared" si="23"/>
        <v>4070530</v>
      </c>
      <c r="H39" s="125">
        <f t="shared" si="23"/>
        <v>0</v>
      </c>
      <c r="I39" s="125">
        <f t="shared" si="23"/>
        <v>0</v>
      </c>
      <c r="J39" s="125">
        <f t="shared" si="23"/>
        <v>0</v>
      </c>
      <c r="K39" s="125">
        <f t="shared" si="23"/>
        <v>0</v>
      </c>
      <c r="L39" s="125">
        <f t="shared" si="23"/>
        <v>0</v>
      </c>
      <c r="M39" s="125">
        <f t="shared" si="23"/>
        <v>0</v>
      </c>
      <c r="N39" s="125">
        <f t="shared" si="23"/>
        <v>0</v>
      </c>
      <c r="O39" s="125">
        <f t="shared" si="23"/>
        <v>0</v>
      </c>
      <c r="P39" s="125">
        <f t="shared" si="23"/>
        <v>0</v>
      </c>
      <c r="Q39" s="125">
        <f t="shared" si="23"/>
        <v>0</v>
      </c>
      <c r="R39" s="125">
        <f t="shared" si="23"/>
        <v>4070530</v>
      </c>
      <c r="S39" s="125">
        <f t="shared" si="23"/>
        <v>0</v>
      </c>
      <c r="T39" s="125">
        <f t="shared" si="23"/>
        <v>4070530</v>
      </c>
      <c r="U39" s="125">
        <f t="shared" si="23"/>
        <v>0</v>
      </c>
      <c r="V39" s="125">
        <f t="shared" si="23"/>
        <v>0</v>
      </c>
      <c r="W39" s="125">
        <f t="shared" si="23"/>
        <v>0</v>
      </c>
      <c r="X39" s="125">
        <f t="shared" si="23"/>
        <v>0</v>
      </c>
      <c r="Y39" s="125">
        <f>+Y40</f>
        <v>0</v>
      </c>
      <c r="Z39" s="125">
        <f t="shared" si="23"/>
        <v>0</v>
      </c>
      <c r="AA39" s="125">
        <f t="shared" si="23"/>
        <v>0</v>
      </c>
      <c r="AB39" s="125">
        <f t="shared" si="23"/>
        <v>0</v>
      </c>
      <c r="AC39" s="125">
        <f t="shared" si="23"/>
        <v>0</v>
      </c>
      <c r="AD39" s="125">
        <f t="shared" si="23"/>
        <v>0</v>
      </c>
      <c r="AE39" s="125">
        <f t="shared" si="23"/>
        <v>4070530</v>
      </c>
      <c r="AF39" s="233"/>
    </row>
    <row r="40" spans="1:34" s="227" customFormat="1" ht="18" customHeight="1" x14ac:dyDescent="0.2">
      <c r="A40" s="255" t="s">
        <v>231</v>
      </c>
      <c r="B40" s="256"/>
      <c r="C40" s="250" t="s">
        <v>232</v>
      </c>
      <c r="D40" s="250">
        <f>+D41</f>
        <v>67076140</v>
      </c>
      <c r="E40" s="250">
        <f t="shared" ref="E40:AD41" si="24">+E41</f>
        <v>67076140</v>
      </c>
      <c r="F40" s="250">
        <f t="shared" si="24"/>
        <v>0</v>
      </c>
      <c r="G40" s="250">
        <f t="shared" si="24"/>
        <v>4070530</v>
      </c>
      <c r="H40" s="250">
        <f t="shared" si="24"/>
        <v>0</v>
      </c>
      <c r="I40" s="250">
        <f t="shared" si="24"/>
        <v>0</v>
      </c>
      <c r="J40" s="250">
        <f t="shared" si="24"/>
        <v>0</v>
      </c>
      <c r="K40" s="250">
        <f t="shared" si="24"/>
        <v>0</v>
      </c>
      <c r="L40" s="250">
        <f t="shared" si="24"/>
        <v>0</v>
      </c>
      <c r="M40" s="250">
        <f t="shared" si="24"/>
        <v>0</v>
      </c>
      <c r="N40" s="250">
        <f t="shared" si="24"/>
        <v>0</v>
      </c>
      <c r="O40" s="250">
        <f t="shared" si="24"/>
        <v>0</v>
      </c>
      <c r="P40" s="250">
        <f t="shared" si="24"/>
        <v>0</v>
      </c>
      <c r="Q40" s="250">
        <f t="shared" si="24"/>
        <v>0</v>
      </c>
      <c r="R40" s="250">
        <f t="shared" si="24"/>
        <v>4070530</v>
      </c>
      <c r="S40" s="250">
        <f t="shared" si="24"/>
        <v>0</v>
      </c>
      <c r="T40" s="250">
        <f t="shared" si="24"/>
        <v>4070530</v>
      </c>
      <c r="U40" s="250">
        <f t="shared" si="24"/>
        <v>0</v>
      </c>
      <c r="V40" s="250">
        <f t="shared" si="24"/>
        <v>0</v>
      </c>
      <c r="W40" s="250">
        <f t="shared" si="24"/>
        <v>0</v>
      </c>
      <c r="X40" s="250">
        <f t="shared" si="24"/>
        <v>0</v>
      </c>
      <c r="Y40" s="250">
        <f t="shared" si="24"/>
        <v>0</v>
      </c>
      <c r="Z40" s="250">
        <f t="shared" si="24"/>
        <v>0</v>
      </c>
      <c r="AA40" s="250">
        <f t="shared" si="24"/>
        <v>0</v>
      </c>
      <c r="AB40" s="250">
        <f t="shared" si="24"/>
        <v>0</v>
      </c>
      <c r="AC40" s="250">
        <f t="shared" si="24"/>
        <v>0</v>
      </c>
      <c r="AD40" s="250">
        <f t="shared" si="24"/>
        <v>0</v>
      </c>
      <c r="AE40" s="250">
        <f>+AE41</f>
        <v>4070530</v>
      </c>
      <c r="AF40" s="233"/>
      <c r="AG40" s="172"/>
    </row>
    <row r="41" spans="1:34" ht="18" customHeight="1" x14ac:dyDescent="0.2">
      <c r="A41" s="90" t="s">
        <v>233</v>
      </c>
      <c r="B41" s="91"/>
      <c r="C41" s="90" t="s">
        <v>234</v>
      </c>
      <c r="D41" s="90">
        <f>+D42</f>
        <v>67076140</v>
      </c>
      <c r="E41" s="90">
        <f t="shared" si="24"/>
        <v>67076140</v>
      </c>
      <c r="F41" s="90">
        <f t="shared" si="24"/>
        <v>0</v>
      </c>
      <c r="G41" s="90">
        <f t="shared" si="24"/>
        <v>4070530</v>
      </c>
      <c r="H41" s="90">
        <f t="shared" si="24"/>
        <v>0</v>
      </c>
      <c r="I41" s="90">
        <f t="shared" si="24"/>
        <v>0</v>
      </c>
      <c r="J41" s="90">
        <f t="shared" si="24"/>
        <v>0</v>
      </c>
      <c r="K41" s="90">
        <f t="shared" si="24"/>
        <v>0</v>
      </c>
      <c r="L41" s="90">
        <f t="shared" si="24"/>
        <v>0</v>
      </c>
      <c r="M41" s="90">
        <f t="shared" si="24"/>
        <v>0</v>
      </c>
      <c r="N41" s="90">
        <f t="shared" si="24"/>
        <v>0</v>
      </c>
      <c r="O41" s="90">
        <f t="shared" si="24"/>
        <v>0</v>
      </c>
      <c r="P41" s="90">
        <f t="shared" si="24"/>
        <v>0</v>
      </c>
      <c r="Q41" s="90">
        <f t="shared" si="24"/>
        <v>0</v>
      </c>
      <c r="R41" s="90">
        <f t="shared" si="24"/>
        <v>4070530</v>
      </c>
      <c r="S41" s="90">
        <f t="shared" si="24"/>
        <v>0</v>
      </c>
      <c r="T41" s="90">
        <f t="shared" si="24"/>
        <v>4070530</v>
      </c>
      <c r="U41" s="90">
        <f t="shared" si="24"/>
        <v>0</v>
      </c>
      <c r="V41" s="90">
        <f t="shared" si="24"/>
        <v>0</v>
      </c>
      <c r="W41" s="90">
        <f t="shared" si="24"/>
        <v>0</v>
      </c>
      <c r="X41" s="90">
        <f t="shared" si="24"/>
        <v>0</v>
      </c>
      <c r="Y41" s="90">
        <f t="shared" si="24"/>
        <v>0</v>
      </c>
      <c r="Z41" s="90">
        <f t="shared" si="24"/>
        <v>0</v>
      </c>
      <c r="AA41" s="90">
        <f t="shared" si="24"/>
        <v>0</v>
      </c>
      <c r="AB41" s="90">
        <f t="shared" si="24"/>
        <v>0</v>
      </c>
      <c r="AC41" s="90">
        <f t="shared" si="24"/>
        <v>0</v>
      </c>
      <c r="AD41" s="90">
        <f t="shared" si="24"/>
        <v>0</v>
      </c>
      <c r="AE41" s="90">
        <f>+AE42</f>
        <v>4070530</v>
      </c>
      <c r="AF41" s="233"/>
      <c r="AG41" s="172"/>
    </row>
    <row r="42" spans="1:34" ht="18" customHeight="1" x14ac:dyDescent="0.2">
      <c r="A42" s="30" t="s">
        <v>235</v>
      </c>
      <c r="B42" s="31"/>
      <c r="C42" s="30" t="s">
        <v>236</v>
      </c>
      <c r="D42" s="30">
        <f>SUM(D43)</f>
        <v>67076140</v>
      </c>
      <c r="E42" s="30">
        <f>SUM(E43:E43)</f>
        <v>67076140</v>
      </c>
      <c r="F42" s="30">
        <f t="shared" ref="F42:AE42" si="25">SUM(F43:F43)</f>
        <v>0</v>
      </c>
      <c r="G42" s="30">
        <f>SUM(G43:G43)</f>
        <v>4070530</v>
      </c>
      <c r="H42" s="30">
        <f t="shared" si="25"/>
        <v>0</v>
      </c>
      <c r="I42" s="30">
        <f t="shared" si="25"/>
        <v>0</v>
      </c>
      <c r="J42" s="30">
        <f t="shared" si="25"/>
        <v>0</v>
      </c>
      <c r="K42" s="30">
        <f t="shared" si="25"/>
        <v>0</v>
      </c>
      <c r="L42" s="30">
        <f>SUM(L43:L43)</f>
        <v>0</v>
      </c>
      <c r="M42" s="30">
        <f t="shared" si="25"/>
        <v>0</v>
      </c>
      <c r="N42" s="30">
        <f t="shared" si="25"/>
        <v>0</v>
      </c>
      <c r="O42" s="30">
        <f t="shared" si="25"/>
        <v>0</v>
      </c>
      <c r="P42" s="30">
        <f t="shared" si="25"/>
        <v>0</v>
      </c>
      <c r="Q42" s="30">
        <f t="shared" si="25"/>
        <v>0</v>
      </c>
      <c r="R42" s="30">
        <f t="shared" si="25"/>
        <v>4070530</v>
      </c>
      <c r="S42" s="30">
        <f t="shared" si="25"/>
        <v>0</v>
      </c>
      <c r="T42" s="30">
        <f t="shared" si="25"/>
        <v>4070530</v>
      </c>
      <c r="U42" s="30">
        <f t="shared" si="25"/>
        <v>0</v>
      </c>
      <c r="V42" s="30">
        <f t="shared" si="25"/>
        <v>0</v>
      </c>
      <c r="W42" s="30">
        <f t="shared" si="25"/>
        <v>0</v>
      </c>
      <c r="X42" s="30">
        <f t="shared" si="25"/>
        <v>0</v>
      </c>
      <c r="Y42" s="30">
        <f t="shared" si="25"/>
        <v>0</v>
      </c>
      <c r="Z42" s="30">
        <f t="shared" si="25"/>
        <v>0</v>
      </c>
      <c r="AA42" s="30">
        <f t="shared" si="25"/>
        <v>0</v>
      </c>
      <c r="AB42" s="30">
        <f t="shared" si="25"/>
        <v>0</v>
      </c>
      <c r="AC42" s="30">
        <f t="shared" si="25"/>
        <v>0</v>
      </c>
      <c r="AD42" s="30">
        <f t="shared" si="25"/>
        <v>0</v>
      </c>
      <c r="AE42" s="30">
        <f t="shared" si="25"/>
        <v>4070530</v>
      </c>
      <c r="AF42" s="233"/>
      <c r="AG42" s="172"/>
    </row>
    <row r="43" spans="1:34" ht="18" customHeight="1" x14ac:dyDescent="0.2">
      <c r="A43" s="95" t="s">
        <v>237</v>
      </c>
      <c r="B43" s="201" t="s">
        <v>79</v>
      </c>
      <c r="C43" s="95" t="s">
        <v>238</v>
      </c>
      <c r="D43" s="95">
        <v>67076140</v>
      </c>
      <c r="E43" s="95">
        <v>67076140</v>
      </c>
      <c r="F43" s="248">
        <v>0</v>
      </c>
      <c r="G43" s="248">
        <v>4070530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0</v>
      </c>
      <c r="P43" s="248">
        <v>0</v>
      </c>
      <c r="Q43" s="248">
        <v>0</v>
      </c>
      <c r="R43" s="248">
        <f>SUM(F43:Q43)</f>
        <v>4070530</v>
      </c>
      <c r="S43" s="248">
        <v>0</v>
      </c>
      <c r="T43" s="248">
        <v>4070530</v>
      </c>
      <c r="U43" s="248">
        <v>0</v>
      </c>
      <c r="V43" s="248">
        <v>0</v>
      </c>
      <c r="W43" s="248">
        <v>0</v>
      </c>
      <c r="X43" s="248">
        <v>0</v>
      </c>
      <c r="Y43" s="248">
        <v>0</v>
      </c>
      <c r="Z43" s="248">
        <v>0</v>
      </c>
      <c r="AA43" s="248">
        <v>0</v>
      </c>
      <c r="AB43" s="248">
        <v>0</v>
      </c>
      <c r="AC43" s="248">
        <v>0</v>
      </c>
      <c r="AD43" s="248">
        <v>0</v>
      </c>
      <c r="AE43" s="248">
        <f>SUM(S43:AD43)</f>
        <v>4070530</v>
      </c>
      <c r="AF43" s="233"/>
      <c r="AG43" s="172"/>
    </row>
    <row r="44" spans="1:34" ht="18" customHeight="1" x14ac:dyDescent="0.2">
      <c r="A44" s="250" t="s">
        <v>249</v>
      </c>
      <c r="B44" s="257"/>
      <c r="C44" s="258" t="s">
        <v>250</v>
      </c>
      <c r="D44" s="250">
        <f>+D45</f>
        <v>30191675</v>
      </c>
      <c r="E44" s="250">
        <f>+E45</f>
        <v>30191675</v>
      </c>
      <c r="F44" s="250">
        <f>+F45</f>
        <v>0</v>
      </c>
      <c r="G44" s="250">
        <f t="shared" ref="G44:AE44" si="26">+G45</f>
        <v>4070530</v>
      </c>
      <c r="H44" s="250">
        <f t="shared" si="26"/>
        <v>0</v>
      </c>
      <c r="I44" s="250">
        <f t="shared" si="26"/>
        <v>0</v>
      </c>
      <c r="J44" s="250">
        <f t="shared" si="26"/>
        <v>0</v>
      </c>
      <c r="K44" s="250">
        <f t="shared" si="26"/>
        <v>0</v>
      </c>
      <c r="L44" s="250">
        <f t="shared" si="26"/>
        <v>0</v>
      </c>
      <c r="M44" s="250">
        <f t="shared" si="26"/>
        <v>0</v>
      </c>
      <c r="N44" s="250">
        <f t="shared" si="26"/>
        <v>0</v>
      </c>
      <c r="O44" s="250">
        <f t="shared" si="26"/>
        <v>0</v>
      </c>
      <c r="P44" s="250">
        <f t="shared" si="26"/>
        <v>0</v>
      </c>
      <c r="Q44" s="250">
        <f t="shared" si="26"/>
        <v>0</v>
      </c>
      <c r="R44" s="250">
        <f t="shared" si="26"/>
        <v>4070530</v>
      </c>
      <c r="S44" s="250">
        <f t="shared" si="26"/>
        <v>0</v>
      </c>
      <c r="T44" s="250">
        <f t="shared" si="26"/>
        <v>0</v>
      </c>
      <c r="U44" s="250">
        <f t="shared" si="26"/>
        <v>0</v>
      </c>
      <c r="V44" s="250">
        <f t="shared" si="26"/>
        <v>0</v>
      </c>
      <c r="W44" s="250">
        <f t="shared" si="26"/>
        <v>0</v>
      </c>
      <c r="X44" s="250">
        <f t="shared" si="26"/>
        <v>0</v>
      </c>
      <c r="Y44" s="250">
        <f t="shared" si="26"/>
        <v>0</v>
      </c>
      <c r="Z44" s="250">
        <f t="shared" si="26"/>
        <v>0</v>
      </c>
      <c r="AA44" s="250">
        <f t="shared" si="26"/>
        <v>0</v>
      </c>
      <c r="AB44" s="250">
        <f t="shared" si="26"/>
        <v>0</v>
      </c>
      <c r="AC44" s="250">
        <f t="shared" si="26"/>
        <v>0</v>
      </c>
      <c r="AD44" s="250">
        <f t="shared" si="26"/>
        <v>0</v>
      </c>
      <c r="AE44" s="250">
        <f t="shared" si="26"/>
        <v>0</v>
      </c>
      <c r="AF44" s="233"/>
      <c r="AG44" s="172"/>
    </row>
    <row r="45" spans="1:34" s="227" customFormat="1" ht="18" customHeight="1" x14ac:dyDescent="0.2">
      <c r="A45" s="90" t="s">
        <v>251</v>
      </c>
      <c r="B45" s="259"/>
      <c r="C45" s="260" t="s">
        <v>252</v>
      </c>
      <c r="D45" s="90">
        <f>SUM(D46)</f>
        <v>30191675</v>
      </c>
      <c r="E45" s="90">
        <f>SUM(E46)</f>
        <v>30191675</v>
      </c>
      <c r="F45" s="90">
        <f>SUM(F46)</f>
        <v>0</v>
      </c>
      <c r="G45" s="90">
        <f t="shared" ref="G45:AE45" si="27">SUM(G46)</f>
        <v>4070530</v>
      </c>
      <c r="H45" s="90">
        <f t="shared" si="27"/>
        <v>0</v>
      </c>
      <c r="I45" s="90">
        <f t="shared" si="27"/>
        <v>0</v>
      </c>
      <c r="J45" s="90">
        <f t="shared" si="27"/>
        <v>0</v>
      </c>
      <c r="K45" s="90">
        <f t="shared" si="27"/>
        <v>0</v>
      </c>
      <c r="L45" s="90">
        <f t="shared" si="27"/>
        <v>0</v>
      </c>
      <c r="M45" s="90">
        <f t="shared" si="27"/>
        <v>0</v>
      </c>
      <c r="N45" s="90">
        <f t="shared" si="27"/>
        <v>0</v>
      </c>
      <c r="O45" s="90">
        <f t="shared" si="27"/>
        <v>0</v>
      </c>
      <c r="P45" s="90">
        <f t="shared" si="27"/>
        <v>0</v>
      </c>
      <c r="Q45" s="90">
        <f t="shared" si="27"/>
        <v>0</v>
      </c>
      <c r="R45" s="90">
        <f t="shared" si="27"/>
        <v>4070530</v>
      </c>
      <c r="S45" s="90">
        <f t="shared" si="27"/>
        <v>0</v>
      </c>
      <c r="T45" s="90">
        <f t="shared" si="27"/>
        <v>0</v>
      </c>
      <c r="U45" s="90">
        <f t="shared" si="27"/>
        <v>0</v>
      </c>
      <c r="V45" s="90">
        <f t="shared" si="27"/>
        <v>0</v>
      </c>
      <c r="W45" s="90">
        <f t="shared" si="27"/>
        <v>0</v>
      </c>
      <c r="X45" s="90">
        <f t="shared" si="27"/>
        <v>0</v>
      </c>
      <c r="Y45" s="90">
        <f t="shared" si="27"/>
        <v>0</v>
      </c>
      <c r="Z45" s="90">
        <f t="shared" si="27"/>
        <v>0</v>
      </c>
      <c r="AA45" s="90">
        <f t="shared" si="27"/>
        <v>0</v>
      </c>
      <c r="AB45" s="90">
        <f t="shared" si="27"/>
        <v>0</v>
      </c>
      <c r="AC45" s="90">
        <f t="shared" si="27"/>
        <v>0</v>
      </c>
      <c r="AD45" s="90">
        <f t="shared" si="27"/>
        <v>0</v>
      </c>
      <c r="AE45" s="90">
        <f t="shared" si="27"/>
        <v>0</v>
      </c>
      <c r="AF45" s="235"/>
      <c r="AG45" s="170"/>
    </row>
    <row r="46" spans="1:34" ht="18" customHeight="1" x14ac:dyDescent="0.2">
      <c r="A46" s="261" t="s">
        <v>305</v>
      </c>
      <c r="B46" s="201">
        <v>10</v>
      </c>
      <c r="C46" s="95" t="s">
        <v>306</v>
      </c>
      <c r="D46" s="95">
        <v>30191675</v>
      </c>
      <c r="E46" s="95">
        <v>30191675</v>
      </c>
      <c r="F46" s="95">
        <v>0</v>
      </c>
      <c r="G46" s="248">
        <v>4070530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f>SUM(F46:Q46)</f>
        <v>4070530</v>
      </c>
      <c r="S46" s="248">
        <v>0</v>
      </c>
      <c r="T46" s="248">
        <v>0</v>
      </c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33"/>
      <c r="AG46" s="172"/>
    </row>
    <row r="47" spans="1:34" ht="18" customHeight="1" x14ac:dyDescent="0.2">
      <c r="A47" s="123" t="s">
        <v>273</v>
      </c>
      <c r="B47" s="124"/>
      <c r="C47" s="125" t="s">
        <v>274</v>
      </c>
      <c r="D47" s="125">
        <f>SUM(D48:D58)</f>
        <v>9810433627.9899998</v>
      </c>
      <c r="E47" s="125">
        <f t="shared" ref="E47:AD47" si="28">SUM(E48:E58)</f>
        <v>9800088091.9899998</v>
      </c>
      <c r="F47" s="125">
        <f>SUM(F48:F58)</f>
        <v>5469096494.0699987</v>
      </c>
      <c r="G47" s="125">
        <f t="shared" si="28"/>
        <v>2200018052.1300001</v>
      </c>
      <c r="H47" s="125">
        <f t="shared" si="28"/>
        <v>0</v>
      </c>
      <c r="I47" s="125">
        <f t="shared" si="28"/>
        <v>0</v>
      </c>
      <c r="J47" s="125">
        <f t="shared" si="28"/>
        <v>0</v>
      </c>
      <c r="K47" s="125">
        <f t="shared" si="28"/>
        <v>0</v>
      </c>
      <c r="L47" s="125">
        <f t="shared" si="28"/>
        <v>0</v>
      </c>
      <c r="M47" s="125">
        <f t="shared" si="28"/>
        <v>0</v>
      </c>
      <c r="N47" s="125">
        <f t="shared" si="28"/>
        <v>0</v>
      </c>
      <c r="O47" s="125">
        <f t="shared" si="28"/>
        <v>0</v>
      </c>
      <c r="P47" s="125">
        <f t="shared" si="28"/>
        <v>0</v>
      </c>
      <c r="Q47" s="125">
        <f t="shared" si="28"/>
        <v>0</v>
      </c>
      <c r="R47" s="125">
        <f>SUM(R48:R58)</f>
        <v>7669114546.1999989</v>
      </c>
      <c r="S47" s="125">
        <f t="shared" si="28"/>
        <v>4052656128.0299997</v>
      </c>
      <c r="T47" s="125">
        <f t="shared" si="28"/>
        <v>3133924803.6900001</v>
      </c>
      <c r="U47" s="125">
        <f t="shared" si="28"/>
        <v>0</v>
      </c>
      <c r="V47" s="125">
        <f t="shared" si="28"/>
        <v>0</v>
      </c>
      <c r="W47" s="125">
        <f t="shared" si="28"/>
        <v>0</v>
      </c>
      <c r="X47" s="125">
        <f t="shared" si="28"/>
        <v>0</v>
      </c>
      <c r="Y47" s="125">
        <f>SUM(Y48:Y58)</f>
        <v>0</v>
      </c>
      <c r="Z47" s="125">
        <f t="shared" si="28"/>
        <v>0</v>
      </c>
      <c r="AA47" s="125">
        <f t="shared" si="28"/>
        <v>0</v>
      </c>
      <c r="AB47" s="125">
        <f t="shared" si="28"/>
        <v>0</v>
      </c>
      <c r="AC47" s="125">
        <f t="shared" si="28"/>
        <v>0</v>
      </c>
      <c r="AD47" s="125">
        <f t="shared" si="28"/>
        <v>0</v>
      </c>
      <c r="AE47" s="125">
        <f>SUM(AE48:AE58)</f>
        <v>7186580931.7199993</v>
      </c>
      <c r="AF47" s="233"/>
      <c r="AG47" s="172"/>
    </row>
    <row r="48" spans="1:34" ht="14.25" customHeight="1" x14ac:dyDescent="0.2">
      <c r="A48" s="261" t="s">
        <v>275</v>
      </c>
      <c r="B48" s="111">
        <v>10</v>
      </c>
      <c r="C48" s="288" t="s">
        <v>276</v>
      </c>
      <c r="D48" s="248">
        <v>206170943.5</v>
      </c>
      <c r="E48" s="262">
        <v>206170943.5</v>
      </c>
      <c r="F48" s="248">
        <v>88148717</v>
      </c>
      <c r="G48" s="248">
        <v>111109464.48999999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0</v>
      </c>
      <c r="P48" s="248">
        <v>0</v>
      </c>
      <c r="Q48" s="248">
        <v>0</v>
      </c>
      <c r="R48" s="248">
        <f t="shared" ref="R48:R58" si="29">SUM(F48:Q48)</f>
        <v>199258181.49000001</v>
      </c>
      <c r="S48" s="248">
        <v>33041067</v>
      </c>
      <c r="T48" s="248">
        <v>84343485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0</v>
      </c>
      <c r="AC48" s="248">
        <v>0</v>
      </c>
      <c r="AD48" s="248">
        <v>0</v>
      </c>
      <c r="AE48" s="248">
        <f>SUM(S48:AD48)</f>
        <v>117384552</v>
      </c>
      <c r="AF48" s="245"/>
      <c r="AG48" s="246"/>
      <c r="AH48" s="263"/>
    </row>
    <row r="49" spans="1:34" ht="14.25" customHeight="1" x14ac:dyDescent="0.2">
      <c r="A49" s="261" t="s">
        <v>277</v>
      </c>
      <c r="B49" s="111">
        <v>10</v>
      </c>
      <c r="C49" s="288" t="s">
        <v>276</v>
      </c>
      <c r="D49" s="248">
        <v>1079744861.53</v>
      </c>
      <c r="E49" s="262">
        <v>1079744861.53</v>
      </c>
      <c r="F49" s="248">
        <v>696419262.41999996</v>
      </c>
      <c r="G49" s="248">
        <v>217921126.46000001</v>
      </c>
      <c r="H49" s="248">
        <v>0</v>
      </c>
      <c r="I49" s="248">
        <v>0</v>
      </c>
      <c r="J49" s="248">
        <v>0</v>
      </c>
      <c r="K49" s="248">
        <v>0</v>
      </c>
      <c r="L49" s="248">
        <v>0</v>
      </c>
      <c r="M49" s="248">
        <v>0</v>
      </c>
      <c r="N49" s="248">
        <v>0</v>
      </c>
      <c r="O49" s="248">
        <v>0</v>
      </c>
      <c r="P49" s="248">
        <v>0</v>
      </c>
      <c r="Q49" s="248">
        <v>0</v>
      </c>
      <c r="R49" s="248">
        <f t="shared" si="29"/>
        <v>914340388.88</v>
      </c>
      <c r="S49" s="248">
        <v>540531727.95000005</v>
      </c>
      <c r="T49" s="248">
        <v>187800475.87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0</v>
      </c>
      <c r="AC49" s="248">
        <v>0</v>
      </c>
      <c r="AD49" s="248">
        <v>0</v>
      </c>
      <c r="AE49" s="248">
        <f t="shared" ref="AE49:AE58" si="30">SUM(S49:AD49)</f>
        <v>728332203.82000005</v>
      </c>
      <c r="AF49" s="245"/>
      <c r="AG49" s="246"/>
      <c r="AH49" s="263"/>
    </row>
    <row r="50" spans="1:34" ht="14.25" customHeight="1" x14ac:dyDescent="0.2">
      <c r="A50" s="261" t="s">
        <v>278</v>
      </c>
      <c r="B50" s="111">
        <v>10</v>
      </c>
      <c r="C50" s="288" t="s">
        <v>276</v>
      </c>
      <c r="D50" s="248">
        <v>104796603.68000001</v>
      </c>
      <c r="E50" s="262">
        <v>104796603.68000001</v>
      </c>
      <c r="F50" s="248">
        <v>70884269.010000005</v>
      </c>
      <c r="G50" s="248">
        <v>15234566.67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f t="shared" si="29"/>
        <v>86118835.680000007</v>
      </c>
      <c r="S50" s="248">
        <v>47429385.670000002</v>
      </c>
      <c r="T50" s="248">
        <v>36651883.340000004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f t="shared" si="30"/>
        <v>84081269.010000005</v>
      </c>
      <c r="AF50" s="245"/>
      <c r="AG50" s="246"/>
      <c r="AH50" s="263"/>
    </row>
    <row r="51" spans="1:34" ht="14.25" customHeight="1" x14ac:dyDescent="0.2">
      <c r="A51" s="261" t="s">
        <v>279</v>
      </c>
      <c r="B51" s="111">
        <v>10</v>
      </c>
      <c r="C51" s="288" t="s">
        <v>276</v>
      </c>
      <c r="D51" s="248">
        <v>386761502.82999998</v>
      </c>
      <c r="E51" s="248">
        <v>386761502.82999998</v>
      </c>
      <c r="F51" s="248">
        <v>207159666.33000001</v>
      </c>
      <c r="G51" s="248">
        <v>112112621.38</v>
      </c>
      <c r="H51" s="248">
        <v>0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f t="shared" si="29"/>
        <v>319272287.71000004</v>
      </c>
      <c r="S51" s="248">
        <v>137947667</v>
      </c>
      <c r="T51" s="248">
        <v>125011999.33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f t="shared" si="30"/>
        <v>262959666.32999998</v>
      </c>
      <c r="AF51" s="245"/>
      <c r="AG51" s="246"/>
      <c r="AH51" s="263"/>
    </row>
    <row r="52" spans="1:34" ht="14.25" customHeight="1" x14ac:dyDescent="0.2">
      <c r="A52" s="261" t="s">
        <v>280</v>
      </c>
      <c r="B52" s="111">
        <v>10</v>
      </c>
      <c r="C52" s="288" t="s">
        <v>276</v>
      </c>
      <c r="D52" s="248">
        <v>2271647752.3299999</v>
      </c>
      <c r="E52" s="253">
        <v>2271647752.3299999</v>
      </c>
      <c r="F52" s="248">
        <v>1112084737.24</v>
      </c>
      <c r="G52" s="248">
        <v>383050708.44</v>
      </c>
      <c r="H52" s="248">
        <v>0</v>
      </c>
      <c r="I52" s="248">
        <v>0</v>
      </c>
      <c r="J52" s="248">
        <v>0</v>
      </c>
      <c r="K52" s="248">
        <v>0</v>
      </c>
      <c r="L52" s="248">
        <v>0</v>
      </c>
      <c r="M52" s="248">
        <v>0</v>
      </c>
      <c r="N52" s="248">
        <v>0</v>
      </c>
      <c r="O52" s="248">
        <v>0</v>
      </c>
      <c r="P52" s="248">
        <v>0</v>
      </c>
      <c r="Q52" s="248">
        <v>0</v>
      </c>
      <c r="R52" s="248">
        <f t="shared" si="29"/>
        <v>1495135445.6800001</v>
      </c>
      <c r="S52" s="248">
        <v>647284199.10000002</v>
      </c>
      <c r="T52" s="248">
        <v>804466982.27999997</v>
      </c>
      <c r="U52" s="248">
        <v>0</v>
      </c>
      <c r="V52" s="248">
        <v>0</v>
      </c>
      <c r="W52" s="248">
        <v>0</v>
      </c>
      <c r="X52" s="248">
        <v>0</v>
      </c>
      <c r="Y52" s="248">
        <v>0</v>
      </c>
      <c r="Z52" s="248">
        <v>0</v>
      </c>
      <c r="AA52" s="248">
        <v>0</v>
      </c>
      <c r="AB52" s="248">
        <v>0</v>
      </c>
      <c r="AC52" s="248">
        <v>0</v>
      </c>
      <c r="AD52" s="248">
        <v>0</v>
      </c>
      <c r="AE52" s="248">
        <f t="shared" si="30"/>
        <v>1451751181.3800001</v>
      </c>
      <c r="AF52" s="245"/>
      <c r="AG52" s="246"/>
      <c r="AH52" s="263"/>
    </row>
    <row r="53" spans="1:34" s="227" customFormat="1" ht="14.25" customHeight="1" x14ac:dyDescent="0.2">
      <c r="A53" s="261" t="s">
        <v>281</v>
      </c>
      <c r="B53" s="111">
        <v>10</v>
      </c>
      <c r="C53" s="288" t="s">
        <v>276</v>
      </c>
      <c r="D53" s="248">
        <v>2806337568.3099999</v>
      </c>
      <c r="E53" s="262">
        <v>2797492032.3099999</v>
      </c>
      <c r="F53" s="248">
        <v>2204077451.3200002</v>
      </c>
      <c r="G53" s="248">
        <v>311339251</v>
      </c>
      <c r="H53" s="248">
        <v>0</v>
      </c>
      <c r="I53" s="248">
        <v>0</v>
      </c>
      <c r="J53" s="248">
        <v>0</v>
      </c>
      <c r="K53" s="248">
        <v>0</v>
      </c>
      <c r="L53" s="248">
        <v>0</v>
      </c>
      <c r="M53" s="248">
        <v>0</v>
      </c>
      <c r="N53" s="248">
        <v>0</v>
      </c>
      <c r="O53" s="248">
        <v>0</v>
      </c>
      <c r="P53" s="248">
        <v>0</v>
      </c>
      <c r="Q53" s="248">
        <v>0</v>
      </c>
      <c r="R53" s="248">
        <f t="shared" si="29"/>
        <v>2515416702.3200002</v>
      </c>
      <c r="S53" s="248">
        <v>1854712295.3199999</v>
      </c>
      <c r="T53" s="248">
        <v>580506875.33000004</v>
      </c>
      <c r="U53" s="248">
        <v>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0</v>
      </c>
      <c r="AD53" s="248">
        <v>0</v>
      </c>
      <c r="AE53" s="248">
        <f t="shared" si="30"/>
        <v>2435219170.6500001</v>
      </c>
      <c r="AF53" s="245"/>
      <c r="AG53" s="246"/>
      <c r="AH53" s="263"/>
    </row>
    <row r="54" spans="1:34" ht="14.25" customHeight="1" x14ac:dyDescent="0.2">
      <c r="A54" s="261" t="s">
        <v>307</v>
      </c>
      <c r="B54" s="111">
        <v>10</v>
      </c>
      <c r="C54" s="288" t="s">
        <v>276</v>
      </c>
      <c r="D54" s="248">
        <v>59275400</v>
      </c>
      <c r="E54" s="262">
        <v>59275400</v>
      </c>
      <c r="F54" s="248">
        <v>59184600</v>
      </c>
      <c r="G54" s="248">
        <v>0</v>
      </c>
      <c r="H54" s="248">
        <v>0</v>
      </c>
      <c r="I54" s="248">
        <v>0</v>
      </c>
      <c r="J54" s="248">
        <v>0</v>
      </c>
      <c r="K54" s="248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8">
        <v>0</v>
      </c>
      <c r="R54" s="248">
        <f t="shared" si="29"/>
        <v>59184600</v>
      </c>
      <c r="S54" s="248">
        <v>47284600</v>
      </c>
      <c r="T54" s="248">
        <v>11900000</v>
      </c>
      <c r="U54" s="248">
        <v>0</v>
      </c>
      <c r="V54" s="248">
        <v>0</v>
      </c>
      <c r="W54" s="248">
        <v>0</v>
      </c>
      <c r="X54" s="248">
        <v>0</v>
      </c>
      <c r="Y54" s="248">
        <v>0</v>
      </c>
      <c r="Z54" s="248">
        <v>0</v>
      </c>
      <c r="AA54" s="248">
        <v>0</v>
      </c>
      <c r="AB54" s="248">
        <v>0</v>
      </c>
      <c r="AC54" s="248">
        <v>0</v>
      </c>
      <c r="AD54" s="248">
        <v>0</v>
      </c>
      <c r="AE54" s="248">
        <f t="shared" si="30"/>
        <v>59184600</v>
      </c>
      <c r="AF54" s="245"/>
      <c r="AG54" s="246"/>
      <c r="AH54" s="263"/>
    </row>
    <row r="55" spans="1:34" ht="14.25" customHeight="1" x14ac:dyDescent="0.2">
      <c r="A55" s="261" t="s">
        <v>282</v>
      </c>
      <c r="B55" s="111">
        <v>10</v>
      </c>
      <c r="C55" s="288" t="s">
        <v>283</v>
      </c>
      <c r="D55" s="248">
        <v>538125372.87</v>
      </c>
      <c r="E55" s="262">
        <v>538125372.87</v>
      </c>
      <c r="F55" s="248">
        <v>369260579.66000003</v>
      </c>
      <c r="G55" s="248">
        <v>104813274.91</v>
      </c>
      <c r="H55" s="248">
        <v>0</v>
      </c>
      <c r="I55" s="248">
        <v>0</v>
      </c>
      <c r="J55" s="248">
        <v>0</v>
      </c>
      <c r="K55" s="248">
        <v>0</v>
      </c>
      <c r="L55" s="248">
        <v>0</v>
      </c>
      <c r="M55" s="248">
        <v>0</v>
      </c>
      <c r="N55" s="248">
        <v>0</v>
      </c>
      <c r="O55" s="248">
        <v>0</v>
      </c>
      <c r="P55" s="248">
        <v>0</v>
      </c>
      <c r="Q55" s="248">
        <v>0</v>
      </c>
      <c r="R55" s="248">
        <f t="shared" si="29"/>
        <v>474073854.57000005</v>
      </c>
      <c r="S55" s="248">
        <v>293585175.99000001</v>
      </c>
      <c r="T55" s="248">
        <v>148633179.66999999</v>
      </c>
      <c r="U55" s="248">
        <v>0</v>
      </c>
      <c r="V55" s="248">
        <v>0</v>
      </c>
      <c r="W55" s="248">
        <v>0</v>
      </c>
      <c r="X55" s="248">
        <v>0</v>
      </c>
      <c r="Y55" s="248">
        <v>0</v>
      </c>
      <c r="Z55" s="248">
        <v>0</v>
      </c>
      <c r="AA55" s="248">
        <v>0</v>
      </c>
      <c r="AB55" s="248">
        <v>0</v>
      </c>
      <c r="AC55" s="248">
        <v>0</v>
      </c>
      <c r="AD55" s="248">
        <v>0</v>
      </c>
      <c r="AE55" s="248">
        <f t="shared" si="30"/>
        <v>442218355.65999997</v>
      </c>
      <c r="AF55" s="245"/>
      <c r="AG55" s="246"/>
      <c r="AH55" s="263"/>
    </row>
    <row r="56" spans="1:34" ht="14.25" customHeight="1" x14ac:dyDescent="0.2">
      <c r="A56" s="261" t="s">
        <v>284</v>
      </c>
      <c r="B56" s="111">
        <v>10</v>
      </c>
      <c r="C56" s="288" t="s">
        <v>283</v>
      </c>
      <c r="D56" s="248">
        <v>2004916254.03</v>
      </c>
      <c r="E56" s="262">
        <v>2003416254.03</v>
      </c>
      <c r="F56" s="248">
        <v>529728795.02999997</v>
      </c>
      <c r="G56" s="248">
        <v>906269115.77999997</v>
      </c>
      <c r="H56" s="248">
        <v>0</v>
      </c>
      <c r="I56" s="248">
        <v>0</v>
      </c>
      <c r="J56" s="248">
        <v>0</v>
      </c>
      <c r="K56" s="248">
        <v>0</v>
      </c>
      <c r="L56" s="248">
        <v>0</v>
      </c>
      <c r="M56" s="248">
        <v>0</v>
      </c>
      <c r="N56" s="248">
        <v>0</v>
      </c>
      <c r="O56" s="248">
        <v>0</v>
      </c>
      <c r="P56" s="248">
        <v>0</v>
      </c>
      <c r="Q56" s="248">
        <v>0</v>
      </c>
      <c r="R56" s="248">
        <f t="shared" si="29"/>
        <v>1435997910.8099999</v>
      </c>
      <c r="S56" s="248">
        <v>371354676.67000002</v>
      </c>
      <c r="T56" s="248">
        <v>1064643234.14</v>
      </c>
      <c r="U56" s="248">
        <v>0</v>
      </c>
      <c r="V56" s="248">
        <v>0</v>
      </c>
      <c r="W56" s="248">
        <v>0</v>
      </c>
      <c r="X56" s="248">
        <v>0</v>
      </c>
      <c r="Y56" s="248">
        <v>0</v>
      </c>
      <c r="Z56" s="248">
        <v>0</v>
      </c>
      <c r="AA56" s="248">
        <v>0</v>
      </c>
      <c r="AB56" s="248">
        <v>0</v>
      </c>
      <c r="AC56" s="248">
        <v>0</v>
      </c>
      <c r="AD56" s="248">
        <v>0</v>
      </c>
      <c r="AE56" s="248">
        <f>SUM(S56:AD56)</f>
        <v>1435997910.8099999</v>
      </c>
      <c r="AF56" s="245"/>
      <c r="AG56" s="246"/>
      <c r="AH56" s="263"/>
    </row>
    <row r="57" spans="1:34" ht="14.25" customHeight="1" x14ac:dyDescent="0.2">
      <c r="A57" s="261" t="s">
        <v>285</v>
      </c>
      <c r="B57" s="111">
        <v>10</v>
      </c>
      <c r="C57" s="288" t="s">
        <v>283</v>
      </c>
      <c r="D57" s="248">
        <v>110440368.66</v>
      </c>
      <c r="E57" s="262">
        <v>110440368.66</v>
      </c>
      <c r="F57" s="248">
        <v>77885333.329999998</v>
      </c>
      <c r="G57" s="248">
        <v>3800000</v>
      </c>
      <c r="H57" s="248">
        <v>0</v>
      </c>
      <c r="I57" s="248">
        <v>0</v>
      </c>
      <c r="J57" s="248">
        <v>0</v>
      </c>
      <c r="K57" s="248">
        <v>0</v>
      </c>
      <c r="L57" s="248">
        <v>0</v>
      </c>
      <c r="M57" s="248">
        <v>0</v>
      </c>
      <c r="N57" s="248">
        <v>0</v>
      </c>
      <c r="O57" s="248">
        <v>0</v>
      </c>
      <c r="P57" s="248">
        <v>0</v>
      </c>
      <c r="Q57" s="248">
        <v>0</v>
      </c>
      <c r="R57" s="248">
        <f t="shared" si="29"/>
        <v>81685333.329999998</v>
      </c>
      <c r="S57" s="248">
        <v>66485333.329999998</v>
      </c>
      <c r="T57" s="248">
        <v>15200000</v>
      </c>
      <c r="U57" s="248">
        <v>0</v>
      </c>
      <c r="V57" s="248">
        <v>0</v>
      </c>
      <c r="W57" s="248">
        <v>0</v>
      </c>
      <c r="X57" s="248">
        <v>0</v>
      </c>
      <c r="Y57" s="248">
        <v>0</v>
      </c>
      <c r="Z57" s="248">
        <v>0</v>
      </c>
      <c r="AA57" s="248">
        <v>0</v>
      </c>
      <c r="AB57" s="248">
        <v>0</v>
      </c>
      <c r="AC57" s="248">
        <v>0</v>
      </c>
      <c r="AD57" s="248">
        <v>0</v>
      </c>
      <c r="AE57" s="248">
        <f>SUM(S57:AD57)</f>
        <v>81685333.329999998</v>
      </c>
      <c r="AF57" s="245"/>
      <c r="AG57" s="246"/>
      <c r="AH57" s="263"/>
    </row>
    <row r="58" spans="1:34" ht="14.25" customHeight="1" x14ac:dyDescent="0.2">
      <c r="A58" s="261" t="s">
        <v>286</v>
      </c>
      <c r="B58" s="111">
        <v>10</v>
      </c>
      <c r="C58" s="288" t="s">
        <v>283</v>
      </c>
      <c r="D58" s="248">
        <v>242217000.25</v>
      </c>
      <c r="E58" s="262">
        <v>242217000.25</v>
      </c>
      <c r="F58" s="248">
        <v>54263082.729999997</v>
      </c>
      <c r="G58" s="248">
        <v>34367923</v>
      </c>
      <c r="H58" s="248">
        <v>0</v>
      </c>
      <c r="I58" s="248">
        <v>0</v>
      </c>
      <c r="J58" s="248">
        <v>0</v>
      </c>
      <c r="K58" s="248">
        <v>0</v>
      </c>
      <c r="L58" s="248">
        <v>0</v>
      </c>
      <c r="M58" s="248">
        <v>0</v>
      </c>
      <c r="N58" s="248">
        <v>0</v>
      </c>
      <c r="O58" s="248">
        <v>0</v>
      </c>
      <c r="P58" s="248">
        <v>0</v>
      </c>
      <c r="Q58" s="248">
        <v>0</v>
      </c>
      <c r="R58" s="248">
        <f t="shared" si="29"/>
        <v>88631005.729999989</v>
      </c>
      <c r="S58" s="248">
        <v>13000000</v>
      </c>
      <c r="T58" s="248">
        <v>74766688.730000004</v>
      </c>
      <c r="U58" s="248">
        <v>0</v>
      </c>
      <c r="V58" s="248">
        <v>0</v>
      </c>
      <c r="W58" s="248">
        <v>0</v>
      </c>
      <c r="X58" s="248">
        <v>0</v>
      </c>
      <c r="Y58" s="248">
        <v>0</v>
      </c>
      <c r="Z58" s="248">
        <v>0</v>
      </c>
      <c r="AA58" s="248">
        <v>0</v>
      </c>
      <c r="AB58" s="248">
        <v>0</v>
      </c>
      <c r="AC58" s="248">
        <v>0</v>
      </c>
      <c r="AD58" s="248">
        <v>0</v>
      </c>
      <c r="AE58" s="248">
        <f t="shared" si="30"/>
        <v>87766688.730000004</v>
      </c>
      <c r="AF58" s="245"/>
      <c r="AG58" s="246"/>
      <c r="AH58" s="263"/>
    </row>
    <row r="59" spans="1:34" ht="18" customHeight="1" x14ac:dyDescent="0.2">
      <c r="A59" s="326" t="s">
        <v>296</v>
      </c>
      <c r="B59" s="326"/>
      <c r="C59" s="326"/>
      <c r="D59" s="221">
        <f>+D7+D47</f>
        <v>12111595982.619999</v>
      </c>
      <c r="E59" s="264">
        <f>+E7+E47</f>
        <v>12086135050.68</v>
      </c>
      <c r="F59" s="221">
        <f>+F7+F47</f>
        <v>6292348206.3799992</v>
      </c>
      <c r="G59" s="221">
        <f t="shared" ref="G59:AE59" si="31">+G7+G47</f>
        <v>2664578483.8099999</v>
      </c>
      <c r="H59" s="221">
        <f t="shared" si="31"/>
        <v>0</v>
      </c>
      <c r="I59" s="221">
        <f t="shared" si="31"/>
        <v>0</v>
      </c>
      <c r="J59" s="221">
        <f t="shared" si="31"/>
        <v>0</v>
      </c>
      <c r="K59" s="221">
        <f t="shared" si="31"/>
        <v>0</v>
      </c>
      <c r="L59" s="221">
        <f t="shared" si="31"/>
        <v>0</v>
      </c>
      <c r="M59" s="221">
        <f t="shared" si="31"/>
        <v>0</v>
      </c>
      <c r="N59" s="221">
        <f t="shared" si="31"/>
        <v>0</v>
      </c>
      <c r="O59" s="221">
        <f t="shared" si="31"/>
        <v>0</v>
      </c>
      <c r="P59" s="221">
        <f t="shared" si="31"/>
        <v>0</v>
      </c>
      <c r="Q59" s="221">
        <f t="shared" si="31"/>
        <v>0</v>
      </c>
      <c r="R59" s="221">
        <f>+R7+R47</f>
        <v>8956926690.1899986</v>
      </c>
      <c r="S59" s="221">
        <f t="shared" si="31"/>
        <v>4235904366.6999998</v>
      </c>
      <c r="T59" s="221">
        <f t="shared" si="31"/>
        <v>4198341114.1999998</v>
      </c>
      <c r="U59" s="221">
        <f t="shared" si="31"/>
        <v>0</v>
      </c>
      <c r="V59" s="221">
        <f t="shared" si="31"/>
        <v>0</v>
      </c>
      <c r="W59" s="221">
        <f t="shared" si="31"/>
        <v>0</v>
      </c>
      <c r="X59" s="221">
        <f t="shared" si="31"/>
        <v>0</v>
      </c>
      <c r="Y59" s="221">
        <f t="shared" si="31"/>
        <v>0</v>
      </c>
      <c r="Z59" s="221">
        <f t="shared" si="31"/>
        <v>0</v>
      </c>
      <c r="AA59" s="221">
        <f t="shared" si="31"/>
        <v>0</v>
      </c>
      <c r="AB59" s="221">
        <f t="shared" si="31"/>
        <v>0</v>
      </c>
      <c r="AC59" s="221">
        <f t="shared" si="31"/>
        <v>0</v>
      </c>
      <c r="AD59" s="221">
        <f t="shared" si="31"/>
        <v>0</v>
      </c>
      <c r="AE59" s="221">
        <f t="shared" si="31"/>
        <v>8434245480.8999996</v>
      </c>
      <c r="AF59" s="233"/>
      <c r="AG59" s="233"/>
    </row>
    <row r="60" spans="1:34" s="265" customFormat="1" ht="15" customHeight="1" x14ac:dyDescent="0.2">
      <c r="D60" s="266"/>
      <c r="E60" s="267"/>
      <c r="F60" s="268"/>
      <c r="G60" s="268"/>
      <c r="H60" s="268"/>
      <c r="I60" s="268"/>
      <c r="J60" s="268"/>
      <c r="K60" s="268"/>
      <c r="L60" s="268"/>
      <c r="N60" s="268"/>
      <c r="O60" s="268"/>
      <c r="P60" s="268"/>
      <c r="Q60" s="268"/>
      <c r="R60" s="268"/>
      <c r="S60" s="268"/>
      <c r="T60" s="266"/>
      <c r="U60" s="266"/>
      <c r="V60" s="266"/>
      <c r="W60" s="266"/>
      <c r="Y60" s="266"/>
      <c r="Z60" s="266"/>
      <c r="AA60" s="266"/>
      <c r="AB60" s="269"/>
      <c r="AC60" s="266"/>
      <c r="AD60" s="266"/>
      <c r="AE60" s="268"/>
    </row>
    <row r="61" spans="1:34" ht="15.75" customHeight="1" x14ac:dyDescent="0.2">
      <c r="D61" s="20"/>
      <c r="I61" s="270"/>
      <c r="T61" s="271"/>
      <c r="U61" s="271"/>
      <c r="V61" s="271"/>
      <c r="W61" s="271"/>
      <c r="Z61" s="271"/>
      <c r="AA61" s="271"/>
      <c r="AB61" s="271"/>
      <c r="AC61" s="271"/>
      <c r="AD61" s="271"/>
    </row>
    <row r="62" spans="1:34" s="272" customFormat="1" ht="17.25" customHeight="1" x14ac:dyDescent="0.25">
      <c r="C62" s="284"/>
      <c r="D62" s="285"/>
      <c r="E62" s="286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AA62" s="287"/>
      <c r="AB62" s="287"/>
      <c r="AC62" s="287"/>
      <c r="AD62" s="287"/>
      <c r="AE62" s="287"/>
    </row>
    <row r="63" spans="1:34" x14ac:dyDescent="0.2">
      <c r="D63" s="233"/>
      <c r="E63" s="273"/>
      <c r="AE63" s="233"/>
    </row>
    <row r="64" spans="1:34" x14ac:dyDescent="0.2">
      <c r="D64" s="20"/>
      <c r="T64" s="233"/>
      <c r="AE64" s="20"/>
    </row>
    <row r="65" spans="4:31" x14ac:dyDescent="0.2">
      <c r="D65" s="235"/>
      <c r="AE65" s="233"/>
    </row>
    <row r="66" spans="4:31" x14ac:dyDescent="0.2">
      <c r="AE66" s="274"/>
    </row>
    <row r="67" spans="4:31" x14ac:dyDescent="0.2">
      <c r="D67" s="271"/>
    </row>
    <row r="73" spans="4:31" x14ac:dyDescent="0.2">
      <c r="D73" s="233"/>
    </row>
    <row r="75" spans="4:31" x14ac:dyDescent="0.2">
      <c r="D75" s="233"/>
    </row>
    <row r="85" spans="4:4" x14ac:dyDescent="0.2">
      <c r="D85" s="20"/>
    </row>
  </sheetData>
  <mergeCells count="9">
    <mergeCell ref="AD4:AE4"/>
    <mergeCell ref="AD5:AE5"/>
    <mergeCell ref="A59:C59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46 R43 R48:R58 R23:R24 R12:AE17 R20:AE21 S18:AD18 R26:R27 R29:R34 R36:R38 S19:AD19" formulaRange="1"/>
    <ignoredError sqref="R47 R18:R19 AE18:AE19 R25 R28 R35" formula="1" formulaRange="1"/>
    <ignoredError sqref="AE25 S35:AE35 AE28" formula="1"/>
    <ignoredError sqref="B32 B26 B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2026-03-11T20:12:42Z</dcterms:created>
  <dcterms:modified xsi:type="dcterms:W3CDTF">2026-03-11T22:29:13Z</dcterms:modified>
</cp:coreProperties>
</file>